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728"/>
  </bookViews>
  <sheets>
    <sheet name="Curves" sheetId="4" r:id="rId1"/>
    <sheet name="Publish" sheetId="1" r:id="rId2"/>
    <sheet name="Listen" sheetId="2" r:id="rId3"/>
    <sheet name="DBReport" sheetId="62564" r:id="rId4"/>
  </sheets>
  <definedNames>
    <definedName name="aDate" localSheetId="2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CurveCode" localSheetId="2">Listen!$B$3</definedName>
    <definedName name="dCurveCode">Publish!$C$6</definedName>
    <definedName name="dDate">Publish!$C$8</definedName>
    <definedName name="Derived">#REF!</definedName>
    <definedName name="Discount_Factor">Publish!$A$8</definedName>
    <definedName name="dRiskType">Publish!$C$7</definedName>
    <definedName name="Effective_Date">#REF!</definedName>
    <definedName name="Environment" localSheetId="2">Listen!#REF!</definedName>
    <definedName name="Environment">Publish!$D$5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etwork">Publish!$G$5</definedName>
    <definedName name="Period">#REF!</definedName>
    <definedName name="rAmount">DBReport!$E$3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erence_Date">#REF!</definedName>
    <definedName name="rEffDate">DBReport!$B$2</definedName>
    <definedName name="Risk">#REF!</definedName>
    <definedName name="RiskType" localSheetId="2">Listen!$B$4</definedName>
    <definedName name="rngBlue">Curves!$BC$7:$BD$355</definedName>
    <definedName name="rngPurple">Curves!$BC$7:$BD$355</definedName>
    <definedName name="rRefDate">DBReport!$D$3</definedName>
    <definedName name="rTimeStamp">DBReport!$J$3</definedName>
    <definedName name="rUpdateMsg">DBReport!$I$3</definedName>
    <definedName name="service">Publish!$J$5</definedName>
    <definedName name="Telerate_Instrument">#REF!</definedName>
    <definedName name="Telerate_Producer">#REF!</definedName>
    <definedName name="Test">Publish!$B$8</definedName>
  </definedNames>
  <calcPr calcId="0" calcOnSave="0"/>
</workbook>
</file>

<file path=xl/calcChain.xml><?xml version="1.0" encoding="utf-8"?>
<calcChain xmlns="http://schemas.openxmlformats.org/spreadsheetml/2006/main">
  <c r="I2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U3" i="4"/>
  <c r="V3" i="4"/>
  <c r="W3" i="4"/>
  <c r="Y3" i="4"/>
  <c r="Z3" i="4"/>
  <c r="AA3" i="4"/>
  <c r="AB3" i="4"/>
  <c r="AC3" i="4"/>
  <c r="AD3" i="4"/>
  <c r="AE3" i="4"/>
  <c r="AG3" i="4"/>
  <c r="AH3" i="4"/>
  <c r="AI3" i="4"/>
  <c r="AJ3" i="4"/>
  <c r="AK3" i="4"/>
  <c r="AL3" i="4"/>
  <c r="AM3" i="4"/>
  <c r="AN3" i="4"/>
  <c r="AO3" i="4"/>
  <c r="AP3" i="4"/>
  <c r="AQ3" i="4"/>
  <c r="AR3" i="4"/>
  <c r="AV3" i="4"/>
  <c r="AW3" i="4"/>
  <c r="AX3" i="4"/>
  <c r="AY3" i="4"/>
  <c r="AZ3" i="4"/>
  <c r="BA3" i="4"/>
  <c r="D4" i="4"/>
  <c r="E4" i="4"/>
  <c r="F4" i="4"/>
  <c r="G4" i="4"/>
  <c r="H4" i="4"/>
  <c r="I4" i="4"/>
  <c r="J4" i="4"/>
  <c r="K4" i="4"/>
  <c r="L4" i="4"/>
  <c r="M4" i="4"/>
  <c r="N4" i="4"/>
  <c r="O4" i="4"/>
  <c r="P4" i="4"/>
  <c r="U4" i="4"/>
  <c r="V4" i="4"/>
  <c r="W4" i="4"/>
  <c r="Y4" i="4"/>
  <c r="Z4" i="4"/>
  <c r="AA4" i="4"/>
  <c r="AB4" i="4"/>
  <c r="AC4" i="4"/>
  <c r="AD4" i="4"/>
  <c r="AE4" i="4"/>
  <c r="AG4" i="4"/>
  <c r="AH4" i="4"/>
  <c r="AI4" i="4"/>
  <c r="AJ4" i="4"/>
  <c r="AK4" i="4"/>
  <c r="AL4" i="4"/>
  <c r="AM4" i="4"/>
  <c r="AN4" i="4"/>
  <c r="AO4" i="4"/>
  <c r="AP4" i="4"/>
  <c r="AQ4" i="4"/>
  <c r="AR4" i="4"/>
  <c r="AV4" i="4"/>
  <c r="AW4" i="4"/>
  <c r="AX4" i="4"/>
  <c r="AY4" i="4"/>
  <c r="AZ4" i="4"/>
  <c r="BA4" i="4"/>
  <c r="D5" i="4"/>
  <c r="E5" i="4"/>
  <c r="F5" i="4"/>
  <c r="G5" i="4"/>
  <c r="H5" i="4"/>
  <c r="I5" i="4"/>
  <c r="J5" i="4"/>
  <c r="K5" i="4"/>
  <c r="L5" i="4"/>
  <c r="M5" i="4"/>
  <c r="N5" i="4"/>
  <c r="O5" i="4"/>
  <c r="P5" i="4"/>
  <c r="U5" i="4"/>
  <c r="V5" i="4"/>
  <c r="W5" i="4"/>
  <c r="Y5" i="4"/>
  <c r="Z5" i="4"/>
  <c r="AA5" i="4"/>
  <c r="AB5" i="4"/>
  <c r="AC5" i="4"/>
  <c r="AD5" i="4"/>
  <c r="AE5" i="4"/>
  <c r="AG5" i="4"/>
  <c r="AH5" i="4"/>
  <c r="AI5" i="4"/>
  <c r="AJ5" i="4"/>
  <c r="AK5" i="4"/>
  <c r="AL5" i="4"/>
  <c r="AM5" i="4"/>
  <c r="AN5" i="4"/>
  <c r="AO5" i="4"/>
  <c r="AP5" i="4"/>
  <c r="AQ5" i="4"/>
  <c r="AR5" i="4"/>
  <c r="AV5" i="4"/>
  <c r="AW5" i="4"/>
  <c r="AX5" i="4"/>
  <c r="AY5" i="4"/>
  <c r="AZ5" i="4"/>
  <c r="BA5" i="4"/>
  <c r="B10" i="4"/>
  <c r="Q10" i="4"/>
  <c r="R10" i="4"/>
  <c r="S10" i="4"/>
  <c r="V10" i="4"/>
  <c r="W10" i="4"/>
  <c r="AV10" i="4"/>
  <c r="AW10" i="4"/>
  <c r="AX10" i="4"/>
  <c r="AY10" i="4"/>
  <c r="AZ10" i="4"/>
  <c r="BA10" i="4"/>
  <c r="BB10" i="4"/>
  <c r="B11" i="4"/>
  <c r="C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U11" i="4"/>
  <c r="V11" i="4"/>
  <c r="W11" i="4"/>
  <c r="X11" i="4"/>
  <c r="AA11" i="4"/>
  <c r="AB11" i="4"/>
  <c r="AC11" i="4"/>
  <c r="AD11" i="4"/>
  <c r="AE11" i="4"/>
  <c r="AK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U12" i="4"/>
  <c r="V12" i="4"/>
  <c r="W12" i="4"/>
  <c r="Y12" i="4"/>
  <c r="Z12" i="4"/>
  <c r="AA12" i="4"/>
  <c r="AB12" i="4"/>
  <c r="AC12" i="4"/>
  <c r="AD12" i="4"/>
  <c r="AE12" i="4"/>
  <c r="AK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U13" i="4"/>
  <c r="V13" i="4"/>
  <c r="W13" i="4"/>
  <c r="Y13" i="4"/>
  <c r="Z13" i="4"/>
  <c r="AA13" i="4"/>
  <c r="AB13" i="4"/>
  <c r="AC13" i="4"/>
  <c r="AD13" i="4"/>
  <c r="AE13" i="4"/>
  <c r="AK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U14" i="4"/>
  <c r="V14" i="4"/>
  <c r="W14" i="4"/>
  <c r="Y14" i="4"/>
  <c r="Z14" i="4"/>
  <c r="AA14" i="4"/>
  <c r="AB14" i="4"/>
  <c r="AC14" i="4"/>
  <c r="AD14" i="4"/>
  <c r="AE14" i="4"/>
  <c r="AK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U15" i="4"/>
  <c r="V15" i="4"/>
  <c r="W15" i="4"/>
  <c r="Y15" i="4"/>
  <c r="Z15" i="4"/>
  <c r="AA15" i="4"/>
  <c r="AB15" i="4"/>
  <c r="AC15" i="4"/>
  <c r="AD15" i="4"/>
  <c r="AE15" i="4"/>
  <c r="AK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U16" i="4"/>
  <c r="V16" i="4"/>
  <c r="W16" i="4"/>
  <c r="Y16" i="4"/>
  <c r="Z16" i="4"/>
  <c r="AA16" i="4"/>
  <c r="AB16" i="4"/>
  <c r="AC16" i="4"/>
  <c r="AD16" i="4"/>
  <c r="AE16" i="4"/>
  <c r="AK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U17" i="4"/>
  <c r="V17" i="4"/>
  <c r="W17" i="4"/>
  <c r="Y17" i="4"/>
  <c r="Z17" i="4"/>
  <c r="AA17" i="4"/>
  <c r="AB17" i="4"/>
  <c r="AC17" i="4"/>
  <c r="AD17" i="4"/>
  <c r="AE17" i="4"/>
  <c r="AK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U18" i="4"/>
  <c r="V18" i="4"/>
  <c r="W18" i="4"/>
  <c r="X18" i="4"/>
  <c r="Y18" i="4"/>
  <c r="Z18" i="4"/>
  <c r="AA18" i="4"/>
  <c r="AB18" i="4"/>
  <c r="AC18" i="4"/>
  <c r="AD18" i="4"/>
  <c r="AE18" i="4"/>
  <c r="AK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U19" i="4"/>
  <c r="V19" i="4"/>
  <c r="W19" i="4"/>
  <c r="Y19" i="4"/>
  <c r="Z19" i="4"/>
  <c r="AA19" i="4"/>
  <c r="AB19" i="4"/>
  <c r="AC19" i="4"/>
  <c r="AD19" i="4"/>
  <c r="AE19" i="4"/>
  <c r="AK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U20" i="4"/>
  <c r="V20" i="4"/>
  <c r="W20" i="4"/>
  <c r="Y20" i="4"/>
  <c r="Z20" i="4"/>
  <c r="AA20" i="4"/>
  <c r="AB20" i="4"/>
  <c r="AC20" i="4"/>
  <c r="AD20" i="4"/>
  <c r="AE20" i="4"/>
  <c r="AK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U21" i="4"/>
  <c r="V21" i="4"/>
  <c r="W21" i="4"/>
  <c r="Y21" i="4"/>
  <c r="Z21" i="4"/>
  <c r="AA21" i="4"/>
  <c r="AB21" i="4"/>
  <c r="AC21" i="4"/>
  <c r="AD21" i="4"/>
  <c r="AE21" i="4"/>
  <c r="AK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Y22" i="4"/>
  <c r="Z22" i="4"/>
  <c r="AA22" i="4"/>
  <c r="AB22" i="4"/>
  <c r="AC22" i="4"/>
  <c r="AD22" i="4"/>
  <c r="AE22" i="4"/>
  <c r="AK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U23" i="4"/>
  <c r="V23" i="4"/>
  <c r="W23" i="4"/>
  <c r="X23" i="4"/>
  <c r="Y23" i="4"/>
  <c r="AA23" i="4"/>
  <c r="AB23" i="4"/>
  <c r="AC23" i="4"/>
  <c r="AD23" i="4"/>
  <c r="AE23" i="4"/>
  <c r="AK23" i="4"/>
  <c r="AL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U24" i="4"/>
  <c r="V24" i="4"/>
  <c r="W24" i="4"/>
  <c r="X24" i="4"/>
  <c r="Y24" i="4"/>
  <c r="AA24" i="4"/>
  <c r="AB24" i="4"/>
  <c r="AC24" i="4"/>
  <c r="AD24" i="4"/>
  <c r="AE24" i="4"/>
  <c r="AK24" i="4"/>
  <c r="AL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U25" i="4"/>
  <c r="V25" i="4"/>
  <c r="W25" i="4"/>
  <c r="Y25" i="4"/>
  <c r="AA25" i="4"/>
  <c r="AB25" i="4"/>
  <c r="AC25" i="4"/>
  <c r="AD25" i="4"/>
  <c r="AE25" i="4"/>
  <c r="AK25" i="4"/>
  <c r="AL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U26" i="4"/>
  <c r="V26" i="4"/>
  <c r="W26" i="4"/>
  <c r="Y26" i="4"/>
  <c r="AA26" i="4"/>
  <c r="AB26" i="4"/>
  <c r="AC26" i="4"/>
  <c r="AD26" i="4"/>
  <c r="AE26" i="4"/>
  <c r="AK26" i="4"/>
  <c r="AL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U27" i="4"/>
  <c r="V27" i="4"/>
  <c r="W27" i="4"/>
  <c r="Y27" i="4"/>
  <c r="AA27" i="4"/>
  <c r="AB27" i="4"/>
  <c r="AC27" i="4"/>
  <c r="AD27" i="4"/>
  <c r="AE27" i="4"/>
  <c r="AK27" i="4"/>
  <c r="AL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U28" i="4"/>
  <c r="V28" i="4"/>
  <c r="W28" i="4"/>
  <c r="Y28" i="4"/>
  <c r="AA28" i="4"/>
  <c r="AB28" i="4"/>
  <c r="AC28" i="4"/>
  <c r="AD28" i="4"/>
  <c r="AE28" i="4"/>
  <c r="AK28" i="4"/>
  <c r="AL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U29" i="4"/>
  <c r="V29" i="4"/>
  <c r="W29" i="4"/>
  <c r="Y29" i="4"/>
  <c r="AA29" i="4"/>
  <c r="AB29" i="4"/>
  <c r="AC29" i="4"/>
  <c r="AD29" i="4"/>
  <c r="AE29" i="4"/>
  <c r="AK29" i="4"/>
  <c r="AL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U30" i="4"/>
  <c r="V30" i="4"/>
  <c r="W30" i="4"/>
  <c r="X30" i="4"/>
  <c r="Y30" i="4"/>
  <c r="AA30" i="4"/>
  <c r="AB30" i="4"/>
  <c r="AC30" i="4"/>
  <c r="AD30" i="4"/>
  <c r="AE30" i="4"/>
  <c r="AK30" i="4"/>
  <c r="AL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U31" i="4"/>
  <c r="V31" i="4"/>
  <c r="W31" i="4"/>
  <c r="X31" i="4"/>
  <c r="Y31" i="4"/>
  <c r="AA31" i="4"/>
  <c r="AB31" i="4"/>
  <c r="AC31" i="4"/>
  <c r="AD31" i="4"/>
  <c r="AE31" i="4"/>
  <c r="AK31" i="4"/>
  <c r="AL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U32" i="4"/>
  <c r="V32" i="4"/>
  <c r="W32" i="4"/>
  <c r="Y32" i="4"/>
  <c r="AA32" i="4"/>
  <c r="AB32" i="4"/>
  <c r="AC32" i="4"/>
  <c r="AD32" i="4"/>
  <c r="AE32" i="4"/>
  <c r="AK32" i="4"/>
  <c r="AL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U33" i="4"/>
  <c r="V33" i="4"/>
  <c r="W33" i="4"/>
  <c r="Y33" i="4"/>
  <c r="AA33" i="4"/>
  <c r="AB33" i="4"/>
  <c r="AC33" i="4"/>
  <c r="AD33" i="4"/>
  <c r="AE33" i="4"/>
  <c r="AK33" i="4"/>
  <c r="AL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U34" i="4"/>
  <c r="V34" i="4"/>
  <c r="W34" i="4"/>
  <c r="Y34" i="4"/>
  <c r="AA34" i="4"/>
  <c r="AB34" i="4"/>
  <c r="AC34" i="4"/>
  <c r="AD34" i="4"/>
  <c r="AE34" i="4"/>
  <c r="AK34" i="4"/>
  <c r="AL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U35" i="4"/>
  <c r="V35" i="4"/>
  <c r="W35" i="4"/>
  <c r="X35" i="4"/>
  <c r="Y35" i="4"/>
  <c r="AA35" i="4"/>
  <c r="AB35" i="4"/>
  <c r="AC35" i="4"/>
  <c r="AD35" i="4"/>
  <c r="AE35" i="4"/>
  <c r="AK35" i="4"/>
  <c r="AL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U36" i="4"/>
  <c r="V36" i="4"/>
  <c r="W36" i="4"/>
  <c r="X36" i="4"/>
  <c r="Y36" i="4"/>
  <c r="AA36" i="4"/>
  <c r="AB36" i="4"/>
  <c r="AC36" i="4"/>
  <c r="AD36" i="4"/>
  <c r="AE36" i="4"/>
  <c r="AK36" i="4"/>
  <c r="AL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U37" i="4"/>
  <c r="V37" i="4"/>
  <c r="W37" i="4"/>
  <c r="Y37" i="4"/>
  <c r="AA37" i="4"/>
  <c r="AB37" i="4"/>
  <c r="AC37" i="4"/>
  <c r="AD37" i="4"/>
  <c r="AE37" i="4"/>
  <c r="AK37" i="4"/>
  <c r="AL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U38" i="4"/>
  <c r="V38" i="4"/>
  <c r="W38" i="4"/>
  <c r="Y38" i="4"/>
  <c r="AA38" i="4"/>
  <c r="AB38" i="4"/>
  <c r="AC38" i="4"/>
  <c r="AD38" i="4"/>
  <c r="AE38" i="4"/>
  <c r="AK38" i="4"/>
  <c r="AL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U39" i="4"/>
  <c r="V39" i="4"/>
  <c r="W39" i="4"/>
  <c r="Y39" i="4"/>
  <c r="AA39" i="4"/>
  <c r="AB39" i="4"/>
  <c r="AC39" i="4"/>
  <c r="AD39" i="4"/>
  <c r="AE39" i="4"/>
  <c r="AK39" i="4"/>
  <c r="AL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U40" i="4"/>
  <c r="V40" i="4"/>
  <c r="W40" i="4"/>
  <c r="Y40" i="4"/>
  <c r="AA40" i="4"/>
  <c r="AB40" i="4"/>
  <c r="AC40" i="4"/>
  <c r="AD40" i="4"/>
  <c r="AE40" i="4"/>
  <c r="AK40" i="4"/>
  <c r="AL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U41" i="4"/>
  <c r="V41" i="4"/>
  <c r="W41" i="4"/>
  <c r="Y41" i="4"/>
  <c r="AA41" i="4"/>
  <c r="AB41" i="4"/>
  <c r="AC41" i="4"/>
  <c r="AD41" i="4"/>
  <c r="AE41" i="4"/>
  <c r="AK41" i="4"/>
  <c r="AL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U42" i="4"/>
  <c r="V42" i="4"/>
  <c r="W42" i="4"/>
  <c r="X42" i="4"/>
  <c r="Y42" i="4"/>
  <c r="AA42" i="4"/>
  <c r="AB42" i="4"/>
  <c r="AC42" i="4"/>
  <c r="AD42" i="4"/>
  <c r="AE42" i="4"/>
  <c r="AK42" i="4"/>
  <c r="AL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U43" i="4"/>
  <c r="V43" i="4"/>
  <c r="W43" i="4"/>
  <c r="X43" i="4"/>
  <c r="Y43" i="4"/>
  <c r="AA43" i="4"/>
  <c r="AB43" i="4"/>
  <c r="AC43" i="4"/>
  <c r="AD43" i="4"/>
  <c r="AE43" i="4"/>
  <c r="AK43" i="4"/>
  <c r="AL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U44" i="4"/>
  <c r="V44" i="4"/>
  <c r="W44" i="4"/>
  <c r="Y44" i="4"/>
  <c r="AA44" i="4"/>
  <c r="AB44" i="4"/>
  <c r="AC44" i="4"/>
  <c r="AD44" i="4"/>
  <c r="AE44" i="4"/>
  <c r="AK44" i="4"/>
  <c r="AL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U45" i="4"/>
  <c r="V45" i="4"/>
  <c r="W45" i="4"/>
  <c r="Y45" i="4"/>
  <c r="AA45" i="4"/>
  <c r="AB45" i="4"/>
  <c r="AC45" i="4"/>
  <c r="AD45" i="4"/>
  <c r="AE45" i="4"/>
  <c r="AK45" i="4"/>
  <c r="AL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U46" i="4"/>
  <c r="V46" i="4"/>
  <c r="W46" i="4"/>
  <c r="Y46" i="4"/>
  <c r="AA46" i="4"/>
  <c r="AB46" i="4"/>
  <c r="AC46" i="4"/>
  <c r="AD46" i="4"/>
  <c r="AE46" i="4"/>
  <c r="AK46" i="4"/>
  <c r="AL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U47" i="4"/>
  <c r="V47" i="4"/>
  <c r="W47" i="4"/>
  <c r="X47" i="4"/>
  <c r="Y47" i="4"/>
  <c r="AA47" i="4"/>
  <c r="AB47" i="4"/>
  <c r="AC47" i="4"/>
  <c r="AD47" i="4"/>
  <c r="AE47" i="4"/>
  <c r="AK47" i="4"/>
  <c r="AL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U48" i="4"/>
  <c r="V48" i="4"/>
  <c r="W48" i="4"/>
  <c r="X48" i="4"/>
  <c r="Y48" i="4"/>
  <c r="AA48" i="4"/>
  <c r="AB48" i="4"/>
  <c r="AC48" i="4"/>
  <c r="AD48" i="4"/>
  <c r="AE48" i="4"/>
  <c r="AK48" i="4"/>
  <c r="AL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U49" i="4"/>
  <c r="V49" i="4"/>
  <c r="W49" i="4"/>
  <c r="Y49" i="4"/>
  <c r="AA49" i="4"/>
  <c r="AB49" i="4"/>
  <c r="AC49" i="4"/>
  <c r="AD49" i="4"/>
  <c r="AE49" i="4"/>
  <c r="AK49" i="4"/>
  <c r="AL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U50" i="4"/>
  <c r="V50" i="4"/>
  <c r="W50" i="4"/>
  <c r="Y50" i="4"/>
  <c r="AA50" i="4"/>
  <c r="AB50" i="4"/>
  <c r="AC50" i="4"/>
  <c r="AD50" i="4"/>
  <c r="AE50" i="4"/>
  <c r="AK50" i="4"/>
  <c r="AL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U51" i="4"/>
  <c r="V51" i="4"/>
  <c r="W51" i="4"/>
  <c r="Y51" i="4"/>
  <c r="AA51" i="4"/>
  <c r="AB51" i="4"/>
  <c r="AC51" i="4"/>
  <c r="AD51" i="4"/>
  <c r="AE51" i="4"/>
  <c r="AK51" i="4"/>
  <c r="AL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U52" i="4"/>
  <c r="V52" i="4"/>
  <c r="W52" i="4"/>
  <c r="Y52" i="4"/>
  <c r="AA52" i="4"/>
  <c r="AB52" i="4"/>
  <c r="AC52" i="4"/>
  <c r="AD52" i="4"/>
  <c r="AE52" i="4"/>
  <c r="AK52" i="4"/>
  <c r="AL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U53" i="4"/>
  <c r="V53" i="4"/>
  <c r="W53" i="4"/>
  <c r="Y53" i="4"/>
  <c r="AA53" i="4"/>
  <c r="AB53" i="4"/>
  <c r="AC53" i="4"/>
  <c r="AD53" i="4"/>
  <c r="AE53" i="4"/>
  <c r="AK53" i="4"/>
  <c r="AL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U54" i="4"/>
  <c r="V54" i="4"/>
  <c r="W54" i="4"/>
  <c r="X54" i="4"/>
  <c r="Y54" i="4"/>
  <c r="AA54" i="4"/>
  <c r="AB54" i="4"/>
  <c r="AC54" i="4"/>
  <c r="AD54" i="4"/>
  <c r="AE54" i="4"/>
  <c r="AI54" i="4"/>
  <c r="AK54" i="4"/>
  <c r="AL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U55" i="4"/>
  <c r="V55" i="4"/>
  <c r="W55" i="4"/>
  <c r="X55" i="4"/>
  <c r="Y55" i="4"/>
  <c r="AA55" i="4"/>
  <c r="AB55" i="4"/>
  <c r="AC55" i="4"/>
  <c r="AD55" i="4"/>
  <c r="AE55" i="4"/>
  <c r="AI55" i="4"/>
  <c r="AK55" i="4"/>
  <c r="AL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U56" i="4"/>
  <c r="V56" i="4"/>
  <c r="W56" i="4"/>
  <c r="Y56" i="4"/>
  <c r="AA56" i="4"/>
  <c r="AB56" i="4"/>
  <c r="AC56" i="4"/>
  <c r="AD56" i="4"/>
  <c r="AE56" i="4"/>
  <c r="AI56" i="4"/>
  <c r="AK56" i="4"/>
  <c r="AL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U57" i="4"/>
  <c r="V57" i="4"/>
  <c r="W57" i="4"/>
  <c r="Y57" i="4"/>
  <c r="AA57" i="4"/>
  <c r="AB57" i="4"/>
  <c r="AC57" i="4"/>
  <c r="AD57" i="4"/>
  <c r="AE57" i="4"/>
  <c r="AI57" i="4"/>
  <c r="AK57" i="4"/>
  <c r="AL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U58" i="4"/>
  <c r="V58" i="4"/>
  <c r="W58" i="4"/>
  <c r="Y58" i="4"/>
  <c r="AA58" i="4"/>
  <c r="AB58" i="4"/>
  <c r="AC58" i="4"/>
  <c r="AD58" i="4"/>
  <c r="AE58" i="4"/>
  <c r="AI58" i="4"/>
  <c r="AK58" i="4"/>
  <c r="AL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U59" i="4"/>
  <c r="V59" i="4"/>
  <c r="W59" i="4"/>
  <c r="X59" i="4"/>
  <c r="Y59" i="4"/>
  <c r="AA59" i="4"/>
  <c r="AB59" i="4"/>
  <c r="AC59" i="4"/>
  <c r="AD59" i="4"/>
  <c r="AE59" i="4"/>
  <c r="AI59" i="4"/>
  <c r="AK59" i="4"/>
  <c r="AL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U60" i="4"/>
  <c r="V60" i="4"/>
  <c r="W60" i="4"/>
  <c r="X60" i="4"/>
  <c r="Y60" i="4"/>
  <c r="AA60" i="4"/>
  <c r="AB60" i="4"/>
  <c r="AC60" i="4"/>
  <c r="AD60" i="4"/>
  <c r="AE60" i="4"/>
  <c r="AI60" i="4"/>
  <c r="AK60" i="4"/>
  <c r="AL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U61" i="4"/>
  <c r="V61" i="4"/>
  <c r="W61" i="4"/>
  <c r="Y61" i="4"/>
  <c r="AA61" i="4"/>
  <c r="AB61" i="4"/>
  <c r="AC61" i="4"/>
  <c r="AD61" i="4"/>
  <c r="AE61" i="4"/>
  <c r="AI61" i="4"/>
  <c r="AK61" i="4"/>
  <c r="AL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U62" i="4"/>
  <c r="V62" i="4"/>
  <c r="W62" i="4"/>
  <c r="Y62" i="4"/>
  <c r="AA62" i="4"/>
  <c r="AB62" i="4"/>
  <c r="AC62" i="4"/>
  <c r="AD62" i="4"/>
  <c r="AE62" i="4"/>
  <c r="AI62" i="4"/>
  <c r="AK62" i="4"/>
  <c r="AL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U63" i="4"/>
  <c r="V63" i="4"/>
  <c r="W63" i="4"/>
  <c r="Y63" i="4"/>
  <c r="AA63" i="4"/>
  <c r="AB63" i="4"/>
  <c r="AC63" i="4"/>
  <c r="AD63" i="4"/>
  <c r="AE63" i="4"/>
  <c r="AI63" i="4"/>
  <c r="AK63" i="4"/>
  <c r="AL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U64" i="4"/>
  <c r="V64" i="4"/>
  <c r="W64" i="4"/>
  <c r="Y64" i="4"/>
  <c r="AA64" i="4"/>
  <c r="AB64" i="4"/>
  <c r="AC64" i="4"/>
  <c r="AD64" i="4"/>
  <c r="AE64" i="4"/>
  <c r="AI64" i="4"/>
  <c r="AK64" i="4"/>
  <c r="AL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U65" i="4"/>
  <c r="V65" i="4"/>
  <c r="W65" i="4"/>
  <c r="Y65" i="4"/>
  <c r="AA65" i="4"/>
  <c r="AB65" i="4"/>
  <c r="AC65" i="4"/>
  <c r="AD65" i="4"/>
  <c r="AE65" i="4"/>
  <c r="AI65" i="4"/>
  <c r="AK65" i="4"/>
  <c r="AL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U66" i="4"/>
  <c r="V66" i="4"/>
  <c r="W66" i="4"/>
  <c r="X66" i="4"/>
  <c r="Y66" i="4"/>
  <c r="AA66" i="4"/>
  <c r="AB66" i="4"/>
  <c r="AC66" i="4"/>
  <c r="AD66" i="4"/>
  <c r="AE66" i="4"/>
  <c r="AI66" i="4"/>
  <c r="AK66" i="4"/>
  <c r="AL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U67" i="4"/>
  <c r="V67" i="4"/>
  <c r="W67" i="4"/>
  <c r="X67" i="4"/>
  <c r="Y67" i="4"/>
  <c r="AA67" i="4"/>
  <c r="AB67" i="4"/>
  <c r="AC67" i="4"/>
  <c r="AD67" i="4"/>
  <c r="AE67" i="4"/>
  <c r="AI67" i="4"/>
  <c r="AK67" i="4"/>
  <c r="AL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U68" i="4"/>
  <c r="V68" i="4"/>
  <c r="W68" i="4"/>
  <c r="Y68" i="4"/>
  <c r="AA68" i="4"/>
  <c r="AB68" i="4"/>
  <c r="AC68" i="4"/>
  <c r="AD68" i="4"/>
  <c r="AE68" i="4"/>
  <c r="AI68" i="4"/>
  <c r="AK68" i="4"/>
  <c r="AL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U69" i="4"/>
  <c r="V69" i="4"/>
  <c r="W69" i="4"/>
  <c r="Y69" i="4"/>
  <c r="AA69" i="4"/>
  <c r="AB69" i="4"/>
  <c r="AC69" i="4"/>
  <c r="AD69" i="4"/>
  <c r="AE69" i="4"/>
  <c r="AI69" i="4"/>
  <c r="AK69" i="4"/>
  <c r="AL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U70" i="4"/>
  <c r="V70" i="4"/>
  <c r="W70" i="4"/>
  <c r="Y70" i="4"/>
  <c r="AA70" i="4"/>
  <c r="AB70" i="4"/>
  <c r="AC70" i="4"/>
  <c r="AD70" i="4"/>
  <c r="AE70" i="4"/>
  <c r="AI70" i="4"/>
  <c r="AK70" i="4"/>
  <c r="AL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U71" i="4"/>
  <c r="V71" i="4"/>
  <c r="W71" i="4"/>
  <c r="X71" i="4"/>
  <c r="Y71" i="4"/>
  <c r="AA71" i="4"/>
  <c r="AB71" i="4"/>
  <c r="AC71" i="4"/>
  <c r="AD71" i="4"/>
  <c r="AE71" i="4"/>
  <c r="AI71" i="4"/>
  <c r="AK71" i="4"/>
  <c r="AL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U72" i="4"/>
  <c r="V72" i="4"/>
  <c r="W72" i="4"/>
  <c r="X72" i="4"/>
  <c r="Y72" i="4"/>
  <c r="AA72" i="4"/>
  <c r="AB72" i="4"/>
  <c r="AC72" i="4"/>
  <c r="AD72" i="4"/>
  <c r="AE72" i="4"/>
  <c r="AI72" i="4"/>
  <c r="AK72" i="4"/>
  <c r="AL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U73" i="4"/>
  <c r="V73" i="4"/>
  <c r="W73" i="4"/>
  <c r="Y73" i="4"/>
  <c r="AA73" i="4"/>
  <c r="AB73" i="4"/>
  <c r="AC73" i="4"/>
  <c r="AD73" i="4"/>
  <c r="AE73" i="4"/>
  <c r="AI73" i="4"/>
  <c r="AK73" i="4"/>
  <c r="AL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U74" i="4"/>
  <c r="V74" i="4"/>
  <c r="W74" i="4"/>
  <c r="Y74" i="4"/>
  <c r="AA74" i="4"/>
  <c r="AB74" i="4"/>
  <c r="AC74" i="4"/>
  <c r="AD74" i="4"/>
  <c r="AE74" i="4"/>
  <c r="AI74" i="4"/>
  <c r="AK74" i="4"/>
  <c r="AL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U75" i="4"/>
  <c r="V75" i="4"/>
  <c r="W75" i="4"/>
  <c r="Y75" i="4"/>
  <c r="AA75" i="4"/>
  <c r="AB75" i="4"/>
  <c r="AC75" i="4"/>
  <c r="AD75" i="4"/>
  <c r="AE75" i="4"/>
  <c r="AI75" i="4"/>
  <c r="AK75" i="4"/>
  <c r="AL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U76" i="4"/>
  <c r="V76" i="4"/>
  <c r="W76" i="4"/>
  <c r="Y76" i="4"/>
  <c r="AA76" i="4"/>
  <c r="AB76" i="4"/>
  <c r="AC76" i="4"/>
  <c r="AD76" i="4"/>
  <c r="AE76" i="4"/>
  <c r="AI76" i="4"/>
  <c r="AK76" i="4"/>
  <c r="AL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U77" i="4"/>
  <c r="V77" i="4"/>
  <c r="W77" i="4"/>
  <c r="Y77" i="4"/>
  <c r="AA77" i="4"/>
  <c r="AB77" i="4"/>
  <c r="AC77" i="4"/>
  <c r="AD77" i="4"/>
  <c r="AE77" i="4"/>
  <c r="AI77" i="4"/>
  <c r="AK77" i="4"/>
  <c r="AL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U78" i="4"/>
  <c r="V78" i="4"/>
  <c r="W78" i="4"/>
  <c r="X78" i="4"/>
  <c r="Y78" i="4"/>
  <c r="AA78" i="4"/>
  <c r="AB78" i="4"/>
  <c r="AC78" i="4"/>
  <c r="AD78" i="4"/>
  <c r="AE78" i="4"/>
  <c r="AI78" i="4"/>
  <c r="AK78" i="4"/>
  <c r="AL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U79" i="4"/>
  <c r="V79" i="4"/>
  <c r="W79" i="4"/>
  <c r="X79" i="4"/>
  <c r="Y79" i="4"/>
  <c r="AA79" i="4"/>
  <c r="AB79" i="4"/>
  <c r="AC79" i="4"/>
  <c r="AD79" i="4"/>
  <c r="AE79" i="4"/>
  <c r="AI79" i="4"/>
  <c r="AK79" i="4"/>
  <c r="AL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U80" i="4"/>
  <c r="V80" i="4"/>
  <c r="W80" i="4"/>
  <c r="Y80" i="4"/>
  <c r="AA80" i="4"/>
  <c r="AB80" i="4"/>
  <c r="AC80" i="4"/>
  <c r="AD80" i="4"/>
  <c r="AE80" i="4"/>
  <c r="AI80" i="4"/>
  <c r="AK80" i="4"/>
  <c r="AL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U81" i="4"/>
  <c r="V81" i="4"/>
  <c r="W81" i="4"/>
  <c r="Y81" i="4"/>
  <c r="AA81" i="4"/>
  <c r="AB81" i="4"/>
  <c r="AC81" i="4"/>
  <c r="AD81" i="4"/>
  <c r="AE81" i="4"/>
  <c r="AI81" i="4"/>
  <c r="AK81" i="4"/>
  <c r="AL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U82" i="4"/>
  <c r="V82" i="4"/>
  <c r="W82" i="4"/>
  <c r="Y82" i="4"/>
  <c r="AA82" i="4"/>
  <c r="AB82" i="4"/>
  <c r="AC82" i="4"/>
  <c r="AD82" i="4"/>
  <c r="AE82" i="4"/>
  <c r="AI82" i="4"/>
  <c r="AK82" i="4"/>
  <c r="AL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U83" i="4"/>
  <c r="V83" i="4"/>
  <c r="W83" i="4"/>
  <c r="X83" i="4"/>
  <c r="Y83" i="4"/>
  <c r="AA83" i="4"/>
  <c r="AB83" i="4"/>
  <c r="AC83" i="4"/>
  <c r="AD83" i="4"/>
  <c r="AE83" i="4"/>
  <c r="AI83" i="4"/>
  <c r="AK83" i="4"/>
  <c r="AL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U84" i="4"/>
  <c r="V84" i="4"/>
  <c r="W84" i="4"/>
  <c r="X84" i="4"/>
  <c r="Y84" i="4"/>
  <c r="AA84" i="4"/>
  <c r="AB84" i="4"/>
  <c r="AC84" i="4"/>
  <c r="AD84" i="4"/>
  <c r="AE84" i="4"/>
  <c r="AI84" i="4"/>
  <c r="AK84" i="4"/>
  <c r="AL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U85" i="4"/>
  <c r="V85" i="4"/>
  <c r="W85" i="4"/>
  <c r="Y85" i="4"/>
  <c r="AA85" i="4"/>
  <c r="AB85" i="4"/>
  <c r="AC85" i="4"/>
  <c r="AD85" i="4"/>
  <c r="AE85" i="4"/>
  <c r="AI85" i="4"/>
  <c r="AK85" i="4"/>
  <c r="AL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U86" i="4"/>
  <c r="V86" i="4"/>
  <c r="W86" i="4"/>
  <c r="Y86" i="4"/>
  <c r="AA86" i="4"/>
  <c r="AB86" i="4"/>
  <c r="AC86" i="4"/>
  <c r="AD86" i="4"/>
  <c r="AE86" i="4"/>
  <c r="AI86" i="4"/>
  <c r="AK86" i="4"/>
  <c r="AL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U87" i="4"/>
  <c r="V87" i="4"/>
  <c r="W87" i="4"/>
  <c r="Y87" i="4"/>
  <c r="AA87" i="4"/>
  <c r="AB87" i="4"/>
  <c r="AC87" i="4"/>
  <c r="AD87" i="4"/>
  <c r="AE87" i="4"/>
  <c r="AI87" i="4"/>
  <c r="AK87" i="4"/>
  <c r="AL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U88" i="4"/>
  <c r="V88" i="4"/>
  <c r="W88" i="4"/>
  <c r="Y88" i="4"/>
  <c r="AA88" i="4"/>
  <c r="AB88" i="4"/>
  <c r="AC88" i="4"/>
  <c r="AD88" i="4"/>
  <c r="AE88" i="4"/>
  <c r="AI88" i="4"/>
  <c r="AK88" i="4"/>
  <c r="AL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U89" i="4"/>
  <c r="V89" i="4"/>
  <c r="W89" i="4"/>
  <c r="Y89" i="4"/>
  <c r="AA89" i="4"/>
  <c r="AB89" i="4"/>
  <c r="AC89" i="4"/>
  <c r="AD89" i="4"/>
  <c r="AE89" i="4"/>
  <c r="AI89" i="4"/>
  <c r="AK89" i="4"/>
  <c r="AL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U90" i="4"/>
  <c r="V90" i="4"/>
  <c r="W90" i="4"/>
  <c r="X90" i="4"/>
  <c r="Y90" i="4"/>
  <c r="AA90" i="4"/>
  <c r="AB90" i="4"/>
  <c r="AC90" i="4"/>
  <c r="AD90" i="4"/>
  <c r="AE90" i="4"/>
  <c r="AI90" i="4"/>
  <c r="AK90" i="4"/>
  <c r="AL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U91" i="4"/>
  <c r="V91" i="4"/>
  <c r="W91" i="4"/>
  <c r="X91" i="4"/>
  <c r="Y91" i="4"/>
  <c r="AA91" i="4"/>
  <c r="AB91" i="4"/>
  <c r="AC91" i="4"/>
  <c r="AD91" i="4"/>
  <c r="AE91" i="4"/>
  <c r="AI91" i="4"/>
  <c r="AK91" i="4"/>
  <c r="AL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U92" i="4"/>
  <c r="V92" i="4"/>
  <c r="W92" i="4"/>
  <c r="Y92" i="4"/>
  <c r="AA92" i="4"/>
  <c r="AB92" i="4"/>
  <c r="AC92" i="4"/>
  <c r="AD92" i="4"/>
  <c r="AE92" i="4"/>
  <c r="AI92" i="4"/>
  <c r="AK92" i="4"/>
  <c r="AL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U93" i="4"/>
  <c r="V93" i="4"/>
  <c r="W93" i="4"/>
  <c r="Y93" i="4"/>
  <c r="AA93" i="4"/>
  <c r="AB93" i="4"/>
  <c r="AC93" i="4"/>
  <c r="AD93" i="4"/>
  <c r="AE93" i="4"/>
  <c r="AI93" i="4"/>
  <c r="AK93" i="4"/>
  <c r="AL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U94" i="4"/>
  <c r="V94" i="4"/>
  <c r="W94" i="4"/>
  <c r="Y94" i="4"/>
  <c r="AA94" i="4"/>
  <c r="AB94" i="4"/>
  <c r="AC94" i="4"/>
  <c r="AD94" i="4"/>
  <c r="AE94" i="4"/>
  <c r="AI94" i="4"/>
  <c r="AK94" i="4"/>
  <c r="AL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U95" i="4"/>
  <c r="V95" i="4"/>
  <c r="W95" i="4"/>
  <c r="X95" i="4"/>
  <c r="Y95" i="4"/>
  <c r="AA95" i="4"/>
  <c r="AB95" i="4"/>
  <c r="AC95" i="4"/>
  <c r="AD95" i="4"/>
  <c r="AE95" i="4"/>
  <c r="AI95" i="4"/>
  <c r="AK95" i="4"/>
  <c r="AL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U96" i="4"/>
  <c r="V96" i="4"/>
  <c r="W96" i="4"/>
  <c r="X96" i="4"/>
  <c r="Y96" i="4"/>
  <c r="AA96" i="4"/>
  <c r="AB96" i="4"/>
  <c r="AC96" i="4"/>
  <c r="AD96" i="4"/>
  <c r="AE96" i="4"/>
  <c r="AI96" i="4"/>
  <c r="AK96" i="4"/>
  <c r="AL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U97" i="4"/>
  <c r="V97" i="4"/>
  <c r="W97" i="4"/>
  <c r="Y97" i="4"/>
  <c r="AA97" i="4"/>
  <c r="AB97" i="4"/>
  <c r="AC97" i="4"/>
  <c r="AD97" i="4"/>
  <c r="AE97" i="4"/>
  <c r="AI97" i="4"/>
  <c r="AK97" i="4"/>
  <c r="AL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U98" i="4"/>
  <c r="V98" i="4"/>
  <c r="W98" i="4"/>
  <c r="Y98" i="4"/>
  <c r="AA98" i="4"/>
  <c r="AB98" i="4"/>
  <c r="AC98" i="4"/>
  <c r="AD98" i="4"/>
  <c r="AE98" i="4"/>
  <c r="AI98" i="4"/>
  <c r="AK98" i="4"/>
  <c r="AL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U99" i="4"/>
  <c r="V99" i="4"/>
  <c r="W99" i="4"/>
  <c r="Y99" i="4"/>
  <c r="AA99" i="4"/>
  <c r="AB99" i="4"/>
  <c r="AC99" i="4"/>
  <c r="AD99" i="4"/>
  <c r="AE99" i="4"/>
  <c r="AI99" i="4"/>
  <c r="AK99" i="4"/>
  <c r="AL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U100" i="4"/>
  <c r="V100" i="4"/>
  <c r="W100" i="4"/>
  <c r="Y100" i="4"/>
  <c r="AA100" i="4"/>
  <c r="AB100" i="4"/>
  <c r="AC100" i="4"/>
  <c r="AD100" i="4"/>
  <c r="AE100" i="4"/>
  <c r="AI100" i="4"/>
  <c r="AK100" i="4"/>
  <c r="AL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U101" i="4"/>
  <c r="V101" i="4"/>
  <c r="W101" i="4"/>
  <c r="Y101" i="4"/>
  <c r="AA101" i="4"/>
  <c r="AB101" i="4"/>
  <c r="AC101" i="4"/>
  <c r="AD101" i="4"/>
  <c r="AE101" i="4"/>
  <c r="AI101" i="4"/>
  <c r="AK101" i="4"/>
  <c r="AL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U102" i="4"/>
  <c r="V102" i="4"/>
  <c r="W102" i="4"/>
  <c r="X102" i="4"/>
  <c r="AA102" i="4"/>
  <c r="AB102" i="4"/>
  <c r="AC102" i="4"/>
  <c r="AD102" i="4"/>
  <c r="AI102" i="4"/>
  <c r="AK102" i="4"/>
  <c r="AL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U103" i="4"/>
  <c r="V103" i="4"/>
  <c r="W103" i="4"/>
  <c r="X103" i="4"/>
  <c r="AA103" i="4"/>
  <c r="AB103" i="4"/>
  <c r="AC103" i="4"/>
  <c r="AD103" i="4"/>
  <c r="AI103" i="4"/>
  <c r="AK103" i="4"/>
  <c r="AL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U104" i="4"/>
  <c r="V104" i="4"/>
  <c r="W104" i="4"/>
  <c r="AA104" i="4"/>
  <c r="AB104" i="4"/>
  <c r="AC104" i="4"/>
  <c r="AD104" i="4"/>
  <c r="AI104" i="4"/>
  <c r="AK104" i="4"/>
  <c r="AL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U105" i="4"/>
  <c r="V105" i="4"/>
  <c r="W105" i="4"/>
  <c r="AA105" i="4"/>
  <c r="AB105" i="4"/>
  <c r="AC105" i="4"/>
  <c r="AD105" i="4"/>
  <c r="AI105" i="4"/>
  <c r="AK105" i="4"/>
  <c r="AL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U106" i="4"/>
  <c r="V106" i="4"/>
  <c r="W106" i="4"/>
  <c r="AA106" i="4"/>
  <c r="AB106" i="4"/>
  <c r="AC106" i="4"/>
  <c r="AD106" i="4"/>
  <c r="AI106" i="4"/>
  <c r="AK106" i="4"/>
  <c r="AL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U107" i="4"/>
  <c r="V107" i="4"/>
  <c r="W107" i="4"/>
  <c r="X107" i="4"/>
  <c r="Y107" i="4"/>
  <c r="AA107" i="4"/>
  <c r="AB107" i="4"/>
  <c r="AC107" i="4"/>
  <c r="AD107" i="4"/>
  <c r="AI107" i="4"/>
  <c r="AK107" i="4"/>
  <c r="AL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U108" i="4"/>
  <c r="V108" i="4"/>
  <c r="W108" i="4"/>
  <c r="X108" i="4"/>
  <c r="Y108" i="4"/>
  <c r="AA108" i="4"/>
  <c r="AB108" i="4"/>
  <c r="AC108" i="4"/>
  <c r="AD108" i="4"/>
  <c r="AI108" i="4"/>
  <c r="AK108" i="4"/>
  <c r="AL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U109" i="4"/>
  <c r="V109" i="4"/>
  <c r="W109" i="4"/>
  <c r="Y109" i="4"/>
  <c r="AA109" i="4"/>
  <c r="AB109" i="4"/>
  <c r="AC109" i="4"/>
  <c r="AD109" i="4"/>
  <c r="AI109" i="4"/>
  <c r="AK109" i="4"/>
  <c r="AL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U110" i="4"/>
  <c r="V110" i="4"/>
  <c r="W110" i="4"/>
  <c r="Y110" i="4"/>
  <c r="AA110" i="4"/>
  <c r="AB110" i="4"/>
  <c r="AC110" i="4"/>
  <c r="AD110" i="4"/>
  <c r="AI110" i="4"/>
  <c r="AK110" i="4"/>
  <c r="AL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U111" i="4"/>
  <c r="V111" i="4"/>
  <c r="W111" i="4"/>
  <c r="Y111" i="4"/>
  <c r="AA111" i="4"/>
  <c r="AB111" i="4"/>
  <c r="AC111" i="4"/>
  <c r="AD111" i="4"/>
  <c r="AI111" i="4"/>
  <c r="AK111" i="4"/>
  <c r="AL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U112" i="4"/>
  <c r="V112" i="4"/>
  <c r="W112" i="4"/>
  <c r="Y112" i="4"/>
  <c r="AA112" i="4"/>
  <c r="AB112" i="4"/>
  <c r="AC112" i="4"/>
  <c r="AD112" i="4"/>
  <c r="AI112" i="4"/>
  <c r="AK112" i="4"/>
  <c r="AL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U113" i="4"/>
  <c r="V113" i="4"/>
  <c r="W113" i="4"/>
  <c r="Y113" i="4"/>
  <c r="AA113" i="4"/>
  <c r="AB113" i="4"/>
  <c r="AC113" i="4"/>
  <c r="AD113" i="4"/>
  <c r="AI113" i="4"/>
  <c r="AK113" i="4"/>
  <c r="AL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U114" i="4"/>
  <c r="V114" i="4"/>
  <c r="W114" i="4"/>
  <c r="X114" i="4"/>
  <c r="AA114" i="4"/>
  <c r="AB114" i="4"/>
  <c r="AC114" i="4"/>
  <c r="AD114" i="4"/>
  <c r="AI114" i="4"/>
  <c r="AK114" i="4"/>
  <c r="AL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U115" i="4"/>
  <c r="V115" i="4"/>
  <c r="W115" i="4"/>
  <c r="X115" i="4"/>
  <c r="AA115" i="4"/>
  <c r="AB115" i="4"/>
  <c r="AC115" i="4"/>
  <c r="AD115" i="4"/>
  <c r="AI115" i="4"/>
  <c r="AK115" i="4"/>
  <c r="AL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6" i="4"/>
  <c r="V116" i="4"/>
  <c r="W116" i="4"/>
  <c r="AA116" i="4"/>
  <c r="AB116" i="4"/>
  <c r="AC116" i="4"/>
  <c r="AD116" i="4"/>
  <c r="AI116" i="4"/>
  <c r="AK116" i="4"/>
  <c r="AL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U117" i="4"/>
  <c r="V117" i="4"/>
  <c r="W117" i="4"/>
  <c r="AA117" i="4"/>
  <c r="AB117" i="4"/>
  <c r="AC117" i="4"/>
  <c r="AD117" i="4"/>
  <c r="AI117" i="4"/>
  <c r="AK117" i="4"/>
  <c r="AL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U118" i="4"/>
  <c r="V118" i="4"/>
  <c r="W118" i="4"/>
  <c r="AA118" i="4"/>
  <c r="AB118" i="4"/>
  <c r="AC118" i="4"/>
  <c r="AD118" i="4"/>
  <c r="AI118" i="4"/>
  <c r="AK118" i="4"/>
  <c r="AL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U119" i="4"/>
  <c r="V119" i="4"/>
  <c r="W119" i="4"/>
  <c r="X119" i="4"/>
  <c r="Y119" i="4"/>
  <c r="AA119" i="4"/>
  <c r="AB119" i="4"/>
  <c r="AC119" i="4"/>
  <c r="AD119" i="4"/>
  <c r="AI119" i="4"/>
  <c r="AK119" i="4"/>
  <c r="AL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U120" i="4"/>
  <c r="V120" i="4"/>
  <c r="W120" i="4"/>
  <c r="X120" i="4"/>
  <c r="Y120" i="4"/>
  <c r="AA120" i="4"/>
  <c r="AB120" i="4"/>
  <c r="AC120" i="4"/>
  <c r="AD120" i="4"/>
  <c r="AI120" i="4"/>
  <c r="AK120" i="4"/>
  <c r="AL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U121" i="4"/>
  <c r="V121" i="4"/>
  <c r="W121" i="4"/>
  <c r="Y121" i="4"/>
  <c r="AA121" i="4"/>
  <c r="AB121" i="4"/>
  <c r="AC121" i="4"/>
  <c r="AD121" i="4"/>
  <c r="AI121" i="4"/>
  <c r="AK121" i="4"/>
  <c r="AL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U122" i="4"/>
  <c r="V122" i="4"/>
  <c r="W122" i="4"/>
  <c r="Y122" i="4"/>
  <c r="AA122" i="4"/>
  <c r="AB122" i="4"/>
  <c r="AC122" i="4"/>
  <c r="AD122" i="4"/>
  <c r="AI122" i="4"/>
  <c r="AK122" i="4"/>
  <c r="AL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U123" i="4"/>
  <c r="V123" i="4"/>
  <c r="W123" i="4"/>
  <c r="Y123" i="4"/>
  <c r="AA123" i="4"/>
  <c r="AB123" i="4"/>
  <c r="AC123" i="4"/>
  <c r="AD123" i="4"/>
  <c r="AI123" i="4"/>
  <c r="AK123" i="4"/>
  <c r="AL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U124" i="4"/>
  <c r="V124" i="4"/>
  <c r="W124" i="4"/>
  <c r="Y124" i="4"/>
  <c r="AA124" i="4"/>
  <c r="AB124" i="4"/>
  <c r="AC124" i="4"/>
  <c r="AD124" i="4"/>
  <c r="AI124" i="4"/>
  <c r="AK124" i="4"/>
  <c r="AL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U125" i="4"/>
  <c r="V125" i="4"/>
  <c r="W125" i="4"/>
  <c r="Y125" i="4"/>
  <c r="AA125" i="4"/>
  <c r="AB125" i="4"/>
  <c r="AC125" i="4"/>
  <c r="AD125" i="4"/>
  <c r="AI125" i="4"/>
  <c r="AK125" i="4"/>
  <c r="AL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U126" i="4"/>
  <c r="V126" i="4"/>
  <c r="W126" i="4"/>
  <c r="X126" i="4"/>
  <c r="AA126" i="4"/>
  <c r="AB126" i="4"/>
  <c r="AC126" i="4"/>
  <c r="AD126" i="4"/>
  <c r="AI126" i="4"/>
  <c r="AK126" i="4"/>
  <c r="AL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U127" i="4"/>
  <c r="V127" i="4"/>
  <c r="W127" i="4"/>
  <c r="X127" i="4"/>
  <c r="AA127" i="4"/>
  <c r="AB127" i="4"/>
  <c r="AC127" i="4"/>
  <c r="AD127" i="4"/>
  <c r="AI127" i="4"/>
  <c r="AK127" i="4"/>
  <c r="AL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U128" i="4"/>
  <c r="V128" i="4"/>
  <c r="W128" i="4"/>
  <c r="AA128" i="4"/>
  <c r="AB128" i="4"/>
  <c r="AC128" i="4"/>
  <c r="AD128" i="4"/>
  <c r="AI128" i="4"/>
  <c r="AK128" i="4"/>
  <c r="AL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U129" i="4"/>
  <c r="V129" i="4"/>
  <c r="W129" i="4"/>
  <c r="AA129" i="4"/>
  <c r="AB129" i="4"/>
  <c r="AC129" i="4"/>
  <c r="AD129" i="4"/>
  <c r="AI129" i="4"/>
  <c r="AK129" i="4"/>
  <c r="AL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U130" i="4"/>
  <c r="V130" i="4"/>
  <c r="W130" i="4"/>
  <c r="AA130" i="4"/>
  <c r="AB130" i="4"/>
  <c r="AC130" i="4"/>
  <c r="AD130" i="4"/>
  <c r="AI130" i="4"/>
  <c r="AK130" i="4"/>
  <c r="AL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U131" i="4"/>
  <c r="V131" i="4"/>
  <c r="W131" i="4"/>
  <c r="X131" i="4"/>
  <c r="Y131" i="4"/>
  <c r="AA131" i="4"/>
  <c r="AB131" i="4"/>
  <c r="AC131" i="4"/>
  <c r="AD131" i="4"/>
  <c r="AI131" i="4"/>
  <c r="AK131" i="4"/>
  <c r="AL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U132" i="4"/>
  <c r="V132" i="4"/>
  <c r="W132" i="4"/>
  <c r="X132" i="4"/>
  <c r="Y132" i="4"/>
  <c r="AA132" i="4"/>
  <c r="AB132" i="4"/>
  <c r="AC132" i="4"/>
  <c r="AD132" i="4"/>
  <c r="AI132" i="4"/>
  <c r="AK132" i="4"/>
  <c r="AL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U133" i="4"/>
  <c r="V133" i="4"/>
  <c r="W133" i="4"/>
  <c r="Y133" i="4"/>
  <c r="AA133" i="4"/>
  <c r="AB133" i="4"/>
  <c r="AC133" i="4"/>
  <c r="AD133" i="4"/>
  <c r="AI133" i="4"/>
  <c r="AK133" i="4"/>
  <c r="AL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U134" i="4"/>
  <c r="V134" i="4"/>
  <c r="W134" i="4"/>
  <c r="Y134" i="4"/>
  <c r="AA134" i="4"/>
  <c r="AB134" i="4"/>
  <c r="AC134" i="4"/>
  <c r="AD134" i="4"/>
  <c r="AI134" i="4"/>
  <c r="AK134" i="4"/>
  <c r="AL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U135" i="4"/>
  <c r="V135" i="4"/>
  <c r="W135" i="4"/>
  <c r="Y135" i="4"/>
  <c r="AA135" i="4"/>
  <c r="AB135" i="4"/>
  <c r="AC135" i="4"/>
  <c r="AD135" i="4"/>
  <c r="AI135" i="4"/>
  <c r="AK135" i="4"/>
  <c r="AL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U136" i="4"/>
  <c r="V136" i="4"/>
  <c r="W136" i="4"/>
  <c r="Y136" i="4"/>
  <c r="AA136" i="4"/>
  <c r="AB136" i="4"/>
  <c r="AC136" i="4"/>
  <c r="AD136" i="4"/>
  <c r="AI136" i="4"/>
  <c r="AK136" i="4"/>
  <c r="AL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U137" i="4"/>
  <c r="V137" i="4"/>
  <c r="W137" i="4"/>
  <c r="Y137" i="4"/>
  <c r="AA137" i="4"/>
  <c r="AB137" i="4"/>
  <c r="AC137" i="4"/>
  <c r="AD137" i="4"/>
  <c r="AI137" i="4"/>
  <c r="AK137" i="4"/>
  <c r="AL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U138" i="4"/>
  <c r="V138" i="4"/>
  <c r="W138" i="4"/>
  <c r="X138" i="4"/>
  <c r="AA138" i="4"/>
  <c r="AB138" i="4"/>
  <c r="AC138" i="4"/>
  <c r="AD138" i="4"/>
  <c r="AI138" i="4"/>
  <c r="AK138" i="4"/>
  <c r="AL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U139" i="4"/>
  <c r="V139" i="4"/>
  <c r="W139" i="4"/>
  <c r="X139" i="4"/>
  <c r="AA139" i="4"/>
  <c r="AB139" i="4"/>
  <c r="AC139" i="4"/>
  <c r="AD139" i="4"/>
  <c r="AI139" i="4"/>
  <c r="AK139" i="4"/>
  <c r="AL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U140" i="4"/>
  <c r="V140" i="4"/>
  <c r="W140" i="4"/>
  <c r="AA140" i="4"/>
  <c r="AB140" i="4"/>
  <c r="AC140" i="4"/>
  <c r="AD140" i="4"/>
  <c r="AI140" i="4"/>
  <c r="AK140" i="4"/>
  <c r="AL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U141" i="4"/>
  <c r="V141" i="4"/>
  <c r="W141" i="4"/>
  <c r="AA141" i="4"/>
  <c r="AB141" i="4"/>
  <c r="AC141" i="4"/>
  <c r="AD141" i="4"/>
  <c r="AI141" i="4"/>
  <c r="AK141" i="4"/>
  <c r="AL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U142" i="4"/>
  <c r="V142" i="4"/>
  <c r="W142" i="4"/>
  <c r="AA142" i="4"/>
  <c r="AB142" i="4"/>
  <c r="AC142" i="4"/>
  <c r="AD142" i="4"/>
  <c r="AI142" i="4"/>
  <c r="AK142" i="4"/>
  <c r="AL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U143" i="4"/>
  <c r="V143" i="4"/>
  <c r="W143" i="4"/>
  <c r="X143" i="4"/>
  <c r="AA143" i="4"/>
  <c r="AB143" i="4"/>
  <c r="AC143" i="4"/>
  <c r="AD143" i="4"/>
  <c r="AI143" i="4"/>
  <c r="AK143" i="4"/>
  <c r="AL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U144" i="4"/>
  <c r="V144" i="4"/>
  <c r="W144" i="4"/>
  <c r="X144" i="4"/>
  <c r="AA144" i="4"/>
  <c r="AB144" i="4"/>
  <c r="AC144" i="4"/>
  <c r="AD144" i="4"/>
  <c r="AI144" i="4"/>
  <c r="AK144" i="4"/>
  <c r="AL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U145" i="4"/>
  <c r="V145" i="4"/>
  <c r="W145" i="4"/>
  <c r="AA145" i="4"/>
  <c r="AB145" i="4"/>
  <c r="AC145" i="4"/>
  <c r="AD145" i="4"/>
  <c r="AI145" i="4"/>
  <c r="AK145" i="4"/>
  <c r="AL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U146" i="4"/>
  <c r="V146" i="4"/>
  <c r="W146" i="4"/>
  <c r="AA146" i="4"/>
  <c r="AB146" i="4"/>
  <c r="AC146" i="4"/>
  <c r="AD146" i="4"/>
  <c r="AI146" i="4"/>
  <c r="AK146" i="4"/>
  <c r="AL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U147" i="4"/>
  <c r="V147" i="4"/>
  <c r="W147" i="4"/>
  <c r="AA147" i="4"/>
  <c r="AB147" i="4"/>
  <c r="AC147" i="4"/>
  <c r="AD147" i="4"/>
  <c r="AI147" i="4"/>
  <c r="AK147" i="4"/>
  <c r="AL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U148" i="4"/>
  <c r="V148" i="4"/>
  <c r="W148" i="4"/>
  <c r="AA148" i="4"/>
  <c r="AB148" i="4"/>
  <c r="AC148" i="4"/>
  <c r="AD148" i="4"/>
  <c r="AI148" i="4"/>
  <c r="AK148" i="4"/>
  <c r="AL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U149" i="4"/>
  <c r="V149" i="4"/>
  <c r="W149" i="4"/>
  <c r="AA149" i="4"/>
  <c r="AB149" i="4"/>
  <c r="AC149" i="4"/>
  <c r="AD149" i="4"/>
  <c r="AI149" i="4"/>
  <c r="AK149" i="4"/>
  <c r="AL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U150" i="4"/>
  <c r="V150" i="4"/>
  <c r="W150" i="4"/>
  <c r="X150" i="4"/>
  <c r="AA150" i="4"/>
  <c r="AB150" i="4"/>
  <c r="AC150" i="4"/>
  <c r="AD150" i="4"/>
  <c r="AI150" i="4"/>
  <c r="AK150" i="4"/>
  <c r="AL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U151" i="4"/>
  <c r="V151" i="4"/>
  <c r="W151" i="4"/>
  <c r="X151" i="4"/>
  <c r="AA151" i="4"/>
  <c r="AB151" i="4"/>
  <c r="AC151" i="4"/>
  <c r="AD151" i="4"/>
  <c r="AI151" i="4"/>
  <c r="AK151" i="4"/>
  <c r="AL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U152" i="4"/>
  <c r="V152" i="4"/>
  <c r="W152" i="4"/>
  <c r="AA152" i="4"/>
  <c r="AB152" i="4"/>
  <c r="AC152" i="4"/>
  <c r="AD152" i="4"/>
  <c r="AI152" i="4"/>
  <c r="AK152" i="4"/>
  <c r="AL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U153" i="4"/>
  <c r="V153" i="4"/>
  <c r="W153" i="4"/>
  <c r="AA153" i="4"/>
  <c r="AB153" i="4"/>
  <c r="AC153" i="4"/>
  <c r="AD153" i="4"/>
  <c r="AI153" i="4"/>
  <c r="AK153" i="4"/>
  <c r="AL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U154" i="4"/>
  <c r="V154" i="4"/>
  <c r="W154" i="4"/>
  <c r="AA154" i="4"/>
  <c r="AB154" i="4"/>
  <c r="AC154" i="4"/>
  <c r="AD154" i="4"/>
  <c r="AI154" i="4"/>
  <c r="AK154" i="4"/>
  <c r="AL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U155" i="4"/>
  <c r="V155" i="4"/>
  <c r="W155" i="4"/>
  <c r="X155" i="4"/>
  <c r="AA155" i="4"/>
  <c r="AB155" i="4"/>
  <c r="AC155" i="4"/>
  <c r="AD155" i="4"/>
  <c r="AI155" i="4"/>
  <c r="AK155" i="4"/>
  <c r="AL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U156" i="4"/>
  <c r="V156" i="4"/>
  <c r="W156" i="4"/>
  <c r="X156" i="4"/>
  <c r="AA156" i="4"/>
  <c r="AB156" i="4"/>
  <c r="AC156" i="4"/>
  <c r="AD156" i="4"/>
  <c r="AI156" i="4"/>
  <c r="AK156" i="4"/>
  <c r="AL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U157" i="4"/>
  <c r="V157" i="4"/>
  <c r="W157" i="4"/>
  <c r="AA157" i="4"/>
  <c r="AB157" i="4"/>
  <c r="AC157" i="4"/>
  <c r="AD157" i="4"/>
  <c r="AI157" i="4"/>
  <c r="AK157" i="4"/>
  <c r="AL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U158" i="4"/>
  <c r="V158" i="4"/>
  <c r="W158" i="4"/>
  <c r="AA158" i="4"/>
  <c r="AB158" i="4"/>
  <c r="AC158" i="4"/>
  <c r="AD158" i="4"/>
  <c r="AI158" i="4"/>
  <c r="AK158" i="4"/>
  <c r="AL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U159" i="4"/>
  <c r="V159" i="4"/>
  <c r="W159" i="4"/>
  <c r="AA159" i="4"/>
  <c r="AB159" i="4"/>
  <c r="AC159" i="4"/>
  <c r="AD159" i="4"/>
  <c r="AI159" i="4"/>
  <c r="AK159" i="4"/>
  <c r="AL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U160" i="4"/>
  <c r="V160" i="4"/>
  <c r="W160" i="4"/>
  <c r="AA160" i="4"/>
  <c r="AB160" i="4"/>
  <c r="AC160" i="4"/>
  <c r="AD160" i="4"/>
  <c r="AI160" i="4"/>
  <c r="AK160" i="4"/>
  <c r="AL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U161" i="4"/>
  <c r="V161" i="4"/>
  <c r="W161" i="4"/>
  <c r="AA161" i="4"/>
  <c r="AB161" i="4"/>
  <c r="AC161" i="4"/>
  <c r="AD161" i="4"/>
  <c r="AI161" i="4"/>
  <c r="AK161" i="4"/>
  <c r="AL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U162" i="4"/>
  <c r="V162" i="4"/>
  <c r="W162" i="4"/>
  <c r="X162" i="4"/>
  <c r="AA162" i="4"/>
  <c r="AB162" i="4"/>
  <c r="AC162" i="4"/>
  <c r="AD162" i="4"/>
  <c r="AI162" i="4"/>
  <c r="AK162" i="4"/>
  <c r="AL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U163" i="4"/>
  <c r="V163" i="4"/>
  <c r="W163" i="4"/>
  <c r="X163" i="4"/>
  <c r="AA163" i="4"/>
  <c r="AB163" i="4"/>
  <c r="AC163" i="4"/>
  <c r="AD163" i="4"/>
  <c r="AI163" i="4"/>
  <c r="AK163" i="4"/>
  <c r="AL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U164" i="4"/>
  <c r="V164" i="4"/>
  <c r="W164" i="4"/>
  <c r="AA164" i="4"/>
  <c r="AB164" i="4"/>
  <c r="AC164" i="4"/>
  <c r="AD164" i="4"/>
  <c r="AI164" i="4"/>
  <c r="AK164" i="4"/>
  <c r="AL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U165" i="4"/>
  <c r="V165" i="4"/>
  <c r="W165" i="4"/>
  <c r="AA165" i="4"/>
  <c r="AB165" i="4"/>
  <c r="AC165" i="4"/>
  <c r="AD165" i="4"/>
  <c r="AI165" i="4"/>
  <c r="AK165" i="4"/>
  <c r="AL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U166" i="4"/>
  <c r="V166" i="4"/>
  <c r="W166" i="4"/>
  <c r="AA166" i="4"/>
  <c r="AB166" i="4"/>
  <c r="AC166" i="4"/>
  <c r="AD166" i="4"/>
  <c r="AI166" i="4"/>
  <c r="AK166" i="4"/>
  <c r="AL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U167" i="4"/>
  <c r="V167" i="4"/>
  <c r="W167" i="4"/>
  <c r="X167" i="4"/>
  <c r="AA167" i="4"/>
  <c r="AB167" i="4"/>
  <c r="AC167" i="4"/>
  <c r="AD167" i="4"/>
  <c r="AI167" i="4"/>
  <c r="AK167" i="4"/>
  <c r="AL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U168" i="4"/>
  <c r="V168" i="4"/>
  <c r="W168" i="4"/>
  <c r="X168" i="4"/>
  <c r="AA168" i="4"/>
  <c r="AB168" i="4"/>
  <c r="AC168" i="4"/>
  <c r="AD168" i="4"/>
  <c r="AI168" i="4"/>
  <c r="AK168" i="4"/>
  <c r="AL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U169" i="4"/>
  <c r="V169" i="4"/>
  <c r="W169" i="4"/>
  <c r="AA169" i="4"/>
  <c r="AB169" i="4"/>
  <c r="AC169" i="4"/>
  <c r="AD169" i="4"/>
  <c r="AI169" i="4"/>
  <c r="AK169" i="4"/>
  <c r="AL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U170" i="4"/>
  <c r="V170" i="4"/>
  <c r="W170" i="4"/>
  <c r="AA170" i="4"/>
  <c r="AB170" i="4"/>
  <c r="AC170" i="4"/>
  <c r="AD170" i="4"/>
  <c r="AI170" i="4"/>
  <c r="AK170" i="4"/>
  <c r="AL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U171" i="4"/>
  <c r="V171" i="4"/>
  <c r="W171" i="4"/>
  <c r="AA171" i="4"/>
  <c r="AB171" i="4"/>
  <c r="AC171" i="4"/>
  <c r="AD171" i="4"/>
  <c r="AI171" i="4"/>
  <c r="AK171" i="4"/>
  <c r="AL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U172" i="4"/>
  <c r="V172" i="4"/>
  <c r="W172" i="4"/>
  <c r="AA172" i="4"/>
  <c r="AB172" i="4"/>
  <c r="AC172" i="4"/>
  <c r="AD172" i="4"/>
  <c r="AI172" i="4"/>
  <c r="AK172" i="4"/>
  <c r="AL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U173" i="4"/>
  <c r="V173" i="4"/>
  <c r="W173" i="4"/>
  <c r="AA173" i="4"/>
  <c r="AB173" i="4"/>
  <c r="AC173" i="4"/>
  <c r="AD173" i="4"/>
  <c r="AI173" i="4"/>
  <c r="AK173" i="4"/>
  <c r="AL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174" i="4"/>
  <c r="AB174" i="4"/>
  <c r="AC174" i="4"/>
  <c r="AD174" i="4"/>
  <c r="AI174" i="4"/>
  <c r="AK174" i="4"/>
  <c r="AL174" i="4"/>
  <c r="B175" i="4"/>
  <c r="AB175" i="4"/>
  <c r="AC175" i="4"/>
  <c r="AD175" i="4"/>
  <c r="AI175" i="4"/>
  <c r="AK175" i="4"/>
  <c r="AL175" i="4"/>
  <c r="B176" i="4"/>
  <c r="AB176" i="4"/>
  <c r="AC176" i="4"/>
  <c r="AD176" i="4"/>
  <c r="AI176" i="4"/>
  <c r="AK176" i="4"/>
  <c r="AL176" i="4"/>
  <c r="B177" i="4"/>
  <c r="AB177" i="4"/>
  <c r="AC177" i="4"/>
  <c r="AD177" i="4"/>
  <c r="AI177" i="4"/>
  <c r="AK177" i="4"/>
  <c r="AL177" i="4"/>
  <c r="B178" i="4"/>
  <c r="AB178" i="4"/>
  <c r="AC178" i="4"/>
  <c r="AD178" i="4"/>
  <c r="AI178" i="4"/>
  <c r="AK178" i="4"/>
  <c r="AL178" i="4"/>
  <c r="B179" i="4"/>
  <c r="AB179" i="4"/>
  <c r="AC179" i="4"/>
  <c r="AD179" i="4"/>
  <c r="AI179" i="4"/>
  <c r="AK179" i="4"/>
  <c r="AL179" i="4"/>
  <c r="B180" i="4"/>
  <c r="AB180" i="4"/>
  <c r="AC180" i="4"/>
  <c r="AD180" i="4"/>
  <c r="AI180" i="4"/>
  <c r="AK180" i="4"/>
  <c r="AL180" i="4"/>
  <c r="B181" i="4"/>
  <c r="AB181" i="4"/>
  <c r="AC181" i="4"/>
  <c r="AD181" i="4"/>
  <c r="AI181" i="4"/>
  <c r="AK181" i="4"/>
  <c r="AL181" i="4"/>
  <c r="B182" i="4"/>
  <c r="AB182" i="4"/>
  <c r="AC182" i="4"/>
  <c r="AD182" i="4"/>
  <c r="AI182" i="4"/>
  <c r="AK182" i="4"/>
  <c r="AL182" i="4"/>
  <c r="B183" i="4"/>
  <c r="AB183" i="4"/>
  <c r="AC183" i="4"/>
  <c r="AD183" i="4"/>
  <c r="AI183" i="4"/>
  <c r="AK183" i="4"/>
  <c r="AL183" i="4"/>
  <c r="B184" i="4"/>
  <c r="AB184" i="4"/>
  <c r="AC184" i="4"/>
  <c r="AD184" i="4"/>
  <c r="AI184" i="4"/>
  <c r="AK184" i="4"/>
  <c r="AL184" i="4"/>
  <c r="B185" i="4"/>
  <c r="AB185" i="4"/>
  <c r="AC185" i="4"/>
  <c r="AD185" i="4"/>
  <c r="AI185" i="4"/>
  <c r="AK185" i="4"/>
  <c r="AL185" i="4"/>
  <c r="B186" i="4"/>
  <c r="AB186" i="4"/>
  <c r="AC186" i="4"/>
  <c r="AD186" i="4"/>
  <c r="AI186" i="4"/>
  <c r="AK186" i="4"/>
  <c r="AL186" i="4"/>
  <c r="B187" i="4"/>
  <c r="AB187" i="4"/>
  <c r="AC187" i="4"/>
  <c r="AD187" i="4"/>
  <c r="AI187" i="4"/>
  <c r="AK187" i="4"/>
  <c r="AL187" i="4"/>
  <c r="B188" i="4"/>
  <c r="AB188" i="4"/>
  <c r="AC188" i="4"/>
  <c r="AD188" i="4"/>
  <c r="AI188" i="4"/>
  <c r="AK188" i="4"/>
  <c r="AL188" i="4"/>
  <c r="B189" i="4"/>
  <c r="AB189" i="4"/>
  <c r="AC189" i="4"/>
  <c r="AD189" i="4"/>
  <c r="AI189" i="4"/>
  <c r="AK189" i="4"/>
  <c r="AL189" i="4"/>
  <c r="B190" i="4"/>
  <c r="AB190" i="4"/>
  <c r="AC190" i="4"/>
  <c r="AD190" i="4"/>
  <c r="AI190" i="4"/>
  <c r="AK190" i="4"/>
  <c r="AL190" i="4"/>
  <c r="B191" i="4"/>
  <c r="AB191" i="4"/>
  <c r="AC191" i="4"/>
  <c r="AD191" i="4"/>
  <c r="AI191" i="4"/>
  <c r="AK191" i="4"/>
  <c r="AL191" i="4"/>
  <c r="B192" i="4"/>
  <c r="AB192" i="4"/>
  <c r="AC192" i="4"/>
  <c r="AD192" i="4"/>
  <c r="AI192" i="4"/>
  <c r="AK192" i="4"/>
  <c r="AL192" i="4"/>
  <c r="AR192" i="4"/>
  <c r="B193" i="4"/>
  <c r="AI193" i="4"/>
  <c r="AQ193" i="4"/>
  <c r="AR193" i="4"/>
  <c r="B194" i="4"/>
  <c r="AQ194" i="4"/>
  <c r="AR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9" i="1"/>
  <c r="D9" i="1"/>
  <c r="F9" i="1"/>
  <c r="H9" i="1"/>
  <c r="J9" i="1"/>
  <c r="L9" i="1"/>
  <c r="N9" i="1"/>
  <c r="P9" i="1"/>
  <c r="R9" i="1"/>
  <c r="T9" i="1"/>
  <c r="V9" i="1"/>
  <c r="X9" i="1"/>
  <c r="Z9" i="1"/>
  <c r="AB9" i="1"/>
  <c r="AD9" i="1"/>
  <c r="AF9" i="1"/>
  <c r="AH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L9" i="1"/>
  <c r="BN9" i="1"/>
  <c r="BO9" i="1"/>
  <c r="BQ9" i="1"/>
  <c r="BR9" i="1"/>
  <c r="BS9" i="1"/>
  <c r="BT9" i="1"/>
  <c r="BV9" i="1"/>
  <c r="BW9" i="1"/>
  <c r="BX9" i="1"/>
  <c r="BY9" i="1"/>
  <c r="BZ9" i="1"/>
  <c r="CA9" i="1"/>
  <c r="B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L10" i="1"/>
  <c r="BN10" i="1"/>
  <c r="BO10" i="1"/>
  <c r="BQ10" i="1"/>
  <c r="BR10" i="1"/>
  <c r="BS10" i="1"/>
  <c r="BT10" i="1"/>
  <c r="BV10" i="1"/>
  <c r="BW10" i="1"/>
  <c r="BX10" i="1"/>
  <c r="BY10" i="1"/>
  <c r="BZ10" i="1"/>
  <c r="CA10" i="1"/>
  <c r="B11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AD11" i="1"/>
  <c r="AF11" i="1"/>
  <c r="AH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L11" i="1"/>
  <c r="BN11" i="1"/>
  <c r="BO11" i="1"/>
  <c r="BQ11" i="1"/>
  <c r="BR11" i="1"/>
  <c r="BS11" i="1"/>
  <c r="BT11" i="1"/>
  <c r="BV11" i="1"/>
  <c r="BW11" i="1"/>
  <c r="BX11" i="1"/>
  <c r="BY11" i="1"/>
  <c r="BZ11" i="1"/>
  <c r="CA11" i="1"/>
  <c r="B12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AD12" i="1"/>
  <c r="AF12" i="1"/>
  <c r="AH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L12" i="1"/>
  <c r="BN12" i="1"/>
  <c r="BO12" i="1"/>
  <c r="BQ12" i="1"/>
  <c r="BR12" i="1"/>
  <c r="BS12" i="1"/>
  <c r="BT12" i="1"/>
  <c r="BV12" i="1"/>
  <c r="BW12" i="1"/>
  <c r="BX12" i="1"/>
  <c r="BY12" i="1"/>
  <c r="BZ12" i="1"/>
  <c r="CA12" i="1"/>
  <c r="B13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AD13" i="1"/>
  <c r="AF13" i="1"/>
  <c r="AH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L13" i="1"/>
  <c r="BN13" i="1"/>
  <c r="BO13" i="1"/>
  <c r="BQ13" i="1"/>
  <c r="BR13" i="1"/>
  <c r="BS13" i="1"/>
  <c r="BT13" i="1"/>
  <c r="BV13" i="1"/>
  <c r="BW13" i="1"/>
  <c r="BX13" i="1"/>
  <c r="BY13" i="1"/>
  <c r="BZ13" i="1"/>
  <c r="CA13" i="1"/>
  <c r="B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L14" i="1"/>
  <c r="BN14" i="1"/>
  <c r="BO14" i="1"/>
  <c r="BQ14" i="1"/>
  <c r="BR14" i="1"/>
  <c r="BS14" i="1"/>
  <c r="BT14" i="1"/>
  <c r="BV14" i="1"/>
  <c r="BW14" i="1"/>
  <c r="BX14" i="1"/>
  <c r="BY14" i="1"/>
  <c r="BZ14" i="1"/>
  <c r="CA14" i="1"/>
  <c r="B15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AD15" i="1"/>
  <c r="AF15" i="1"/>
  <c r="AH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L15" i="1"/>
  <c r="BN15" i="1"/>
  <c r="BO15" i="1"/>
  <c r="BQ15" i="1"/>
  <c r="BR15" i="1"/>
  <c r="BS15" i="1"/>
  <c r="BT15" i="1"/>
  <c r="BV15" i="1"/>
  <c r="BW15" i="1"/>
  <c r="BX15" i="1"/>
  <c r="BY15" i="1"/>
  <c r="BZ15" i="1"/>
  <c r="CA15" i="1"/>
  <c r="B16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AH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L16" i="1"/>
  <c r="BN16" i="1"/>
  <c r="BO16" i="1"/>
  <c r="BQ16" i="1"/>
  <c r="BR16" i="1"/>
  <c r="BS16" i="1"/>
  <c r="BT16" i="1"/>
  <c r="BV16" i="1"/>
  <c r="BW16" i="1"/>
  <c r="BX16" i="1"/>
  <c r="BY16" i="1"/>
  <c r="BZ16" i="1"/>
  <c r="CA16" i="1"/>
  <c r="B17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AH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L17" i="1"/>
  <c r="BN17" i="1"/>
  <c r="BO17" i="1"/>
  <c r="BQ17" i="1"/>
  <c r="BR17" i="1"/>
  <c r="BS17" i="1"/>
  <c r="BT17" i="1"/>
  <c r="BV17" i="1"/>
  <c r="BW17" i="1"/>
  <c r="BX17" i="1"/>
  <c r="BY17" i="1"/>
  <c r="BZ17" i="1"/>
  <c r="CA17" i="1"/>
  <c r="B18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L18" i="1"/>
  <c r="BN18" i="1"/>
  <c r="BO18" i="1"/>
  <c r="BQ18" i="1"/>
  <c r="BR18" i="1"/>
  <c r="BS18" i="1"/>
  <c r="BT18" i="1"/>
  <c r="BV18" i="1"/>
  <c r="BW18" i="1"/>
  <c r="BX18" i="1"/>
  <c r="BY18" i="1"/>
  <c r="BZ18" i="1"/>
  <c r="CA18" i="1"/>
  <c r="B19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L19" i="1"/>
  <c r="BN19" i="1"/>
  <c r="BO19" i="1"/>
  <c r="BQ19" i="1"/>
  <c r="BR19" i="1"/>
  <c r="BS19" i="1"/>
  <c r="BT19" i="1"/>
  <c r="BV19" i="1"/>
  <c r="BW19" i="1"/>
  <c r="BX19" i="1"/>
  <c r="BY19" i="1"/>
  <c r="BZ19" i="1"/>
  <c r="CA19" i="1"/>
  <c r="B20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AD20" i="1"/>
  <c r="AF20" i="1"/>
  <c r="AH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L20" i="1"/>
  <c r="BN20" i="1"/>
  <c r="BO20" i="1"/>
  <c r="BQ20" i="1"/>
  <c r="BR20" i="1"/>
  <c r="BS20" i="1"/>
  <c r="BT20" i="1"/>
  <c r="BV20" i="1"/>
  <c r="BW20" i="1"/>
  <c r="BX20" i="1"/>
  <c r="BY20" i="1"/>
  <c r="BZ20" i="1"/>
  <c r="CA20" i="1"/>
  <c r="B21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L21" i="1"/>
  <c r="BN21" i="1"/>
  <c r="BO21" i="1"/>
  <c r="BQ21" i="1"/>
  <c r="BR21" i="1"/>
  <c r="BS21" i="1"/>
  <c r="BT21" i="1"/>
  <c r="BV21" i="1"/>
  <c r="BW21" i="1"/>
  <c r="BX21" i="1"/>
  <c r="BY21" i="1"/>
  <c r="BZ21" i="1"/>
  <c r="CA21" i="1"/>
  <c r="B22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L22" i="1"/>
  <c r="BN22" i="1"/>
  <c r="BO22" i="1"/>
  <c r="BQ22" i="1"/>
  <c r="BR22" i="1"/>
  <c r="BS22" i="1"/>
  <c r="BT22" i="1"/>
  <c r="BV22" i="1"/>
  <c r="BW22" i="1"/>
  <c r="BX22" i="1"/>
  <c r="BY22" i="1"/>
  <c r="BZ22" i="1"/>
  <c r="CA22" i="1"/>
  <c r="B23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L23" i="1"/>
  <c r="BN23" i="1"/>
  <c r="BO23" i="1"/>
  <c r="BQ23" i="1"/>
  <c r="BR23" i="1"/>
  <c r="BS23" i="1"/>
  <c r="BT23" i="1"/>
  <c r="BV23" i="1"/>
  <c r="BW23" i="1"/>
  <c r="BX23" i="1"/>
  <c r="BY23" i="1"/>
  <c r="BZ23" i="1"/>
  <c r="CA23" i="1"/>
  <c r="B24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L24" i="1"/>
  <c r="BN24" i="1"/>
  <c r="BO24" i="1"/>
  <c r="BQ24" i="1"/>
  <c r="BR24" i="1"/>
  <c r="BS24" i="1"/>
  <c r="BT24" i="1"/>
  <c r="BV24" i="1"/>
  <c r="BW24" i="1"/>
  <c r="BX24" i="1"/>
  <c r="BY24" i="1"/>
  <c r="BZ24" i="1"/>
  <c r="CA24" i="1"/>
  <c r="B25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L25" i="1"/>
  <c r="BN25" i="1"/>
  <c r="BO25" i="1"/>
  <c r="BQ25" i="1"/>
  <c r="BR25" i="1"/>
  <c r="BS25" i="1"/>
  <c r="BT25" i="1"/>
  <c r="BV25" i="1"/>
  <c r="BW25" i="1"/>
  <c r="BX25" i="1"/>
  <c r="BY25" i="1"/>
  <c r="BZ25" i="1"/>
  <c r="CA25" i="1"/>
  <c r="B26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L26" i="1"/>
  <c r="BN26" i="1"/>
  <c r="BO26" i="1"/>
  <c r="BQ26" i="1"/>
  <c r="BR26" i="1"/>
  <c r="BS26" i="1"/>
  <c r="BT26" i="1"/>
  <c r="BV26" i="1"/>
  <c r="BW26" i="1"/>
  <c r="BX26" i="1"/>
  <c r="BY26" i="1"/>
  <c r="BZ26" i="1"/>
  <c r="CA26" i="1"/>
  <c r="B27" i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AD27" i="1"/>
  <c r="AF27" i="1"/>
  <c r="AH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L27" i="1"/>
  <c r="BN27" i="1"/>
  <c r="BO27" i="1"/>
  <c r="BQ27" i="1"/>
  <c r="BR27" i="1"/>
  <c r="BS27" i="1"/>
  <c r="BT27" i="1"/>
  <c r="BV27" i="1"/>
  <c r="BW27" i="1"/>
  <c r="BX27" i="1"/>
  <c r="BY27" i="1"/>
  <c r="BZ27" i="1"/>
  <c r="CA27" i="1"/>
  <c r="B28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L28" i="1"/>
  <c r="BN28" i="1"/>
  <c r="BO28" i="1"/>
  <c r="BQ28" i="1"/>
  <c r="BR28" i="1"/>
  <c r="BS28" i="1"/>
  <c r="BT28" i="1"/>
  <c r="BV28" i="1"/>
  <c r="BW28" i="1"/>
  <c r="BX28" i="1"/>
  <c r="BY28" i="1"/>
  <c r="BZ28" i="1"/>
  <c r="CA28" i="1"/>
  <c r="B29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AD29" i="1"/>
  <c r="AF29" i="1"/>
  <c r="AH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L29" i="1"/>
  <c r="BN29" i="1"/>
  <c r="BO29" i="1"/>
  <c r="BQ29" i="1"/>
  <c r="BR29" i="1"/>
  <c r="BS29" i="1"/>
  <c r="BT29" i="1"/>
  <c r="BV29" i="1"/>
  <c r="BW29" i="1"/>
  <c r="BX29" i="1"/>
  <c r="BY29" i="1"/>
  <c r="BZ29" i="1"/>
  <c r="CA29" i="1"/>
  <c r="B30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AD30" i="1"/>
  <c r="AF30" i="1"/>
  <c r="AH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L30" i="1"/>
  <c r="BN30" i="1"/>
  <c r="BO30" i="1"/>
  <c r="BQ30" i="1"/>
  <c r="BR30" i="1"/>
  <c r="BS30" i="1"/>
  <c r="BT30" i="1"/>
  <c r="BV30" i="1"/>
  <c r="BW30" i="1"/>
  <c r="BX30" i="1"/>
  <c r="BY30" i="1"/>
  <c r="BZ30" i="1"/>
  <c r="CA30" i="1"/>
  <c r="B31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AD31" i="1"/>
  <c r="AF31" i="1"/>
  <c r="AH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L31" i="1"/>
  <c r="BN31" i="1"/>
  <c r="BO31" i="1"/>
  <c r="BQ31" i="1"/>
  <c r="BR31" i="1"/>
  <c r="BS31" i="1"/>
  <c r="BT31" i="1"/>
  <c r="BV31" i="1"/>
  <c r="BW31" i="1"/>
  <c r="BX31" i="1"/>
  <c r="BY31" i="1"/>
  <c r="BZ31" i="1"/>
  <c r="CA31" i="1"/>
  <c r="B32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D32" i="1"/>
  <c r="AF32" i="1"/>
  <c r="AH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L32" i="1"/>
  <c r="BN32" i="1"/>
  <c r="BO32" i="1"/>
  <c r="BQ32" i="1"/>
  <c r="BR32" i="1"/>
  <c r="BS32" i="1"/>
  <c r="BT32" i="1"/>
  <c r="BV32" i="1"/>
  <c r="BW32" i="1"/>
  <c r="BX32" i="1"/>
  <c r="BY32" i="1"/>
  <c r="BZ32" i="1"/>
  <c r="CA32" i="1"/>
  <c r="B33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AH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L33" i="1"/>
  <c r="BN33" i="1"/>
  <c r="BO33" i="1"/>
  <c r="BQ33" i="1"/>
  <c r="BR33" i="1"/>
  <c r="BS33" i="1"/>
  <c r="BT33" i="1"/>
  <c r="BV33" i="1"/>
  <c r="BW33" i="1"/>
  <c r="BX33" i="1"/>
  <c r="BY33" i="1"/>
  <c r="BZ33" i="1"/>
  <c r="CA33" i="1"/>
  <c r="B34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AH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L34" i="1"/>
  <c r="BN34" i="1"/>
  <c r="BO34" i="1"/>
  <c r="BQ34" i="1"/>
  <c r="BR34" i="1"/>
  <c r="BS34" i="1"/>
  <c r="BT34" i="1"/>
  <c r="BV34" i="1"/>
  <c r="BW34" i="1"/>
  <c r="BX34" i="1"/>
  <c r="BY34" i="1"/>
  <c r="BZ34" i="1"/>
  <c r="CA34" i="1"/>
  <c r="B35" i="1"/>
  <c r="D35" i="1"/>
  <c r="F35" i="1"/>
  <c r="H35" i="1"/>
  <c r="J35" i="1"/>
  <c r="L35" i="1"/>
  <c r="N35" i="1"/>
  <c r="P35" i="1"/>
  <c r="R35" i="1"/>
  <c r="T35" i="1"/>
  <c r="V35" i="1"/>
  <c r="X35" i="1"/>
  <c r="Z35" i="1"/>
  <c r="AB35" i="1"/>
  <c r="AD35" i="1"/>
  <c r="AF35" i="1"/>
  <c r="AH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L35" i="1"/>
  <c r="BN35" i="1"/>
  <c r="BO35" i="1"/>
  <c r="BQ35" i="1"/>
  <c r="BR35" i="1"/>
  <c r="BS35" i="1"/>
  <c r="BT35" i="1"/>
  <c r="BV35" i="1"/>
  <c r="BW35" i="1"/>
  <c r="BX35" i="1"/>
  <c r="BY35" i="1"/>
  <c r="BZ35" i="1"/>
  <c r="CA35" i="1"/>
  <c r="B36" i="1"/>
  <c r="D36" i="1"/>
  <c r="F36" i="1"/>
  <c r="H36" i="1"/>
  <c r="J36" i="1"/>
  <c r="L36" i="1"/>
  <c r="N36" i="1"/>
  <c r="P36" i="1"/>
  <c r="R36" i="1"/>
  <c r="T36" i="1"/>
  <c r="V36" i="1"/>
  <c r="X36" i="1"/>
  <c r="Z36" i="1"/>
  <c r="AB36" i="1"/>
  <c r="AD36" i="1"/>
  <c r="AF36" i="1"/>
  <c r="AH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L36" i="1"/>
  <c r="BN36" i="1"/>
  <c r="BO36" i="1"/>
  <c r="BQ36" i="1"/>
  <c r="BR36" i="1"/>
  <c r="BS36" i="1"/>
  <c r="BT36" i="1"/>
  <c r="BV36" i="1"/>
  <c r="BW36" i="1"/>
  <c r="BX36" i="1"/>
  <c r="BY36" i="1"/>
  <c r="BZ36" i="1"/>
  <c r="CA36" i="1"/>
  <c r="B37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L37" i="1"/>
  <c r="BN37" i="1"/>
  <c r="BO37" i="1"/>
  <c r="BQ37" i="1"/>
  <c r="BR37" i="1"/>
  <c r="BS37" i="1"/>
  <c r="BT37" i="1"/>
  <c r="BV37" i="1"/>
  <c r="BW37" i="1"/>
  <c r="BX37" i="1"/>
  <c r="BY37" i="1"/>
  <c r="BZ37" i="1"/>
  <c r="CA37" i="1"/>
  <c r="B38" i="1"/>
  <c r="D38" i="1"/>
  <c r="F38" i="1"/>
  <c r="H38" i="1"/>
  <c r="J38" i="1"/>
  <c r="L38" i="1"/>
  <c r="N38" i="1"/>
  <c r="P38" i="1"/>
  <c r="R38" i="1"/>
  <c r="T38" i="1"/>
  <c r="V38" i="1"/>
  <c r="X38" i="1"/>
  <c r="Z38" i="1"/>
  <c r="AB38" i="1"/>
  <c r="AD38" i="1"/>
  <c r="AF38" i="1"/>
  <c r="AH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L38" i="1"/>
  <c r="BN38" i="1"/>
  <c r="BO38" i="1"/>
  <c r="BQ38" i="1"/>
  <c r="BR38" i="1"/>
  <c r="BS38" i="1"/>
  <c r="BT38" i="1"/>
  <c r="BV38" i="1"/>
  <c r="BW38" i="1"/>
  <c r="BX38" i="1"/>
  <c r="BY38" i="1"/>
  <c r="BZ38" i="1"/>
  <c r="CA38" i="1"/>
  <c r="B39" i="1"/>
  <c r="D39" i="1"/>
  <c r="F39" i="1"/>
  <c r="H39" i="1"/>
  <c r="J39" i="1"/>
  <c r="L39" i="1"/>
  <c r="N39" i="1"/>
  <c r="P39" i="1"/>
  <c r="R39" i="1"/>
  <c r="T39" i="1"/>
  <c r="V39" i="1"/>
  <c r="X39" i="1"/>
  <c r="Z39" i="1"/>
  <c r="AB39" i="1"/>
  <c r="AD39" i="1"/>
  <c r="AF39" i="1"/>
  <c r="AH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L39" i="1"/>
  <c r="BN39" i="1"/>
  <c r="BO39" i="1"/>
  <c r="BQ39" i="1"/>
  <c r="BR39" i="1"/>
  <c r="BS39" i="1"/>
  <c r="BT39" i="1"/>
  <c r="BV39" i="1"/>
  <c r="BW39" i="1"/>
  <c r="BX39" i="1"/>
  <c r="BY39" i="1"/>
  <c r="BZ39" i="1"/>
  <c r="CA39" i="1"/>
  <c r="B40" i="1"/>
  <c r="D40" i="1"/>
  <c r="F40" i="1"/>
  <c r="H40" i="1"/>
  <c r="J40" i="1"/>
  <c r="L40" i="1"/>
  <c r="N40" i="1"/>
  <c r="P40" i="1"/>
  <c r="R40" i="1"/>
  <c r="T40" i="1"/>
  <c r="V40" i="1"/>
  <c r="X40" i="1"/>
  <c r="Z40" i="1"/>
  <c r="AB40" i="1"/>
  <c r="AD40" i="1"/>
  <c r="AF40" i="1"/>
  <c r="AH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L40" i="1"/>
  <c r="BN40" i="1"/>
  <c r="BO40" i="1"/>
  <c r="BQ40" i="1"/>
  <c r="BR40" i="1"/>
  <c r="BS40" i="1"/>
  <c r="BT40" i="1"/>
  <c r="BV40" i="1"/>
  <c r="BW40" i="1"/>
  <c r="BX40" i="1"/>
  <c r="BY40" i="1"/>
  <c r="BZ40" i="1"/>
  <c r="CA40" i="1"/>
  <c r="B41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D41" i="1"/>
  <c r="AF41" i="1"/>
  <c r="AH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L41" i="1"/>
  <c r="BN41" i="1"/>
  <c r="BO41" i="1"/>
  <c r="BQ41" i="1"/>
  <c r="BR41" i="1"/>
  <c r="BS41" i="1"/>
  <c r="BT41" i="1"/>
  <c r="BV41" i="1"/>
  <c r="BW41" i="1"/>
  <c r="BX41" i="1"/>
  <c r="BY41" i="1"/>
  <c r="BZ41" i="1"/>
  <c r="CA41" i="1"/>
  <c r="B42" i="1"/>
  <c r="D42" i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L42" i="1"/>
  <c r="BN42" i="1"/>
  <c r="BO42" i="1"/>
  <c r="BQ42" i="1"/>
  <c r="BR42" i="1"/>
  <c r="BS42" i="1"/>
  <c r="BT42" i="1"/>
  <c r="BV42" i="1"/>
  <c r="BW42" i="1"/>
  <c r="BX42" i="1"/>
  <c r="BY42" i="1"/>
  <c r="BZ42" i="1"/>
  <c r="CA42" i="1"/>
  <c r="B43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L43" i="1"/>
  <c r="BN43" i="1"/>
  <c r="BO43" i="1"/>
  <c r="BQ43" i="1"/>
  <c r="BR43" i="1"/>
  <c r="BS43" i="1"/>
  <c r="BT43" i="1"/>
  <c r="BV43" i="1"/>
  <c r="BW43" i="1"/>
  <c r="BX43" i="1"/>
  <c r="BY43" i="1"/>
  <c r="BZ43" i="1"/>
  <c r="CA43" i="1"/>
  <c r="B44" i="1"/>
  <c r="D44" i="1"/>
  <c r="F44" i="1"/>
  <c r="H44" i="1"/>
  <c r="J44" i="1"/>
  <c r="L44" i="1"/>
  <c r="N44" i="1"/>
  <c r="P44" i="1"/>
  <c r="R44" i="1"/>
  <c r="T44" i="1"/>
  <c r="V44" i="1"/>
  <c r="X44" i="1"/>
  <c r="Z44" i="1"/>
  <c r="AB44" i="1"/>
  <c r="AD44" i="1"/>
  <c r="AF44" i="1"/>
  <c r="AH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L44" i="1"/>
  <c r="BN44" i="1"/>
  <c r="BO44" i="1"/>
  <c r="BQ44" i="1"/>
  <c r="BR44" i="1"/>
  <c r="BS44" i="1"/>
  <c r="BT44" i="1"/>
  <c r="BV44" i="1"/>
  <c r="BW44" i="1"/>
  <c r="BX44" i="1"/>
  <c r="BY44" i="1"/>
  <c r="BZ44" i="1"/>
  <c r="CA44" i="1"/>
  <c r="B45" i="1"/>
  <c r="D45" i="1"/>
  <c r="F45" i="1"/>
  <c r="H45" i="1"/>
  <c r="J45" i="1"/>
  <c r="L45" i="1"/>
  <c r="N45" i="1"/>
  <c r="P45" i="1"/>
  <c r="R45" i="1"/>
  <c r="T45" i="1"/>
  <c r="V45" i="1"/>
  <c r="X45" i="1"/>
  <c r="Z45" i="1"/>
  <c r="AB45" i="1"/>
  <c r="AD45" i="1"/>
  <c r="AF45" i="1"/>
  <c r="AH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L45" i="1"/>
  <c r="BN45" i="1"/>
  <c r="BO45" i="1"/>
  <c r="BQ45" i="1"/>
  <c r="BR45" i="1"/>
  <c r="BS45" i="1"/>
  <c r="BT45" i="1"/>
  <c r="BV45" i="1"/>
  <c r="BW45" i="1"/>
  <c r="BX45" i="1"/>
  <c r="BY45" i="1"/>
  <c r="BZ45" i="1"/>
  <c r="CA45" i="1"/>
  <c r="B46" i="1"/>
  <c r="D46" i="1"/>
  <c r="F46" i="1"/>
  <c r="H46" i="1"/>
  <c r="J46" i="1"/>
  <c r="L46" i="1"/>
  <c r="N46" i="1"/>
  <c r="P46" i="1"/>
  <c r="R46" i="1"/>
  <c r="T46" i="1"/>
  <c r="V46" i="1"/>
  <c r="X46" i="1"/>
  <c r="Z46" i="1"/>
  <c r="AB46" i="1"/>
  <c r="AD46" i="1"/>
  <c r="AF46" i="1"/>
  <c r="AH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L46" i="1"/>
  <c r="BN46" i="1"/>
  <c r="BO46" i="1"/>
  <c r="BQ46" i="1"/>
  <c r="BR46" i="1"/>
  <c r="BS46" i="1"/>
  <c r="BT46" i="1"/>
  <c r="BV46" i="1"/>
  <c r="BW46" i="1"/>
  <c r="BX46" i="1"/>
  <c r="BY46" i="1"/>
  <c r="BZ46" i="1"/>
  <c r="CA46" i="1"/>
  <c r="B47" i="1"/>
  <c r="D47" i="1"/>
  <c r="F47" i="1"/>
  <c r="H47" i="1"/>
  <c r="J47" i="1"/>
  <c r="L47" i="1"/>
  <c r="N47" i="1"/>
  <c r="P47" i="1"/>
  <c r="R47" i="1"/>
  <c r="T47" i="1"/>
  <c r="V47" i="1"/>
  <c r="X47" i="1"/>
  <c r="Z47" i="1"/>
  <c r="AB47" i="1"/>
  <c r="AD47" i="1"/>
  <c r="AF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L47" i="1"/>
  <c r="BN47" i="1"/>
  <c r="BO47" i="1"/>
  <c r="BQ47" i="1"/>
  <c r="BR47" i="1"/>
  <c r="BS47" i="1"/>
  <c r="BT47" i="1"/>
  <c r="BV47" i="1"/>
  <c r="BW47" i="1"/>
  <c r="BX47" i="1"/>
  <c r="BY47" i="1"/>
  <c r="BZ47" i="1"/>
  <c r="CA47" i="1"/>
  <c r="B48" i="1"/>
  <c r="D48" i="1"/>
  <c r="F48" i="1"/>
  <c r="H48" i="1"/>
  <c r="J48" i="1"/>
  <c r="L48" i="1"/>
  <c r="N48" i="1"/>
  <c r="P48" i="1"/>
  <c r="R48" i="1"/>
  <c r="T48" i="1"/>
  <c r="V48" i="1"/>
  <c r="X48" i="1"/>
  <c r="Z48" i="1"/>
  <c r="AB48" i="1"/>
  <c r="AD48" i="1"/>
  <c r="AF48" i="1"/>
  <c r="AH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L48" i="1"/>
  <c r="BN48" i="1"/>
  <c r="BO48" i="1"/>
  <c r="BQ48" i="1"/>
  <c r="BR48" i="1"/>
  <c r="BS48" i="1"/>
  <c r="BT48" i="1"/>
  <c r="BV48" i="1"/>
  <c r="BW48" i="1"/>
  <c r="BX48" i="1"/>
  <c r="BY48" i="1"/>
  <c r="BZ48" i="1"/>
  <c r="CA48" i="1"/>
  <c r="B49" i="1"/>
  <c r="D49" i="1"/>
  <c r="F49" i="1"/>
  <c r="H49" i="1"/>
  <c r="J49" i="1"/>
  <c r="L49" i="1"/>
  <c r="N49" i="1"/>
  <c r="P49" i="1"/>
  <c r="R49" i="1"/>
  <c r="T49" i="1"/>
  <c r="V49" i="1"/>
  <c r="X49" i="1"/>
  <c r="Z49" i="1"/>
  <c r="AB49" i="1"/>
  <c r="AD49" i="1"/>
  <c r="AF49" i="1"/>
  <c r="AH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L49" i="1"/>
  <c r="BN49" i="1"/>
  <c r="BO49" i="1"/>
  <c r="BQ49" i="1"/>
  <c r="BR49" i="1"/>
  <c r="BS49" i="1"/>
  <c r="BT49" i="1"/>
  <c r="BV49" i="1"/>
  <c r="BW49" i="1"/>
  <c r="BX49" i="1"/>
  <c r="BY49" i="1"/>
  <c r="BZ49" i="1"/>
  <c r="CA49" i="1"/>
  <c r="B50" i="1"/>
  <c r="D50" i="1"/>
  <c r="F50" i="1"/>
  <c r="H50" i="1"/>
  <c r="J50" i="1"/>
  <c r="L50" i="1"/>
  <c r="N50" i="1"/>
  <c r="P50" i="1"/>
  <c r="R50" i="1"/>
  <c r="T50" i="1"/>
  <c r="V50" i="1"/>
  <c r="X50" i="1"/>
  <c r="Z50" i="1"/>
  <c r="AB50" i="1"/>
  <c r="AD50" i="1"/>
  <c r="AF50" i="1"/>
  <c r="AH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L50" i="1"/>
  <c r="BN50" i="1"/>
  <c r="BO50" i="1"/>
  <c r="BQ50" i="1"/>
  <c r="BR50" i="1"/>
  <c r="BS50" i="1"/>
  <c r="BT50" i="1"/>
  <c r="BV50" i="1"/>
  <c r="BW50" i="1"/>
  <c r="BX50" i="1"/>
  <c r="BY50" i="1"/>
  <c r="BZ50" i="1"/>
  <c r="CA50" i="1"/>
  <c r="B51" i="1"/>
  <c r="D51" i="1"/>
  <c r="F51" i="1"/>
  <c r="H51" i="1"/>
  <c r="J51" i="1"/>
  <c r="L51" i="1"/>
  <c r="N51" i="1"/>
  <c r="P51" i="1"/>
  <c r="R51" i="1"/>
  <c r="T51" i="1"/>
  <c r="V51" i="1"/>
  <c r="X51" i="1"/>
  <c r="Z51" i="1"/>
  <c r="AB51" i="1"/>
  <c r="AD51" i="1"/>
  <c r="AF51" i="1"/>
  <c r="AH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L51" i="1"/>
  <c r="BN51" i="1"/>
  <c r="BO51" i="1"/>
  <c r="BQ51" i="1"/>
  <c r="BR51" i="1"/>
  <c r="BS51" i="1"/>
  <c r="BT51" i="1"/>
  <c r="BV51" i="1"/>
  <c r="BW51" i="1"/>
  <c r="BX51" i="1"/>
  <c r="BY51" i="1"/>
  <c r="BZ51" i="1"/>
  <c r="CA51" i="1"/>
  <c r="B52" i="1"/>
  <c r="D52" i="1"/>
  <c r="F52" i="1"/>
  <c r="H52" i="1"/>
  <c r="J52" i="1"/>
  <c r="L52" i="1"/>
  <c r="N52" i="1"/>
  <c r="P52" i="1"/>
  <c r="R52" i="1"/>
  <c r="T52" i="1"/>
  <c r="V52" i="1"/>
  <c r="X52" i="1"/>
  <c r="Z52" i="1"/>
  <c r="AB52" i="1"/>
  <c r="AD52" i="1"/>
  <c r="AF52" i="1"/>
  <c r="AH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L52" i="1"/>
  <c r="BN52" i="1"/>
  <c r="BO52" i="1"/>
  <c r="BQ52" i="1"/>
  <c r="BR52" i="1"/>
  <c r="BS52" i="1"/>
  <c r="BT52" i="1"/>
  <c r="BV52" i="1"/>
  <c r="BW52" i="1"/>
  <c r="BX52" i="1"/>
  <c r="BY52" i="1"/>
  <c r="BZ52" i="1"/>
  <c r="CA52" i="1"/>
  <c r="B53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L53" i="1"/>
  <c r="BN53" i="1"/>
  <c r="BO53" i="1"/>
  <c r="BQ53" i="1"/>
  <c r="BR53" i="1"/>
  <c r="BS53" i="1"/>
  <c r="BT53" i="1"/>
  <c r="BV53" i="1"/>
  <c r="BW53" i="1"/>
  <c r="BX53" i="1"/>
  <c r="BY53" i="1"/>
  <c r="BZ53" i="1"/>
  <c r="CA53" i="1"/>
  <c r="B54" i="1"/>
  <c r="D54" i="1"/>
  <c r="F54" i="1"/>
  <c r="H54" i="1"/>
  <c r="J54" i="1"/>
  <c r="L54" i="1"/>
  <c r="N54" i="1"/>
  <c r="P54" i="1"/>
  <c r="R54" i="1"/>
  <c r="T54" i="1"/>
  <c r="V54" i="1"/>
  <c r="X54" i="1"/>
  <c r="Z54" i="1"/>
  <c r="AB54" i="1"/>
  <c r="AD54" i="1"/>
  <c r="AF54" i="1"/>
  <c r="AH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L54" i="1"/>
  <c r="BN54" i="1"/>
  <c r="BO54" i="1"/>
  <c r="BQ54" i="1"/>
  <c r="BR54" i="1"/>
  <c r="BS54" i="1"/>
  <c r="BT54" i="1"/>
  <c r="BV54" i="1"/>
  <c r="BW54" i="1"/>
  <c r="BX54" i="1"/>
  <c r="BY54" i="1"/>
  <c r="BZ54" i="1"/>
  <c r="CA54" i="1"/>
  <c r="B55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D55" i="1"/>
  <c r="AF55" i="1"/>
  <c r="AH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L55" i="1"/>
  <c r="BN55" i="1"/>
  <c r="BO55" i="1"/>
  <c r="BQ55" i="1"/>
  <c r="BR55" i="1"/>
  <c r="BS55" i="1"/>
  <c r="BT55" i="1"/>
  <c r="BV55" i="1"/>
  <c r="BW55" i="1"/>
  <c r="BX55" i="1"/>
  <c r="BY55" i="1"/>
  <c r="BZ55" i="1"/>
  <c r="CA55" i="1"/>
  <c r="B56" i="1"/>
  <c r="D56" i="1"/>
  <c r="F56" i="1"/>
  <c r="H56" i="1"/>
  <c r="J56" i="1"/>
  <c r="L56" i="1"/>
  <c r="N56" i="1"/>
  <c r="P56" i="1"/>
  <c r="R56" i="1"/>
  <c r="T56" i="1"/>
  <c r="V56" i="1"/>
  <c r="X56" i="1"/>
  <c r="Z56" i="1"/>
  <c r="AB56" i="1"/>
  <c r="AD56" i="1"/>
  <c r="AF56" i="1"/>
  <c r="AH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L56" i="1"/>
  <c r="BN56" i="1"/>
  <c r="BO56" i="1"/>
  <c r="BQ56" i="1"/>
  <c r="BR56" i="1"/>
  <c r="BS56" i="1"/>
  <c r="BT56" i="1"/>
  <c r="BV56" i="1"/>
  <c r="BW56" i="1"/>
  <c r="BX56" i="1"/>
  <c r="BY56" i="1"/>
  <c r="BZ56" i="1"/>
  <c r="CA56" i="1"/>
  <c r="B57" i="1"/>
  <c r="D57" i="1"/>
  <c r="F57" i="1"/>
  <c r="H57" i="1"/>
  <c r="J57" i="1"/>
  <c r="L57" i="1"/>
  <c r="N57" i="1"/>
  <c r="P57" i="1"/>
  <c r="R57" i="1"/>
  <c r="T57" i="1"/>
  <c r="V57" i="1"/>
  <c r="X57" i="1"/>
  <c r="Z57" i="1"/>
  <c r="AB57" i="1"/>
  <c r="AD57" i="1"/>
  <c r="AF57" i="1"/>
  <c r="AH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L57" i="1"/>
  <c r="BN57" i="1"/>
  <c r="BO57" i="1"/>
  <c r="BQ57" i="1"/>
  <c r="BR57" i="1"/>
  <c r="BS57" i="1"/>
  <c r="BT57" i="1"/>
  <c r="BV57" i="1"/>
  <c r="BW57" i="1"/>
  <c r="BX57" i="1"/>
  <c r="BY57" i="1"/>
  <c r="BZ57" i="1"/>
  <c r="CA57" i="1"/>
  <c r="B58" i="1"/>
  <c r="D58" i="1"/>
  <c r="F58" i="1"/>
  <c r="H58" i="1"/>
  <c r="J58" i="1"/>
  <c r="L58" i="1"/>
  <c r="N58" i="1"/>
  <c r="P58" i="1"/>
  <c r="R58" i="1"/>
  <c r="T58" i="1"/>
  <c r="V58" i="1"/>
  <c r="X58" i="1"/>
  <c r="Z58" i="1"/>
  <c r="AB58" i="1"/>
  <c r="AD58" i="1"/>
  <c r="AF58" i="1"/>
  <c r="AH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L58" i="1"/>
  <c r="BN58" i="1"/>
  <c r="BO58" i="1"/>
  <c r="BQ58" i="1"/>
  <c r="BR58" i="1"/>
  <c r="BS58" i="1"/>
  <c r="BT58" i="1"/>
  <c r="BV58" i="1"/>
  <c r="BW58" i="1"/>
  <c r="BX58" i="1"/>
  <c r="BY58" i="1"/>
  <c r="BZ58" i="1"/>
  <c r="CA58" i="1"/>
  <c r="B59" i="1"/>
  <c r="D59" i="1"/>
  <c r="F59" i="1"/>
  <c r="H59" i="1"/>
  <c r="J59" i="1"/>
  <c r="L59" i="1"/>
  <c r="N59" i="1"/>
  <c r="P59" i="1"/>
  <c r="R59" i="1"/>
  <c r="T59" i="1"/>
  <c r="V59" i="1"/>
  <c r="X59" i="1"/>
  <c r="Z59" i="1"/>
  <c r="AB59" i="1"/>
  <c r="AD59" i="1"/>
  <c r="AF59" i="1"/>
  <c r="AH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L59" i="1"/>
  <c r="BN59" i="1"/>
  <c r="BO59" i="1"/>
  <c r="BQ59" i="1"/>
  <c r="BR59" i="1"/>
  <c r="BS59" i="1"/>
  <c r="BT59" i="1"/>
  <c r="BV59" i="1"/>
  <c r="BW59" i="1"/>
  <c r="BX59" i="1"/>
  <c r="BY59" i="1"/>
  <c r="BZ59" i="1"/>
  <c r="CA59" i="1"/>
  <c r="B60" i="1"/>
  <c r="D60" i="1"/>
  <c r="F60" i="1"/>
  <c r="H60" i="1"/>
  <c r="J60" i="1"/>
  <c r="L60" i="1"/>
  <c r="N60" i="1"/>
  <c r="P60" i="1"/>
  <c r="R60" i="1"/>
  <c r="T60" i="1"/>
  <c r="V60" i="1"/>
  <c r="X60" i="1"/>
  <c r="Z60" i="1"/>
  <c r="AB60" i="1"/>
  <c r="AD60" i="1"/>
  <c r="AF60" i="1"/>
  <c r="AH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L60" i="1"/>
  <c r="BN60" i="1"/>
  <c r="BO60" i="1"/>
  <c r="BQ60" i="1"/>
  <c r="BR60" i="1"/>
  <c r="BS60" i="1"/>
  <c r="BT60" i="1"/>
  <c r="BV60" i="1"/>
  <c r="BW60" i="1"/>
  <c r="BX60" i="1"/>
  <c r="BY60" i="1"/>
  <c r="BZ60" i="1"/>
  <c r="CA60" i="1"/>
  <c r="B61" i="1"/>
  <c r="D61" i="1"/>
  <c r="F61" i="1"/>
  <c r="H61" i="1"/>
  <c r="J61" i="1"/>
  <c r="L61" i="1"/>
  <c r="N61" i="1"/>
  <c r="P61" i="1"/>
  <c r="R61" i="1"/>
  <c r="T61" i="1"/>
  <c r="V61" i="1"/>
  <c r="X61" i="1"/>
  <c r="Z61" i="1"/>
  <c r="AB61" i="1"/>
  <c r="AD61" i="1"/>
  <c r="AF61" i="1"/>
  <c r="AH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L61" i="1"/>
  <c r="BN61" i="1"/>
  <c r="BO61" i="1"/>
  <c r="BQ61" i="1"/>
  <c r="BR61" i="1"/>
  <c r="BS61" i="1"/>
  <c r="BT61" i="1"/>
  <c r="BV61" i="1"/>
  <c r="BW61" i="1"/>
  <c r="BX61" i="1"/>
  <c r="BY61" i="1"/>
  <c r="BZ61" i="1"/>
  <c r="CA61" i="1"/>
  <c r="B62" i="1"/>
  <c r="D62" i="1"/>
  <c r="F62" i="1"/>
  <c r="H62" i="1"/>
  <c r="J62" i="1"/>
  <c r="L62" i="1"/>
  <c r="N62" i="1"/>
  <c r="P62" i="1"/>
  <c r="R62" i="1"/>
  <c r="T62" i="1"/>
  <c r="V62" i="1"/>
  <c r="X62" i="1"/>
  <c r="Z62" i="1"/>
  <c r="AB62" i="1"/>
  <c r="AD62" i="1"/>
  <c r="AF62" i="1"/>
  <c r="AH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L62" i="1"/>
  <c r="BN62" i="1"/>
  <c r="BO62" i="1"/>
  <c r="BQ62" i="1"/>
  <c r="BR62" i="1"/>
  <c r="BS62" i="1"/>
  <c r="BT62" i="1"/>
  <c r="BV62" i="1"/>
  <c r="BW62" i="1"/>
  <c r="BX62" i="1"/>
  <c r="BY62" i="1"/>
  <c r="BZ62" i="1"/>
  <c r="CA62" i="1"/>
  <c r="B63" i="1"/>
  <c r="D63" i="1"/>
  <c r="F63" i="1"/>
  <c r="H63" i="1"/>
  <c r="J63" i="1"/>
  <c r="L63" i="1"/>
  <c r="N63" i="1"/>
  <c r="P63" i="1"/>
  <c r="R63" i="1"/>
  <c r="T63" i="1"/>
  <c r="V63" i="1"/>
  <c r="X63" i="1"/>
  <c r="Z63" i="1"/>
  <c r="AB63" i="1"/>
  <c r="AD63" i="1"/>
  <c r="AF63" i="1"/>
  <c r="AH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L63" i="1"/>
  <c r="BN63" i="1"/>
  <c r="BO63" i="1"/>
  <c r="BQ63" i="1"/>
  <c r="BR63" i="1"/>
  <c r="BS63" i="1"/>
  <c r="BT63" i="1"/>
  <c r="BV63" i="1"/>
  <c r="BW63" i="1"/>
  <c r="BX63" i="1"/>
  <c r="BY63" i="1"/>
  <c r="BZ63" i="1"/>
  <c r="CA63" i="1"/>
  <c r="B64" i="1"/>
  <c r="D64" i="1"/>
  <c r="F64" i="1"/>
  <c r="H64" i="1"/>
  <c r="J64" i="1"/>
  <c r="L64" i="1"/>
  <c r="N64" i="1"/>
  <c r="P64" i="1"/>
  <c r="R64" i="1"/>
  <c r="T64" i="1"/>
  <c r="V64" i="1"/>
  <c r="X64" i="1"/>
  <c r="Z64" i="1"/>
  <c r="AB64" i="1"/>
  <c r="AD64" i="1"/>
  <c r="AF64" i="1"/>
  <c r="AH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L64" i="1"/>
  <c r="BN64" i="1"/>
  <c r="BO64" i="1"/>
  <c r="BQ64" i="1"/>
  <c r="BR64" i="1"/>
  <c r="BS64" i="1"/>
  <c r="BT64" i="1"/>
  <c r="BV64" i="1"/>
  <c r="BW64" i="1"/>
  <c r="BX64" i="1"/>
  <c r="BY64" i="1"/>
  <c r="BZ64" i="1"/>
  <c r="CA64" i="1"/>
  <c r="B65" i="1"/>
  <c r="D65" i="1"/>
  <c r="F65" i="1"/>
  <c r="H65" i="1"/>
  <c r="J65" i="1"/>
  <c r="L65" i="1"/>
  <c r="N65" i="1"/>
  <c r="P65" i="1"/>
  <c r="R65" i="1"/>
  <c r="T65" i="1"/>
  <c r="V65" i="1"/>
  <c r="X65" i="1"/>
  <c r="Z65" i="1"/>
  <c r="AB65" i="1"/>
  <c r="AD65" i="1"/>
  <c r="AF65" i="1"/>
  <c r="AH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L65" i="1"/>
  <c r="BN65" i="1"/>
  <c r="BO65" i="1"/>
  <c r="BQ65" i="1"/>
  <c r="BR65" i="1"/>
  <c r="BS65" i="1"/>
  <c r="BT65" i="1"/>
  <c r="BV65" i="1"/>
  <c r="BW65" i="1"/>
  <c r="BX65" i="1"/>
  <c r="BY65" i="1"/>
  <c r="BZ65" i="1"/>
  <c r="CA65" i="1"/>
  <c r="B66" i="1"/>
  <c r="D66" i="1"/>
  <c r="F66" i="1"/>
  <c r="H66" i="1"/>
  <c r="J66" i="1"/>
  <c r="L66" i="1"/>
  <c r="N66" i="1"/>
  <c r="P66" i="1"/>
  <c r="R66" i="1"/>
  <c r="T66" i="1"/>
  <c r="V66" i="1"/>
  <c r="X66" i="1"/>
  <c r="Z66" i="1"/>
  <c r="AB66" i="1"/>
  <c r="AD66" i="1"/>
  <c r="AF66" i="1"/>
  <c r="AH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L66" i="1"/>
  <c r="BN66" i="1"/>
  <c r="BO66" i="1"/>
  <c r="BQ66" i="1"/>
  <c r="BR66" i="1"/>
  <c r="BS66" i="1"/>
  <c r="BT66" i="1"/>
  <c r="BV66" i="1"/>
  <c r="BW66" i="1"/>
  <c r="BX66" i="1"/>
  <c r="BY66" i="1"/>
  <c r="BZ66" i="1"/>
  <c r="CA66" i="1"/>
  <c r="B67" i="1"/>
  <c r="D67" i="1"/>
  <c r="F67" i="1"/>
  <c r="H67" i="1"/>
  <c r="J67" i="1"/>
  <c r="L67" i="1"/>
  <c r="N67" i="1"/>
  <c r="P67" i="1"/>
  <c r="R67" i="1"/>
  <c r="T67" i="1"/>
  <c r="V67" i="1"/>
  <c r="X67" i="1"/>
  <c r="Z67" i="1"/>
  <c r="AB67" i="1"/>
  <c r="AD67" i="1"/>
  <c r="AF67" i="1"/>
  <c r="AH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L67" i="1"/>
  <c r="BN67" i="1"/>
  <c r="BO67" i="1"/>
  <c r="BQ67" i="1"/>
  <c r="BR67" i="1"/>
  <c r="BS67" i="1"/>
  <c r="BT67" i="1"/>
  <c r="BV67" i="1"/>
  <c r="BW67" i="1"/>
  <c r="BX67" i="1"/>
  <c r="BY67" i="1"/>
  <c r="BZ67" i="1"/>
  <c r="CA67" i="1"/>
  <c r="B68" i="1"/>
  <c r="D68" i="1"/>
  <c r="F68" i="1"/>
  <c r="H68" i="1"/>
  <c r="J68" i="1"/>
  <c r="L68" i="1"/>
  <c r="N68" i="1"/>
  <c r="P68" i="1"/>
  <c r="R68" i="1"/>
  <c r="T68" i="1"/>
  <c r="V68" i="1"/>
  <c r="X68" i="1"/>
  <c r="Z68" i="1"/>
  <c r="AB68" i="1"/>
  <c r="AD68" i="1"/>
  <c r="AF68" i="1"/>
  <c r="AH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L68" i="1"/>
  <c r="BN68" i="1"/>
  <c r="BO68" i="1"/>
  <c r="BQ68" i="1"/>
  <c r="BR68" i="1"/>
  <c r="BS68" i="1"/>
  <c r="BT68" i="1"/>
  <c r="BV68" i="1"/>
  <c r="BW68" i="1"/>
  <c r="BX68" i="1"/>
  <c r="BY68" i="1"/>
  <c r="BZ68" i="1"/>
  <c r="CA68" i="1"/>
  <c r="B69" i="1"/>
  <c r="D69" i="1"/>
  <c r="F69" i="1"/>
  <c r="H69" i="1"/>
  <c r="J69" i="1"/>
  <c r="L69" i="1"/>
  <c r="N69" i="1"/>
  <c r="P69" i="1"/>
  <c r="R69" i="1"/>
  <c r="T69" i="1"/>
  <c r="V69" i="1"/>
  <c r="X69" i="1"/>
  <c r="Z69" i="1"/>
  <c r="AB69" i="1"/>
  <c r="AD69" i="1"/>
  <c r="AF69" i="1"/>
  <c r="AH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L69" i="1"/>
  <c r="BN69" i="1"/>
  <c r="BO69" i="1"/>
  <c r="BQ69" i="1"/>
  <c r="BR69" i="1"/>
  <c r="BS69" i="1"/>
  <c r="BT69" i="1"/>
  <c r="BV69" i="1"/>
  <c r="BW69" i="1"/>
  <c r="BX69" i="1"/>
  <c r="BY69" i="1"/>
  <c r="BZ69" i="1"/>
  <c r="CA69" i="1"/>
  <c r="B70" i="1"/>
  <c r="D70" i="1"/>
  <c r="F70" i="1"/>
  <c r="H70" i="1"/>
  <c r="J70" i="1"/>
  <c r="L70" i="1"/>
  <c r="N70" i="1"/>
  <c r="P70" i="1"/>
  <c r="R70" i="1"/>
  <c r="T70" i="1"/>
  <c r="V70" i="1"/>
  <c r="X70" i="1"/>
  <c r="Z70" i="1"/>
  <c r="AB70" i="1"/>
  <c r="AD70" i="1"/>
  <c r="AF70" i="1"/>
  <c r="AH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L70" i="1"/>
  <c r="BN70" i="1"/>
  <c r="BO70" i="1"/>
  <c r="BQ70" i="1"/>
  <c r="BR70" i="1"/>
  <c r="BS70" i="1"/>
  <c r="BT70" i="1"/>
  <c r="BV70" i="1"/>
  <c r="BW70" i="1"/>
  <c r="BX70" i="1"/>
  <c r="BY70" i="1"/>
  <c r="BZ70" i="1"/>
  <c r="CA70" i="1"/>
  <c r="B71" i="1"/>
  <c r="D71" i="1"/>
  <c r="F71" i="1"/>
  <c r="H71" i="1"/>
  <c r="J71" i="1"/>
  <c r="L71" i="1"/>
  <c r="N71" i="1"/>
  <c r="P71" i="1"/>
  <c r="R71" i="1"/>
  <c r="T71" i="1"/>
  <c r="V71" i="1"/>
  <c r="X71" i="1"/>
  <c r="Z71" i="1"/>
  <c r="AB71" i="1"/>
  <c r="AD71" i="1"/>
  <c r="AF71" i="1"/>
  <c r="AH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L71" i="1"/>
  <c r="BN71" i="1"/>
  <c r="BO71" i="1"/>
  <c r="BQ71" i="1"/>
  <c r="BR71" i="1"/>
  <c r="BS71" i="1"/>
  <c r="BT71" i="1"/>
  <c r="BV71" i="1"/>
  <c r="BW71" i="1"/>
  <c r="BX71" i="1"/>
  <c r="BY71" i="1"/>
  <c r="BZ71" i="1"/>
  <c r="CA71" i="1"/>
  <c r="B72" i="1"/>
  <c r="D72" i="1"/>
  <c r="F72" i="1"/>
  <c r="H72" i="1"/>
  <c r="J72" i="1"/>
  <c r="L72" i="1"/>
  <c r="N72" i="1"/>
  <c r="P72" i="1"/>
  <c r="R72" i="1"/>
  <c r="T72" i="1"/>
  <c r="V72" i="1"/>
  <c r="X72" i="1"/>
  <c r="Z72" i="1"/>
  <c r="AB72" i="1"/>
  <c r="AD72" i="1"/>
  <c r="AF72" i="1"/>
  <c r="AH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L72" i="1"/>
  <c r="BN72" i="1"/>
  <c r="BO72" i="1"/>
  <c r="BQ72" i="1"/>
  <c r="BR72" i="1"/>
  <c r="BS72" i="1"/>
  <c r="BT72" i="1"/>
  <c r="BV72" i="1"/>
  <c r="BW72" i="1"/>
  <c r="BX72" i="1"/>
  <c r="BY72" i="1"/>
  <c r="BZ72" i="1"/>
  <c r="CA72" i="1"/>
  <c r="B73" i="1"/>
  <c r="D73" i="1"/>
  <c r="F73" i="1"/>
  <c r="H73" i="1"/>
  <c r="J73" i="1"/>
  <c r="L73" i="1"/>
  <c r="N73" i="1"/>
  <c r="P73" i="1"/>
  <c r="R73" i="1"/>
  <c r="T73" i="1"/>
  <c r="V73" i="1"/>
  <c r="X73" i="1"/>
  <c r="Z73" i="1"/>
  <c r="AB73" i="1"/>
  <c r="AD73" i="1"/>
  <c r="AF73" i="1"/>
  <c r="AH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L73" i="1"/>
  <c r="BN73" i="1"/>
  <c r="BO73" i="1"/>
  <c r="BQ73" i="1"/>
  <c r="BR73" i="1"/>
  <c r="BS73" i="1"/>
  <c r="BT73" i="1"/>
  <c r="BV73" i="1"/>
  <c r="BW73" i="1"/>
  <c r="BX73" i="1"/>
  <c r="BY73" i="1"/>
  <c r="BZ73" i="1"/>
  <c r="CA73" i="1"/>
  <c r="B74" i="1"/>
  <c r="D74" i="1"/>
  <c r="F74" i="1"/>
  <c r="H74" i="1"/>
  <c r="J74" i="1"/>
  <c r="L74" i="1"/>
  <c r="N74" i="1"/>
  <c r="P74" i="1"/>
  <c r="R74" i="1"/>
  <c r="T74" i="1"/>
  <c r="V74" i="1"/>
  <c r="X74" i="1"/>
  <c r="Z74" i="1"/>
  <c r="AB74" i="1"/>
  <c r="AD74" i="1"/>
  <c r="AF74" i="1"/>
  <c r="AH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L74" i="1"/>
  <c r="BN74" i="1"/>
  <c r="BO74" i="1"/>
  <c r="BQ74" i="1"/>
  <c r="BR74" i="1"/>
  <c r="BS74" i="1"/>
  <c r="BT74" i="1"/>
  <c r="BV74" i="1"/>
  <c r="BW74" i="1"/>
  <c r="BX74" i="1"/>
  <c r="BY74" i="1"/>
  <c r="BZ74" i="1"/>
  <c r="CA74" i="1"/>
  <c r="B75" i="1"/>
  <c r="D75" i="1"/>
  <c r="F75" i="1"/>
  <c r="H75" i="1"/>
  <c r="J75" i="1"/>
  <c r="L75" i="1"/>
  <c r="N75" i="1"/>
  <c r="P75" i="1"/>
  <c r="R75" i="1"/>
  <c r="T75" i="1"/>
  <c r="V75" i="1"/>
  <c r="X75" i="1"/>
  <c r="Z75" i="1"/>
  <c r="AB75" i="1"/>
  <c r="AD75" i="1"/>
  <c r="AF75" i="1"/>
  <c r="AH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L75" i="1"/>
  <c r="BN75" i="1"/>
  <c r="BO75" i="1"/>
  <c r="BQ75" i="1"/>
  <c r="BR75" i="1"/>
  <c r="BS75" i="1"/>
  <c r="BT75" i="1"/>
  <c r="BV75" i="1"/>
  <c r="BW75" i="1"/>
  <c r="BX75" i="1"/>
  <c r="BY75" i="1"/>
  <c r="BZ75" i="1"/>
  <c r="CA75" i="1"/>
  <c r="B76" i="1"/>
  <c r="D76" i="1"/>
  <c r="F76" i="1"/>
  <c r="H76" i="1"/>
  <c r="J76" i="1"/>
  <c r="L76" i="1"/>
  <c r="N76" i="1"/>
  <c r="P76" i="1"/>
  <c r="R76" i="1"/>
  <c r="T76" i="1"/>
  <c r="V76" i="1"/>
  <c r="X76" i="1"/>
  <c r="Z76" i="1"/>
  <c r="AB76" i="1"/>
  <c r="AD76" i="1"/>
  <c r="AF76" i="1"/>
  <c r="AH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L76" i="1"/>
  <c r="BN76" i="1"/>
  <c r="BO76" i="1"/>
  <c r="BQ76" i="1"/>
  <c r="BR76" i="1"/>
  <c r="BS76" i="1"/>
  <c r="BT76" i="1"/>
  <c r="BV76" i="1"/>
  <c r="BW76" i="1"/>
  <c r="BX76" i="1"/>
  <c r="BY76" i="1"/>
  <c r="BZ76" i="1"/>
  <c r="CA76" i="1"/>
  <c r="B77" i="1"/>
  <c r="D77" i="1"/>
  <c r="F77" i="1"/>
  <c r="H77" i="1"/>
  <c r="J77" i="1"/>
  <c r="L77" i="1"/>
  <c r="N77" i="1"/>
  <c r="P77" i="1"/>
  <c r="R77" i="1"/>
  <c r="T77" i="1"/>
  <c r="V77" i="1"/>
  <c r="X77" i="1"/>
  <c r="Z77" i="1"/>
  <c r="AB77" i="1"/>
  <c r="AD77" i="1"/>
  <c r="AF77" i="1"/>
  <c r="AH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L77" i="1"/>
  <c r="BN77" i="1"/>
  <c r="BO77" i="1"/>
  <c r="BQ77" i="1"/>
  <c r="BR77" i="1"/>
  <c r="BS77" i="1"/>
  <c r="BT77" i="1"/>
  <c r="BV77" i="1"/>
  <c r="BW77" i="1"/>
  <c r="BX77" i="1"/>
  <c r="BY77" i="1"/>
  <c r="BZ77" i="1"/>
  <c r="CA77" i="1"/>
  <c r="B78" i="1"/>
  <c r="D78" i="1"/>
  <c r="F78" i="1"/>
  <c r="H78" i="1"/>
  <c r="J78" i="1"/>
  <c r="L78" i="1"/>
  <c r="N78" i="1"/>
  <c r="P78" i="1"/>
  <c r="R78" i="1"/>
  <c r="T78" i="1"/>
  <c r="V78" i="1"/>
  <c r="X78" i="1"/>
  <c r="Z78" i="1"/>
  <c r="AB78" i="1"/>
  <c r="AD78" i="1"/>
  <c r="AF78" i="1"/>
  <c r="AH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L78" i="1"/>
  <c r="BN78" i="1"/>
  <c r="BO78" i="1"/>
  <c r="BQ78" i="1"/>
  <c r="BR78" i="1"/>
  <c r="BS78" i="1"/>
  <c r="BT78" i="1"/>
  <c r="BV78" i="1"/>
  <c r="BW78" i="1"/>
  <c r="BX78" i="1"/>
  <c r="BY78" i="1"/>
  <c r="BZ78" i="1"/>
  <c r="CA78" i="1"/>
  <c r="B79" i="1"/>
  <c r="D79" i="1"/>
  <c r="F79" i="1"/>
  <c r="H79" i="1"/>
  <c r="J79" i="1"/>
  <c r="L79" i="1"/>
  <c r="N79" i="1"/>
  <c r="P79" i="1"/>
  <c r="R79" i="1"/>
  <c r="T79" i="1"/>
  <c r="V79" i="1"/>
  <c r="X79" i="1"/>
  <c r="Z79" i="1"/>
  <c r="AB79" i="1"/>
  <c r="AD79" i="1"/>
  <c r="AF79" i="1"/>
  <c r="AH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L79" i="1"/>
  <c r="BN79" i="1"/>
  <c r="BO79" i="1"/>
  <c r="BQ79" i="1"/>
  <c r="BR79" i="1"/>
  <c r="BS79" i="1"/>
  <c r="BT79" i="1"/>
  <c r="BV79" i="1"/>
  <c r="BW79" i="1"/>
  <c r="BX79" i="1"/>
  <c r="BY79" i="1"/>
  <c r="BZ79" i="1"/>
  <c r="CA79" i="1"/>
  <c r="B80" i="1"/>
  <c r="D80" i="1"/>
  <c r="F80" i="1"/>
  <c r="H80" i="1"/>
  <c r="J80" i="1"/>
  <c r="L80" i="1"/>
  <c r="N80" i="1"/>
  <c r="P80" i="1"/>
  <c r="R80" i="1"/>
  <c r="T80" i="1"/>
  <c r="V80" i="1"/>
  <c r="X80" i="1"/>
  <c r="Z80" i="1"/>
  <c r="AB80" i="1"/>
  <c r="AD80" i="1"/>
  <c r="AF80" i="1"/>
  <c r="AH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L80" i="1"/>
  <c r="BN80" i="1"/>
  <c r="BO80" i="1"/>
  <c r="BQ80" i="1"/>
  <c r="BR80" i="1"/>
  <c r="BS80" i="1"/>
  <c r="BT80" i="1"/>
  <c r="BV80" i="1"/>
  <c r="BW80" i="1"/>
  <c r="BX80" i="1"/>
  <c r="BY80" i="1"/>
  <c r="BZ80" i="1"/>
  <c r="CA80" i="1"/>
  <c r="B81" i="1"/>
  <c r="D81" i="1"/>
  <c r="F81" i="1"/>
  <c r="H81" i="1"/>
  <c r="J81" i="1"/>
  <c r="L81" i="1"/>
  <c r="N81" i="1"/>
  <c r="P81" i="1"/>
  <c r="R81" i="1"/>
  <c r="T81" i="1"/>
  <c r="V81" i="1"/>
  <c r="X81" i="1"/>
  <c r="Z81" i="1"/>
  <c r="AB81" i="1"/>
  <c r="AD81" i="1"/>
  <c r="AF81" i="1"/>
  <c r="AH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L81" i="1"/>
  <c r="BN81" i="1"/>
  <c r="BO81" i="1"/>
  <c r="BQ81" i="1"/>
  <c r="BR81" i="1"/>
  <c r="BS81" i="1"/>
  <c r="BT81" i="1"/>
  <c r="BV81" i="1"/>
  <c r="BW81" i="1"/>
  <c r="BX81" i="1"/>
  <c r="BY81" i="1"/>
  <c r="BZ81" i="1"/>
  <c r="CA81" i="1"/>
  <c r="B82" i="1"/>
  <c r="D82" i="1"/>
  <c r="F82" i="1"/>
  <c r="H82" i="1"/>
  <c r="J82" i="1"/>
  <c r="L82" i="1"/>
  <c r="N82" i="1"/>
  <c r="P82" i="1"/>
  <c r="R82" i="1"/>
  <c r="T82" i="1"/>
  <c r="V82" i="1"/>
  <c r="X82" i="1"/>
  <c r="Z82" i="1"/>
  <c r="AB82" i="1"/>
  <c r="AD82" i="1"/>
  <c r="AF82" i="1"/>
  <c r="AH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L82" i="1"/>
  <c r="BN82" i="1"/>
  <c r="BO82" i="1"/>
  <c r="BQ82" i="1"/>
  <c r="BR82" i="1"/>
  <c r="BS82" i="1"/>
  <c r="BT82" i="1"/>
  <c r="BV82" i="1"/>
  <c r="BW82" i="1"/>
  <c r="BX82" i="1"/>
  <c r="BY82" i="1"/>
  <c r="BZ82" i="1"/>
  <c r="CA82" i="1"/>
  <c r="B83" i="1"/>
  <c r="D83" i="1"/>
  <c r="F83" i="1"/>
  <c r="H83" i="1"/>
  <c r="J83" i="1"/>
  <c r="L83" i="1"/>
  <c r="N83" i="1"/>
  <c r="P83" i="1"/>
  <c r="R83" i="1"/>
  <c r="T83" i="1"/>
  <c r="V83" i="1"/>
  <c r="X83" i="1"/>
  <c r="Z83" i="1"/>
  <c r="AB83" i="1"/>
  <c r="AD83" i="1"/>
  <c r="AF83" i="1"/>
  <c r="AH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L83" i="1"/>
  <c r="BN83" i="1"/>
  <c r="BO83" i="1"/>
  <c r="BQ83" i="1"/>
  <c r="BR83" i="1"/>
  <c r="BS83" i="1"/>
  <c r="BT83" i="1"/>
  <c r="BV83" i="1"/>
  <c r="BW83" i="1"/>
  <c r="BX83" i="1"/>
  <c r="BY83" i="1"/>
  <c r="BZ83" i="1"/>
  <c r="CA83" i="1"/>
  <c r="B84" i="1"/>
  <c r="D84" i="1"/>
  <c r="F84" i="1"/>
  <c r="H84" i="1"/>
  <c r="J84" i="1"/>
  <c r="L84" i="1"/>
  <c r="N84" i="1"/>
  <c r="P84" i="1"/>
  <c r="R84" i="1"/>
  <c r="T84" i="1"/>
  <c r="V84" i="1"/>
  <c r="X84" i="1"/>
  <c r="Z84" i="1"/>
  <c r="AB84" i="1"/>
  <c r="AD84" i="1"/>
  <c r="AF84" i="1"/>
  <c r="AH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L84" i="1"/>
  <c r="BN84" i="1"/>
  <c r="BO84" i="1"/>
  <c r="BQ84" i="1"/>
  <c r="BR84" i="1"/>
  <c r="BS84" i="1"/>
  <c r="BT84" i="1"/>
  <c r="BV84" i="1"/>
  <c r="BW84" i="1"/>
  <c r="BX84" i="1"/>
  <c r="BY84" i="1"/>
  <c r="BZ84" i="1"/>
  <c r="CA84" i="1"/>
  <c r="B85" i="1"/>
  <c r="D85" i="1"/>
  <c r="F85" i="1"/>
  <c r="H85" i="1"/>
  <c r="J85" i="1"/>
  <c r="L85" i="1"/>
  <c r="N85" i="1"/>
  <c r="P85" i="1"/>
  <c r="R85" i="1"/>
  <c r="T85" i="1"/>
  <c r="V85" i="1"/>
  <c r="X85" i="1"/>
  <c r="Z85" i="1"/>
  <c r="AB85" i="1"/>
  <c r="AD85" i="1"/>
  <c r="AF85" i="1"/>
  <c r="AH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L85" i="1"/>
  <c r="BN85" i="1"/>
  <c r="BO85" i="1"/>
  <c r="BQ85" i="1"/>
  <c r="BR85" i="1"/>
  <c r="BS85" i="1"/>
  <c r="BT85" i="1"/>
  <c r="BV85" i="1"/>
  <c r="BW85" i="1"/>
  <c r="BX85" i="1"/>
  <c r="BY85" i="1"/>
  <c r="BZ85" i="1"/>
  <c r="CA85" i="1"/>
  <c r="B86" i="1"/>
  <c r="D86" i="1"/>
  <c r="F86" i="1"/>
  <c r="H86" i="1"/>
  <c r="J86" i="1"/>
  <c r="L86" i="1"/>
  <c r="N86" i="1"/>
  <c r="P86" i="1"/>
  <c r="R86" i="1"/>
  <c r="T86" i="1"/>
  <c r="V86" i="1"/>
  <c r="X86" i="1"/>
  <c r="Z86" i="1"/>
  <c r="AB86" i="1"/>
  <c r="AD86" i="1"/>
  <c r="AF86" i="1"/>
  <c r="AH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L86" i="1"/>
  <c r="BN86" i="1"/>
  <c r="BO86" i="1"/>
  <c r="BQ86" i="1"/>
  <c r="BR86" i="1"/>
  <c r="BS86" i="1"/>
  <c r="BT86" i="1"/>
  <c r="BV86" i="1"/>
  <c r="BW86" i="1"/>
  <c r="BX86" i="1"/>
  <c r="BY86" i="1"/>
  <c r="BZ86" i="1"/>
  <c r="CA86" i="1"/>
  <c r="B87" i="1"/>
  <c r="D87" i="1"/>
  <c r="F87" i="1"/>
  <c r="H87" i="1"/>
  <c r="J87" i="1"/>
  <c r="L87" i="1"/>
  <c r="N87" i="1"/>
  <c r="P87" i="1"/>
  <c r="R87" i="1"/>
  <c r="T87" i="1"/>
  <c r="V87" i="1"/>
  <c r="X87" i="1"/>
  <c r="Z87" i="1"/>
  <c r="AB87" i="1"/>
  <c r="AD87" i="1"/>
  <c r="AF87" i="1"/>
  <c r="AH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L87" i="1"/>
  <c r="BN87" i="1"/>
  <c r="BO87" i="1"/>
  <c r="BQ87" i="1"/>
  <c r="BR87" i="1"/>
  <c r="BS87" i="1"/>
  <c r="BT87" i="1"/>
  <c r="BV87" i="1"/>
  <c r="BW87" i="1"/>
  <c r="BX87" i="1"/>
  <c r="BY87" i="1"/>
  <c r="BZ87" i="1"/>
  <c r="CA87" i="1"/>
  <c r="B88" i="1"/>
  <c r="D88" i="1"/>
  <c r="F88" i="1"/>
  <c r="H88" i="1"/>
  <c r="J88" i="1"/>
  <c r="L88" i="1"/>
  <c r="N88" i="1"/>
  <c r="P88" i="1"/>
  <c r="R88" i="1"/>
  <c r="T88" i="1"/>
  <c r="V88" i="1"/>
  <c r="X88" i="1"/>
  <c r="Z88" i="1"/>
  <c r="AB88" i="1"/>
  <c r="AD88" i="1"/>
  <c r="AF88" i="1"/>
  <c r="AH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L88" i="1"/>
  <c r="BN88" i="1"/>
  <c r="BO88" i="1"/>
  <c r="BQ88" i="1"/>
  <c r="BR88" i="1"/>
  <c r="BS88" i="1"/>
  <c r="BT88" i="1"/>
  <c r="BV88" i="1"/>
  <c r="BW88" i="1"/>
  <c r="BX88" i="1"/>
  <c r="BY88" i="1"/>
  <c r="BZ88" i="1"/>
  <c r="CA88" i="1"/>
  <c r="B89" i="1"/>
  <c r="D89" i="1"/>
  <c r="F89" i="1"/>
  <c r="H89" i="1"/>
  <c r="J89" i="1"/>
  <c r="L89" i="1"/>
  <c r="N89" i="1"/>
  <c r="P89" i="1"/>
  <c r="R89" i="1"/>
  <c r="T89" i="1"/>
  <c r="V89" i="1"/>
  <c r="X89" i="1"/>
  <c r="Z89" i="1"/>
  <c r="AB89" i="1"/>
  <c r="AD89" i="1"/>
  <c r="AF89" i="1"/>
  <c r="AH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L89" i="1"/>
  <c r="BN89" i="1"/>
  <c r="BO89" i="1"/>
  <c r="BQ89" i="1"/>
  <c r="BR89" i="1"/>
  <c r="BS89" i="1"/>
  <c r="BT89" i="1"/>
  <c r="BV89" i="1"/>
  <c r="BW89" i="1"/>
  <c r="BX89" i="1"/>
  <c r="BY89" i="1"/>
  <c r="BZ89" i="1"/>
  <c r="CA89" i="1"/>
  <c r="B90" i="1"/>
  <c r="D90" i="1"/>
  <c r="F90" i="1"/>
  <c r="H90" i="1"/>
  <c r="J90" i="1"/>
  <c r="L90" i="1"/>
  <c r="N90" i="1"/>
  <c r="P90" i="1"/>
  <c r="R90" i="1"/>
  <c r="T90" i="1"/>
  <c r="V90" i="1"/>
  <c r="X90" i="1"/>
  <c r="Z90" i="1"/>
  <c r="AB90" i="1"/>
  <c r="AD90" i="1"/>
  <c r="AF90" i="1"/>
  <c r="AH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L90" i="1"/>
  <c r="BN90" i="1"/>
  <c r="BO90" i="1"/>
  <c r="BQ90" i="1"/>
  <c r="BR90" i="1"/>
  <c r="BS90" i="1"/>
  <c r="BT90" i="1"/>
  <c r="BV90" i="1"/>
  <c r="BW90" i="1"/>
  <c r="BX90" i="1"/>
  <c r="BY90" i="1"/>
  <c r="BZ90" i="1"/>
  <c r="CA90" i="1"/>
  <c r="B91" i="1"/>
  <c r="D91" i="1"/>
  <c r="F91" i="1"/>
  <c r="H91" i="1"/>
  <c r="J91" i="1"/>
  <c r="L91" i="1"/>
  <c r="N91" i="1"/>
  <c r="P91" i="1"/>
  <c r="R91" i="1"/>
  <c r="T91" i="1"/>
  <c r="V91" i="1"/>
  <c r="X91" i="1"/>
  <c r="Z91" i="1"/>
  <c r="AB91" i="1"/>
  <c r="AD91" i="1"/>
  <c r="AF91" i="1"/>
  <c r="AH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L91" i="1"/>
  <c r="BN91" i="1"/>
  <c r="BO91" i="1"/>
  <c r="BQ91" i="1"/>
  <c r="BR91" i="1"/>
  <c r="BS91" i="1"/>
  <c r="BT91" i="1"/>
  <c r="BV91" i="1"/>
  <c r="BW91" i="1"/>
  <c r="BX91" i="1"/>
  <c r="BY91" i="1"/>
  <c r="BZ91" i="1"/>
  <c r="CA91" i="1"/>
  <c r="B92" i="1"/>
  <c r="D92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AH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L92" i="1"/>
  <c r="BN92" i="1"/>
  <c r="BO92" i="1"/>
  <c r="BQ92" i="1"/>
  <c r="BR92" i="1"/>
  <c r="BS92" i="1"/>
  <c r="BT92" i="1"/>
  <c r="BV92" i="1"/>
  <c r="BW92" i="1"/>
  <c r="BX92" i="1"/>
  <c r="BY92" i="1"/>
  <c r="BZ92" i="1"/>
  <c r="CA92" i="1"/>
  <c r="B93" i="1"/>
  <c r="D93" i="1"/>
  <c r="F93" i="1"/>
  <c r="H93" i="1"/>
  <c r="J93" i="1"/>
  <c r="L93" i="1"/>
  <c r="N93" i="1"/>
  <c r="P93" i="1"/>
  <c r="R93" i="1"/>
  <c r="T93" i="1"/>
  <c r="V93" i="1"/>
  <c r="X93" i="1"/>
  <c r="Z93" i="1"/>
  <c r="AB93" i="1"/>
  <c r="AD93" i="1"/>
  <c r="AF93" i="1"/>
  <c r="AH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L93" i="1"/>
  <c r="BN93" i="1"/>
  <c r="BO93" i="1"/>
  <c r="BQ93" i="1"/>
  <c r="BR93" i="1"/>
  <c r="BS93" i="1"/>
  <c r="BT93" i="1"/>
  <c r="BV93" i="1"/>
  <c r="BW93" i="1"/>
  <c r="BX93" i="1"/>
  <c r="BY93" i="1"/>
  <c r="BZ93" i="1"/>
  <c r="CA93" i="1"/>
  <c r="B94" i="1"/>
  <c r="D94" i="1"/>
  <c r="F94" i="1"/>
  <c r="H94" i="1"/>
  <c r="J94" i="1"/>
  <c r="L94" i="1"/>
  <c r="N94" i="1"/>
  <c r="P94" i="1"/>
  <c r="R94" i="1"/>
  <c r="T94" i="1"/>
  <c r="V94" i="1"/>
  <c r="X94" i="1"/>
  <c r="Z94" i="1"/>
  <c r="AB94" i="1"/>
  <c r="AD94" i="1"/>
  <c r="AF94" i="1"/>
  <c r="AH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L94" i="1"/>
  <c r="BN94" i="1"/>
  <c r="BO94" i="1"/>
  <c r="BQ94" i="1"/>
  <c r="BR94" i="1"/>
  <c r="BS94" i="1"/>
  <c r="BT94" i="1"/>
  <c r="BV94" i="1"/>
  <c r="BW94" i="1"/>
  <c r="BX94" i="1"/>
  <c r="BY94" i="1"/>
  <c r="BZ94" i="1"/>
  <c r="CA94" i="1"/>
  <c r="B95" i="1"/>
  <c r="D95" i="1"/>
  <c r="F95" i="1"/>
  <c r="H95" i="1"/>
  <c r="J95" i="1"/>
  <c r="L95" i="1"/>
  <c r="N95" i="1"/>
  <c r="P95" i="1"/>
  <c r="R95" i="1"/>
  <c r="T95" i="1"/>
  <c r="V95" i="1"/>
  <c r="X95" i="1"/>
  <c r="Z95" i="1"/>
  <c r="AB95" i="1"/>
  <c r="AD95" i="1"/>
  <c r="AF95" i="1"/>
  <c r="AH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L95" i="1"/>
  <c r="BN95" i="1"/>
  <c r="BO95" i="1"/>
  <c r="BQ95" i="1"/>
  <c r="BR95" i="1"/>
  <c r="BS95" i="1"/>
  <c r="BT95" i="1"/>
  <c r="BV95" i="1"/>
  <c r="BW95" i="1"/>
  <c r="BX95" i="1"/>
  <c r="BY95" i="1"/>
  <c r="BZ95" i="1"/>
  <c r="CA95" i="1"/>
  <c r="B96" i="1"/>
  <c r="D96" i="1"/>
  <c r="F96" i="1"/>
  <c r="H96" i="1"/>
  <c r="J96" i="1"/>
  <c r="L96" i="1"/>
  <c r="N96" i="1"/>
  <c r="P96" i="1"/>
  <c r="R96" i="1"/>
  <c r="T96" i="1"/>
  <c r="V96" i="1"/>
  <c r="X96" i="1"/>
  <c r="Z96" i="1"/>
  <c r="AB96" i="1"/>
  <c r="AD96" i="1"/>
  <c r="AF96" i="1"/>
  <c r="AH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L96" i="1"/>
  <c r="BN96" i="1"/>
  <c r="BO96" i="1"/>
  <c r="BQ96" i="1"/>
  <c r="BR96" i="1"/>
  <c r="BS96" i="1"/>
  <c r="BT96" i="1"/>
  <c r="BV96" i="1"/>
  <c r="BW96" i="1"/>
  <c r="BX96" i="1"/>
  <c r="BY96" i="1"/>
  <c r="BZ96" i="1"/>
  <c r="CA96" i="1"/>
  <c r="B97" i="1"/>
  <c r="D97" i="1"/>
  <c r="F97" i="1"/>
  <c r="H97" i="1"/>
  <c r="J97" i="1"/>
  <c r="L97" i="1"/>
  <c r="N97" i="1"/>
  <c r="P97" i="1"/>
  <c r="R97" i="1"/>
  <c r="T97" i="1"/>
  <c r="V97" i="1"/>
  <c r="X97" i="1"/>
  <c r="Z97" i="1"/>
  <c r="AB97" i="1"/>
  <c r="AD97" i="1"/>
  <c r="AF97" i="1"/>
  <c r="AH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L97" i="1"/>
  <c r="BN97" i="1"/>
  <c r="BO97" i="1"/>
  <c r="BQ97" i="1"/>
  <c r="BR97" i="1"/>
  <c r="BS97" i="1"/>
  <c r="BT97" i="1"/>
  <c r="BV97" i="1"/>
  <c r="BW97" i="1"/>
  <c r="BX97" i="1"/>
  <c r="BY97" i="1"/>
  <c r="BZ97" i="1"/>
  <c r="CA97" i="1"/>
  <c r="B98" i="1"/>
  <c r="D98" i="1"/>
  <c r="F98" i="1"/>
  <c r="H98" i="1"/>
  <c r="J98" i="1"/>
  <c r="L98" i="1"/>
  <c r="N98" i="1"/>
  <c r="P98" i="1"/>
  <c r="R98" i="1"/>
  <c r="T98" i="1"/>
  <c r="V98" i="1"/>
  <c r="X98" i="1"/>
  <c r="Z98" i="1"/>
  <c r="AB98" i="1"/>
  <c r="AD98" i="1"/>
  <c r="AF98" i="1"/>
  <c r="AH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L98" i="1"/>
  <c r="BN98" i="1"/>
  <c r="BO98" i="1"/>
  <c r="BQ98" i="1"/>
  <c r="BR98" i="1"/>
  <c r="BS98" i="1"/>
  <c r="BT98" i="1"/>
  <c r="BV98" i="1"/>
  <c r="BW98" i="1"/>
  <c r="BX98" i="1"/>
  <c r="BY98" i="1"/>
  <c r="BZ98" i="1"/>
  <c r="CA98" i="1"/>
  <c r="B99" i="1"/>
  <c r="D99" i="1"/>
  <c r="F99" i="1"/>
  <c r="H99" i="1"/>
  <c r="J99" i="1"/>
  <c r="L99" i="1"/>
  <c r="N99" i="1"/>
  <c r="P99" i="1"/>
  <c r="R99" i="1"/>
  <c r="T99" i="1"/>
  <c r="V99" i="1"/>
  <c r="X99" i="1"/>
  <c r="Z99" i="1"/>
  <c r="AB99" i="1"/>
  <c r="AD99" i="1"/>
  <c r="AF99" i="1"/>
  <c r="AH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L99" i="1"/>
  <c r="BN99" i="1"/>
  <c r="BO99" i="1"/>
  <c r="BQ99" i="1"/>
  <c r="BR99" i="1"/>
  <c r="BS99" i="1"/>
  <c r="BT99" i="1"/>
  <c r="BV99" i="1"/>
  <c r="BW99" i="1"/>
  <c r="BX99" i="1"/>
  <c r="BY99" i="1"/>
  <c r="BZ99" i="1"/>
  <c r="CA99" i="1"/>
  <c r="B100" i="1"/>
  <c r="D100" i="1"/>
  <c r="F100" i="1"/>
  <c r="H100" i="1"/>
  <c r="J100" i="1"/>
  <c r="L100" i="1"/>
  <c r="N100" i="1"/>
  <c r="P100" i="1"/>
  <c r="R100" i="1"/>
  <c r="T100" i="1"/>
  <c r="V100" i="1"/>
  <c r="X100" i="1"/>
  <c r="Z100" i="1"/>
  <c r="AB100" i="1"/>
  <c r="AD100" i="1"/>
  <c r="AF100" i="1"/>
  <c r="AH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L100" i="1"/>
  <c r="BN100" i="1"/>
  <c r="BO100" i="1"/>
  <c r="BQ100" i="1"/>
  <c r="BR100" i="1"/>
  <c r="BS100" i="1"/>
  <c r="BT100" i="1"/>
  <c r="BV100" i="1"/>
  <c r="BW100" i="1"/>
  <c r="BX100" i="1"/>
  <c r="BY100" i="1"/>
  <c r="BZ100" i="1"/>
  <c r="CA100" i="1"/>
  <c r="B101" i="1"/>
  <c r="D101" i="1"/>
  <c r="F101" i="1"/>
  <c r="H101" i="1"/>
  <c r="J101" i="1"/>
  <c r="L101" i="1"/>
  <c r="N101" i="1"/>
  <c r="P101" i="1"/>
  <c r="R101" i="1"/>
  <c r="T101" i="1"/>
  <c r="V101" i="1"/>
  <c r="X101" i="1"/>
  <c r="Z101" i="1"/>
  <c r="AB101" i="1"/>
  <c r="AD101" i="1"/>
  <c r="AF101" i="1"/>
  <c r="AH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L101" i="1"/>
  <c r="BN101" i="1"/>
  <c r="BO101" i="1"/>
  <c r="BQ101" i="1"/>
  <c r="BR101" i="1"/>
  <c r="BS101" i="1"/>
  <c r="BT101" i="1"/>
  <c r="BV101" i="1"/>
  <c r="BW101" i="1"/>
  <c r="BX101" i="1"/>
  <c r="BY101" i="1"/>
  <c r="BZ101" i="1"/>
  <c r="CA101" i="1"/>
  <c r="B102" i="1"/>
  <c r="D102" i="1"/>
  <c r="F102" i="1"/>
  <c r="H102" i="1"/>
  <c r="J102" i="1"/>
  <c r="L102" i="1"/>
  <c r="N102" i="1"/>
  <c r="P102" i="1"/>
  <c r="R102" i="1"/>
  <c r="T102" i="1"/>
  <c r="V102" i="1"/>
  <c r="X102" i="1"/>
  <c r="Z102" i="1"/>
  <c r="AB102" i="1"/>
  <c r="AD102" i="1"/>
  <c r="AF102" i="1"/>
  <c r="AH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L102" i="1"/>
  <c r="BN102" i="1"/>
  <c r="BO102" i="1"/>
  <c r="BQ102" i="1"/>
  <c r="BR102" i="1"/>
  <c r="BS102" i="1"/>
  <c r="BT102" i="1"/>
  <c r="BV102" i="1"/>
  <c r="BW102" i="1"/>
  <c r="BX102" i="1"/>
  <c r="BY102" i="1"/>
  <c r="BZ102" i="1"/>
  <c r="CA102" i="1"/>
  <c r="B103" i="1"/>
  <c r="D103" i="1"/>
  <c r="F103" i="1"/>
  <c r="H103" i="1"/>
  <c r="J103" i="1"/>
  <c r="L103" i="1"/>
  <c r="N103" i="1"/>
  <c r="P103" i="1"/>
  <c r="R103" i="1"/>
  <c r="T103" i="1"/>
  <c r="V103" i="1"/>
  <c r="X103" i="1"/>
  <c r="Z103" i="1"/>
  <c r="AB103" i="1"/>
  <c r="AD103" i="1"/>
  <c r="AF103" i="1"/>
  <c r="AH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L103" i="1"/>
  <c r="BN103" i="1"/>
  <c r="BO103" i="1"/>
  <c r="BQ103" i="1"/>
  <c r="BR103" i="1"/>
  <c r="BS103" i="1"/>
  <c r="BT103" i="1"/>
  <c r="BV103" i="1"/>
  <c r="BW103" i="1"/>
  <c r="BX103" i="1"/>
  <c r="BY103" i="1"/>
  <c r="BZ103" i="1"/>
  <c r="CA103" i="1"/>
  <c r="B104" i="1"/>
  <c r="D104" i="1"/>
  <c r="F104" i="1"/>
  <c r="H104" i="1"/>
  <c r="J104" i="1"/>
  <c r="L104" i="1"/>
  <c r="N104" i="1"/>
  <c r="P104" i="1"/>
  <c r="R104" i="1"/>
  <c r="T104" i="1"/>
  <c r="V104" i="1"/>
  <c r="X104" i="1"/>
  <c r="Z104" i="1"/>
  <c r="AB104" i="1"/>
  <c r="AD104" i="1"/>
  <c r="AF104" i="1"/>
  <c r="AH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L104" i="1"/>
  <c r="BN104" i="1"/>
  <c r="BO104" i="1"/>
  <c r="BQ104" i="1"/>
  <c r="BR104" i="1"/>
  <c r="BS104" i="1"/>
  <c r="BT104" i="1"/>
  <c r="BV104" i="1"/>
  <c r="BW104" i="1"/>
  <c r="BX104" i="1"/>
  <c r="BY104" i="1"/>
  <c r="BZ104" i="1"/>
  <c r="CA104" i="1"/>
  <c r="B105" i="1"/>
  <c r="D105" i="1"/>
  <c r="F105" i="1"/>
  <c r="H105" i="1"/>
  <c r="J105" i="1"/>
  <c r="L105" i="1"/>
  <c r="N105" i="1"/>
  <c r="P105" i="1"/>
  <c r="R105" i="1"/>
  <c r="T105" i="1"/>
  <c r="V105" i="1"/>
  <c r="X105" i="1"/>
  <c r="Z105" i="1"/>
  <c r="AB105" i="1"/>
  <c r="AD105" i="1"/>
  <c r="AF105" i="1"/>
  <c r="AH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L105" i="1"/>
  <c r="BN105" i="1"/>
  <c r="BO105" i="1"/>
  <c r="BQ105" i="1"/>
  <c r="BR105" i="1"/>
  <c r="BS105" i="1"/>
  <c r="BT105" i="1"/>
  <c r="BV105" i="1"/>
  <c r="BW105" i="1"/>
  <c r="BX105" i="1"/>
  <c r="BY105" i="1"/>
  <c r="BZ105" i="1"/>
  <c r="CA105" i="1"/>
  <c r="B106" i="1"/>
  <c r="D106" i="1"/>
  <c r="F106" i="1"/>
  <c r="H106" i="1"/>
  <c r="J106" i="1"/>
  <c r="L106" i="1"/>
  <c r="N106" i="1"/>
  <c r="P106" i="1"/>
  <c r="R106" i="1"/>
  <c r="T106" i="1"/>
  <c r="V106" i="1"/>
  <c r="X106" i="1"/>
  <c r="Z106" i="1"/>
  <c r="AB106" i="1"/>
  <c r="AD106" i="1"/>
  <c r="AF106" i="1"/>
  <c r="AH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L106" i="1"/>
  <c r="BN106" i="1"/>
  <c r="BO106" i="1"/>
  <c r="BQ106" i="1"/>
  <c r="BR106" i="1"/>
  <c r="BS106" i="1"/>
  <c r="BT106" i="1"/>
  <c r="BV106" i="1"/>
  <c r="BW106" i="1"/>
  <c r="BX106" i="1"/>
  <c r="BY106" i="1"/>
  <c r="BZ106" i="1"/>
  <c r="CA106" i="1"/>
  <c r="B107" i="1"/>
  <c r="D107" i="1"/>
  <c r="F107" i="1"/>
  <c r="H107" i="1"/>
  <c r="J107" i="1"/>
  <c r="L107" i="1"/>
  <c r="N107" i="1"/>
  <c r="P107" i="1"/>
  <c r="R107" i="1"/>
  <c r="T107" i="1"/>
  <c r="V107" i="1"/>
  <c r="X107" i="1"/>
  <c r="Z107" i="1"/>
  <c r="AB107" i="1"/>
  <c r="AD107" i="1"/>
  <c r="AF107" i="1"/>
  <c r="AH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L107" i="1"/>
  <c r="BN107" i="1"/>
  <c r="BO107" i="1"/>
  <c r="BQ107" i="1"/>
  <c r="BR107" i="1"/>
  <c r="BS107" i="1"/>
  <c r="BT107" i="1"/>
  <c r="BV107" i="1"/>
  <c r="BW107" i="1"/>
  <c r="BX107" i="1"/>
  <c r="BY107" i="1"/>
  <c r="BZ107" i="1"/>
  <c r="CA107" i="1"/>
  <c r="B108" i="1"/>
  <c r="D108" i="1"/>
  <c r="F108" i="1"/>
  <c r="H108" i="1"/>
  <c r="J108" i="1"/>
  <c r="L108" i="1"/>
  <c r="N108" i="1"/>
  <c r="P108" i="1"/>
  <c r="R108" i="1"/>
  <c r="T108" i="1"/>
  <c r="V108" i="1"/>
  <c r="X108" i="1"/>
  <c r="Z108" i="1"/>
  <c r="AB108" i="1"/>
  <c r="AD108" i="1"/>
  <c r="AF108" i="1"/>
  <c r="AH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L108" i="1"/>
  <c r="BN108" i="1"/>
  <c r="BO108" i="1"/>
  <c r="BQ108" i="1"/>
  <c r="BR108" i="1"/>
  <c r="BS108" i="1"/>
  <c r="BT108" i="1"/>
  <c r="BV108" i="1"/>
  <c r="BW108" i="1"/>
  <c r="BX108" i="1"/>
  <c r="BY108" i="1"/>
  <c r="BZ108" i="1"/>
  <c r="CA108" i="1"/>
  <c r="B109" i="1"/>
  <c r="D109" i="1"/>
  <c r="F109" i="1"/>
  <c r="H109" i="1"/>
  <c r="J109" i="1"/>
  <c r="L109" i="1"/>
  <c r="N109" i="1"/>
  <c r="P109" i="1"/>
  <c r="R109" i="1"/>
  <c r="T109" i="1"/>
  <c r="V109" i="1"/>
  <c r="X109" i="1"/>
  <c r="Z109" i="1"/>
  <c r="AB109" i="1"/>
  <c r="AD109" i="1"/>
  <c r="AF109" i="1"/>
  <c r="AH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L109" i="1"/>
  <c r="BN109" i="1"/>
  <c r="BO109" i="1"/>
  <c r="BQ109" i="1"/>
  <c r="BR109" i="1"/>
  <c r="BS109" i="1"/>
  <c r="BT109" i="1"/>
  <c r="BV109" i="1"/>
  <c r="BW109" i="1"/>
  <c r="BX109" i="1"/>
  <c r="BY109" i="1"/>
  <c r="BZ109" i="1"/>
  <c r="CA109" i="1"/>
  <c r="B110" i="1"/>
  <c r="D110" i="1"/>
  <c r="F110" i="1"/>
  <c r="H110" i="1"/>
  <c r="J110" i="1"/>
  <c r="L110" i="1"/>
  <c r="N110" i="1"/>
  <c r="P110" i="1"/>
  <c r="R110" i="1"/>
  <c r="T110" i="1"/>
  <c r="V110" i="1"/>
  <c r="X110" i="1"/>
  <c r="Z110" i="1"/>
  <c r="AB110" i="1"/>
  <c r="AD110" i="1"/>
  <c r="AF110" i="1"/>
  <c r="AH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L110" i="1"/>
  <c r="BN110" i="1"/>
  <c r="BO110" i="1"/>
  <c r="BQ110" i="1"/>
  <c r="BR110" i="1"/>
  <c r="BS110" i="1"/>
  <c r="BT110" i="1"/>
  <c r="BV110" i="1"/>
  <c r="BW110" i="1"/>
  <c r="BX110" i="1"/>
  <c r="BY110" i="1"/>
  <c r="BZ110" i="1"/>
  <c r="CA110" i="1"/>
  <c r="B111" i="1"/>
  <c r="D111" i="1"/>
  <c r="F111" i="1"/>
  <c r="H111" i="1"/>
  <c r="J111" i="1"/>
  <c r="L111" i="1"/>
  <c r="N111" i="1"/>
  <c r="P111" i="1"/>
  <c r="R111" i="1"/>
  <c r="T111" i="1"/>
  <c r="V111" i="1"/>
  <c r="X111" i="1"/>
  <c r="Z111" i="1"/>
  <c r="AB111" i="1"/>
  <c r="AD111" i="1"/>
  <c r="AF111" i="1"/>
  <c r="AH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L111" i="1"/>
  <c r="BN111" i="1"/>
  <c r="BO111" i="1"/>
  <c r="BQ111" i="1"/>
  <c r="BR111" i="1"/>
  <c r="BS111" i="1"/>
  <c r="BT111" i="1"/>
  <c r="BV111" i="1"/>
  <c r="BW111" i="1"/>
  <c r="BX111" i="1"/>
  <c r="BY111" i="1"/>
  <c r="BZ111" i="1"/>
  <c r="CA111" i="1"/>
  <c r="B112" i="1"/>
  <c r="D112" i="1"/>
  <c r="F112" i="1"/>
  <c r="H112" i="1"/>
  <c r="J112" i="1"/>
  <c r="L112" i="1"/>
  <c r="N112" i="1"/>
  <c r="P112" i="1"/>
  <c r="R112" i="1"/>
  <c r="T112" i="1"/>
  <c r="V112" i="1"/>
  <c r="X112" i="1"/>
  <c r="Z112" i="1"/>
  <c r="AB112" i="1"/>
  <c r="AD112" i="1"/>
  <c r="AF112" i="1"/>
  <c r="AH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L112" i="1"/>
  <c r="BN112" i="1"/>
  <c r="BO112" i="1"/>
  <c r="BQ112" i="1"/>
  <c r="BR112" i="1"/>
  <c r="BS112" i="1"/>
  <c r="BT112" i="1"/>
  <c r="BV112" i="1"/>
  <c r="BW112" i="1"/>
  <c r="BX112" i="1"/>
  <c r="BY112" i="1"/>
  <c r="BZ112" i="1"/>
  <c r="CA112" i="1"/>
  <c r="B113" i="1"/>
  <c r="D113" i="1"/>
  <c r="F113" i="1"/>
  <c r="H113" i="1"/>
  <c r="J113" i="1"/>
  <c r="L113" i="1"/>
  <c r="N113" i="1"/>
  <c r="P113" i="1"/>
  <c r="R113" i="1"/>
  <c r="T113" i="1"/>
  <c r="V113" i="1"/>
  <c r="X113" i="1"/>
  <c r="Z113" i="1"/>
  <c r="AB113" i="1"/>
  <c r="AD113" i="1"/>
  <c r="AF113" i="1"/>
  <c r="AH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L113" i="1"/>
  <c r="BN113" i="1"/>
  <c r="BO113" i="1"/>
  <c r="BQ113" i="1"/>
  <c r="BR113" i="1"/>
  <c r="BS113" i="1"/>
  <c r="BT113" i="1"/>
  <c r="BV113" i="1"/>
  <c r="BW113" i="1"/>
  <c r="BX113" i="1"/>
  <c r="BY113" i="1"/>
  <c r="BZ113" i="1"/>
  <c r="CA113" i="1"/>
  <c r="B114" i="1"/>
  <c r="D114" i="1"/>
  <c r="F114" i="1"/>
  <c r="H114" i="1"/>
  <c r="J114" i="1"/>
  <c r="L114" i="1"/>
  <c r="N114" i="1"/>
  <c r="P114" i="1"/>
  <c r="R114" i="1"/>
  <c r="T114" i="1"/>
  <c r="V114" i="1"/>
  <c r="X114" i="1"/>
  <c r="Z114" i="1"/>
  <c r="AB114" i="1"/>
  <c r="AD114" i="1"/>
  <c r="AF114" i="1"/>
  <c r="AH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L114" i="1"/>
  <c r="BN114" i="1"/>
  <c r="BO114" i="1"/>
  <c r="BQ114" i="1"/>
  <c r="BR114" i="1"/>
  <c r="BS114" i="1"/>
  <c r="BT114" i="1"/>
  <c r="BV114" i="1"/>
  <c r="BW114" i="1"/>
  <c r="BX114" i="1"/>
  <c r="BY114" i="1"/>
  <c r="BZ114" i="1"/>
  <c r="CA114" i="1"/>
  <c r="B115" i="1"/>
  <c r="D115" i="1"/>
  <c r="F115" i="1"/>
  <c r="H115" i="1"/>
  <c r="J115" i="1"/>
  <c r="L115" i="1"/>
  <c r="N115" i="1"/>
  <c r="P115" i="1"/>
  <c r="R115" i="1"/>
  <c r="T115" i="1"/>
  <c r="V115" i="1"/>
  <c r="X115" i="1"/>
  <c r="Z115" i="1"/>
  <c r="AB115" i="1"/>
  <c r="AD115" i="1"/>
  <c r="AF115" i="1"/>
  <c r="AH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L115" i="1"/>
  <c r="BN115" i="1"/>
  <c r="BO115" i="1"/>
  <c r="BQ115" i="1"/>
  <c r="BR115" i="1"/>
  <c r="BS115" i="1"/>
  <c r="BT115" i="1"/>
  <c r="BV115" i="1"/>
  <c r="BW115" i="1"/>
  <c r="BX115" i="1"/>
  <c r="BY115" i="1"/>
  <c r="BZ115" i="1"/>
  <c r="CA115" i="1"/>
  <c r="B116" i="1"/>
  <c r="D116" i="1"/>
  <c r="F116" i="1"/>
  <c r="H116" i="1"/>
  <c r="J116" i="1"/>
  <c r="L116" i="1"/>
  <c r="N116" i="1"/>
  <c r="P116" i="1"/>
  <c r="R116" i="1"/>
  <c r="T116" i="1"/>
  <c r="V116" i="1"/>
  <c r="X116" i="1"/>
  <c r="Z116" i="1"/>
  <c r="AB116" i="1"/>
  <c r="AD116" i="1"/>
  <c r="AF116" i="1"/>
  <c r="AH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L116" i="1"/>
  <c r="BN116" i="1"/>
  <c r="BO116" i="1"/>
  <c r="BQ116" i="1"/>
  <c r="BR116" i="1"/>
  <c r="BS116" i="1"/>
  <c r="BT116" i="1"/>
  <c r="BV116" i="1"/>
  <c r="BW116" i="1"/>
  <c r="BX116" i="1"/>
  <c r="BY116" i="1"/>
  <c r="BZ116" i="1"/>
  <c r="CA116" i="1"/>
  <c r="B117" i="1"/>
  <c r="D117" i="1"/>
  <c r="F117" i="1"/>
  <c r="H117" i="1"/>
  <c r="J117" i="1"/>
  <c r="L117" i="1"/>
  <c r="N117" i="1"/>
  <c r="P117" i="1"/>
  <c r="R117" i="1"/>
  <c r="T117" i="1"/>
  <c r="V117" i="1"/>
  <c r="X117" i="1"/>
  <c r="Z117" i="1"/>
  <c r="AB117" i="1"/>
  <c r="AD117" i="1"/>
  <c r="AF117" i="1"/>
  <c r="AH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L117" i="1"/>
  <c r="BN117" i="1"/>
  <c r="BO117" i="1"/>
  <c r="BQ117" i="1"/>
  <c r="BR117" i="1"/>
  <c r="BS117" i="1"/>
  <c r="BT117" i="1"/>
  <c r="BV117" i="1"/>
  <c r="BW117" i="1"/>
  <c r="BX117" i="1"/>
  <c r="BY117" i="1"/>
  <c r="BZ117" i="1"/>
  <c r="CA117" i="1"/>
  <c r="B118" i="1"/>
  <c r="D118" i="1"/>
  <c r="F118" i="1"/>
  <c r="H118" i="1"/>
  <c r="J118" i="1"/>
  <c r="L118" i="1"/>
  <c r="N118" i="1"/>
  <c r="P118" i="1"/>
  <c r="R118" i="1"/>
  <c r="T118" i="1"/>
  <c r="V118" i="1"/>
  <c r="X118" i="1"/>
  <c r="Z118" i="1"/>
  <c r="AB118" i="1"/>
  <c r="AD118" i="1"/>
  <c r="AF118" i="1"/>
  <c r="AH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L118" i="1"/>
  <c r="BN118" i="1"/>
  <c r="BO118" i="1"/>
  <c r="BQ118" i="1"/>
  <c r="BR118" i="1"/>
  <c r="BS118" i="1"/>
  <c r="BT118" i="1"/>
  <c r="BV118" i="1"/>
  <c r="BW118" i="1"/>
  <c r="BX118" i="1"/>
  <c r="BY118" i="1"/>
  <c r="BZ118" i="1"/>
  <c r="CA118" i="1"/>
  <c r="B119" i="1"/>
  <c r="D119" i="1"/>
  <c r="F119" i="1"/>
  <c r="H119" i="1"/>
  <c r="J119" i="1"/>
  <c r="L119" i="1"/>
  <c r="N119" i="1"/>
  <c r="P119" i="1"/>
  <c r="R119" i="1"/>
  <c r="T119" i="1"/>
  <c r="V119" i="1"/>
  <c r="X119" i="1"/>
  <c r="Z119" i="1"/>
  <c r="AB119" i="1"/>
  <c r="AD119" i="1"/>
  <c r="AF119" i="1"/>
  <c r="AH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L119" i="1"/>
  <c r="BN119" i="1"/>
  <c r="BO119" i="1"/>
  <c r="BQ119" i="1"/>
  <c r="BR119" i="1"/>
  <c r="BS119" i="1"/>
  <c r="BT119" i="1"/>
  <c r="BV119" i="1"/>
  <c r="BW119" i="1"/>
  <c r="BX119" i="1"/>
  <c r="BY119" i="1"/>
  <c r="BZ119" i="1"/>
  <c r="CA119" i="1"/>
  <c r="B120" i="1"/>
  <c r="D120" i="1"/>
  <c r="F120" i="1"/>
  <c r="H120" i="1"/>
  <c r="J120" i="1"/>
  <c r="L120" i="1"/>
  <c r="N120" i="1"/>
  <c r="P120" i="1"/>
  <c r="R120" i="1"/>
  <c r="T120" i="1"/>
  <c r="V120" i="1"/>
  <c r="X120" i="1"/>
  <c r="Z120" i="1"/>
  <c r="AB120" i="1"/>
  <c r="AD120" i="1"/>
  <c r="AF120" i="1"/>
  <c r="AH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L120" i="1"/>
  <c r="BN120" i="1"/>
  <c r="BO120" i="1"/>
  <c r="BQ120" i="1"/>
  <c r="BR120" i="1"/>
  <c r="BS120" i="1"/>
  <c r="BT120" i="1"/>
  <c r="BV120" i="1"/>
  <c r="BW120" i="1"/>
  <c r="BX120" i="1"/>
  <c r="BY120" i="1"/>
  <c r="BZ120" i="1"/>
  <c r="CA120" i="1"/>
  <c r="B121" i="1"/>
  <c r="D121" i="1"/>
  <c r="F121" i="1"/>
  <c r="H121" i="1"/>
  <c r="J121" i="1"/>
  <c r="L121" i="1"/>
  <c r="N121" i="1"/>
  <c r="P121" i="1"/>
  <c r="R121" i="1"/>
  <c r="T121" i="1"/>
  <c r="V121" i="1"/>
  <c r="X121" i="1"/>
  <c r="Z121" i="1"/>
  <c r="AB121" i="1"/>
  <c r="AD121" i="1"/>
  <c r="AF121" i="1"/>
  <c r="AH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L121" i="1"/>
  <c r="BN121" i="1"/>
  <c r="BO121" i="1"/>
  <c r="BQ121" i="1"/>
  <c r="BR121" i="1"/>
  <c r="BS121" i="1"/>
  <c r="BT121" i="1"/>
  <c r="BV121" i="1"/>
  <c r="BW121" i="1"/>
  <c r="BX121" i="1"/>
  <c r="BY121" i="1"/>
  <c r="BZ121" i="1"/>
  <c r="CA121" i="1"/>
  <c r="B122" i="1"/>
  <c r="D122" i="1"/>
  <c r="F122" i="1"/>
  <c r="H122" i="1"/>
  <c r="J122" i="1"/>
  <c r="L122" i="1"/>
  <c r="N122" i="1"/>
  <c r="P122" i="1"/>
  <c r="R122" i="1"/>
  <c r="T122" i="1"/>
  <c r="V122" i="1"/>
  <c r="X122" i="1"/>
  <c r="Z122" i="1"/>
  <c r="AB122" i="1"/>
  <c r="AD122" i="1"/>
  <c r="AF122" i="1"/>
  <c r="AH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L122" i="1"/>
  <c r="BN122" i="1"/>
  <c r="BO122" i="1"/>
  <c r="BQ122" i="1"/>
  <c r="BR122" i="1"/>
  <c r="BS122" i="1"/>
  <c r="BT122" i="1"/>
  <c r="BV122" i="1"/>
  <c r="BW122" i="1"/>
  <c r="BX122" i="1"/>
  <c r="BY122" i="1"/>
  <c r="BZ122" i="1"/>
  <c r="CA122" i="1"/>
  <c r="B123" i="1"/>
  <c r="D123" i="1"/>
  <c r="F123" i="1"/>
  <c r="H123" i="1"/>
  <c r="J123" i="1"/>
  <c r="L123" i="1"/>
  <c r="N123" i="1"/>
  <c r="P123" i="1"/>
  <c r="R123" i="1"/>
  <c r="T123" i="1"/>
  <c r="V123" i="1"/>
  <c r="X123" i="1"/>
  <c r="Z123" i="1"/>
  <c r="AB123" i="1"/>
  <c r="AD123" i="1"/>
  <c r="AF123" i="1"/>
  <c r="AH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L123" i="1"/>
  <c r="BN123" i="1"/>
  <c r="BO123" i="1"/>
  <c r="BQ123" i="1"/>
  <c r="BR123" i="1"/>
  <c r="BS123" i="1"/>
  <c r="BT123" i="1"/>
  <c r="BV123" i="1"/>
  <c r="BW123" i="1"/>
  <c r="BX123" i="1"/>
  <c r="BY123" i="1"/>
  <c r="BZ123" i="1"/>
  <c r="CA123" i="1"/>
  <c r="B124" i="1"/>
  <c r="D124" i="1"/>
  <c r="F124" i="1"/>
  <c r="H124" i="1"/>
  <c r="J124" i="1"/>
  <c r="L124" i="1"/>
  <c r="N124" i="1"/>
  <c r="P124" i="1"/>
  <c r="R124" i="1"/>
  <c r="T124" i="1"/>
  <c r="V124" i="1"/>
  <c r="X124" i="1"/>
  <c r="Z124" i="1"/>
  <c r="AB124" i="1"/>
  <c r="AD124" i="1"/>
  <c r="AF124" i="1"/>
  <c r="AH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L124" i="1"/>
  <c r="BN124" i="1"/>
  <c r="BO124" i="1"/>
  <c r="BQ124" i="1"/>
  <c r="BR124" i="1"/>
  <c r="BS124" i="1"/>
  <c r="BT124" i="1"/>
  <c r="BV124" i="1"/>
  <c r="BW124" i="1"/>
  <c r="BX124" i="1"/>
  <c r="BY124" i="1"/>
  <c r="BZ124" i="1"/>
  <c r="CA124" i="1"/>
  <c r="B125" i="1"/>
  <c r="D125" i="1"/>
  <c r="F125" i="1"/>
  <c r="H125" i="1"/>
  <c r="J125" i="1"/>
  <c r="L125" i="1"/>
  <c r="N125" i="1"/>
  <c r="P125" i="1"/>
  <c r="R125" i="1"/>
  <c r="T125" i="1"/>
  <c r="V125" i="1"/>
  <c r="X125" i="1"/>
  <c r="Z125" i="1"/>
  <c r="AB125" i="1"/>
  <c r="AD125" i="1"/>
  <c r="AF125" i="1"/>
  <c r="AH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L125" i="1"/>
  <c r="BN125" i="1"/>
  <c r="BO125" i="1"/>
  <c r="BQ125" i="1"/>
  <c r="BR125" i="1"/>
  <c r="BS125" i="1"/>
  <c r="BT125" i="1"/>
  <c r="BV125" i="1"/>
  <c r="BW125" i="1"/>
  <c r="BX125" i="1"/>
  <c r="BY125" i="1"/>
  <c r="BZ125" i="1"/>
  <c r="CA125" i="1"/>
  <c r="B126" i="1"/>
  <c r="D126" i="1"/>
  <c r="F126" i="1"/>
  <c r="H126" i="1"/>
  <c r="J126" i="1"/>
  <c r="L126" i="1"/>
  <c r="N126" i="1"/>
  <c r="P126" i="1"/>
  <c r="R126" i="1"/>
  <c r="T126" i="1"/>
  <c r="V126" i="1"/>
  <c r="X126" i="1"/>
  <c r="Z126" i="1"/>
  <c r="AB126" i="1"/>
  <c r="AD126" i="1"/>
  <c r="AF126" i="1"/>
  <c r="AH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L126" i="1"/>
  <c r="BN126" i="1"/>
  <c r="BO126" i="1"/>
  <c r="BQ126" i="1"/>
  <c r="BR126" i="1"/>
  <c r="BS126" i="1"/>
  <c r="BT126" i="1"/>
  <c r="BV126" i="1"/>
  <c r="BW126" i="1"/>
  <c r="BX126" i="1"/>
  <c r="BY126" i="1"/>
  <c r="BZ126" i="1"/>
  <c r="CA126" i="1"/>
  <c r="B127" i="1"/>
  <c r="D127" i="1"/>
  <c r="F127" i="1"/>
  <c r="H127" i="1"/>
  <c r="J127" i="1"/>
  <c r="L127" i="1"/>
  <c r="N127" i="1"/>
  <c r="P127" i="1"/>
  <c r="R127" i="1"/>
  <c r="T127" i="1"/>
  <c r="V127" i="1"/>
  <c r="X127" i="1"/>
  <c r="Z127" i="1"/>
  <c r="AB127" i="1"/>
  <c r="AD127" i="1"/>
  <c r="AF127" i="1"/>
  <c r="AH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L127" i="1"/>
  <c r="BN127" i="1"/>
  <c r="BO127" i="1"/>
  <c r="BQ127" i="1"/>
  <c r="BR127" i="1"/>
  <c r="BS127" i="1"/>
  <c r="BT127" i="1"/>
  <c r="BV127" i="1"/>
  <c r="BW127" i="1"/>
  <c r="BX127" i="1"/>
  <c r="BY127" i="1"/>
  <c r="BZ127" i="1"/>
  <c r="CA127" i="1"/>
  <c r="B128" i="1"/>
  <c r="D128" i="1"/>
  <c r="F128" i="1"/>
  <c r="H128" i="1"/>
  <c r="J128" i="1"/>
  <c r="L128" i="1"/>
  <c r="N128" i="1"/>
  <c r="P128" i="1"/>
  <c r="R128" i="1"/>
  <c r="T128" i="1"/>
  <c r="V128" i="1"/>
  <c r="X128" i="1"/>
  <c r="Z128" i="1"/>
  <c r="AB128" i="1"/>
  <c r="AD128" i="1"/>
  <c r="AF128" i="1"/>
  <c r="AH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L128" i="1"/>
  <c r="BN128" i="1"/>
  <c r="BO128" i="1"/>
  <c r="BQ128" i="1"/>
  <c r="BR128" i="1"/>
  <c r="BS128" i="1"/>
  <c r="BT128" i="1"/>
  <c r="BV128" i="1"/>
  <c r="BW128" i="1"/>
  <c r="BX128" i="1"/>
  <c r="BY128" i="1"/>
  <c r="BZ128" i="1"/>
  <c r="CA128" i="1"/>
  <c r="B129" i="1"/>
  <c r="D129" i="1"/>
  <c r="F129" i="1"/>
  <c r="H129" i="1"/>
  <c r="J129" i="1"/>
  <c r="L129" i="1"/>
  <c r="N129" i="1"/>
  <c r="P129" i="1"/>
  <c r="R129" i="1"/>
  <c r="T129" i="1"/>
  <c r="V129" i="1"/>
  <c r="X129" i="1"/>
  <c r="Z129" i="1"/>
  <c r="AB129" i="1"/>
  <c r="AD129" i="1"/>
  <c r="AF129" i="1"/>
  <c r="AH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L129" i="1"/>
  <c r="BN129" i="1"/>
  <c r="BO129" i="1"/>
  <c r="BQ129" i="1"/>
  <c r="BR129" i="1"/>
  <c r="BS129" i="1"/>
  <c r="BT129" i="1"/>
  <c r="BV129" i="1"/>
  <c r="BW129" i="1"/>
  <c r="BX129" i="1"/>
  <c r="BY129" i="1"/>
  <c r="BZ129" i="1"/>
  <c r="CA129" i="1"/>
  <c r="B130" i="1"/>
  <c r="D130" i="1"/>
  <c r="F130" i="1"/>
  <c r="H130" i="1"/>
  <c r="J130" i="1"/>
  <c r="L130" i="1"/>
  <c r="N130" i="1"/>
  <c r="P130" i="1"/>
  <c r="R130" i="1"/>
  <c r="T130" i="1"/>
  <c r="V130" i="1"/>
  <c r="X130" i="1"/>
  <c r="Z130" i="1"/>
  <c r="AB130" i="1"/>
  <c r="AD130" i="1"/>
  <c r="AF130" i="1"/>
  <c r="AH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L130" i="1"/>
  <c r="BN130" i="1"/>
  <c r="BO130" i="1"/>
  <c r="BQ130" i="1"/>
  <c r="BR130" i="1"/>
  <c r="BS130" i="1"/>
  <c r="BT130" i="1"/>
  <c r="BV130" i="1"/>
  <c r="BW130" i="1"/>
  <c r="BX130" i="1"/>
  <c r="BY130" i="1"/>
  <c r="BZ130" i="1"/>
  <c r="CA130" i="1"/>
  <c r="B131" i="1"/>
  <c r="D131" i="1"/>
  <c r="F131" i="1"/>
  <c r="H131" i="1"/>
  <c r="J131" i="1"/>
  <c r="L131" i="1"/>
  <c r="N131" i="1"/>
  <c r="P131" i="1"/>
  <c r="R131" i="1"/>
  <c r="T131" i="1"/>
  <c r="V131" i="1"/>
  <c r="X131" i="1"/>
  <c r="Z131" i="1"/>
  <c r="AB131" i="1"/>
  <c r="AD131" i="1"/>
  <c r="AF131" i="1"/>
  <c r="AH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L131" i="1"/>
  <c r="BN131" i="1"/>
  <c r="BO131" i="1"/>
  <c r="BQ131" i="1"/>
  <c r="BR131" i="1"/>
  <c r="BS131" i="1"/>
  <c r="BT131" i="1"/>
  <c r="BV131" i="1"/>
  <c r="BW131" i="1"/>
  <c r="BX131" i="1"/>
  <c r="BY131" i="1"/>
  <c r="BZ131" i="1"/>
  <c r="CA131" i="1"/>
  <c r="B132" i="1"/>
  <c r="D132" i="1"/>
  <c r="F132" i="1"/>
  <c r="H132" i="1"/>
  <c r="J132" i="1"/>
  <c r="L132" i="1"/>
  <c r="N132" i="1"/>
  <c r="P132" i="1"/>
  <c r="R132" i="1"/>
  <c r="T132" i="1"/>
  <c r="V132" i="1"/>
  <c r="X132" i="1"/>
  <c r="Z132" i="1"/>
  <c r="AB132" i="1"/>
  <c r="AD132" i="1"/>
  <c r="AF132" i="1"/>
  <c r="AH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L132" i="1"/>
  <c r="BN132" i="1"/>
  <c r="BO132" i="1"/>
  <c r="BQ132" i="1"/>
  <c r="BR132" i="1"/>
  <c r="BS132" i="1"/>
  <c r="BT132" i="1"/>
  <c r="BV132" i="1"/>
  <c r="BW132" i="1"/>
  <c r="BX132" i="1"/>
  <c r="BY132" i="1"/>
  <c r="BZ132" i="1"/>
  <c r="CA132" i="1"/>
  <c r="B133" i="1"/>
  <c r="D133" i="1"/>
  <c r="F133" i="1"/>
  <c r="H133" i="1"/>
  <c r="J133" i="1"/>
  <c r="L133" i="1"/>
  <c r="N133" i="1"/>
  <c r="P133" i="1"/>
  <c r="R133" i="1"/>
  <c r="T133" i="1"/>
  <c r="V133" i="1"/>
  <c r="X133" i="1"/>
  <c r="Z133" i="1"/>
  <c r="AB133" i="1"/>
  <c r="AD133" i="1"/>
  <c r="AF133" i="1"/>
  <c r="AH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L133" i="1"/>
  <c r="BN133" i="1"/>
  <c r="BO133" i="1"/>
  <c r="BQ133" i="1"/>
  <c r="BR133" i="1"/>
  <c r="BS133" i="1"/>
  <c r="BT133" i="1"/>
  <c r="BV133" i="1"/>
  <c r="BW133" i="1"/>
  <c r="BX133" i="1"/>
  <c r="BY133" i="1"/>
  <c r="BZ133" i="1"/>
  <c r="CA133" i="1"/>
  <c r="B134" i="1"/>
  <c r="D134" i="1"/>
  <c r="F134" i="1"/>
  <c r="H134" i="1"/>
  <c r="J134" i="1"/>
  <c r="L134" i="1"/>
  <c r="N134" i="1"/>
  <c r="P134" i="1"/>
  <c r="R134" i="1"/>
  <c r="T134" i="1"/>
  <c r="V134" i="1"/>
  <c r="X134" i="1"/>
  <c r="Z134" i="1"/>
  <c r="AB134" i="1"/>
  <c r="AD134" i="1"/>
  <c r="AF134" i="1"/>
  <c r="AH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L134" i="1"/>
  <c r="BN134" i="1"/>
  <c r="BO134" i="1"/>
  <c r="BQ134" i="1"/>
  <c r="BR134" i="1"/>
  <c r="BS134" i="1"/>
  <c r="BT134" i="1"/>
  <c r="BV134" i="1"/>
  <c r="BW134" i="1"/>
  <c r="BX134" i="1"/>
  <c r="BY134" i="1"/>
  <c r="BZ134" i="1"/>
  <c r="CA134" i="1"/>
  <c r="B135" i="1"/>
  <c r="D135" i="1"/>
  <c r="F135" i="1"/>
  <c r="H135" i="1"/>
  <c r="J135" i="1"/>
  <c r="L135" i="1"/>
  <c r="N135" i="1"/>
  <c r="P135" i="1"/>
  <c r="R135" i="1"/>
  <c r="T135" i="1"/>
  <c r="V135" i="1"/>
  <c r="X135" i="1"/>
  <c r="Z135" i="1"/>
  <c r="AB135" i="1"/>
  <c r="AD135" i="1"/>
  <c r="AF135" i="1"/>
  <c r="AH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L135" i="1"/>
  <c r="BN135" i="1"/>
  <c r="BO135" i="1"/>
  <c r="BQ135" i="1"/>
  <c r="BR135" i="1"/>
  <c r="BS135" i="1"/>
  <c r="BT135" i="1"/>
  <c r="BV135" i="1"/>
  <c r="BW135" i="1"/>
  <c r="BX135" i="1"/>
  <c r="BY135" i="1"/>
  <c r="BZ135" i="1"/>
  <c r="CA135" i="1"/>
  <c r="B136" i="1"/>
  <c r="D136" i="1"/>
  <c r="F136" i="1"/>
  <c r="H136" i="1"/>
  <c r="J136" i="1"/>
  <c r="L136" i="1"/>
  <c r="N136" i="1"/>
  <c r="P136" i="1"/>
  <c r="R136" i="1"/>
  <c r="T136" i="1"/>
  <c r="V136" i="1"/>
  <c r="X136" i="1"/>
  <c r="Z136" i="1"/>
  <c r="AB136" i="1"/>
  <c r="AD136" i="1"/>
  <c r="AF136" i="1"/>
  <c r="AH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L136" i="1"/>
  <c r="BN136" i="1"/>
  <c r="BO136" i="1"/>
  <c r="BQ136" i="1"/>
  <c r="BR136" i="1"/>
  <c r="BS136" i="1"/>
  <c r="BT136" i="1"/>
  <c r="BV136" i="1"/>
  <c r="BW136" i="1"/>
  <c r="BX136" i="1"/>
  <c r="BY136" i="1"/>
  <c r="BZ136" i="1"/>
  <c r="CA136" i="1"/>
  <c r="B137" i="1"/>
  <c r="D137" i="1"/>
  <c r="F137" i="1"/>
  <c r="H137" i="1"/>
  <c r="J137" i="1"/>
  <c r="L137" i="1"/>
  <c r="N137" i="1"/>
  <c r="P137" i="1"/>
  <c r="R137" i="1"/>
  <c r="T137" i="1"/>
  <c r="V137" i="1"/>
  <c r="X137" i="1"/>
  <c r="Z137" i="1"/>
  <c r="AB137" i="1"/>
  <c r="AD137" i="1"/>
  <c r="AF137" i="1"/>
  <c r="AH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L137" i="1"/>
  <c r="BN137" i="1"/>
  <c r="BO137" i="1"/>
  <c r="BQ137" i="1"/>
  <c r="BR137" i="1"/>
  <c r="BS137" i="1"/>
  <c r="BT137" i="1"/>
  <c r="BV137" i="1"/>
  <c r="BW137" i="1"/>
  <c r="BX137" i="1"/>
  <c r="BY137" i="1"/>
  <c r="BZ137" i="1"/>
  <c r="CA137" i="1"/>
  <c r="B138" i="1"/>
  <c r="D138" i="1"/>
  <c r="F138" i="1"/>
  <c r="H138" i="1"/>
  <c r="J138" i="1"/>
  <c r="L138" i="1"/>
  <c r="N138" i="1"/>
  <c r="P138" i="1"/>
  <c r="R138" i="1"/>
  <c r="T138" i="1"/>
  <c r="V138" i="1"/>
  <c r="X138" i="1"/>
  <c r="Z138" i="1"/>
  <c r="AB138" i="1"/>
  <c r="AD138" i="1"/>
  <c r="AF138" i="1"/>
  <c r="AH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L138" i="1"/>
  <c r="BN138" i="1"/>
  <c r="BO138" i="1"/>
  <c r="BQ138" i="1"/>
  <c r="BR138" i="1"/>
  <c r="BS138" i="1"/>
  <c r="BT138" i="1"/>
  <c r="BV138" i="1"/>
  <c r="BW138" i="1"/>
  <c r="BX138" i="1"/>
  <c r="BY138" i="1"/>
  <c r="BZ138" i="1"/>
  <c r="CA138" i="1"/>
  <c r="B139" i="1"/>
  <c r="D139" i="1"/>
  <c r="F139" i="1"/>
  <c r="H139" i="1"/>
  <c r="J139" i="1"/>
  <c r="L139" i="1"/>
  <c r="N139" i="1"/>
  <c r="P139" i="1"/>
  <c r="R139" i="1"/>
  <c r="T139" i="1"/>
  <c r="V139" i="1"/>
  <c r="X139" i="1"/>
  <c r="Z139" i="1"/>
  <c r="AB139" i="1"/>
  <c r="AD139" i="1"/>
  <c r="AF139" i="1"/>
  <c r="AH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L139" i="1"/>
  <c r="BN139" i="1"/>
  <c r="BO139" i="1"/>
  <c r="BQ139" i="1"/>
  <c r="BR139" i="1"/>
  <c r="BS139" i="1"/>
  <c r="BT139" i="1"/>
  <c r="BV139" i="1"/>
  <c r="BW139" i="1"/>
  <c r="BX139" i="1"/>
  <c r="BY139" i="1"/>
  <c r="BZ139" i="1"/>
  <c r="CA139" i="1"/>
  <c r="B140" i="1"/>
  <c r="D140" i="1"/>
  <c r="F140" i="1"/>
  <c r="H140" i="1"/>
  <c r="J140" i="1"/>
  <c r="L140" i="1"/>
  <c r="N140" i="1"/>
  <c r="P140" i="1"/>
  <c r="R140" i="1"/>
  <c r="T140" i="1"/>
  <c r="V140" i="1"/>
  <c r="X140" i="1"/>
  <c r="Z140" i="1"/>
  <c r="AB140" i="1"/>
  <c r="AD140" i="1"/>
  <c r="AF140" i="1"/>
  <c r="AH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L140" i="1"/>
  <c r="BN140" i="1"/>
  <c r="BO140" i="1"/>
  <c r="BQ140" i="1"/>
  <c r="BR140" i="1"/>
  <c r="BS140" i="1"/>
  <c r="BT140" i="1"/>
  <c r="BV140" i="1"/>
  <c r="BW140" i="1"/>
  <c r="BX140" i="1"/>
  <c r="BY140" i="1"/>
  <c r="BZ140" i="1"/>
  <c r="CA140" i="1"/>
  <c r="B141" i="1"/>
  <c r="D141" i="1"/>
  <c r="F141" i="1"/>
  <c r="H141" i="1"/>
  <c r="J141" i="1"/>
  <c r="L141" i="1"/>
  <c r="N141" i="1"/>
  <c r="P141" i="1"/>
  <c r="R141" i="1"/>
  <c r="T141" i="1"/>
  <c r="V141" i="1"/>
  <c r="X141" i="1"/>
  <c r="Z141" i="1"/>
  <c r="AB141" i="1"/>
  <c r="AD141" i="1"/>
  <c r="AF141" i="1"/>
  <c r="AH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L141" i="1"/>
  <c r="BN141" i="1"/>
  <c r="BO141" i="1"/>
  <c r="BQ141" i="1"/>
  <c r="BR141" i="1"/>
  <c r="BS141" i="1"/>
  <c r="BT141" i="1"/>
  <c r="BV141" i="1"/>
  <c r="BW141" i="1"/>
  <c r="BX141" i="1"/>
  <c r="BY141" i="1"/>
  <c r="BZ141" i="1"/>
  <c r="CA141" i="1"/>
  <c r="B142" i="1"/>
  <c r="D142" i="1"/>
  <c r="F142" i="1"/>
  <c r="H142" i="1"/>
  <c r="J142" i="1"/>
  <c r="L142" i="1"/>
  <c r="N142" i="1"/>
  <c r="P142" i="1"/>
  <c r="R142" i="1"/>
  <c r="T142" i="1"/>
  <c r="V142" i="1"/>
  <c r="X142" i="1"/>
  <c r="Z142" i="1"/>
  <c r="AB142" i="1"/>
  <c r="AD142" i="1"/>
  <c r="AF142" i="1"/>
  <c r="AH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L142" i="1"/>
  <c r="BN142" i="1"/>
  <c r="BO142" i="1"/>
  <c r="BQ142" i="1"/>
  <c r="BR142" i="1"/>
  <c r="BS142" i="1"/>
  <c r="BT142" i="1"/>
  <c r="BV142" i="1"/>
  <c r="BW142" i="1"/>
  <c r="BX142" i="1"/>
  <c r="BY142" i="1"/>
  <c r="BZ142" i="1"/>
  <c r="CA142" i="1"/>
  <c r="B143" i="1"/>
  <c r="D143" i="1"/>
  <c r="F143" i="1"/>
  <c r="H143" i="1"/>
  <c r="J143" i="1"/>
  <c r="L143" i="1"/>
  <c r="N143" i="1"/>
  <c r="P143" i="1"/>
  <c r="R143" i="1"/>
  <c r="T143" i="1"/>
  <c r="V143" i="1"/>
  <c r="X143" i="1"/>
  <c r="Z143" i="1"/>
  <c r="AB143" i="1"/>
  <c r="AD143" i="1"/>
  <c r="AF143" i="1"/>
  <c r="AH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L143" i="1"/>
  <c r="BN143" i="1"/>
  <c r="BO143" i="1"/>
  <c r="BQ143" i="1"/>
  <c r="BR143" i="1"/>
  <c r="BS143" i="1"/>
  <c r="BT143" i="1"/>
  <c r="BV143" i="1"/>
  <c r="BW143" i="1"/>
  <c r="BX143" i="1"/>
  <c r="BY143" i="1"/>
  <c r="BZ143" i="1"/>
  <c r="CA143" i="1"/>
  <c r="B144" i="1"/>
  <c r="D144" i="1"/>
  <c r="F144" i="1"/>
  <c r="H144" i="1"/>
  <c r="J144" i="1"/>
  <c r="L144" i="1"/>
  <c r="N144" i="1"/>
  <c r="P144" i="1"/>
  <c r="R144" i="1"/>
  <c r="T144" i="1"/>
  <c r="V144" i="1"/>
  <c r="X144" i="1"/>
  <c r="Z144" i="1"/>
  <c r="AB144" i="1"/>
  <c r="AD144" i="1"/>
  <c r="AF144" i="1"/>
  <c r="AH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L144" i="1"/>
  <c r="BN144" i="1"/>
  <c r="BO144" i="1"/>
  <c r="BQ144" i="1"/>
  <c r="BR144" i="1"/>
  <c r="BS144" i="1"/>
  <c r="BT144" i="1"/>
  <c r="BV144" i="1"/>
  <c r="BW144" i="1"/>
  <c r="BX144" i="1"/>
  <c r="BY144" i="1"/>
  <c r="BZ144" i="1"/>
  <c r="CA144" i="1"/>
  <c r="B145" i="1"/>
  <c r="D145" i="1"/>
  <c r="F145" i="1"/>
  <c r="H145" i="1"/>
  <c r="J145" i="1"/>
  <c r="L145" i="1"/>
  <c r="N145" i="1"/>
  <c r="P145" i="1"/>
  <c r="R145" i="1"/>
  <c r="T145" i="1"/>
  <c r="V145" i="1"/>
  <c r="X145" i="1"/>
  <c r="Z145" i="1"/>
  <c r="AB145" i="1"/>
  <c r="AD145" i="1"/>
  <c r="AF145" i="1"/>
  <c r="AH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L145" i="1"/>
  <c r="BN145" i="1"/>
  <c r="BO145" i="1"/>
  <c r="BQ145" i="1"/>
  <c r="BR145" i="1"/>
  <c r="BS145" i="1"/>
  <c r="BT145" i="1"/>
  <c r="BV145" i="1"/>
  <c r="BW145" i="1"/>
  <c r="BX145" i="1"/>
  <c r="BY145" i="1"/>
  <c r="BZ145" i="1"/>
  <c r="CA145" i="1"/>
  <c r="B146" i="1"/>
  <c r="D146" i="1"/>
  <c r="F146" i="1"/>
  <c r="H146" i="1"/>
  <c r="J146" i="1"/>
  <c r="L146" i="1"/>
  <c r="N146" i="1"/>
  <c r="P146" i="1"/>
  <c r="R146" i="1"/>
  <c r="T146" i="1"/>
  <c r="V146" i="1"/>
  <c r="X146" i="1"/>
  <c r="Z146" i="1"/>
  <c r="AB146" i="1"/>
  <c r="AD146" i="1"/>
  <c r="AF146" i="1"/>
  <c r="AH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L146" i="1"/>
  <c r="BN146" i="1"/>
  <c r="BO146" i="1"/>
  <c r="BQ146" i="1"/>
  <c r="BR146" i="1"/>
  <c r="BS146" i="1"/>
  <c r="BT146" i="1"/>
  <c r="BV146" i="1"/>
  <c r="BW146" i="1"/>
  <c r="BX146" i="1"/>
  <c r="BY146" i="1"/>
  <c r="BZ146" i="1"/>
  <c r="CA146" i="1"/>
  <c r="B147" i="1"/>
  <c r="D147" i="1"/>
  <c r="F147" i="1"/>
  <c r="H147" i="1"/>
  <c r="J147" i="1"/>
  <c r="L147" i="1"/>
  <c r="N147" i="1"/>
  <c r="P147" i="1"/>
  <c r="R147" i="1"/>
  <c r="T147" i="1"/>
  <c r="V147" i="1"/>
  <c r="X147" i="1"/>
  <c r="Z147" i="1"/>
  <c r="AB147" i="1"/>
  <c r="AD147" i="1"/>
  <c r="AF147" i="1"/>
  <c r="AH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L147" i="1"/>
  <c r="BN147" i="1"/>
  <c r="BO147" i="1"/>
  <c r="BQ147" i="1"/>
  <c r="BR147" i="1"/>
  <c r="BS147" i="1"/>
  <c r="BT147" i="1"/>
  <c r="BV147" i="1"/>
  <c r="BW147" i="1"/>
  <c r="BX147" i="1"/>
  <c r="BY147" i="1"/>
  <c r="BZ147" i="1"/>
  <c r="CA147" i="1"/>
  <c r="B148" i="1"/>
  <c r="D148" i="1"/>
  <c r="F148" i="1"/>
  <c r="H148" i="1"/>
  <c r="J148" i="1"/>
  <c r="L148" i="1"/>
  <c r="N148" i="1"/>
  <c r="P148" i="1"/>
  <c r="R148" i="1"/>
  <c r="T148" i="1"/>
  <c r="V148" i="1"/>
  <c r="X148" i="1"/>
  <c r="Z148" i="1"/>
  <c r="AB148" i="1"/>
  <c r="AD148" i="1"/>
  <c r="AF148" i="1"/>
  <c r="AH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L148" i="1"/>
  <c r="BN148" i="1"/>
  <c r="BO148" i="1"/>
  <c r="BQ148" i="1"/>
  <c r="BR148" i="1"/>
  <c r="BS148" i="1"/>
  <c r="BT148" i="1"/>
  <c r="BV148" i="1"/>
  <c r="BW148" i="1"/>
  <c r="BX148" i="1"/>
  <c r="BY148" i="1"/>
  <c r="BZ148" i="1"/>
  <c r="CA148" i="1"/>
  <c r="B149" i="1"/>
  <c r="D149" i="1"/>
  <c r="F149" i="1"/>
  <c r="H149" i="1"/>
  <c r="J149" i="1"/>
  <c r="L149" i="1"/>
  <c r="N149" i="1"/>
  <c r="P149" i="1"/>
  <c r="R149" i="1"/>
  <c r="T149" i="1"/>
  <c r="V149" i="1"/>
  <c r="X149" i="1"/>
  <c r="Z149" i="1"/>
  <c r="AB149" i="1"/>
  <c r="AD149" i="1"/>
  <c r="AF149" i="1"/>
  <c r="AH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L149" i="1"/>
  <c r="BN149" i="1"/>
  <c r="BO149" i="1"/>
  <c r="BQ149" i="1"/>
  <c r="BR149" i="1"/>
  <c r="BS149" i="1"/>
  <c r="BT149" i="1"/>
  <c r="BV149" i="1"/>
  <c r="BW149" i="1"/>
  <c r="BX149" i="1"/>
  <c r="BY149" i="1"/>
  <c r="BZ149" i="1"/>
  <c r="CA149" i="1"/>
  <c r="B150" i="1"/>
  <c r="D150" i="1"/>
  <c r="F150" i="1"/>
  <c r="H150" i="1"/>
  <c r="J150" i="1"/>
  <c r="L150" i="1"/>
  <c r="N150" i="1"/>
  <c r="P150" i="1"/>
  <c r="R150" i="1"/>
  <c r="T150" i="1"/>
  <c r="V150" i="1"/>
  <c r="X150" i="1"/>
  <c r="Z150" i="1"/>
  <c r="AB150" i="1"/>
  <c r="AD150" i="1"/>
  <c r="AF150" i="1"/>
  <c r="AH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L150" i="1"/>
  <c r="BN150" i="1"/>
  <c r="BO150" i="1"/>
  <c r="BQ150" i="1"/>
  <c r="BR150" i="1"/>
  <c r="BS150" i="1"/>
  <c r="BT150" i="1"/>
  <c r="BV150" i="1"/>
  <c r="BW150" i="1"/>
  <c r="BX150" i="1"/>
  <c r="BY150" i="1"/>
  <c r="BZ150" i="1"/>
  <c r="CA150" i="1"/>
  <c r="B151" i="1"/>
  <c r="D151" i="1"/>
  <c r="F151" i="1"/>
  <c r="H151" i="1"/>
  <c r="J151" i="1"/>
  <c r="L151" i="1"/>
  <c r="N151" i="1"/>
  <c r="P151" i="1"/>
  <c r="R151" i="1"/>
  <c r="T151" i="1"/>
  <c r="V151" i="1"/>
  <c r="X151" i="1"/>
  <c r="Z151" i="1"/>
  <c r="AB151" i="1"/>
  <c r="AD151" i="1"/>
  <c r="AF151" i="1"/>
  <c r="AH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L151" i="1"/>
  <c r="BN151" i="1"/>
  <c r="BO151" i="1"/>
  <c r="BQ151" i="1"/>
  <c r="BR151" i="1"/>
  <c r="BS151" i="1"/>
  <c r="BT151" i="1"/>
  <c r="BV151" i="1"/>
  <c r="BW151" i="1"/>
  <c r="BX151" i="1"/>
  <c r="BY151" i="1"/>
  <c r="BZ151" i="1"/>
  <c r="CA151" i="1"/>
  <c r="B152" i="1"/>
  <c r="D152" i="1"/>
  <c r="F152" i="1"/>
  <c r="H152" i="1"/>
  <c r="J152" i="1"/>
  <c r="L152" i="1"/>
  <c r="N152" i="1"/>
  <c r="P152" i="1"/>
  <c r="R152" i="1"/>
  <c r="T152" i="1"/>
  <c r="V152" i="1"/>
  <c r="X152" i="1"/>
  <c r="Z152" i="1"/>
  <c r="AB152" i="1"/>
  <c r="AD152" i="1"/>
  <c r="AF152" i="1"/>
  <c r="AH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L152" i="1"/>
  <c r="BN152" i="1"/>
  <c r="BO152" i="1"/>
  <c r="BQ152" i="1"/>
  <c r="BR152" i="1"/>
  <c r="BS152" i="1"/>
  <c r="BT152" i="1"/>
  <c r="BV152" i="1"/>
  <c r="BW152" i="1"/>
  <c r="BX152" i="1"/>
  <c r="BY152" i="1"/>
  <c r="BZ152" i="1"/>
  <c r="CA152" i="1"/>
  <c r="B153" i="1"/>
  <c r="D153" i="1"/>
  <c r="F153" i="1"/>
  <c r="H153" i="1"/>
  <c r="J153" i="1"/>
  <c r="L153" i="1"/>
  <c r="N153" i="1"/>
  <c r="P153" i="1"/>
  <c r="R153" i="1"/>
  <c r="T153" i="1"/>
  <c r="V153" i="1"/>
  <c r="X153" i="1"/>
  <c r="Z153" i="1"/>
  <c r="AB153" i="1"/>
  <c r="AD153" i="1"/>
  <c r="AF153" i="1"/>
  <c r="AH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L153" i="1"/>
  <c r="BN153" i="1"/>
  <c r="BO153" i="1"/>
  <c r="BQ153" i="1"/>
  <c r="BR153" i="1"/>
  <c r="BS153" i="1"/>
  <c r="BT153" i="1"/>
  <c r="BV153" i="1"/>
  <c r="BW153" i="1"/>
  <c r="BX153" i="1"/>
  <c r="BY153" i="1"/>
  <c r="BZ153" i="1"/>
  <c r="CA153" i="1"/>
  <c r="B154" i="1"/>
  <c r="D154" i="1"/>
  <c r="F154" i="1"/>
  <c r="H154" i="1"/>
  <c r="J154" i="1"/>
  <c r="L154" i="1"/>
  <c r="N154" i="1"/>
  <c r="P154" i="1"/>
  <c r="R154" i="1"/>
  <c r="T154" i="1"/>
  <c r="V154" i="1"/>
  <c r="X154" i="1"/>
  <c r="Z154" i="1"/>
  <c r="AB154" i="1"/>
  <c r="AD154" i="1"/>
  <c r="AF154" i="1"/>
  <c r="AH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L154" i="1"/>
  <c r="BN154" i="1"/>
  <c r="BO154" i="1"/>
  <c r="BQ154" i="1"/>
  <c r="BR154" i="1"/>
  <c r="BS154" i="1"/>
  <c r="BT154" i="1"/>
  <c r="BV154" i="1"/>
  <c r="BW154" i="1"/>
  <c r="BX154" i="1"/>
  <c r="BY154" i="1"/>
  <c r="BZ154" i="1"/>
  <c r="CA154" i="1"/>
  <c r="B155" i="1"/>
  <c r="D155" i="1"/>
  <c r="F155" i="1"/>
  <c r="H155" i="1"/>
  <c r="J155" i="1"/>
  <c r="L155" i="1"/>
  <c r="N155" i="1"/>
  <c r="P155" i="1"/>
  <c r="R155" i="1"/>
  <c r="T155" i="1"/>
  <c r="V155" i="1"/>
  <c r="X155" i="1"/>
  <c r="Z155" i="1"/>
  <c r="AB155" i="1"/>
  <c r="AD155" i="1"/>
  <c r="AF155" i="1"/>
  <c r="AH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L155" i="1"/>
  <c r="BN155" i="1"/>
  <c r="BO155" i="1"/>
  <c r="BQ155" i="1"/>
  <c r="BR155" i="1"/>
  <c r="BS155" i="1"/>
  <c r="BT155" i="1"/>
  <c r="BV155" i="1"/>
  <c r="BW155" i="1"/>
  <c r="BX155" i="1"/>
  <c r="BY155" i="1"/>
  <c r="BZ155" i="1"/>
  <c r="CA155" i="1"/>
  <c r="B156" i="1"/>
  <c r="D156" i="1"/>
  <c r="F156" i="1"/>
  <c r="H156" i="1"/>
  <c r="J156" i="1"/>
  <c r="L156" i="1"/>
  <c r="N156" i="1"/>
  <c r="P156" i="1"/>
  <c r="R156" i="1"/>
  <c r="T156" i="1"/>
  <c r="V156" i="1"/>
  <c r="X156" i="1"/>
  <c r="Z156" i="1"/>
  <c r="AB156" i="1"/>
  <c r="AD156" i="1"/>
  <c r="AF156" i="1"/>
  <c r="AH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L156" i="1"/>
  <c r="BN156" i="1"/>
  <c r="BO156" i="1"/>
  <c r="BQ156" i="1"/>
  <c r="BR156" i="1"/>
  <c r="BS156" i="1"/>
  <c r="BT156" i="1"/>
  <c r="BV156" i="1"/>
  <c r="BW156" i="1"/>
  <c r="BX156" i="1"/>
  <c r="BY156" i="1"/>
  <c r="BZ156" i="1"/>
  <c r="CA156" i="1"/>
  <c r="B157" i="1"/>
  <c r="D157" i="1"/>
  <c r="F157" i="1"/>
  <c r="H157" i="1"/>
  <c r="J157" i="1"/>
  <c r="L157" i="1"/>
  <c r="N157" i="1"/>
  <c r="P157" i="1"/>
  <c r="R157" i="1"/>
  <c r="T157" i="1"/>
  <c r="V157" i="1"/>
  <c r="X157" i="1"/>
  <c r="Z157" i="1"/>
  <c r="AB157" i="1"/>
  <c r="AD157" i="1"/>
  <c r="AF157" i="1"/>
  <c r="AH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L157" i="1"/>
  <c r="BN157" i="1"/>
  <c r="BO157" i="1"/>
  <c r="BQ157" i="1"/>
  <c r="BR157" i="1"/>
  <c r="BS157" i="1"/>
  <c r="BT157" i="1"/>
  <c r="BV157" i="1"/>
  <c r="BW157" i="1"/>
  <c r="BX157" i="1"/>
  <c r="BY157" i="1"/>
  <c r="BZ157" i="1"/>
  <c r="CA157" i="1"/>
  <c r="B158" i="1"/>
  <c r="D158" i="1"/>
  <c r="F158" i="1"/>
  <c r="H158" i="1"/>
  <c r="J158" i="1"/>
  <c r="L158" i="1"/>
  <c r="N158" i="1"/>
  <c r="P158" i="1"/>
  <c r="R158" i="1"/>
  <c r="T158" i="1"/>
  <c r="V158" i="1"/>
  <c r="X158" i="1"/>
  <c r="Z158" i="1"/>
  <c r="AB158" i="1"/>
  <c r="AD158" i="1"/>
  <c r="AF158" i="1"/>
  <c r="AH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L158" i="1"/>
  <c r="BN158" i="1"/>
  <c r="BO158" i="1"/>
  <c r="BQ158" i="1"/>
  <c r="BR158" i="1"/>
  <c r="BS158" i="1"/>
  <c r="BT158" i="1"/>
  <c r="BV158" i="1"/>
  <c r="BW158" i="1"/>
  <c r="BX158" i="1"/>
  <c r="BY158" i="1"/>
  <c r="BZ158" i="1"/>
  <c r="CA158" i="1"/>
  <c r="B159" i="1"/>
  <c r="D159" i="1"/>
  <c r="F159" i="1"/>
  <c r="H159" i="1"/>
  <c r="J159" i="1"/>
  <c r="L159" i="1"/>
  <c r="N159" i="1"/>
  <c r="P159" i="1"/>
  <c r="R159" i="1"/>
  <c r="T159" i="1"/>
  <c r="V159" i="1"/>
  <c r="X159" i="1"/>
  <c r="Z159" i="1"/>
  <c r="AB159" i="1"/>
  <c r="AD159" i="1"/>
  <c r="AF159" i="1"/>
  <c r="AH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L159" i="1"/>
  <c r="BN159" i="1"/>
  <c r="BO159" i="1"/>
  <c r="BQ159" i="1"/>
  <c r="BR159" i="1"/>
  <c r="BS159" i="1"/>
  <c r="BT159" i="1"/>
  <c r="BV159" i="1"/>
  <c r="BW159" i="1"/>
  <c r="BX159" i="1"/>
  <c r="BY159" i="1"/>
  <c r="BZ159" i="1"/>
  <c r="CA159" i="1"/>
  <c r="B160" i="1"/>
  <c r="D160" i="1"/>
  <c r="F160" i="1"/>
  <c r="H160" i="1"/>
  <c r="J160" i="1"/>
  <c r="L160" i="1"/>
  <c r="N160" i="1"/>
  <c r="P160" i="1"/>
  <c r="R160" i="1"/>
  <c r="T160" i="1"/>
  <c r="V160" i="1"/>
  <c r="X160" i="1"/>
  <c r="Z160" i="1"/>
  <c r="AB160" i="1"/>
  <c r="AD160" i="1"/>
  <c r="AF160" i="1"/>
  <c r="AH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L160" i="1"/>
  <c r="BN160" i="1"/>
  <c r="BO160" i="1"/>
  <c r="BQ160" i="1"/>
  <c r="BR160" i="1"/>
  <c r="BS160" i="1"/>
  <c r="BT160" i="1"/>
  <c r="BV160" i="1"/>
  <c r="BW160" i="1"/>
  <c r="BX160" i="1"/>
  <c r="BY160" i="1"/>
  <c r="BZ160" i="1"/>
  <c r="CA160" i="1"/>
  <c r="B161" i="1"/>
  <c r="D161" i="1"/>
  <c r="F161" i="1"/>
  <c r="H161" i="1"/>
  <c r="J161" i="1"/>
  <c r="L161" i="1"/>
  <c r="N161" i="1"/>
  <c r="P161" i="1"/>
  <c r="R161" i="1"/>
  <c r="T161" i="1"/>
  <c r="V161" i="1"/>
  <c r="X161" i="1"/>
  <c r="Z161" i="1"/>
  <c r="AB161" i="1"/>
  <c r="AD161" i="1"/>
  <c r="AF161" i="1"/>
  <c r="AH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L161" i="1"/>
  <c r="BN161" i="1"/>
  <c r="BO161" i="1"/>
  <c r="BQ161" i="1"/>
  <c r="BR161" i="1"/>
  <c r="BS161" i="1"/>
  <c r="BT161" i="1"/>
  <c r="BV161" i="1"/>
  <c r="BW161" i="1"/>
  <c r="BX161" i="1"/>
  <c r="BY161" i="1"/>
  <c r="BZ161" i="1"/>
  <c r="CA161" i="1"/>
  <c r="B162" i="1"/>
  <c r="D162" i="1"/>
  <c r="F162" i="1"/>
  <c r="H162" i="1"/>
  <c r="J162" i="1"/>
  <c r="L162" i="1"/>
  <c r="N162" i="1"/>
  <c r="P162" i="1"/>
  <c r="R162" i="1"/>
  <c r="T162" i="1"/>
  <c r="V162" i="1"/>
  <c r="X162" i="1"/>
  <c r="Z162" i="1"/>
  <c r="AB162" i="1"/>
  <c r="AD162" i="1"/>
  <c r="AF162" i="1"/>
  <c r="AH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L162" i="1"/>
  <c r="BN162" i="1"/>
  <c r="BO162" i="1"/>
  <c r="BQ162" i="1"/>
  <c r="BR162" i="1"/>
  <c r="BS162" i="1"/>
  <c r="BT162" i="1"/>
  <c r="BV162" i="1"/>
  <c r="BW162" i="1"/>
  <c r="BX162" i="1"/>
  <c r="BY162" i="1"/>
  <c r="BZ162" i="1"/>
  <c r="CA162" i="1"/>
  <c r="B163" i="1"/>
  <c r="D163" i="1"/>
  <c r="F163" i="1"/>
  <c r="H163" i="1"/>
  <c r="J163" i="1"/>
  <c r="L163" i="1"/>
  <c r="N163" i="1"/>
  <c r="P163" i="1"/>
  <c r="R163" i="1"/>
  <c r="T163" i="1"/>
  <c r="V163" i="1"/>
  <c r="X163" i="1"/>
  <c r="Z163" i="1"/>
  <c r="AB163" i="1"/>
  <c r="AD163" i="1"/>
  <c r="AF163" i="1"/>
  <c r="AH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L163" i="1"/>
  <c r="BN163" i="1"/>
  <c r="BO163" i="1"/>
  <c r="BQ163" i="1"/>
  <c r="BR163" i="1"/>
  <c r="BS163" i="1"/>
  <c r="BT163" i="1"/>
  <c r="BV163" i="1"/>
  <c r="BW163" i="1"/>
  <c r="BX163" i="1"/>
  <c r="BY163" i="1"/>
  <c r="BZ163" i="1"/>
  <c r="CA163" i="1"/>
  <c r="B164" i="1"/>
  <c r="D164" i="1"/>
  <c r="F164" i="1"/>
  <c r="H164" i="1"/>
  <c r="J164" i="1"/>
  <c r="L164" i="1"/>
  <c r="N164" i="1"/>
  <c r="P164" i="1"/>
  <c r="R164" i="1"/>
  <c r="T164" i="1"/>
  <c r="V164" i="1"/>
  <c r="X164" i="1"/>
  <c r="Z164" i="1"/>
  <c r="AB164" i="1"/>
  <c r="AD164" i="1"/>
  <c r="AF164" i="1"/>
  <c r="AH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L164" i="1"/>
  <c r="BN164" i="1"/>
  <c r="BO164" i="1"/>
  <c r="BQ164" i="1"/>
  <c r="BR164" i="1"/>
  <c r="BS164" i="1"/>
  <c r="BT164" i="1"/>
  <c r="BV164" i="1"/>
  <c r="BW164" i="1"/>
  <c r="BX164" i="1"/>
  <c r="BY164" i="1"/>
  <c r="BZ164" i="1"/>
  <c r="CA164" i="1"/>
  <c r="B165" i="1"/>
  <c r="D165" i="1"/>
  <c r="F165" i="1"/>
  <c r="H165" i="1"/>
  <c r="J165" i="1"/>
  <c r="L165" i="1"/>
  <c r="N165" i="1"/>
  <c r="P165" i="1"/>
  <c r="R165" i="1"/>
  <c r="T165" i="1"/>
  <c r="V165" i="1"/>
  <c r="X165" i="1"/>
  <c r="Z165" i="1"/>
  <c r="AB165" i="1"/>
  <c r="AD165" i="1"/>
  <c r="AF165" i="1"/>
  <c r="AH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L165" i="1"/>
  <c r="BN165" i="1"/>
  <c r="BO165" i="1"/>
  <c r="BQ165" i="1"/>
  <c r="BR165" i="1"/>
  <c r="BS165" i="1"/>
  <c r="BT165" i="1"/>
  <c r="BV165" i="1"/>
  <c r="BW165" i="1"/>
  <c r="BX165" i="1"/>
  <c r="BY165" i="1"/>
  <c r="BZ165" i="1"/>
  <c r="CA165" i="1"/>
  <c r="B166" i="1"/>
  <c r="D166" i="1"/>
  <c r="F166" i="1"/>
  <c r="H166" i="1"/>
  <c r="J166" i="1"/>
  <c r="L166" i="1"/>
  <c r="N166" i="1"/>
  <c r="P166" i="1"/>
  <c r="R166" i="1"/>
  <c r="T166" i="1"/>
  <c r="V166" i="1"/>
  <c r="X166" i="1"/>
  <c r="Z166" i="1"/>
  <c r="AB166" i="1"/>
  <c r="AD166" i="1"/>
  <c r="AF166" i="1"/>
  <c r="AH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L166" i="1"/>
  <c r="BN166" i="1"/>
  <c r="BO166" i="1"/>
  <c r="BQ166" i="1"/>
  <c r="BR166" i="1"/>
  <c r="BS166" i="1"/>
  <c r="BT166" i="1"/>
  <c r="BV166" i="1"/>
  <c r="BW166" i="1"/>
  <c r="BX166" i="1"/>
  <c r="BY166" i="1"/>
  <c r="BZ166" i="1"/>
  <c r="CA166" i="1"/>
  <c r="B167" i="1"/>
  <c r="D167" i="1"/>
  <c r="F167" i="1"/>
  <c r="H167" i="1"/>
  <c r="J167" i="1"/>
  <c r="L167" i="1"/>
  <c r="N167" i="1"/>
  <c r="P167" i="1"/>
  <c r="R167" i="1"/>
  <c r="T167" i="1"/>
  <c r="V167" i="1"/>
  <c r="X167" i="1"/>
  <c r="Z167" i="1"/>
  <c r="AB167" i="1"/>
  <c r="AD167" i="1"/>
  <c r="AF167" i="1"/>
  <c r="AH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L167" i="1"/>
  <c r="BN167" i="1"/>
  <c r="BO167" i="1"/>
  <c r="BQ167" i="1"/>
  <c r="BR167" i="1"/>
  <c r="BS167" i="1"/>
  <c r="BT167" i="1"/>
  <c r="BV167" i="1"/>
  <c r="BW167" i="1"/>
  <c r="BX167" i="1"/>
  <c r="BY167" i="1"/>
  <c r="BZ167" i="1"/>
  <c r="CA167" i="1"/>
  <c r="B168" i="1"/>
  <c r="D168" i="1"/>
  <c r="F168" i="1"/>
  <c r="H168" i="1"/>
  <c r="J168" i="1"/>
  <c r="L168" i="1"/>
  <c r="N168" i="1"/>
  <c r="P168" i="1"/>
  <c r="R168" i="1"/>
  <c r="T168" i="1"/>
  <c r="V168" i="1"/>
  <c r="X168" i="1"/>
  <c r="Z168" i="1"/>
  <c r="AB168" i="1"/>
  <c r="AD168" i="1"/>
  <c r="AF168" i="1"/>
  <c r="AH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L168" i="1"/>
  <c r="BN168" i="1"/>
  <c r="BO168" i="1"/>
  <c r="BQ168" i="1"/>
  <c r="BR168" i="1"/>
  <c r="BS168" i="1"/>
  <c r="BT168" i="1"/>
  <c r="BV168" i="1"/>
  <c r="BW168" i="1"/>
  <c r="BX168" i="1"/>
  <c r="BY168" i="1"/>
  <c r="BZ168" i="1"/>
  <c r="CA168" i="1"/>
  <c r="B169" i="1"/>
  <c r="D169" i="1"/>
  <c r="F169" i="1"/>
  <c r="H169" i="1"/>
  <c r="J169" i="1"/>
  <c r="L169" i="1"/>
  <c r="N169" i="1"/>
  <c r="P169" i="1"/>
  <c r="R169" i="1"/>
  <c r="T169" i="1"/>
  <c r="V169" i="1"/>
  <c r="X169" i="1"/>
  <c r="Z169" i="1"/>
  <c r="AB169" i="1"/>
  <c r="AD169" i="1"/>
  <c r="AF169" i="1"/>
  <c r="AH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L169" i="1"/>
  <c r="BN169" i="1"/>
  <c r="BO169" i="1"/>
  <c r="BQ169" i="1"/>
  <c r="BR169" i="1"/>
  <c r="BS169" i="1"/>
  <c r="BT169" i="1"/>
  <c r="BV169" i="1"/>
  <c r="BW169" i="1"/>
  <c r="BX169" i="1"/>
  <c r="BY169" i="1"/>
  <c r="BZ169" i="1"/>
  <c r="CA169" i="1"/>
  <c r="B170" i="1"/>
  <c r="D170" i="1"/>
  <c r="F170" i="1"/>
  <c r="H170" i="1"/>
  <c r="J170" i="1"/>
  <c r="L170" i="1"/>
  <c r="N170" i="1"/>
  <c r="P170" i="1"/>
  <c r="R170" i="1"/>
  <c r="T170" i="1"/>
  <c r="V170" i="1"/>
  <c r="X170" i="1"/>
  <c r="Z170" i="1"/>
  <c r="AB170" i="1"/>
  <c r="AD170" i="1"/>
  <c r="AF170" i="1"/>
  <c r="AH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L170" i="1"/>
  <c r="BN170" i="1"/>
  <c r="BO170" i="1"/>
  <c r="BQ170" i="1"/>
  <c r="BR170" i="1"/>
  <c r="BS170" i="1"/>
  <c r="BT170" i="1"/>
  <c r="BV170" i="1"/>
  <c r="BW170" i="1"/>
  <c r="BX170" i="1"/>
  <c r="BY170" i="1"/>
  <c r="BZ170" i="1"/>
  <c r="CA170" i="1"/>
  <c r="B171" i="1"/>
  <c r="D171" i="1"/>
  <c r="F171" i="1"/>
  <c r="H171" i="1"/>
  <c r="J171" i="1"/>
  <c r="L171" i="1"/>
  <c r="N171" i="1"/>
  <c r="P171" i="1"/>
  <c r="R171" i="1"/>
  <c r="T171" i="1"/>
  <c r="V171" i="1"/>
  <c r="X171" i="1"/>
  <c r="Z171" i="1"/>
  <c r="AB171" i="1"/>
  <c r="AD171" i="1"/>
  <c r="AF171" i="1"/>
  <c r="AH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L171" i="1"/>
  <c r="BN171" i="1"/>
  <c r="BO171" i="1"/>
  <c r="BQ171" i="1"/>
  <c r="BR171" i="1"/>
  <c r="BS171" i="1"/>
  <c r="BT171" i="1"/>
  <c r="BV171" i="1"/>
  <c r="BW171" i="1"/>
  <c r="BX171" i="1"/>
  <c r="BY171" i="1"/>
  <c r="BZ171" i="1"/>
  <c r="CA171" i="1"/>
  <c r="B172" i="1"/>
  <c r="D172" i="1"/>
  <c r="F172" i="1"/>
  <c r="H172" i="1"/>
  <c r="J172" i="1"/>
  <c r="L172" i="1"/>
  <c r="N172" i="1"/>
  <c r="P172" i="1"/>
  <c r="R172" i="1"/>
  <c r="T172" i="1"/>
  <c r="V172" i="1"/>
  <c r="X172" i="1"/>
  <c r="Z172" i="1"/>
  <c r="AB172" i="1"/>
  <c r="AD172" i="1"/>
  <c r="AF172" i="1"/>
  <c r="AH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L172" i="1"/>
  <c r="BN172" i="1"/>
  <c r="BO172" i="1"/>
  <c r="BQ172" i="1"/>
  <c r="BR172" i="1"/>
  <c r="BS172" i="1"/>
  <c r="BT172" i="1"/>
  <c r="BV172" i="1"/>
  <c r="BW172" i="1"/>
  <c r="BX172" i="1"/>
  <c r="BY172" i="1"/>
  <c r="BZ172" i="1"/>
  <c r="CA172" i="1"/>
  <c r="B173" i="1"/>
  <c r="D173" i="1"/>
  <c r="F173" i="1"/>
  <c r="H173" i="1"/>
  <c r="J173" i="1"/>
  <c r="L173" i="1"/>
  <c r="N173" i="1"/>
  <c r="P173" i="1"/>
  <c r="R173" i="1"/>
  <c r="T173" i="1"/>
  <c r="V173" i="1"/>
  <c r="X173" i="1"/>
  <c r="Z173" i="1"/>
  <c r="AB173" i="1"/>
  <c r="AD173" i="1"/>
  <c r="AF173" i="1"/>
  <c r="AH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L173" i="1"/>
  <c r="BN173" i="1"/>
  <c r="BO173" i="1"/>
  <c r="BQ173" i="1"/>
  <c r="BR173" i="1"/>
  <c r="BS173" i="1"/>
  <c r="BT173" i="1"/>
  <c r="BV173" i="1"/>
  <c r="BW173" i="1"/>
  <c r="BX173" i="1"/>
  <c r="BY173" i="1"/>
  <c r="BZ173" i="1"/>
  <c r="CA173" i="1"/>
  <c r="B174" i="1"/>
  <c r="D174" i="1"/>
  <c r="F174" i="1"/>
  <c r="H174" i="1"/>
  <c r="J174" i="1"/>
  <c r="L174" i="1"/>
  <c r="N174" i="1"/>
  <c r="P174" i="1"/>
  <c r="R174" i="1"/>
  <c r="T174" i="1"/>
  <c r="V174" i="1"/>
  <c r="X174" i="1"/>
  <c r="Z174" i="1"/>
  <c r="AB174" i="1"/>
  <c r="AD174" i="1"/>
  <c r="AF174" i="1"/>
  <c r="AH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L174" i="1"/>
  <c r="BN174" i="1"/>
  <c r="BO174" i="1"/>
  <c r="BQ174" i="1"/>
  <c r="BR174" i="1"/>
  <c r="BS174" i="1"/>
  <c r="BT174" i="1"/>
  <c r="BV174" i="1"/>
  <c r="BW174" i="1"/>
  <c r="BX174" i="1"/>
  <c r="BY174" i="1"/>
  <c r="BZ174" i="1"/>
  <c r="CA174" i="1"/>
  <c r="B175" i="1"/>
  <c r="D175" i="1"/>
  <c r="F175" i="1"/>
  <c r="H175" i="1"/>
  <c r="J175" i="1"/>
  <c r="L175" i="1"/>
  <c r="N175" i="1"/>
  <c r="P175" i="1"/>
  <c r="R175" i="1"/>
  <c r="T175" i="1"/>
  <c r="V175" i="1"/>
  <c r="X175" i="1"/>
  <c r="Z175" i="1"/>
  <c r="AB175" i="1"/>
  <c r="AD175" i="1"/>
  <c r="AF175" i="1"/>
  <c r="AH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L175" i="1"/>
  <c r="BN175" i="1"/>
  <c r="BO175" i="1"/>
  <c r="BQ175" i="1"/>
  <c r="BR175" i="1"/>
  <c r="BS175" i="1"/>
  <c r="BT175" i="1"/>
  <c r="BV175" i="1"/>
  <c r="BW175" i="1"/>
  <c r="BX175" i="1"/>
  <c r="BY175" i="1"/>
  <c r="BZ175" i="1"/>
  <c r="CA175" i="1"/>
  <c r="B176" i="1"/>
  <c r="D176" i="1"/>
  <c r="F176" i="1"/>
  <c r="H176" i="1"/>
  <c r="J176" i="1"/>
  <c r="L176" i="1"/>
  <c r="N176" i="1"/>
  <c r="P176" i="1"/>
  <c r="R176" i="1"/>
  <c r="T176" i="1"/>
  <c r="V176" i="1"/>
  <c r="X176" i="1"/>
  <c r="Z176" i="1"/>
  <c r="AB176" i="1"/>
  <c r="AD176" i="1"/>
  <c r="AF176" i="1"/>
  <c r="AH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L176" i="1"/>
  <c r="BN176" i="1"/>
  <c r="BO176" i="1"/>
  <c r="BQ176" i="1"/>
  <c r="BR176" i="1"/>
  <c r="BS176" i="1"/>
  <c r="BT176" i="1"/>
  <c r="BV176" i="1"/>
  <c r="BW176" i="1"/>
  <c r="BX176" i="1"/>
  <c r="BY176" i="1"/>
  <c r="BZ176" i="1"/>
  <c r="CA176" i="1"/>
  <c r="B177" i="1"/>
  <c r="D177" i="1"/>
  <c r="F177" i="1"/>
  <c r="H177" i="1"/>
  <c r="J177" i="1"/>
  <c r="L177" i="1"/>
  <c r="N177" i="1"/>
  <c r="P177" i="1"/>
  <c r="R177" i="1"/>
  <c r="T177" i="1"/>
  <c r="V177" i="1"/>
  <c r="X177" i="1"/>
  <c r="Z177" i="1"/>
  <c r="AB177" i="1"/>
  <c r="AD177" i="1"/>
  <c r="AF177" i="1"/>
  <c r="AH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L177" i="1"/>
  <c r="BN177" i="1"/>
  <c r="BO177" i="1"/>
  <c r="BQ177" i="1"/>
  <c r="BR177" i="1"/>
  <c r="BS177" i="1"/>
  <c r="BT177" i="1"/>
  <c r="BV177" i="1"/>
  <c r="BW177" i="1"/>
  <c r="BX177" i="1"/>
  <c r="BY177" i="1"/>
  <c r="BZ177" i="1"/>
  <c r="CA177" i="1"/>
  <c r="B178" i="1"/>
  <c r="D178" i="1"/>
  <c r="F178" i="1"/>
  <c r="H178" i="1"/>
  <c r="J178" i="1"/>
  <c r="L178" i="1"/>
  <c r="N178" i="1"/>
  <c r="P178" i="1"/>
  <c r="R178" i="1"/>
  <c r="T178" i="1"/>
  <c r="V178" i="1"/>
  <c r="X178" i="1"/>
  <c r="Z178" i="1"/>
  <c r="AB178" i="1"/>
  <c r="AD178" i="1"/>
  <c r="AF178" i="1"/>
  <c r="AH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L178" i="1"/>
  <c r="BN178" i="1"/>
  <c r="BO178" i="1"/>
  <c r="BQ178" i="1"/>
  <c r="BR178" i="1"/>
  <c r="BS178" i="1"/>
  <c r="BT178" i="1"/>
  <c r="BV178" i="1"/>
  <c r="BW178" i="1"/>
  <c r="BX178" i="1"/>
  <c r="BY178" i="1"/>
  <c r="BZ178" i="1"/>
  <c r="CA178" i="1"/>
  <c r="B179" i="1"/>
  <c r="D179" i="1"/>
  <c r="F179" i="1"/>
  <c r="H179" i="1"/>
  <c r="J179" i="1"/>
  <c r="L179" i="1"/>
  <c r="N179" i="1"/>
  <c r="P179" i="1"/>
  <c r="R179" i="1"/>
  <c r="T179" i="1"/>
  <c r="V179" i="1"/>
  <c r="X179" i="1"/>
  <c r="Z179" i="1"/>
  <c r="AB179" i="1"/>
  <c r="AD179" i="1"/>
  <c r="AF179" i="1"/>
  <c r="AH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L179" i="1"/>
  <c r="BN179" i="1"/>
  <c r="BO179" i="1"/>
  <c r="BQ179" i="1"/>
  <c r="BR179" i="1"/>
  <c r="BS179" i="1"/>
  <c r="BT179" i="1"/>
  <c r="BV179" i="1"/>
  <c r="BW179" i="1"/>
  <c r="BX179" i="1"/>
  <c r="BY179" i="1"/>
  <c r="BZ179" i="1"/>
  <c r="CA179" i="1"/>
  <c r="B180" i="1"/>
  <c r="D180" i="1"/>
  <c r="F180" i="1"/>
  <c r="H180" i="1"/>
  <c r="J180" i="1"/>
  <c r="L180" i="1"/>
  <c r="N180" i="1"/>
  <c r="P180" i="1"/>
  <c r="R180" i="1"/>
  <c r="T180" i="1"/>
  <c r="V180" i="1"/>
  <c r="X180" i="1"/>
  <c r="Z180" i="1"/>
  <c r="AB180" i="1"/>
  <c r="AD180" i="1"/>
  <c r="AF180" i="1"/>
  <c r="AH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L180" i="1"/>
  <c r="BN180" i="1"/>
  <c r="BO180" i="1"/>
  <c r="BQ180" i="1"/>
  <c r="BR180" i="1"/>
  <c r="BS180" i="1"/>
  <c r="BT180" i="1"/>
  <c r="BV180" i="1"/>
  <c r="BW180" i="1"/>
  <c r="BX180" i="1"/>
  <c r="BY180" i="1"/>
  <c r="BZ180" i="1"/>
  <c r="CA180" i="1"/>
  <c r="B181" i="1"/>
  <c r="D181" i="1"/>
  <c r="F181" i="1"/>
  <c r="H181" i="1"/>
  <c r="J181" i="1"/>
  <c r="L181" i="1"/>
  <c r="N181" i="1"/>
  <c r="P181" i="1"/>
  <c r="R181" i="1"/>
  <c r="T181" i="1"/>
  <c r="V181" i="1"/>
  <c r="X181" i="1"/>
  <c r="Z181" i="1"/>
  <c r="AB181" i="1"/>
  <c r="AD181" i="1"/>
  <c r="AF181" i="1"/>
  <c r="AH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L181" i="1"/>
  <c r="BN181" i="1"/>
  <c r="BO181" i="1"/>
  <c r="BQ181" i="1"/>
  <c r="BR181" i="1"/>
  <c r="BS181" i="1"/>
  <c r="BT181" i="1"/>
  <c r="BV181" i="1"/>
  <c r="BW181" i="1"/>
  <c r="BX181" i="1"/>
  <c r="BY181" i="1"/>
  <c r="BZ181" i="1"/>
  <c r="CA181" i="1"/>
  <c r="B182" i="1"/>
  <c r="D182" i="1"/>
  <c r="F182" i="1"/>
  <c r="H182" i="1"/>
  <c r="J182" i="1"/>
  <c r="L182" i="1"/>
  <c r="N182" i="1"/>
  <c r="P182" i="1"/>
  <c r="R182" i="1"/>
  <c r="T182" i="1"/>
  <c r="V182" i="1"/>
  <c r="X182" i="1"/>
  <c r="Z182" i="1"/>
  <c r="AB182" i="1"/>
  <c r="AD182" i="1"/>
  <c r="AF182" i="1"/>
  <c r="AH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L182" i="1"/>
  <c r="BN182" i="1"/>
  <c r="BO182" i="1"/>
  <c r="BQ182" i="1"/>
  <c r="BR182" i="1"/>
  <c r="BS182" i="1"/>
  <c r="BT182" i="1"/>
  <c r="BV182" i="1"/>
  <c r="BW182" i="1"/>
  <c r="BX182" i="1"/>
  <c r="BY182" i="1"/>
  <c r="BZ182" i="1"/>
  <c r="CA182" i="1"/>
  <c r="B183" i="1"/>
  <c r="D183" i="1"/>
  <c r="F183" i="1"/>
  <c r="H183" i="1"/>
  <c r="J183" i="1"/>
  <c r="L183" i="1"/>
  <c r="N183" i="1"/>
  <c r="P183" i="1"/>
  <c r="R183" i="1"/>
  <c r="T183" i="1"/>
  <c r="V183" i="1"/>
  <c r="X183" i="1"/>
  <c r="Z183" i="1"/>
  <c r="AB183" i="1"/>
  <c r="AD183" i="1"/>
  <c r="AF183" i="1"/>
  <c r="AH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L183" i="1"/>
  <c r="BN183" i="1"/>
  <c r="BO183" i="1"/>
  <c r="BQ183" i="1"/>
  <c r="BR183" i="1"/>
  <c r="BS183" i="1"/>
  <c r="BT183" i="1"/>
  <c r="BV183" i="1"/>
  <c r="BW183" i="1"/>
  <c r="BX183" i="1"/>
  <c r="BY183" i="1"/>
  <c r="BZ183" i="1"/>
  <c r="CA183" i="1"/>
  <c r="B184" i="1"/>
  <c r="D184" i="1"/>
  <c r="F184" i="1"/>
  <c r="H184" i="1"/>
  <c r="J184" i="1"/>
  <c r="L184" i="1"/>
  <c r="N184" i="1"/>
  <c r="P184" i="1"/>
  <c r="R184" i="1"/>
  <c r="T184" i="1"/>
  <c r="V184" i="1"/>
  <c r="X184" i="1"/>
  <c r="Z184" i="1"/>
  <c r="AB184" i="1"/>
  <c r="AD184" i="1"/>
  <c r="AF184" i="1"/>
  <c r="AH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L184" i="1"/>
  <c r="BN184" i="1"/>
  <c r="BO184" i="1"/>
  <c r="BQ184" i="1"/>
  <c r="BR184" i="1"/>
  <c r="BS184" i="1"/>
  <c r="BT184" i="1"/>
  <c r="BV184" i="1"/>
  <c r="BW184" i="1"/>
  <c r="BX184" i="1"/>
  <c r="BY184" i="1"/>
  <c r="BZ184" i="1"/>
  <c r="CA184" i="1"/>
  <c r="B185" i="1"/>
  <c r="D185" i="1"/>
  <c r="F185" i="1"/>
  <c r="H185" i="1"/>
  <c r="J185" i="1"/>
  <c r="L185" i="1"/>
  <c r="N185" i="1"/>
  <c r="P185" i="1"/>
  <c r="R185" i="1"/>
  <c r="T185" i="1"/>
  <c r="V185" i="1"/>
  <c r="X185" i="1"/>
  <c r="Z185" i="1"/>
  <c r="AB185" i="1"/>
  <c r="AD185" i="1"/>
  <c r="AF185" i="1"/>
  <c r="AH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L185" i="1"/>
  <c r="BN185" i="1"/>
  <c r="BO185" i="1"/>
  <c r="BQ185" i="1"/>
  <c r="BR185" i="1"/>
  <c r="BS185" i="1"/>
  <c r="BT185" i="1"/>
  <c r="BV185" i="1"/>
  <c r="BW185" i="1"/>
  <c r="BX185" i="1"/>
  <c r="BY185" i="1"/>
  <c r="BZ185" i="1"/>
  <c r="CA185" i="1"/>
  <c r="B186" i="1"/>
  <c r="D186" i="1"/>
  <c r="F186" i="1"/>
  <c r="H186" i="1"/>
  <c r="J186" i="1"/>
  <c r="L186" i="1"/>
  <c r="N186" i="1"/>
  <c r="P186" i="1"/>
  <c r="R186" i="1"/>
  <c r="T186" i="1"/>
  <c r="V186" i="1"/>
  <c r="X186" i="1"/>
  <c r="Z186" i="1"/>
  <c r="AB186" i="1"/>
  <c r="AD186" i="1"/>
  <c r="AF186" i="1"/>
  <c r="AH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L186" i="1"/>
  <c r="BN186" i="1"/>
  <c r="BO186" i="1"/>
  <c r="BQ186" i="1"/>
  <c r="BR186" i="1"/>
  <c r="BS186" i="1"/>
  <c r="BT186" i="1"/>
  <c r="BV186" i="1"/>
  <c r="BW186" i="1"/>
  <c r="BX186" i="1"/>
  <c r="BY186" i="1"/>
  <c r="BZ186" i="1"/>
  <c r="CA186" i="1"/>
  <c r="B187" i="1"/>
  <c r="D187" i="1"/>
  <c r="F187" i="1"/>
  <c r="H187" i="1"/>
  <c r="J187" i="1"/>
  <c r="L187" i="1"/>
  <c r="N187" i="1"/>
  <c r="P187" i="1"/>
  <c r="R187" i="1"/>
  <c r="T187" i="1"/>
  <c r="V187" i="1"/>
  <c r="X187" i="1"/>
  <c r="Z187" i="1"/>
  <c r="AB187" i="1"/>
  <c r="AD187" i="1"/>
  <c r="AF187" i="1"/>
  <c r="AH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L187" i="1"/>
  <c r="BN187" i="1"/>
  <c r="BO187" i="1"/>
  <c r="BQ187" i="1"/>
  <c r="BR187" i="1"/>
  <c r="BS187" i="1"/>
  <c r="BT187" i="1"/>
  <c r="BV187" i="1"/>
  <c r="BW187" i="1"/>
  <c r="BX187" i="1"/>
  <c r="BY187" i="1"/>
  <c r="BZ187" i="1"/>
  <c r="CA187" i="1"/>
  <c r="B188" i="1"/>
  <c r="D188" i="1"/>
  <c r="F188" i="1"/>
  <c r="H188" i="1"/>
  <c r="J188" i="1"/>
  <c r="L188" i="1"/>
  <c r="N188" i="1"/>
  <c r="P188" i="1"/>
  <c r="R188" i="1"/>
  <c r="T188" i="1"/>
  <c r="V188" i="1"/>
  <c r="X188" i="1"/>
  <c r="Z188" i="1"/>
  <c r="AB188" i="1"/>
  <c r="AD188" i="1"/>
  <c r="AF188" i="1"/>
  <c r="AH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L188" i="1"/>
  <c r="BN188" i="1"/>
  <c r="BO188" i="1"/>
  <c r="BQ188" i="1"/>
  <c r="BR188" i="1"/>
  <c r="BS188" i="1"/>
  <c r="BT188" i="1"/>
  <c r="BV188" i="1"/>
  <c r="BW188" i="1"/>
  <c r="BX188" i="1"/>
  <c r="BY188" i="1"/>
  <c r="BZ188" i="1"/>
  <c r="CA188" i="1"/>
  <c r="B189" i="1"/>
  <c r="D189" i="1"/>
  <c r="F189" i="1"/>
  <c r="H189" i="1"/>
  <c r="J189" i="1"/>
  <c r="L189" i="1"/>
  <c r="N189" i="1"/>
  <c r="P189" i="1"/>
  <c r="R189" i="1"/>
  <c r="T189" i="1"/>
  <c r="V189" i="1"/>
  <c r="X189" i="1"/>
  <c r="Z189" i="1"/>
  <c r="AB189" i="1"/>
  <c r="AD189" i="1"/>
  <c r="AF189" i="1"/>
  <c r="AH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L189" i="1"/>
  <c r="BN189" i="1"/>
  <c r="BO189" i="1"/>
  <c r="BQ189" i="1"/>
  <c r="BR189" i="1"/>
  <c r="BS189" i="1"/>
  <c r="BT189" i="1"/>
  <c r="BV189" i="1"/>
  <c r="BW189" i="1"/>
  <c r="BX189" i="1"/>
  <c r="BY189" i="1"/>
  <c r="BZ189" i="1"/>
  <c r="CA189" i="1"/>
  <c r="B190" i="1"/>
  <c r="D190" i="1"/>
  <c r="F190" i="1"/>
  <c r="H190" i="1"/>
  <c r="J190" i="1"/>
  <c r="L190" i="1"/>
  <c r="N190" i="1"/>
  <c r="P190" i="1"/>
  <c r="R190" i="1"/>
  <c r="T190" i="1"/>
  <c r="V190" i="1"/>
  <c r="X190" i="1"/>
  <c r="Z190" i="1"/>
  <c r="AB190" i="1"/>
  <c r="AD190" i="1"/>
  <c r="AF190" i="1"/>
  <c r="AH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L190" i="1"/>
  <c r="BN190" i="1"/>
  <c r="BO190" i="1"/>
  <c r="BQ190" i="1"/>
  <c r="BR190" i="1"/>
  <c r="BS190" i="1"/>
  <c r="BT190" i="1"/>
  <c r="BV190" i="1"/>
  <c r="BW190" i="1"/>
  <c r="BX190" i="1"/>
  <c r="BY190" i="1"/>
  <c r="BZ190" i="1"/>
  <c r="CA190" i="1"/>
  <c r="B191" i="1"/>
  <c r="D191" i="1"/>
  <c r="F191" i="1"/>
  <c r="H191" i="1"/>
  <c r="J191" i="1"/>
  <c r="L191" i="1"/>
  <c r="N191" i="1"/>
  <c r="P191" i="1"/>
  <c r="R191" i="1"/>
  <c r="T191" i="1"/>
  <c r="V191" i="1"/>
  <c r="X191" i="1"/>
  <c r="Z191" i="1"/>
  <c r="AB191" i="1"/>
  <c r="AD191" i="1"/>
  <c r="AF191" i="1"/>
  <c r="AH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J191" i="1"/>
  <c r="BL191" i="1"/>
  <c r="BN191" i="1"/>
  <c r="BO191" i="1"/>
  <c r="BQ191" i="1"/>
  <c r="BR191" i="1"/>
  <c r="BS191" i="1"/>
  <c r="BT191" i="1"/>
  <c r="BV191" i="1"/>
  <c r="BW191" i="1"/>
  <c r="BX191" i="1"/>
  <c r="BY191" i="1"/>
  <c r="BZ191" i="1"/>
  <c r="CA191" i="1"/>
  <c r="B192" i="1"/>
  <c r="D192" i="1"/>
  <c r="F192" i="1"/>
  <c r="H192" i="1"/>
  <c r="J192" i="1"/>
  <c r="L192" i="1"/>
  <c r="N192" i="1"/>
  <c r="P192" i="1"/>
  <c r="R192" i="1"/>
  <c r="T192" i="1"/>
  <c r="V192" i="1"/>
  <c r="X192" i="1"/>
  <c r="Z192" i="1"/>
  <c r="AB192" i="1"/>
  <c r="AD192" i="1"/>
  <c r="AF192" i="1"/>
  <c r="AH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J192" i="1"/>
  <c r="BL192" i="1"/>
  <c r="BN192" i="1"/>
  <c r="BO192" i="1"/>
  <c r="BQ192" i="1"/>
  <c r="BR192" i="1"/>
  <c r="BS192" i="1"/>
  <c r="BT192" i="1"/>
  <c r="BV192" i="1"/>
  <c r="BW192" i="1"/>
  <c r="BX192" i="1"/>
  <c r="BY192" i="1"/>
  <c r="BZ192" i="1"/>
  <c r="CA192" i="1"/>
  <c r="B193" i="1"/>
  <c r="D193" i="1"/>
  <c r="F193" i="1"/>
  <c r="H193" i="1"/>
  <c r="J193" i="1"/>
  <c r="L193" i="1"/>
  <c r="N193" i="1"/>
  <c r="P193" i="1"/>
  <c r="R193" i="1"/>
  <c r="T193" i="1"/>
  <c r="V193" i="1"/>
  <c r="X193" i="1"/>
  <c r="Z193" i="1"/>
  <c r="AB193" i="1"/>
  <c r="AD193" i="1"/>
  <c r="AF193" i="1"/>
  <c r="AH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J193" i="1"/>
  <c r="BL193" i="1"/>
  <c r="BN193" i="1"/>
  <c r="BO193" i="1"/>
  <c r="BQ193" i="1"/>
  <c r="BR193" i="1"/>
  <c r="BS193" i="1"/>
  <c r="BT193" i="1"/>
  <c r="BV193" i="1"/>
  <c r="BW193" i="1"/>
  <c r="BX193" i="1"/>
  <c r="BY193" i="1"/>
  <c r="BZ193" i="1"/>
  <c r="CA193" i="1"/>
  <c r="B194" i="1"/>
  <c r="D194" i="1"/>
  <c r="F194" i="1"/>
  <c r="H194" i="1"/>
  <c r="J194" i="1"/>
  <c r="L194" i="1"/>
  <c r="N194" i="1"/>
  <c r="P194" i="1"/>
  <c r="R194" i="1"/>
  <c r="T194" i="1"/>
  <c r="V194" i="1"/>
  <c r="X194" i="1"/>
  <c r="Z194" i="1"/>
  <c r="AB194" i="1"/>
  <c r="AD194" i="1"/>
  <c r="AF194" i="1"/>
  <c r="AH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J194" i="1"/>
  <c r="BL194" i="1"/>
  <c r="BN194" i="1"/>
  <c r="BO194" i="1"/>
  <c r="BQ194" i="1"/>
  <c r="BR194" i="1"/>
  <c r="BS194" i="1"/>
  <c r="BT194" i="1"/>
  <c r="BV194" i="1"/>
  <c r="BW194" i="1"/>
  <c r="BX194" i="1"/>
  <c r="BY194" i="1"/>
  <c r="BZ194" i="1"/>
  <c r="CA194" i="1"/>
  <c r="B195" i="1"/>
  <c r="D195" i="1"/>
  <c r="F195" i="1"/>
  <c r="H195" i="1"/>
  <c r="J195" i="1"/>
  <c r="L195" i="1"/>
  <c r="N195" i="1"/>
  <c r="P195" i="1"/>
  <c r="R195" i="1"/>
  <c r="T195" i="1"/>
  <c r="V195" i="1"/>
  <c r="X195" i="1"/>
  <c r="Z195" i="1"/>
  <c r="AB195" i="1"/>
  <c r="AD195" i="1"/>
  <c r="AF195" i="1"/>
  <c r="AH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J195" i="1"/>
  <c r="BL195" i="1"/>
  <c r="BN195" i="1"/>
  <c r="BO195" i="1"/>
  <c r="BQ195" i="1"/>
  <c r="BR195" i="1"/>
  <c r="BS195" i="1"/>
  <c r="BT195" i="1"/>
  <c r="BV195" i="1"/>
  <c r="BW195" i="1"/>
  <c r="BX195" i="1"/>
  <c r="BY195" i="1"/>
  <c r="BZ195" i="1"/>
  <c r="CA195" i="1"/>
  <c r="B196" i="1"/>
  <c r="D196" i="1"/>
  <c r="F196" i="1"/>
  <c r="H196" i="1"/>
  <c r="J196" i="1"/>
  <c r="L196" i="1"/>
  <c r="N196" i="1"/>
  <c r="P196" i="1"/>
  <c r="R196" i="1"/>
  <c r="T196" i="1"/>
  <c r="V196" i="1"/>
  <c r="X196" i="1"/>
  <c r="Z196" i="1"/>
  <c r="AB196" i="1"/>
  <c r="AD196" i="1"/>
  <c r="AF196" i="1"/>
  <c r="AH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J196" i="1"/>
  <c r="BL196" i="1"/>
  <c r="BN196" i="1"/>
  <c r="BO196" i="1"/>
  <c r="BQ196" i="1"/>
  <c r="BR196" i="1"/>
  <c r="BS196" i="1"/>
  <c r="BT196" i="1"/>
  <c r="BV196" i="1"/>
  <c r="BW196" i="1"/>
  <c r="BX196" i="1"/>
  <c r="BY196" i="1"/>
  <c r="BZ196" i="1"/>
  <c r="CA196" i="1"/>
  <c r="B197" i="1"/>
  <c r="D197" i="1"/>
  <c r="F197" i="1"/>
  <c r="H197" i="1"/>
  <c r="J197" i="1"/>
  <c r="L197" i="1"/>
  <c r="N197" i="1"/>
  <c r="P197" i="1"/>
  <c r="R197" i="1"/>
  <c r="T197" i="1"/>
  <c r="V197" i="1"/>
  <c r="X197" i="1"/>
  <c r="Z197" i="1"/>
  <c r="AB197" i="1"/>
  <c r="AD197" i="1"/>
  <c r="AF197" i="1"/>
  <c r="AH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J197" i="1"/>
  <c r="BL197" i="1"/>
  <c r="BN197" i="1"/>
  <c r="BO197" i="1"/>
  <c r="BQ197" i="1"/>
  <c r="BR197" i="1"/>
  <c r="BS197" i="1"/>
  <c r="BT197" i="1"/>
  <c r="BV197" i="1"/>
  <c r="BW197" i="1"/>
  <c r="BX197" i="1"/>
  <c r="BY197" i="1"/>
  <c r="BZ197" i="1"/>
  <c r="CA197" i="1"/>
  <c r="B198" i="1"/>
  <c r="D198" i="1"/>
  <c r="F198" i="1"/>
  <c r="H198" i="1"/>
  <c r="J198" i="1"/>
  <c r="L198" i="1"/>
  <c r="N198" i="1"/>
  <c r="P198" i="1"/>
  <c r="R198" i="1"/>
  <c r="T198" i="1"/>
  <c r="V198" i="1"/>
  <c r="X198" i="1"/>
  <c r="Z198" i="1"/>
  <c r="AB198" i="1"/>
  <c r="AD198" i="1"/>
  <c r="AF198" i="1"/>
  <c r="AH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J198" i="1"/>
  <c r="BL198" i="1"/>
  <c r="BN198" i="1"/>
  <c r="BO198" i="1"/>
  <c r="BQ198" i="1"/>
  <c r="BR198" i="1"/>
  <c r="BS198" i="1"/>
  <c r="BT198" i="1"/>
  <c r="BV198" i="1"/>
  <c r="BW198" i="1"/>
  <c r="BX198" i="1"/>
  <c r="BY198" i="1"/>
  <c r="BZ198" i="1"/>
  <c r="CA198" i="1"/>
  <c r="B199" i="1"/>
  <c r="D199" i="1"/>
  <c r="F199" i="1"/>
  <c r="H199" i="1"/>
  <c r="J199" i="1"/>
  <c r="L199" i="1"/>
  <c r="N199" i="1"/>
  <c r="P199" i="1"/>
  <c r="R199" i="1"/>
  <c r="T199" i="1"/>
  <c r="V199" i="1"/>
  <c r="X199" i="1"/>
  <c r="Z199" i="1"/>
  <c r="AB199" i="1"/>
  <c r="AD199" i="1"/>
  <c r="AF199" i="1"/>
  <c r="AH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J199" i="1"/>
  <c r="BL199" i="1"/>
  <c r="BN199" i="1"/>
  <c r="BO199" i="1"/>
  <c r="BQ199" i="1"/>
  <c r="BR199" i="1"/>
  <c r="BS199" i="1"/>
  <c r="BT199" i="1"/>
  <c r="BV199" i="1"/>
  <c r="BW199" i="1"/>
  <c r="BX199" i="1"/>
  <c r="BY199" i="1"/>
  <c r="BZ199" i="1"/>
  <c r="CA199" i="1"/>
  <c r="B200" i="1"/>
  <c r="D200" i="1"/>
  <c r="F200" i="1"/>
  <c r="H200" i="1"/>
  <c r="J200" i="1"/>
  <c r="L200" i="1"/>
  <c r="N200" i="1"/>
  <c r="P200" i="1"/>
  <c r="R200" i="1"/>
  <c r="T200" i="1"/>
  <c r="V200" i="1"/>
  <c r="X200" i="1"/>
  <c r="Z200" i="1"/>
  <c r="AB200" i="1"/>
  <c r="AD200" i="1"/>
  <c r="AF200" i="1"/>
  <c r="AH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J200" i="1"/>
  <c r="BL200" i="1"/>
  <c r="BN200" i="1"/>
  <c r="BO200" i="1"/>
  <c r="BQ200" i="1"/>
  <c r="BR200" i="1"/>
  <c r="BS200" i="1"/>
  <c r="BT200" i="1"/>
  <c r="BV200" i="1"/>
  <c r="BW200" i="1"/>
  <c r="BX200" i="1"/>
  <c r="BY200" i="1"/>
  <c r="BZ200" i="1"/>
  <c r="CA200" i="1"/>
  <c r="B201" i="1"/>
  <c r="D201" i="1"/>
  <c r="F201" i="1"/>
  <c r="H201" i="1"/>
  <c r="J201" i="1"/>
  <c r="L201" i="1"/>
  <c r="N201" i="1"/>
  <c r="P201" i="1"/>
  <c r="R201" i="1"/>
  <c r="T201" i="1"/>
  <c r="V201" i="1"/>
  <c r="X201" i="1"/>
  <c r="Z201" i="1"/>
  <c r="AB201" i="1"/>
  <c r="AD201" i="1"/>
  <c r="AF201" i="1"/>
  <c r="AH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J201" i="1"/>
  <c r="BL201" i="1"/>
  <c r="BN201" i="1"/>
  <c r="BO201" i="1"/>
  <c r="BQ201" i="1"/>
  <c r="BR201" i="1"/>
  <c r="BS201" i="1"/>
  <c r="BT201" i="1"/>
  <c r="BV201" i="1"/>
  <c r="BW201" i="1"/>
  <c r="BX201" i="1"/>
  <c r="BY201" i="1"/>
  <c r="BZ201" i="1"/>
  <c r="CA201" i="1"/>
  <c r="B202" i="1"/>
  <c r="D202" i="1"/>
  <c r="F202" i="1"/>
  <c r="H202" i="1"/>
  <c r="J202" i="1"/>
  <c r="L202" i="1"/>
  <c r="N202" i="1"/>
  <c r="P202" i="1"/>
  <c r="R202" i="1"/>
  <c r="T202" i="1"/>
  <c r="V202" i="1"/>
  <c r="X202" i="1"/>
  <c r="Z202" i="1"/>
  <c r="AB202" i="1"/>
  <c r="AD202" i="1"/>
  <c r="AF202" i="1"/>
  <c r="AH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J202" i="1"/>
  <c r="BL202" i="1"/>
  <c r="BN202" i="1"/>
  <c r="BO202" i="1"/>
  <c r="BQ202" i="1"/>
  <c r="BR202" i="1"/>
  <c r="BS202" i="1"/>
  <c r="BT202" i="1"/>
  <c r="BV202" i="1"/>
  <c r="BW202" i="1"/>
  <c r="BX202" i="1"/>
  <c r="BY202" i="1"/>
  <c r="BZ202" i="1"/>
  <c r="CA202" i="1"/>
  <c r="B203" i="1"/>
  <c r="D203" i="1"/>
  <c r="F203" i="1"/>
  <c r="H203" i="1"/>
  <c r="J203" i="1"/>
  <c r="L203" i="1"/>
  <c r="N203" i="1"/>
  <c r="P203" i="1"/>
  <c r="R203" i="1"/>
  <c r="T203" i="1"/>
  <c r="V203" i="1"/>
  <c r="X203" i="1"/>
  <c r="Z203" i="1"/>
  <c r="AB203" i="1"/>
  <c r="AD203" i="1"/>
  <c r="AF203" i="1"/>
  <c r="AH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J203" i="1"/>
  <c r="BL203" i="1"/>
  <c r="BN203" i="1"/>
  <c r="BO203" i="1"/>
  <c r="BQ203" i="1"/>
  <c r="BR203" i="1"/>
  <c r="BS203" i="1"/>
  <c r="BT203" i="1"/>
  <c r="BV203" i="1"/>
  <c r="BW203" i="1"/>
  <c r="BX203" i="1"/>
  <c r="BY203" i="1"/>
  <c r="BZ203" i="1"/>
  <c r="CA203" i="1"/>
  <c r="B204" i="1"/>
  <c r="D204" i="1"/>
  <c r="F204" i="1"/>
  <c r="H204" i="1"/>
  <c r="J204" i="1"/>
  <c r="L204" i="1"/>
  <c r="N204" i="1"/>
  <c r="P204" i="1"/>
  <c r="R204" i="1"/>
  <c r="T204" i="1"/>
  <c r="V204" i="1"/>
  <c r="X204" i="1"/>
  <c r="Z204" i="1"/>
  <c r="AB204" i="1"/>
  <c r="AD204" i="1"/>
  <c r="AF204" i="1"/>
  <c r="AH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J204" i="1"/>
  <c r="BL204" i="1"/>
  <c r="BN204" i="1"/>
  <c r="BO204" i="1"/>
  <c r="BQ204" i="1"/>
  <c r="BR204" i="1"/>
  <c r="BS204" i="1"/>
  <c r="BT204" i="1"/>
  <c r="BV204" i="1"/>
  <c r="BW204" i="1"/>
  <c r="BX204" i="1"/>
  <c r="BY204" i="1"/>
  <c r="BZ204" i="1"/>
  <c r="CA204" i="1"/>
  <c r="B205" i="1"/>
  <c r="D205" i="1"/>
  <c r="F205" i="1"/>
  <c r="H205" i="1"/>
  <c r="J205" i="1"/>
  <c r="L205" i="1"/>
  <c r="N205" i="1"/>
  <c r="P205" i="1"/>
  <c r="R205" i="1"/>
  <c r="T205" i="1"/>
  <c r="V205" i="1"/>
  <c r="X205" i="1"/>
  <c r="Z205" i="1"/>
  <c r="AB205" i="1"/>
  <c r="AD205" i="1"/>
  <c r="AF205" i="1"/>
  <c r="AH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J205" i="1"/>
  <c r="BL205" i="1"/>
  <c r="BN205" i="1"/>
  <c r="BO205" i="1"/>
  <c r="BQ205" i="1"/>
  <c r="BR205" i="1"/>
  <c r="BS205" i="1"/>
  <c r="BT205" i="1"/>
  <c r="BV205" i="1"/>
  <c r="BW205" i="1"/>
  <c r="BX205" i="1"/>
  <c r="BY205" i="1"/>
  <c r="BZ205" i="1"/>
  <c r="CA205" i="1"/>
  <c r="B206" i="1"/>
  <c r="D206" i="1"/>
  <c r="F206" i="1"/>
  <c r="H206" i="1"/>
  <c r="J206" i="1"/>
  <c r="L206" i="1"/>
  <c r="N206" i="1"/>
  <c r="P206" i="1"/>
  <c r="R206" i="1"/>
  <c r="T206" i="1"/>
  <c r="V206" i="1"/>
  <c r="X206" i="1"/>
  <c r="Z206" i="1"/>
  <c r="AB206" i="1"/>
  <c r="AD206" i="1"/>
  <c r="AF206" i="1"/>
  <c r="AH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J206" i="1"/>
  <c r="BL206" i="1"/>
  <c r="BN206" i="1"/>
  <c r="BO206" i="1"/>
  <c r="BQ206" i="1"/>
  <c r="BR206" i="1"/>
  <c r="BS206" i="1"/>
  <c r="BT206" i="1"/>
  <c r="BV206" i="1"/>
  <c r="BW206" i="1"/>
  <c r="BX206" i="1"/>
  <c r="BY206" i="1"/>
  <c r="BZ206" i="1"/>
  <c r="CA206" i="1"/>
  <c r="B207" i="1"/>
  <c r="D207" i="1"/>
  <c r="F207" i="1"/>
  <c r="H207" i="1"/>
  <c r="J207" i="1"/>
  <c r="L207" i="1"/>
  <c r="N207" i="1"/>
  <c r="P207" i="1"/>
  <c r="R207" i="1"/>
  <c r="T207" i="1"/>
  <c r="V207" i="1"/>
  <c r="X207" i="1"/>
  <c r="Z207" i="1"/>
  <c r="AB207" i="1"/>
  <c r="AD207" i="1"/>
  <c r="AF207" i="1"/>
  <c r="AH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J207" i="1"/>
  <c r="BL207" i="1"/>
  <c r="BN207" i="1"/>
  <c r="BO207" i="1"/>
  <c r="BQ207" i="1"/>
  <c r="BR207" i="1"/>
  <c r="BS207" i="1"/>
  <c r="BT207" i="1"/>
  <c r="BV207" i="1"/>
  <c r="BW207" i="1"/>
  <c r="BX207" i="1"/>
  <c r="BY207" i="1"/>
  <c r="BZ207" i="1"/>
  <c r="CA207" i="1"/>
  <c r="B208" i="1"/>
  <c r="D208" i="1"/>
  <c r="F208" i="1"/>
  <c r="H208" i="1"/>
  <c r="J208" i="1"/>
  <c r="L208" i="1"/>
  <c r="N208" i="1"/>
  <c r="P208" i="1"/>
  <c r="R208" i="1"/>
  <c r="T208" i="1"/>
  <c r="V208" i="1"/>
  <c r="X208" i="1"/>
  <c r="Z208" i="1"/>
  <c r="AB208" i="1"/>
  <c r="AD208" i="1"/>
  <c r="AF208" i="1"/>
  <c r="AH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J208" i="1"/>
  <c r="BL208" i="1"/>
  <c r="BN208" i="1"/>
  <c r="BO208" i="1"/>
  <c r="BQ208" i="1"/>
  <c r="BR208" i="1"/>
  <c r="BS208" i="1"/>
  <c r="BT208" i="1"/>
  <c r="BV208" i="1"/>
  <c r="BW208" i="1"/>
  <c r="BX208" i="1"/>
  <c r="BY208" i="1"/>
  <c r="BZ208" i="1"/>
  <c r="CA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</calcChain>
</file>

<file path=xl/comments1.xml><?xml version="1.0" encoding="utf-8"?>
<comments xmlns="http://schemas.openxmlformats.org/spreadsheetml/2006/main">
  <authors>
    <author>Bill Willis</author>
  </authors>
  <commentList>
    <comment ref="A2" authorId="0" shapeId="0">
      <text>
        <r>
          <rPr>
            <b/>
            <sz val="8"/>
            <color indexed="81"/>
            <rFont val="Tahoma"/>
          </rPr>
          <t>Bill Willis:</t>
        </r>
        <r>
          <rPr>
            <sz val="8"/>
            <color indexed="81"/>
            <rFont val="Tahoma"/>
          </rPr>
          <t xml:space="preserve">
This should be the first day of the next month. I.e. if its June 21, this should be July 1.</t>
        </r>
      </text>
    </comment>
  </commentList>
</comments>
</file>

<file path=xl/sharedStrings.xml><?xml version="1.0" encoding="utf-8"?>
<sst xmlns="http://schemas.openxmlformats.org/spreadsheetml/2006/main" count="752" uniqueCount="141">
  <si>
    <t>Date</t>
  </si>
  <si>
    <t>Environment:</t>
  </si>
  <si>
    <t>Curve Code:</t>
  </si>
  <si>
    <t>Risk Type:</t>
  </si>
  <si>
    <t>NG</t>
  </si>
  <si>
    <t>PRC</t>
  </si>
  <si>
    <t>BAS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</si>
  <si>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</si>
  <si>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</si>
  <si>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</si>
  <si>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</si>
  <si>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NGI/CHI. GATE</t>
  </si>
  <si>
    <t>Curve:</t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</si>
  <si>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</si>
  <si>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</si>
  <si>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</si>
  <si>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</si>
  <si>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</si>
  <si>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</si>
  <si>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</si>
  <si>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</si>
  <si>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</si>
  <si>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PR</t>
  </si>
  <si>
    <t>Curve Value</t>
  </si>
  <si>
    <t>Database Activity Report</t>
  </si>
  <si>
    <t>I</t>
  </si>
  <si>
    <t>ermt</t>
  </si>
  <si>
    <t>MANUAL</t>
  </si>
  <si>
    <t>DATE</t>
  </si>
  <si>
    <t>ENTRY</t>
  </si>
  <si>
    <t>IDX</t>
  </si>
  <si>
    <t>IF-NNG/VENT</t>
  </si>
  <si>
    <t>MICH_CG-GD</t>
  </si>
  <si>
    <t>ML7/CG</t>
  </si>
  <si>
    <t>Tibco Warning:</t>
  </si>
  <si>
    <t>Tibco Error:</t>
  </si>
  <si>
    <t>CGPR-DAWN</t>
  </si>
  <si>
    <t>CGPR-PARKWAY</t>
  </si>
  <si>
    <t>CGPR-NIAGARA</t>
  </si>
  <si>
    <t>CGPR-CARLTON</t>
  </si>
  <si>
    <t>CGPR-FARWELL</t>
  </si>
  <si>
    <t>CGPR-CHIPPAWA</t>
  </si>
  <si>
    <t>CGPR-ST.CLAIR</t>
  </si>
  <si>
    <t>CGPR-OJIBWAY</t>
  </si>
  <si>
    <t>CGPR-EMERSONUSA</t>
  </si>
  <si>
    <t>CGPR-CORNWALL</t>
  </si>
  <si>
    <t>CONSUMERS_CDA</t>
  </si>
  <si>
    <t>MICH-ST.CLAIR</t>
  </si>
  <si>
    <t>UNION_CDA</t>
  </si>
  <si>
    <t>GDM-DAWN</t>
  </si>
  <si>
    <t>GDM-NIAGARA</t>
  </si>
  <si>
    <t>GDM-WADDINGTON</t>
  </si>
  <si>
    <t>STORAGE/B</t>
  </si>
  <si>
    <t>CGPR-IROQ</t>
  </si>
  <si>
    <t>CGPR-SPUR</t>
  </si>
  <si>
    <t>Dawn</t>
  </si>
  <si>
    <t>Niagara</t>
  </si>
  <si>
    <t>Parkway</t>
  </si>
  <si>
    <t>Chippawa</t>
  </si>
  <si>
    <t>Cornwall</t>
  </si>
  <si>
    <t>Wadd</t>
  </si>
  <si>
    <t>St.Clair</t>
  </si>
  <si>
    <t>Ojibway</t>
  </si>
  <si>
    <t>Iroquois</t>
  </si>
  <si>
    <t>GDM</t>
  </si>
  <si>
    <t>Consumers</t>
  </si>
  <si>
    <t>Mich-SC</t>
  </si>
  <si>
    <t>Spur</t>
  </si>
  <si>
    <t>Union_CDA</t>
  </si>
  <si>
    <t>Emerson</t>
  </si>
  <si>
    <t>Carlton</t>
  </si>
  <si>
    <t>Farwell</t>
  </si>
  <si>
    <t xml:space="preserve"> </t>
  </si>
  <si>
    <t>IF-TRANSCO/Z6</t>
  </si>
  <si>
    <t>IF-TETCO/M3</t>
  </si>
  <si>
    <t>IF-CNG/APPALACH</t>
  </si>
  <si>
    <t>IF-CGT/APPALAC</t>
  </si>
  <si>
    <t>CGPR-AECO/BASIS</t>
  </si>
  <si>
    <t>CGPR-WADDING</t>
  </si>
  <si>
    <t>IF-NNG/DEMARCAT</t>
  </si>
  <si>
    <t>Mich</t>
  </si>
  <si>
    <t>Chicago</t>
  </si>
  <si>
    <t>TZ6</t>
  </si>
  <si>
    <t>TM3</t>
  </si>
  <si>
    <t>CNG</t>
  </si>
  <si>
    <t>TCO</t>
  </si>
  <si>
    <t>VENT</t>
  </si>
  <si>
    <t>DEMARC</t>
  </si>
  <si>
    <t>ML7</t>
  </si>
  <si>
    <t>NEW</t>
  </si>
  <si>
    <t>OK</t>
  </si>
  <si>
    <t>ANR/ML7-GDM</t>
  </si>
  <si>
    <t>INDEX</t>
  </si>
  <si>
    <t>MICH/CONS</t>
  </si>
  <si>
    <t>NGI/CHI./NIPSCO</t>
  </si>
  <si>
    <t>NGI/CHI./WILLCO</t>
  </si>
  <si>
    <t>IF-ANR/JOLIET</t>
  </si>
  <si>
    <t>ALLIANCE</t>
  </si>
  <si>
    <t>NOV-MAR</t>
  </si>
  <si>
    <t>APR-OCT</t>
  </si>
  <si>
    <t>RED N-M</t>
  </si>
  <si>
    <t>Michigan</t>
  </si>
  <si>
    <t>ConsP</t>
  </si>
  <si>
    <t>NGI/CHI.</t>
  </si>
  <si>
    <t>Nipsco</t>
  </si>
  <si>
    <t>Willow</t>
  </si>
  <si>
    <t>Joliet</t>
  </si>
  <si>
    <t>Alliance</t>
  </si>
  <si>
    <t>IF-MONCHY</t>
  </si>
  <si>
    <t>Monchy</t>
  </si>
  <si>
    <t>St. Clair (US$)</t>
  </si>
  <si>
    <t>ST.CLAIR (US$)</t>
  </si>
  <si>
    <t>NGI-MICH_CG</t>
  </si>
  <si>
    <t>ST.CLAIR/IM</t>
  </si>
  <si>
    <t>ML7-GDM</t>
  </si>
  <si>
    <t>ML7-Phy</t>
  </si>
  <si>
    <t>Cons.P</t>
  </si>
  <si>
    <t>INTNS</t>
  </si>
  <si>
    <t>R</t>
  </si>
  <si>
    <t>DAWN-GDM</t>
  </si>
  <si>
    <t>CGPR-CHIP-TRANS</t>
  </si>
  <si>
    <t>CGPR-EMPRESS-US</t>
  </si>
  <si>
    <t>MICH_EOL-GD</t>
  </si>
  <si>
    <t>MICH/CONS-EOL</t>
  </si>
  <si>
    <t>EOL-DAWN</t>
  </si>
  <si>
    <t>Harper</t>
  </si>
  <si>
    <t>IF-HARPER</t>
  </si>
  <si>
    <t>NGI/CHI./PEOPLE</t>
  </si>
  <si>
    <t>Peoples</t>
  </si>
  <si>
    <t>D</t>
  </si>
  <si>
    <t>MICH/CONSP-GDM</t>
  </si>
  <si>
    <t>IF-PAN/TX/OK</t>
  </si>
  <si>
    <t>IF-ANR/OK</t>
  </si>
  <si>
    <t>DEMARCAT</t>
  </si>
  <si>
    <t>M3</t>
  </si>
  <si>
    <t>Z6</t>
  </si>
  <si>
    <t>Aeco</t>
  </si>
  <si>
    <t>ANR/OK</t>
  </si>
  <si>
    <t>Pan</t>
  </si>
  <si>
    <t>ANR/SW</t>
  </si>
  <si>
    <t>CHI./N/BORDER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</si>
</sst>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"/>
    <numFmt numFmtId="168" formatCode="0.000"/>
    <numFmt numFmtId="169" formatCode="0.0000"/>
    <numFmt numFmtId="173" formatCode="_(* #,##0.000_);_(* \(#,##0.000\);_(* &quot;-&quot;??_);_(@_)"/>
    <numFmt numFmtId="174" formatCode="_(* #,##0.0000_);_(* \(#,##0.0000\);_(* &quot;-&quot;??_);_(@_)"/>
    <numFmt numFmtId="185" formatCode="_(* #,##0.00000_);_(* \(#,##0.00000\);_(* &quot;-&quot;??_);_(@_)"/>
    <numFmt numFmtId="193" formatCode="0.0000_)"/>
    <numFmt numFmtId="199" formatCode="_ &quot;\&quot;* #,##0_ ;_ &quot;\&quot;* \-#,##0_ ;_ &quot;\&quot;* &quot;-&quot;_ ;_ @_ "/>
    <numFmt numFmtId="200" formatCode="_ * #,##0_ ;_ * \-#,##0_ ;_ * &quot;-&quot;_ ;_ @_ "/>
    <numFmt numFmtId="201" formatCode="&quot;\&quot;#,##0.00;[Red]&quot;\&quot;\-#,##0.00"/>
    <numFmt numFmtId="202" formatCode="#,##0;[Red]&quot;-&quot;#,##0"/>
    <numFmt numFmtId="203" formatCode="_ * #,##0.00_ ;_ * &quot;\&quot;&quot;\&quot;&quot;\&quot;&quot;\&quot;\-#,##0.00_ ;_ * &quot;-&quot;??_ ;_ @_ "/>
    <numFmt numFmtId="204" formatCode="&quot;\&quot;#,##0;[Red]&quot;\&quot;&quot;\&quot;&quot;\&quot;&quot;\&quot;\-#,##0"/>
    <numFmt numFmtId="205" formatCode="_ &quot;\&quot;* #,##0_ ;_ &quot;\&quot;* &quot;\&quot;&quot;\&quot;&quot;\&quot;&quot;\&quot;\-#,##0_ ;_ &quot;\&quot;* &quot;-&quot;_ ;_ @_ "/>
    <numFmt numFmtId="206" formatCode="_ * #,##0.00_ ;_ * &quot;\&quot;&quot;\&quot;&quot;\&quot;&quot;\&quot;&quot;\&quot;\-#,##0.00_ ;_ * &quot;-&quot;??_ ;_ @_ "/>
    <numFmt numFmtId="207" formatCode="_ &quot;\&quot;* #,##0.00_ ;_ &quot;\&quot;* \-#,##0.00_ ;_ &quot;\&quot;* &quot;-&quot;??_ ;_ @_ "/>
    <numFmt numFmtId="208" formatCode="_ * #,##0.00_ ;_ * \-#,##0.00_ ;_ * &quot;-&quot;??_ ;_ @_ "/>
    <numFmt numFmtId="209" formatCode="&quot;\&quot;#,##0;[Red]&quot;\&quot;\-#,##0"/>
    <numFmt numFmtId="210" formatCode="#,##0.00;[Red]&quot;-&quot;#,##0.00"/>
    <numFmt numFmtId="211" formatCode="&quot;\&quot;#,##0;&quot;\&quot;&quot;\&quot;&quot;\&quot;&quot;\&quot;&quot;\&quot;&quot;\&quot;\-#,##0"/>
    <numFmt numFmtId="212" formatCode="&quot;\&quot;#,##0;&quot;\&quot;&quot;\&quot;&quot;\&quot;&quot;\&quot;&quot;\&quot;&quot;\&quot;&quot;\&quot;\-#,##0"/>
    <numFmt numFmtId="213" formatCode="_-* #,##0_-;\-* #,##0_-;_-* &quot;-&quot;_-;_-@_-"/>
    <numFmt numFmtId="214" formatCode="&quot;\&quot;#,##0.00;[Red]&quot;\&quot;&quot;\&quot;&quot;\&quot;&quot;\&quot;&quot;\&quot;\-#,##0.00"/>
    <numFmt numFmtId="215" formatCode="&quot;\&quot;#,##0.00;&quot;\&quot;&quot;\&quot;&quot;\&quot;&quot;\&quot;&quot;\&quot;&quot;\&quot;\-#,##0.00"/>
    <numFmt numFmtId="216" formatCode="_ &quot;\&quot;* #,##0.00_ ;_ &quot;\&quot;* &quot;\&quot;&quot;\&quot;&quot;\&quot;&quot;\&quot;&quot;\&quot;\-#,##0.00_ ;_ &quot;\&quot;* &quot;-&quot;??_ ;_ @_ "/>
    <numFmt numFmtId="217" formatCode="_ * #,##0_ ;_ * &quot;\&quot;&quot;\&quot;&quot;\&quot;&quot;\&quot;&quot;\&quot;\-#,##0_ ;_ * &quot;-&quot;_ ;_ @_ "/>
    <numFmt numFmtId="218" formatCode="_-* #,##0.00_-;\-* #,##0.00_-;_-* &quot;-&quot;??_-;_-@_-"/>
    <numFmt numFmtId="219" formatCode="_ * #,##0_ ;_ * &quot;\&quot;&quot;\&quot;&quot;\&quot;&quot;\&quot;\-#,##0_ ;_ * &quot;-&quot;_ ;_ @_ "/>
    <numFmt numFmtId="220" formatCode="_ &quot;\&quot;* #,##0_ ;_ &quot;\&quot;* &quot;\&quot;&quot;\&quot;&quot;\&quot;&quot;\&quot;&quot;\&quot;\-#,##0_ ;_ &quot;\&quot;* &quot;-&quot;_ ;_ @_ "/>
    <numFmt numFmtId="221" formatCode="_ * #,##0_ ;_ * &quot;\&quot;&quot;\&quot;\-#,##0_ ;_ * &quot;-&quot;_ ;_ @_ "/>
    <numFmt numFmtId="222" formatCode="&quot;\&quot;#,##0.00;[Red]&quot;\&quot;&quot;\&quot;&quot;\&quot;&quot;\&quot;&quot;\&quot;&quot;\&quot;\-#,##0.00"/>
    <numFmt numFmtId="223" formatCode="&quot;\&quot;#,##0.00;&quot;\&quot;&quot;\&quot;&quot;\&quot;&quot;\&quot;&quot;\&quot;\-#,##0.00"/>
    <numFmt numFmtId="224" formatCode="_-&quot;\&quot;* #,##0_-;\-&quot;\&quot;* #,##0_-;_-&quot;\&quot;* &quot;-&quot;_-;_-@_-"/>
    <numFmt numFmtId="225" formatCode="&quot;\&quot;#,##0.00;&quot;\&quot;\-#,##0.00"/>
    <numFmt numFmtId="226" formatCode="&quot;\&quot;#,##0;[Red]&quot;\&quot;&quot;\&quot;&quot;\&quot;&quot;\&quot;&quot;\&quot;&quot;\&quot;\-#,##0"/>
    <numFmt numFmtId="227" formatCode="&quot;\&quot;#,##0.00;&quot;\&quot;&quot;\&quot;&quot;\&quot;\-#,##0.00"/>
    <numFmt numFmtId="228" formatCode="_ &quot;\&quot;* #,##0.00_ ;_ &quot;\&quot;* &quot;\&quot;&quot;\&quot;&quot;\&quot;&quot;\&quot;\-#,##0.00_ ;_ &quot;\&quot;* &quot;-&quot;??_ ;_ @_ "/>
    <numFmt numFmtId="229" formatCode="_ &quot;\&quot;* #,##0.00_ ;_ &quot;\&quot;* &quot;\&quot;&quot;\&quot;\-#,##0.00_ ;_ &quot;\&quot;* &quot;-&quot;??_ ;_ @_ "/>
    <numFmt numFmtId="230" formatCode="_-&quot;\&quot;* #,##0.00_-;\-&quot;\&quot;* #,##0.00_-;_-&quot;\&quot;* &quot;-&quot;??_-;_-@_-"/>
    <numFmt numFmtId="231" formatCode="_ &quot;\&quot;* #,##0_ ;_ &quot;\&quot;* &quot;\&quot;&quot;\&quot;\-#,##0_ ;_ &quot;\&quot;* &quot;-&quot;_ ;_ @_ "/>
    <numFmt numFmtId="232" formatCode="_ &quot;\&quot;* #,##0.00_ ;_ &quot;\&quot;* &quot;\&quot;\-#,##0.00_ ;_ &quot;\&quot;* &quot;-&quot;??_ ;_ @_ "/>
    <numFmt numFmtId="233" formatCode="&quot;\&quot;#,##0;[Red]&quot;\&quot;&quot;\&quot;&quot;\&quot;&quot;\&quot;&quot;\&quot;&quot;\&quot;&quot;\&quot;\-#,##0"/>
    <numFmt numFmtId="234" formatCode="yy&quot;\&quot;&quot;\&quot;&quot;\&quot;\-mm&quot;\&quot;&quot;\&quot;&quot;\&quot;\-dd&quot;\&quot;&quot;\&quot;&quot;\&quot;&quot;\&quot;\ h:mm"/>
    <numFmt numFmtId="235" formatCode="#&quot;\&quot;&quot;\&quot;&quot;\&quot;&quot;\&quot;\ ??/??"/>
    <numFmt numFmtId="236" formatCode="General_)"/>
    <numFmt numFmtId="237" formatCode="0_)"/>
    <numFmt numFmtId="238" formatCode="0.0%"/>
    <numFmt numFmtId="239" formatCode="0.000_)"/>
  </numFmts>
  <fonts count="79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b/>
      <sz val="10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Times New Roman"/>
    </font>
    <font>
      <sz val="10"/>
      <name val="Courier"/>
    </font>
    <font>
      <b/>
      <sz val="10"/>
      <color indexed="18"/>
      <name val="Tahoma"/>
      <family val="2"/>
    </font>
    <font>
      <b/>
      <sz val="9"/>
      <color indexed="8"/>
      <name val="Arial"/>
      <family val="2"/>
    </font>
    <font>
      <b/>
      <sz val="10"/>
      <name val="Tahoma"/>
      <family val="2"/>
    </font>
    <font>
      <b/>
      <sz val="10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23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1"/>
      <name val="Arial"/>
    </font>
    <font>
      <sz val="10"/>
      <name val="Book Antiqu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0"/>
      <name val="Tms Rmn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b/>
      <sz val="10"/>
      <color indexed="12"/>
      <name val="Arial"/>
      <family val="2"/>
    </font>
    <font>
      <sz val="10"/>
      <color indexed="17"/>
      <name val="Times New Roman"/>
      <family val="1"/>
    </font>
    <font>
      <b/>
      <sz val="10"/>
      <color indexed="17"/>
      <name val="Times New Roman"/>
      <family val="1"/>
    </font>
    <font>
      <b/>
      <sz val="7"/>
      <name val="Arial"/>
      <family val="2"/>
    </font>
    <font>
      <b/>
      <sz val="6"/>
      <color indexed="9"/>
      <name val="Arial"/>
      <family val="2"/>
    </font>
    <font>
      <b/>
      <sz val="6"/>
      <color indexed="18"/>
      <name val="Arial"/>
      <family val="2"/>
    </font>
    <font>
      <b/>
      <sz val="6"/>
      <name val="Arial"/>
      <family val="2"/>
    </font>
    <font>
      <b/>
      <sz val="10"/>
      <color indexed="61"/>
      <name val="Times New Roman"/>
      <family val="1"/>
    </font>
    <font>
      <sz val="10"/>
      <color indexed="61"/>
      <name val="Times New Roman"/>
      <family val="1"/>
    </font>
    <font>
      <sz val="10"/>
      <color indexed="52"/>
      <name val="Times New Roman"/>
      <family val="1"/>
    </font>
    <font>
      <b/>
      <sz val="10"/>
      <color indexed="17"/>
      <name val="Arial"/>
      <family val="2"/>
    </font>
    <font>
      <b/>
      <sz val="10"/>
      <color indexed="52"/>
      <name val="Arial"/>
      <family val="2"/>
    </font>
    <font>
      <sz val="8"/>
      <color indexed="8"/>
      <name val="Arial"/>
      <family val="2"/>
    </font>
    <font>
      <b/>
      <sz val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mediumGray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20" fillId="0" borderId="0"/>
    <xf numFmtId="43" fontId="1" fillId="0" borderId="0" applyFont="0" applyFill="0" applyBorder="0" applyAlignment="0" applyProtection="0"/>
    <xf numFmtId="6" fontId="22" fillId="0" borderId="0">
      <protection locked="0"/>
    </xf>
    <xf numFmtId="216" fontId="22" fillId="0" borderId="0">
      <protection locked="0"/>
    </xf>
    <xf numFmtId="0" fontId="36" fillId="0" borderId="0" applyNumberFormat="0" applyFill="0" applyBorder="0" applyAlignment="0" applyProtection="0"/>
    <xf numFmtId="234" fontId="22" fillId="0" borderId="0">
      <protection locked="0"/>
    </xf>
    <xf numFmtId="234" fontId="22" fillId="0" borderId="0">
      <protection locked="0"/>
    </xf>
    <xf numFmtId="0" fontId="37" fillId="0" borderId="2" applyNumberFormat="0" applyFill="0" applyAlignment="0" applyProtection="0"/>
    <xf numFmtId="0" fontId="33" fillId="3" borderId="0" applyNumberFormat="0" applyFont="0" applyAlignment="0" applyProtection="0"/>
    <xf numFmtId="235" fontId="22" fillId="0" borderId="0"/>
    <xf numFmtId="234" fontId="22" fillId="0" borderId="4">
      <protection locked="0"/>
    </xf>
    <xf numFmtId="37" fontId="35" fillId="5" borderId="0" applyNumberFormat="0" applyBorder="0" applyAlignment="0" applyProtection="0"/>
    <xf numFmtId="37" fontId="42" fillId="0" borderId="0"/>
    <xf numFmtId="3" fontId="60" fillId="0" borderId="2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 applyFill="1"/>
    <xf numFmtId="0" fontId="3" fillId="0" borderId="0" xfId="0" applyFont="1"/>
    <xf numFmtId="0" fontId="4" fillId="6" borderId="0" xfId="0" applyFont="1" applyFill="1" applyAlignment="1">
      <alignment horizontal="right"/>
    </xf>
    <xf numFmtId="0" fontId="5" fillId="6" borderId="5" xfId="0" applyFont="1" applyFill="1" applyBorder="1" applyAlignment="1">
      <alignment horizontal="right"/>
    </xf>
    <xf numFmtId="0" fontId="5" fillId="0" borderId="5" xfId="0" applyFont="1" applyBorder="1"/>
    <xf numFmtId="0" fontId="0" fillId="0" borderId="5" xfId="0" applyBorder="1"/>
    <xf numFmtId="0" fontId="0" fillId="0" borderId="0" xfId="0" applyBorder="1"/>
    <xf numFmtId="0" fontId="4" fillId="6" borderId="0" xfId="0" applyFont="1" applyFill="1" applyBorder="1" applyAlignment="1">
      <alignment horizontal="right"/>
    </xf>
    <xf numFmtId="167" fontId="5" fillId="0" borderId="5" xfId="0" applyNumberFormat="1" applyFont="1" applyBorder="1"/>
    <xf numFmtId="169" fontId="0" fillId="0" borderId="0" xfId="0" applyNumberFormat="1"/>
    <xf numFmtId="169" fontId="0" fillId="0" borderId="0" xfId="0" applyNumberFormat="1" applyBorder="1"/>
    <xf numFmtId="0" fontId="4" fillId="0" borderId="0" xfId="0" applyFont="1"/>
    <xf numFmtId="0" fontId="5" fillId="7" borderId="0" xfId="0" applyFont="1" applyFill="1" applyBorder="1" applyAlignment="1">
      <alignment horizontal="right"/>
    </xf>
    <xf numFmtId="0" fontId="5" fillId="7" borderId="0" xfId="0" applyFont="1" applyFill="1" applyBorder="1"/>
    <xf numFmtId="169" fontId="0" fillId="0" borderId="6" xfId="0" applyNumberFormat="1" applyBorder="1"/>
    <xf numFmtId="169" fontId="0" fillId="0" borderId="5" xfId="0" applyNumberFormat="1" applyBorder="1"/>
    <xf numFmtId="0" fontId="4" fillId="8" borderId="0" xfId="0" applyFont="1" applyFill="1" applyBorder="1"/>
    <xf numFmtId="0" fontId="5" fillId="8" borderId="0" xfId="0" applyFont="1" applyFill="1" applyAlignment="1"/>
    <xf numFmtId="0" fontId="5" fillId="8" borderId="0" xfId="0" applyFont="1" applyFill="1"/>
    <xf numFmtId="17" fontId="5" fillId="9" borderId="5" xfId="0" applyNumberFormat="1" applyFont="1" applyFill="1" applyBorder="1"/>
    <xf numFmtId="169" fontId="7" fillId="8" borderId="0" xfId="0" applyNumberFormat="1" applyFont="1" applyFill="1" applyAlignment="1"/>
    <xf numFmtId="169" fontId="4" fillId="8" borderId="0" xfId="0" applyNumberFormat="1" applyFont="1" applyFill="1" applyBorder="1"/>
    <xf numFmtId="169" fontId="7" fillId="8" borderId="0" xfId="0" applyNumberFormat="1" applyFont="1" applyFill="1"/>
    <xf numFmtId="17" fontId="4" fillId="7" borderId="0" xfId="0" applyNumberFormat="1" applyFont="1" applyFill="1"/>
    <xf numFmtId="17" fontId="4" fillId="0" borderId="0" xfId="0" applyNumberFormat="1" applyFont="1"/>
    <xf numFmtId="17" fontId="4" fillId="9" borderId="0" xfId="0" applyNumberFormat="1" applyFont="1" applyFill="1"/>
    <xf numFmtId="15" fontId="0" fillId="0" borderId="0" xfId="0" applyNumberFormat="1"/>
    <xf numFmtId="0" fontId="9" fillId="8" borderId="0" xfId="0" applyFont="1" applyFill="1"/>
    <xf numFmtId="0" fontId="4" fillId="10" borderId="0" xfId="0" applyFont="1" applyFill="1"/>
    <xf numFmtId="0" fontId="0" fillId="0" borderId="0" xfId="0" applyAlignment="1">
      <alignment horizontal="right"/>
    </xf>
    <xf numFmtId="0" fontId="4" fillId="10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10" borderId="0" xfId="0" applyFont="1" applyFill="1" applyAlignment="1">
      <alignment horizontal="left"/>
    </xf>
    <xf numFmtId="174" fontId="0" fillId="0" borderId="0" xfId="2" applyNumberFormat="1" applyFont="1"/>
    <xf numFmtId="169" fontId="7" fillId="8" borderId="5" xfId="0" applyNumberFormat="1" applyFont="1" applyFill="1" applyBorder="1" applyAlignment="1"/>
    <xf numFmtId="169" fontId="7" fillId="8" borderId="5" xfId="0" applyNumberFormat="1" applyFont="1" applyFill="1" applyBorder="1"/>
    <xf numFmtId="0" fontId="7" fillId="8" borderId="6" xfId="0" applyFont="1" applyFill="1" applyBorder="1" applyAlignment="1"/>
    <xf numFmtId="0" fontId="7" fillId="8" borderId="6" xfId="0" applyFont="1" applyFill="1" applyBorder="1"/>
    <xf numFmtId="169" fontId="4" fillId="8" borderId="6" xfId="0" applyNumberFormat="1" applyFont="1" applyFill="1" applyBorder="1"/>
    <xf numFmtId="0" fontId="13" fillId="11" borderId="7" xfId="0" applyFont="1" applyFill="1" applyBorder="1" applyAlignment="1">
      <alignment horizontal="center"/>
    </xf>
    <xf numFmtId="167" fontId="13" fillId="0" borderId="5" xfId="0" applyNumberFormat="1" applyFont="1" applyBorder="1"/>
    <xf numFmtId="169" fontId="15" fillId="6" borderId="0" xfId="0" applyNumberFormat="1" applyFont="1" applyFill="1"/>
    <xf numFmtId="169" fontId="4" fillId="0" borderId="0" xfId="0" applyNumberFormat="1" applyFont="1"/>
    <xf numFmtId="0" fontId="16" fillId="6" borderId="0" xfId="0" applyFont="1" applyFill="1"/>
    <xf numFmtId="22" fontId="0" fillId="0" borderId="0" xfId="0" applyNumberFormat="1"/>
    <xf numFmtId="174" fontId="4" fillId="0" borderId="0" xfId="2" applyNumberFormat="1" applyFont="1"/>
    <xf numFmtId="185" fontId="4" fillId="0" borderId="0" xfId="2" applyNumberFormat="1" applyFont="1"/>
    <xf numFmtId="0" fontId="16" fillId="0" borderId="0" xfId="0" applyFont="1"/>
    <xf numFmtId="169" fontId="16" fillId="0" borderId="0" xfId="0" applyNumberFormat="1" applyFont="1"/>
    <xf numFmtId="193" fontId="61" fillId="0" borderId="0" xfId="0" applyNumberFormat="1" applyFont="1" applyFill="1" applyBorder="1" applyProtection="1"/>
    <xf numFmtId="239" fontId="61" fillId="0" borderId="0" xfId="0" applyNumberFormat="1" applyFont="1" applyBorder="1"/>
    <xf numFmtId="239" fontId="61" fillId="0" borderId="0" xfId="0" applyNumberFormat="1" applyFont="1" applyFill="1" applyBorder="1"/>
    <xf numFmtId="193" fontId="61" fillId="0" borderId="0" xfId="0" applyNumberFormat="1" applyFont="1" applyFill="1" applyBorder="1" applyProtection="1">
      <protection locked="0"/>
    </xf>
    <xf numFmtId="193" fontId="61" fillId="0" borderId="0" xfId="0" applyNumberFormat="1" applyFont="1" applyBorder="1"/>
    <xf numFmtId="239" fontId="32" fillId="0" borderId="0" xfId="0" applyNumberFormat="1" applyFont="1" applyFill="1" applyBorder="1" applyProtection="1"/>
    <xf numFmtId="239" fontId="32" fillId="0" borderId="0" xfId="0" applyNumberFormat="1" applyFont="1" applyFill="1" applyBorder="1"/>
    <xf numFmtId="239" fontId="61" fillId="0" borderId="0" xfId="0" applyNumberFormat="1" applyFont="1" applyBorder="1" applyProtection="1"/>
    <xf numFmtId="239" fontId="61" fillId="0" borderId="0" xfId="0" applyNumberFormat="1" applyFont="1" applyFill="1" applyBorder="1" applyProtection="1">
      <protection locked="0"/>
    </xf>
    <xf numFmtId="239" fontId="32" fillId="0" borderId="0" xfId="0" applyNumberFormat="1" applyFont="1" applyBorder="1"/>
    <xf numFmtId="239" fontId="61" fillId="0" borderId="0" xfId="0" applyNumberFormat="1" applyFont="1" applyBorder="1" applyProtection="1">
      <protection locked="0"/>
    </xf>
    <xf numFmtId="173" fontId="63" fillId="0" borderId="0" xfId="2" applyNumberFormat="1" applyFont="1" applyBorder="1" applyProtection="1"/>
    <xf numFmtId="173" fontId="64" fillId="0" borderId="0" xfId="2" applyNumberFormat="1" applyFont="1" applyBorder="1" applyProtection="1">
      <protection locked="0"/>
    </xf>
    <xf numFmtId="173" fontId="32" fillId="0" borderId="0" xfId="2" applyNumberFormat="1" applyFont="1" applyBorder="1" applyProtection="1">
      <protection locked="0"/>
    </xf>
    <xf numFmtId="0" fontId="61" fillId="0" borderId="0" xfId="0" applyFont="1" applyBorder="1" applyAlignment="1">
      <alignment horizontal="right"/>
    </xf>
    <xf numFmtId="239" fontId="61" fillId="0" borderId="0" xfId="0" applyNumberFormat="1" applyFont="1" applyBorder="1" applyAlignment="1" applyProtection="1">
      <alignment horizontal="left"/>
    </xf>
    <xf numFmtId="239" fontId="61" fillId="0" borderId="0" xfId="0" applyNumberFormat="1" applyFont="1" applyBorder="1" applyAlignment="1" applyProtection="1">
      <alignment horizontal="right"/>
    </xf>
    <xf numFmtId="44" fontId="61" fillId="0" borderId="0" xfId="0" applyNumberFormat="1" applyFont="1" applyBorder="1" applyAlignment="1">
      <alignment horizontal="right"/>
    </xf>
    <xf numFmtId="1" fontId="19" fillId="0" borderId="8" xfId="0" applyNumberFormat="1" applyFont="1" applyFill="1" applyBorder="1"/>
    <xf numFmtId="14" fontId="65" fillId="0" borderId="0" xfId="0" applyNumberFormat="1" applyFont="1" applyFill="1"/>
    <xf numFmtId="239" fontId="66" fillId="0" borderId="0" xfId="0" applyNumberFormat="1" applyFont="1" applyFill="1" applyBorder="1"/>
    <xf numFmtId="193" fontId="62" fillId="0" borderId="0" xfId="0" applyNumberFormat="1" applyFont="1" applyBorder="1" applyAlignment="1" applyProtection="1">
      <alignment horizontal="right"/>
    </xf>
    <xf numFmtId="239" fontId="62" fillId="0" borderId="0" xfId="0" applyNumberFormat="1" applyFont="1" applyBorder="1" applyAlignment="1" applyProtection="1">
      <alignment horizontal="right"/>
    </xf>
    <xf numFmtId="0" fontId="62" fillId="0" borderId="0" xfId="0" applyFont="1" applyBorder="1" applyAlignment="1">
      <alignment horizontal="right"/>
    </xf>
    <xf numFmtId="239" fontId="62" fillId="0" borderId="0" xfId="0" applyNumberFormat="1" applyFont="1" applyBorder="1" applyAlignment="1" applyProtection="1">
      <alignment horizontal="left"/>
    </xf>
    <xf numFmtId="239" fontId="67" fillId="0" borderId="0" xfId="0" applyNumberFormat="1" applyFont="1" applyFill="1" applyBorder="1" applyAlignment="1" applyProtection="1">
      <alignment horizontal="left"/>
    </xf>
    <xf numFmtId="0" fontId="68" fillId="8" borderId="0" xfId="0" applyFont="1" applyFill="1" applyBorder="1"/>
    <xf numFmtId="193" fontId="61" fillId="0" borderId="0" xfId="0" applyNumberFormat="1" applyFont="1" applyBorder="1" applyProtection="1">
      <protection locked="0"/>
    </xf>
    <xf numFmtId="1" fontId="19" fillId="0" borderId="0" xfId="0" applyNumberFormat="1" applyFont="1" applyFill="1" applyBorder="1"/>
    <xf numFmtId="0" fontId="16" fillId="0" borderId="0" xfId="0" applyFont="1" applyBorder="1"/>
    <xf numFmtId="14" fontId="19" fillId="0" borderId="0" xfId="0" applyNumberFormat="1" applyFont="1" applyFill="1" applyBorder="1"/>
    <xf numFmtId="173" fontId="19" fillId="0" borderId="0" xfId="0" applyNumberFormat="1" applyFont="1" applyFill="1" applyBorder="1"/>
    <xf numFmtId="0" fontId="4" fillId="0" borderId="0" xfId="0" applyFont="1" applyFill="1" applyBorder="1"/>
    <xf numFmtId="0" fontId="7" fillId="6" borderId="0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69" fillId="13" borderId="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69" fillId="0" borderId="0" xfId="0" applyFont="1" applyFill="1" applyBorder="1" applyAlignment="1">
      <alignment horizontal="center" wrapText="1"/>
    </xf>
    <xf numFmtId="0" fontId="69" fillId="14" borderId="0" xfId="0" applyFont="1" applyFill="1" applyBorder="1" applyAlignment="1">
      <alignment horizontal="center" wrapText="1"/>
    </xf>
    <xf numFmtId="169" fontId="70" fillId="0" borderId="0" xfId="0" applyNumberFormat="1" applyFont="1" applyFill="1" applyAlignment="1"/>
    <xf numFmtId="169" fontId="71" fillId="8" borderId="6" xfId="0" applyNumberFormat="1" applyFont="1" applyFill="1" applyBorder="1"/>
    <xf numFmtId="169" fontId="70" fillId="0" borderId="0" xfId="0" applyNumberFormat="1" applyFont="1" applyFill="1"/>
    <xf numFmtId="169" fontId="70" fillId="8" borderId="5" xfId="0" applyNumberFormat="1" applyFont="1" applyFill="1" applyBorder="1"/>
    <xf numFmtId="0" fontId="70" fillId="8" borderId="6" xfId="0" applyFont="1" applyFill="1" applyBorder="1"/>
    <xf numFmtId="169" fontId="71" fillId="8" borderId="0" xfId="0" applyNumberFormat="1" applyFont="1" applyFill="1" applyBorder="1"/>
    <xf numFmtId="239" fontId="72" fillId="0" borderId="0" xfId="0" applyNumberFormat="1" applyFont="1" applyFill="1" applyBorder="1" applyAlignment="1" applyProtection="1">
      <alignment horizontal="right"/>
    </xf>
    <xf numFmtId="239" fontId="73" fillId="0" borderId="0" xfId="0" applyNumberFormat="1" applyFont="1" applyFill="1" applyBorder="1"/>
    <xf numFmtId="169" fontId="70" fillId="15" borderId="0" xfId="0" applyNumberFormat="1" applyFont="1" applyFill="1" applyAlignment="1"/>
    <xf numFmtId="169" fontId="70" fillId="15" borderId="0" xfId="0" applyNumberFormat="1" applyFont="1" applyFill="1"/>
    <xf numFmtId="239" fontId="74" fillId="0" borderId="0" xfId="0" applyNumberFormat="1" applyFont="1" applyFill="1" applyBorder="1"/>
    <xf numFmtId="1" fontId="8" fillId="0" borderId="8" xfId="0" applyNumberFormat="1" applyFont="1" applyFill="1" applyBorder="1" applyAlignment="1">
      <alignment horizontal="right"/>
    </xf>
    <xf numFmtId="1" fontId="19" fillId="0" borderId="0" xfId="0" applyNumberFormat="1" applyFont="1" applyFill="1" applyBorder="1" applyAlignment="1">
      <alignment horizontal="right"/>
    </xf>
    <xf numFmtId="169" fontId="75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169" fontId="76" fillId="0" borderId="0" xfId="0" applyNumberFormat="1" applyFont="1" applyFill="1" applyAlignment="1">
      <alignment horizontal="right"/>
    </xf>
    <xf numFmtId="14" fontId="77" fillId="0" borderId="0" xfId="0" applyNumberFormat="1" applyFont="1" applyFill="1" applyBorder="1"/>
    <xf numFmtId="173" fontId="77" fillId="0" borderId="0" xfId="2" applyNumberFormat="1" applyFont="1" applyFill="1" applyBorder="1"/>
    <xf numFmtId="14" fontId="77" fillId="0" borderId="0" xfId="0" applyNumberFormat="1" applyFont="1" applyFill="1" applyBorder="1" applyAlignment="1">
      <alignment horizontal="right"/>
    </xf>
    <xf numFmtId="193" fontId="74" fillId="0" borderId="0" xfId="0" applyNumberFormat="1" applyFont="1" applyFill="1" applyBorder="1"/>
    <xf numFmtId="193" fontId="66" fillId="5" borderId="0" xfId="0" applyNumberFormat="1" applyFont="1" applyFill="1" applyBorder="1"/>
    <xf numFmtId="174" fontId="77" fillId="0" borderId="0" xfId="2" applyNumberFormat="1" applyFont="1" applyFill="1" applyBorder="1"/>
    <xf numFmtId="193" fontId="61" fillId="16" borderId="0" xfId="0" applyNumberFormat="1" applyFont="1" applyFill="1" applyBorder="1" applyAlignment="1" applyProtection="1"/>
    <xf numFmtId="239" fontId="66" fillId="5" borderId="0" xfId="0" applyNumberFormat="1" applyFont="1" applyFill="1" applyBorder="1"/>
    <xf numFmtId="237" fontId="66" fillId="0" borderId="0" xfId="0" applyNumberFormat="1" applyFont="1" applyFill="1" applyBorder="1"/>
    <xf numFmtId="168" fontId="19" fillId="0" borderId="0" xfId="0" applyNumberFormat="1" applyFont="1" applyFill="1" applyBorder="1"/>
    <xf numFmtId="239" fontId="64" fillId="0" borderId="0" xfId="0" applyNumberFormat="1" applyFont="1" applyFill="1" applyBorder="1"/>
    <xf numFmtId="169" fontId="19" fillId="0" borderId="0" xfId="0" applyNumberFormat="1" applyFont="1" applyFill="1" applyBorder="1"/>
    <xf numFmtId="239" fontId="61" fillId="0" borderId="0" xfId="0" applyNumberFormat="1" applyFont="1" applyFill="1" applyBorder="1" applyProtection="1"/>
    <xf numFmtId="239" fontId="78" fillId="10" borderId="0" xfId="0" applyNumberFormat="1" applyFont="1" applyFill="1" applyBorder="1"/>
    <xf numFmtId="169" fontId="70" fillId="8" borderId="5" xfId="0" applyNumberFormat="1" applyFont="1" applyFill="1" applyBorder="1" applyAlignment="1">
      <alignment horizontal="right"/>
    </xf>
    <xf numFmtId="0" fontId="70" fillId="8" borderId="6" xfId="0" applyFont="1" applyFill="1" applyBorder="1" applyAlignment="1">
      <alignment horizontal="right"/>
    </xf>
    <xf numFmtId="169" fontId="71" fillId="8" borderId="6" xfId="0" applyNumberFormat="1" applyFont="1" applyFill="1" applyBorder="1" applyAlignment="1">
      <alignment horizontal="right"/>
    </xf>
    <xf numFmtId="173" fontId="16" fillId="0" borderId="0" xfId="2" applyNumberFormat="1" applyFont="1"/>
    <xf numFmtId="0" fontId="16" fillId="0" borderId="0" xfId="0" applyFont="1" applyBorder="1" applyAlignment="1">
      <alignment horizontal="center"/>
    </xf>
    <xf numFmtId="0" fontId="16" fillId="10" borderId="0" xfId="0" applyFont="1" applyFill="1"/>
    <xf numFmtId="193" fontId="61" fillId="0" borderId="0" xfId="0" applyNumberFormat="1" applyFont="1" applyFill="1" applyBorder="1"/>
    <xf numFmtId="0" fontId="16" fillId="12" borderId="0" xfId="0" applyFont="1" applyFill="1"/>
    <xf numFmtId="169" fontId="69" fillId="13" borderId="0" xfId="0" applyNumberFormat="1" applyFont="1" applyFill="1" applyAlignment="1"/>
    <xf numFmtId="169" fontId="69" fillId="13" borderId="0" xfId="0" applyNumberFormat="1" applyFont="1" applyFill="1"/>
    <xf numFmtId="239" fontId="61" fillId="5" borderId="0" xfId="0" applyNumberFormat="1" applyFont="1" applyFill="1" applyBorder="1" applyProtection="1"/>
    <xf numFmtId="193" fontId="61" fillId="5" borderId="0" xfId="0" applyNumberFormat="1" applyFont="1" applyFill="1" applyBorder="1" applyProtection="1"/>
    <xf numFmtId="239" fontId="61" fillId="5" borderId="0" xfId="0" applyNumberFormat="1" applyFont="1" applyFill="1" applyBorder="1"/>
    <xf numFmtId="239" fontId="32" fillId="5" borderId="0" xfId="0" applyNumberFormat="1" applyFont="1" applyFill="1" applyBorder="1" applyProtection="1"/>
    <xf numFmtId="239" fontId="32" fillId="5" borderId="0" xfId="0" applyNumberFormat="1" applyFont="1" applyFill="1" applyBorder="1"/>
    <xf numFmtId="239" fontId="61" fillId="5" borderId="0" xfId="0" applyNumberFormat="1" applyFont="1" applyFill="1" applyBorder="1" applyProtection="1">
      <protection locked="0"/>
    </xf>
    <xf numFmtId="193" fontId="61" fillId="5" borderId="0" xfId="0" applyNumberFormat="1" applyFont="1" applyFill="1" applyBorder="1" applyProtection="1">
      <protection locked="0"/>
    </xf>
  </cellXfs>
  <cellStyles count="15">
    <cellStyle name="??_?.????" xfId="1"/>
    <cellStyle name="Comma" xfId="2" builtinId="3"/>
    <cellStyle name="Date" xfId="3"/>
    <cellStyle name="Fixed" xfId="4"/>
    <cellStyle name="HEADER" xfId="5"/>
    <cellStyle name="Heading1" xfId="6"/>
    <cellStyle name="Heading2" xfId="7"/>
    <cellStyle name="HIGHLIGHT" xfId="8"/>
    <cellStyle name="NewFill" xfId="9"/>
    <cellStyle name="Normal" xfId="0" builtinId="0"/>
    <cellStyle name="Normal - Style1" xfId="10"/>
    <cellStyle name="Total" xfId="11" builtinId="25" customBuiltin="1"/>
    <cellStyle name="Unprot" xfId="12"/>
    <cellStyle name="Unprot$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Button" lockText="1"/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</xdr:row>
          <xdr:rowOff>83820</xdr:rowOff>
        </xdr:from>
        <xdr:to>
          <xdr:col>6</xdr:col>
          <xdr:colOff>632460</xdr:colOff>
          <xdr:row>2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655320</xdr:colOff>
          <xdr:row>1</xdr:row>
          <xdr:rowOff>0</xdr:rowOff>
        </xdr:from>
        <xdr:to>
          <xdr:col>12</xdr:col>
          <xdr:colOff>929640</xdr:colOff>
          <xdr:row>2</xdr:row>
          <xdr:rowOff>45720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739140</xdr:colOff>
          <xdr:row>1</xdr:row>
          <xdr:rowOff>144780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0</xdr:row>
          <xdr:rowOff>106680</xdr:rowOff>
        </xdr:from>
        <xdr:to>
          <xdr:col>9</xdr:col>
          <xdr:colOff>457200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9</xdr:col>
          <xdr:colOff>411480</xdr:colOff>
          <xdr:row>1</xdr:row>
          <xdr:rowOff>91440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9</xdr:col>
          <xdr:colOff>449580</xdr:colOff>
          <xdr:row>2</xdr:row>
          <xdr:rowOff>190500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6680"/>
              <a:ext cx="922020" cy="464820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1158240</xdr:colOff>
          <xdr:row>0</xdr:row>
          <xdr:rowOff>30480</xdr:rowOff>
        </xdr:from>
        <xdr:to>
          <xdr:col>4</xdr:col>
          <xdr:colOff>998220</xdr:colOff>
          <xdr:row>3</xdr:row>
          <xdr:rowOff>7620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3</xdr:row>
          <xdr:rowOff>7620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769620</xdr:colOff>
          <xdr:row>3</xdr:row>
          <xdr:rowOff>7620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68580</xdr:rowOff>
        </xdr:from>
        <xdr:to>
          <xdr:col>1</xdr:col>
          <xdr:colOff>754380</xdr:colOff>
          <xdr:row>1</xdr:row>
          <xdr:rowOff>137160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251460</xdr:colOff>
          <xdr:row>0</xdr:row>
          <xdr:rowOff>0</xdr:rowOff>
        </xdr:from>
        <xdr:to>
          <xdr:col>17</xdr:col>
          <xdr:colOff>76200</xdr:colOff>
          <xdr:row>1</xdr:row>
          <xdr:rowOff>91440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137160</xdr:colOff>
          <xdr:row>0</xdr:row>
          <xdr:rowOff>7620</xdr:rowOff>
        </xdr:from>
        <xdr:to>
          <xdr:col>18</xdr:col>
          <xdr:colOff>60960</xdr:colOff>
          <xdr:row>1</xdr:row>
          <xdr:rowOff>121920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0</xdr:row>
          <xdr:rowOff>30480</xdr:rowOff>
        </xdr:from>
        <xdr:to>
          <xdr:col>4</xdr:col>
          <xdr:colOff>220980</xdr:colOff>
          <xdr:row>1</xdr:row>
          <xdr:rowOff>129540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2.xml"/><Relationship Id="rId20" Type="http://schemas.openxmlformats.org/officeDocument/2006/relationships/ctrlProp" Target="../ctrlProps/ctrlProp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ctrlProp" Target="../ctrlProps/ctrlProp1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8.xml"/><Relationship Id="rId5" Type="http://schemas.openxmlformats.org/officeDocument/2006/relationships/image" Target="../media/image6.emf"/><Relationship Id="rId10" Type="http://schemas.openxmlformats.org/officeDocument/2006/relationships/ctrlProp" Target="../ctrlProps/ctrlProp7.xml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R35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defaultColWidth="9.109375" defaultRowHeight="13.2"/>
  <cols>
    <col min="1" max="1" width="11.109375" style="50" customWidth="1"/>
    <col min="2" max="2" width="8.33203125" style="50" customWidth="1"/>
    <col min="3" max="3" width="7.6640625" style="50" customWidth="1"/>
    <col min="4" max="4" width="8.33203125" style="50" customWidth="1"/>
    <col min="5" max="5" width="10.6640625" style="50" hidden="1" customWidth="1"/>
    <col min="6" max="6" width="9.33203125" style="50" hidden="1" customWidth="1"/>
    <col min="7" max="8" width="10.6640625" style="50" hidden="1" customWidth="1"/>
    <col min="9" max="9" width="8.109375" style="50" hidden="1" customWidth="1"/>
    <col min="10" max="11" width="10.6640625" style="50" hidden="1" customWidth="1"/>
    <col min="12" max="12" width="8.6640625" style="50" customWidth="1"/>
    <col min="13" max="15" width="10.6640625" style="50" hidden="1" customWidth="1"/>
    <col min="16" max="16" width="8.5546875" style="50" customWidth="1"/>
    <col min="17" max="17" width="12.109375" style="50" hidden="1" customWidth="1"/>
    <col min="18" max="19" width="10.6640625" style="50" hidden="1" customWidth="1"/>
    <col min="20" max="20" width="4" style="50" hidden="1" customWidth="1"/>
    <col min="21" max="23" width="8.6640625" style="50" hidden="1" customWidth="1"/>
    <col min="24" max="24" width="6.88671875" style="50" customWidth="1"/>
    <col min="25" max="29" width="11" style="50" customWidth="1"/>
    <col min="30" max="31" width="9.33203125" style="50" customWidth="1"/>
    <col min="32" max="32" width="11" style="50" customWidth="1"/>
    <col min="33" max="34" width="11" style="50" hidden="1" customWidth="1"/>
    <col min="35" max="43" width="11" style="50" customWidth="1"/>
    <col min="44" max="44" width="13.5546875" style="50" customWidth="1"/>
    <col min="45" max="45" width="17.6640625" style="50" bestFit="1" customWidth="1"/>
    <col min="46" max="46" width="7.44140625" style="50" customWidth="1"/>
    <col min="47" max="50" width="11" style="50" customWidth="1"/>
    <col min="51" max="51" width="11.5546875" style="50" customWidth="1"/>
    <col min="52" max="52" width="10.109375" style="50" customWidth="1"/>
    <col min="53" max="53" width="10.6640625" style="50" customWidth="1"/>
    <col min="54" max="54" width="8.109375" style="50" customWidth="1"/>
    <col min="55" max="16384" width="9.109375" style="50"/>
  </cols>
  <sheetData>
    <row r="1" spans="1:70">
      <c r="A1" s="70"/>
      <c r="B1" s="102" t="s">
        <v>4</v>
      </c>
      <c r="C1" s="103"/>
      <c r="D1" s="73" t="s">
        <v>55</v>
      </c>
      <c r="E1" s="66" t="s">
        <v>64</v>
      </c>
      <c r="F1" s="75" t="s">
        <v>61</v>
      </c>
      <c r="G1" s="68" t="s">
        <v>66</v>
      </c>
      <c r="H1" s="66" t="s">
        <v>62</v>
      </c>
      <c r="I1" s="74" t="s">
        <v>57</v>
      </c>
      <c r="J1" s="68" t="s">
        <v>68</v>
      </c>
      <c r="K1" s="74" t="s">
        <v>65</v>
      </c>
      <c r="L1" s="73" t="s">
        <v>56</v>
      </c>
      <c r="M1" s="66" t="s">
        <v>64</v>
      </c>
      <c r="N1" s="68" t="s">
        <v>67</v>
      </c>
      <c r="O1" s="75" t="s">
        <v>58</v>
      </c>
      <c r="P1" s="75" t="s">
        <v>60</v>
      </c>
      <c r="Q1" s="69" t="s">
        <v>64</v>
      </c>
      <c r="R1" s="68" t="s">
        <v>63</v>
      </c>
      <c r="S1" s="68" t="s">
        <v>59</v>
      </c>
      <c r="T1" s="68"/>
      <c r="U1" s="97" t="s">
        <v>69</v>
      </c>
      <c r="V1" s="97" t="s">
        <v>70</v>
      </c>
      <c r="W1" s="97" t="s">
        <v>71</v>
      </c>
      <c r="X1" s="103"/>
      <c r="Y1" s="104" t="s">
        <v>101</v>
      </c>
      <c r="Z1" s="104" t="s">
        <v>81</v>
      </c>
      <c r="AA1" s="104" t="s">
        <v>116</v>
      </c>
      <c r="AB1" s="104" t="s">
        <v>115</v>
      </c>
      <c r="AC1" s="104" t="s">
        <v>114</v>
      </c>
      <c r="AD1" s="104" t="s">
        <v>109</v>
      </c>
      <c r="AE1" s="104" t="s">
        <v>125</v>
      </c>
      <c r="AF1" s="105"/>
      <c r="AG1" s="106" t="s">
        <v>102</v>
      </c>
      <c r="AH1" s="106" t="s">
        <v>88</v>
      </c>
      <c r="AI1" s="106" t="s">
        <v>103</v>
      </c>
      <c r="AJ1" s="106" t="s">
        <v>80</v>
      </c>
      <c r="AK1" s="106" t="s">
        <v>104</v>
      </c>
      <c r="AL1" s="106" t="s">
        <v>105</v>
      </c>
      <c r="AM1" s="106" t="s">
        <v>106</v>
      </c>
      <c r="AN1" s="106" t="s">
        <v>128</v>
      </c>
      <c r="AO1" s="106" t="s">
        <v>107</v>
      </c>
      <c r="AP1" s="106" t="s">
        <v>109</v>
      </c>
      <c r="AQ1" s="106" t="s">
        <v>88</v>
      </c>
      <c r="AR1" s="106" t="s">
        <v>110</v>
      </c>
      <c r="AS1" s="106" t="s">
        <v>130</v>
      </c>
      <c r="AT1" s="103"/>
      <c r="AU1" s="103"/>
      <c r="AV1" s="73" t="s">
        <v>82</v>
      </c>
      <c r="AW1" s="73" t="s">
        <v>83</v>
      </c>
      <c r="AX1" s="73" t="s">
        <v>84</v>
      </c>
      <c r="AY1" s="73" t="s">
        <v>85</v>
      </c>
      <c r="AZ1" s="73" t="s">
        <v>86</v>
      </c>
      <c r="BA1" s="73" t="s">
        <v>87</v>
      </c>
      <c r="BB1" s="80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</row>
    <row r="2" spans="1:70" hidden="1">
      <c r="A2" s="71"/>
      <c r="B2" s="84"/>
      <c r="C2" s="82"/>
      <c r="D2" s="82"/>
      <c r="E2" s="82"/>
      <c r="F2" s="82"/>
      <c r="G2" s="82"/>
      <c r="H2" s="82"/>
      <c r="I2" s="83">
        <f>I3-D3</f>
        <v>1.0000000000000009E-2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</row>
    <row r="3" spans="1:70">
      <c r="B3" s="84"/>
      <c r="C3" s="107" t="s">
        <v>98</v>
      </c>
      <c r="D3" s="112">
        <f t="shared" ref="D3:S3" si="0">AVERAGE(D10:D10)</f>
        <v>0.33</v>
      </c>
      <c r="E3" s="108">
        <f t="shared" si="0"/>
        <v>0.37199999999999989</v>
      </c>
      <c r="F3" s="112">
        <f t="shared" si="0"/>
        <v>0.32</v>
      </c>
      <c r="G3" s="112">
        <f t="shared" si="0"/>
        <v>0.29499999999999998</v>
      </c>
      <c r="H3" s="112">
        <f t="shared" si="0"/>
        <v>0.32</v>
      </c>
      <c r="I3" s="112">
        <f t="shared" si="0"/>
        <v>0.34</v>
      </c>
      <c r="J3" s="112">
        <f t="shared" si="0"/>
        <v>0.34</v>
      </c>
      <c r="K3" s="112">
        <f t="shared" si="0"/>
        <v>0.36</v>
      </c>
      <c r="L3" s="112">
        <f t="shared" si="0"/>
        <v>0.39</v>
      </c>
      <c r="M3" s="112">
        <f t="shared" si="0"/>
        <v>0.42199999999999971</v>
      </c>
      <c r="N3" s="112">
        <f t="shared" si="0"/>
        <v>0.39</v>
      </c>
      <c r="O3" s="112">
        <f t="shared" si="0"/>
        <v>0.43</v>
      </c>
      <c r="P3" s="112">
        <f t="shared" si="0"/>
        <v>0.39</v>
      </c>
      <c r="Q3" s="108">
        <f t="shared" si="0"/>
        <v>0.4319999999999995</v>
      </c>
      <c r="R3" s="108">
        <f t="shared" si="0"/>
        <v>0.39</v>
      </c>
      <c r="S3" s="108">
        <f t="shared" si="0"/>
        <v>0.4</v>
      </c>
      <c r="T3" s="107"/>
      <c r="U3" s="112">
        <f>AVERAGE(U10:U10)</f>
        <v>0.115</v>
      </c>
      <c r="V3" s="112">
        <f>AVERAGE(V10:V10)</f>
        <v>0.22467499999999999</v>
      </c>
      <c r="W3" s="112">
        <f>AVERAGE(W10:W10)</f>
        <v>0.28000000000000003</v>
      </c>
      <c r="X3" s="107"/>
      <c r="Y3" s="112">
        <f t="shared" ref="Y3:AE3" si="1">AVERAGE(Y10:Y10)</f>
        <v>0.31199999999999939</v>
      </c>
      <c r="Z3" s="112">
        <f t="shared" si="1"/>
        <v>0.27199999999999935</v>
      </c>
      <c r="AA3" s="112">
        <f t="shared" si="1"/>
        <v>0.30199999999999938</v>
      </c>
      <c r="AB3" s="112">
        <f t="shared" si="1"/>
        <v>0.35699999999999937</v>
      </c>
      <c r="AC3" s="112">
        <f t="shared" si="1"/>
        <v>0.38</v>
      </c>
      <c r="AD3" s="112">
        <f t="shared" si="1"/>
        <v>0.20979999999999999</v>
      </c>
      <c r="AE3" s="112">
        <f t="shared" si="1"/>
        <v>0.21402999999999936</v>
      </c>
      <c r="AF3" s="112"/>
      <c r="AG3" s="112">
        <f t="shared" ref="AG3:AR3" si="2">AVERAGE(AG10:AG10)</f>
        <v>0</v>
      </c>
      <c r="AH3" s="112">
        <f t="shared" si="2"/>
        <v>0</v>
      </c>
      <c r="AI3" s="112">
        <f t="shared" si="2"/>
        <v>-0.01</v>
      </c>
      <c r="AJ3" s="112">
        <f t="shared" si="2"/>
        <v>0</v>
      </c>
      <c r="AK3" s="112">
        <f t="shared" si="2"/>
        <v>1.4999999999999999E-2</v>
      </c>
      <c r="AL3" s="112">
        <f t="shared" si="2"/>
        <v>0.03</v>
      </c>
      <c r="AM3" s="112">
        <f t="shared" si="2"/>
        <v>0</v>
      </c>
      <c r="AN3" s="112">
        <f t="shared" si="2"/>
        <v>-0.04</v>
      </c>
      <c r="AO3" s="112">
        <f t="shared" si="2"/>
        <v>-0.01</v>
      </c>
      <c r="AP3" s="112">
        <f t="shared" si="2"/>
        <v>0.155</v>
      </c>
      <c r="AQ3" s="112">
        <f t="shared" si="2"/>
        <v>5.0000000000000001E-3</v>
      </c>
      <c r="AR3" s="112">
        <f t="shared" si="2"/>
        <v>0.02</v>
      </c>
      <c r="AS3" s="112"/>
      <c r="AT3" s="108"/>
      <c r="AU3" s="109" t="s">
        <v>98</v>
      </c>
      <c r="AV3" s="108">
        <f t="shared" ref="AV3:BA3" si="3">AVERAGE(AV10:AV10)</f>
        <v>0.63200000000000001</v>
      </c>
      <c r="AW3" s="108">
        <f t="shared" si="3"/>
        <v>0.54200000000000004</v>
      </c>
      <c r="AX3" s="108">
        <f t="shared" si="3"/>
        <v>0.39200000000000002</v>
      </c>
      <c r="AY3" s="108">
        <f t="shared" si="3"/>
        <v>0.29199999999999998</v>
      </c>
      <c r="AZ3" s="108">
        <f t="shared" si="3"/>
        <v>0.17199999999999999</v>
      </c>
      <c r="BA3" s="108">
        <f t="shared" si="3"/>
        <v>0.152</v>
      </c>
      <c r="BB3" s="82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</row>
    <row r="4" spans="1:70">
      <c r="B4" s="84"/>
      <c r="C4" s="107" t="s">
        <v>99</v>
      </c>
      <c r="D4" s="108">
        <f>AVERAGE(D12:D17)</f>
        <v>0.33583333333333337</v>
      </c>
      <c r="E4" s="108">
        <f t="shared" ref="E4:P4" si="4">AVERAGE(E12:E17)</f>
        <v>0.33583333333333337</v>
      </c>
      <c r="F4" s="108">
        <f t="shared" si="4"/>
        <v>0.32583333333333336</v>
      </c>
      <c r="G4" s="108">
        <f t="shared" si="4"/>
        <v>0.30083333333333334</v>
      </c>
      <c r="H4" s="108">
        <f t="shared" si="4"/>
        <v>0.32583333333333336</v>
      </c>
      <c r="I4" s="108">
        <f t="shared" si="4"/>
        <v>0.34583333333333338</v>
      </c>
      <c r="J4" s="108">
        <f t="shared" si="4"/>
        <v>0.34583333333333338</v>
      </c>
      <c r="K4" s="108">
        <f t="shared" si="4"/>
        <v>0.34583333333333338</v>
      </c>
      <c r="L4" s="108">
        <f t="shared" si="4"/>
        <v>0.36583333333333329</v>
      </c>
      <c r="M4" s="108">
        <f t="shared" si="4"/>
        <v>0.36583333333333329</v>
      </c>
      <c r="N4" s="108">
        <f t="shared" si="4"/>
        <v>0.36583333333333329</v>
      </c>
      <c r="O4" s="108">
        <f t="shared" si="4"/>
        <v>0.38583333333333331</v>
      </c>
      <c r="P4" s="108">
        <f t="shared" si="4"/>
        <v>0.33583333333333337</v>
      </c>
      <c r="Q4" s="107"/>
      <c r="R4" s="107"/>
      <c r="S4" s="107"/>
      <c r="T4" s="107"/>
      <c r="U4" s="108">
        <f>AVERAGE(U11:U17)</f>
        <v>0.14071428571428574</v>
      </c>
      <c r="V4" s="108">
        <f>AVERAGE(V11:V17)</f>
        <v>0.14071428571428574</v>
      </c>
      <c r="W4" s="108">
        <f>AVERAGE(W11:W17)</f>
        <v>0.34071428571428569</v>
      </c>
      <c r="X4" s="107"/>
      <c r="Y4" s="108">
        <f t="shared" ref="Y4:AE4" si="5">AVERAGE(Y12:Y17)</f>
        <v>0.26999999999999996</v>
      </c>
      <c r="Z4" s="108">
        <f t="shared" si="5"/>
        <v>0.17083333333333336</v>
      </c>
      <c r="AA4" s="108">
        <f t="shared" si="5"/>
        <v>0.28000000000000003</v>
      </c>
      <c r="AB4" s="108">
        <f t="shared" si="5"/>
        <v>0.315</v>
      </c>
      <c r="AC4" s="108">
        <f t="shared" si="5"/>
        <v>0.315</v>
      </c>
      <c r="AD4" s="108">
        <f t="shared" si="5"/>
        <v>-0.24666666666666662</v>
      </c>
      <c r="AE4" s="108">
        <f t="shared" si="5"/>
        <v>0.10923333333333335</v>
      </c>
      <c r="AF4" s="109" t="s">
        <v>99</v>
      </c>
      <c r="AG4" s="108">
        <f t="shared" ref="AG4:AO4" si="6">AVERAGE(AG11:AG17)</f>
        <v>0</v>
      </c>
      <c r="AH4" s="108">
        <f t="shared" si="6"/>
        <v>0</v>
      </c>
      <c r="AI4" s="108">
        <f t="shared" si="6"/>
        <v>7.4999999999999997E-3</v>
      </c>
      <c r="AJ4" s="108">
        <f t="shared" si="6"/>
        <v>0</v>
      </c>
      <c r="AK4" s="108">
        <f t="shared" si="6"/>
        <v>0.02</v>
      </c>
      <c r="AL4" s="108">
        <f t="shared" si="6"/>
        <v>0.04</v>
      </c>
      <c r="AM4" s="108">
        <f t="shared" si="6"/>
        <v>0</v>
      </c>
      <c r="AN4" s="108">
        <f>AVERAGE(AN11:AN17)</f>
        <v>0</v>
      </c>
      <c r="AO4" s="108">
        <f t="shared" si="6"/>
        <v>-5.0000000000000001E-3</v>
      </c>
      <c r="AP4" s="108">
        <f>AVERAGE(AP11:AP17)</f>
        <v>0.155</v>
      </c>
      <c r="AQ4" s="108">
        <f>AVERAGE(AQ11:AQ17)</f>
        <v>0</v>
      </c>
      <c r="AR4" s="108">
        <f>AVERAGE(AR11:AR17)</f>
        <v>3.5000000000000003E-2</v>
      </c>
      <c r="AS4" s="108"/>
      <c r="AT4" s="108"/>
      <c r="AU4" s="109" t="s">
        <v>99</v>
      </c>
      <c r="AV4" s="108">
        <f t="shared" ref="AV4:BA4" si="7">AVERAGE(AV11:AV17)</f>
        <v>0.50142857142857145</v>
      </c>
      <c r="AW4" s="108">
        <f t="shared" si="7"/>
        <v>0.44392857142857139</v>
      </c>
      <c r="AX4" s="108">
        <f t="shared" si="7"/>
        <v>0.33142857142857141</v>
      </c>
      <c r="AY4" s="108">
        <f t="shared" si="7"/>
        <v>0.24392857142857144</v>
      </c>
      <c r="AZ4" s="108">
        <f t="shared" si="7"/>
        <v>4.4999999999999998E-2</v>
      </c>
      <c r="BA4" s="108">
        <f t="shared" si="7"/>
        <v>0.04</v>
      </c>
      <c r="BB4" s="82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</row>
    <row r="5" spans="1:70">
      <c r="B5" s="84"/>
      <c r="C5" s="107" t="s">
        <v>100</v>
      </c>
      <c r="D5" s="108">
        <f>AVERAGE(D18:D22)</f>
        <v>0.41900000000000004</v>
      </c>
      <c r="E5" s="108">
        <f t="shared" ref="E5:P5" si="8">AVERAGE(E18:E22)</f>
        <v>0.41900000000000004</v>
      </c>
      <c r="F5" s="108">
        <f t="shared" si="8"/>
        <v>0.40900000000000009</v>
      </c>
      <c r="G5" s="108">
        <f t="shared" si="8"/>
        <v>0.38400000000000001</v>
      </c>
      <c r="H5" s="108">
        <f t="shared" si="8"/>
        <v>0.40900000000000009</v>
      </c>
      <c r="I5" s="108">
        <f t="shared" si="8"/>
        <v>0.57400000000000007</v>
      </c>
      <c r="J5" s="108">
        <f t="shared" si="8"/>
        <v>0.57400000000000007</v>
      </c>
      <c r="K5" s="108">
        <f t="shared" si="8"/>
        <v>0.58399999999999996</v>
      </c>
      <c r="L5" s="108">
        <f t="shared" si="8"/>
        <v>0.59399999999999997</v>
      </c>
      <c r="M5" s="108">
        <f t="shared" si="8"/>
        <v>0.59399999999999997</v>
      </c>
      <c r="N5" s="108">
        <f t="shared" si="8"/>
        <v>0.59399999999999997</v>
      </c>
      <c r="O5" s="108">
        <f t="shared" si="8"/>
        <v>0.624</v>
      </c>
      <c r="P5" s="108">
        <f t="shared" si="8"/>
        <v>0.68399999999999994</v>
      </c>
      <c r="Q5" s="107"/>
      <c r="R5" s="107"/>
      <c r="S5" s="107"/>
      <c r="T5" s="107"/>
      <c r="U5" s="108">
        <f>AVERAGE(U18:U22)</f>
        <v>0.25900000000000001</v>
      </c>
      <c r="V5" s="108">
        <f>AVERAGE(V18:V22)</f>
        <v>0.314</v>
      </c>
      <c r="W5" s="108">
        <f>AVERAGE(W18:W22)</f>
        <v>0.45261600000000007</v>
      </c>
      <c r="X5" s="107"/>
      <c r="Y5" s="108">
        <f>AVERAGE(Y18:Y22)</f>
        <v>0.31500000000000006</v>
      </c>
      <c r="Z5" s="108">
        <f>AVERAGE(Z18:Z22)</f>
        <v>0.28000000000000003</v>
      </c>
      <c r="AA5" s="108">
        <f>AVERAGE(AA18:AA22)</f>
        <v>0.35500000000000004</v>
      </c>
      <c r="AB5" s="108">
        <f>AVERAGE(AB18:AB22)</f>
        <v>0.38500000000000006</v>
      </c>
      <c r="AC5" s="108">
        <f t="shared" ref="AC5:AO5" si="9">AVERAGE(AC18:AC22)</f>
        <v>0.38500000000000006</v>
      </c>
      <c r="AD5" s="108">
        <f>AVERAGE(AD18:AD22)</f>
        <v>-0.19500000000000001</v>
      </c>
      <c r="AE5" s="108">
        <f>AVERAGE(AE18:AE22)</f>
        <v>0.21500000000000002</v>
      </c>
      <c r="AF5" s="109" t="s">
        <v>100</v>
      </c>
      <c r="AG5" s="108">
        <f t="shared" si="9"/>
        <v>0</v>
      </c>
      <c r="AH5" s="108">
        <f t="shared" si="9"/>
        <v>0</v>
      </c>
      <c r="AI5" s="108">
        <f t="shared" si="9"/>
        <v>3.5000000000000003E-2</v>
      </c>
      <c r="AJ5" s="108">
        <f t="shared" si="9"/>
        <v>0</v>
      </c>
      <c r="AK5" s="108">
        <f t="shared" si="9"/>
        <v>5.5000000000000007E-2</v>
      </c>
      <c r="AL5" s="108">
        <f t="shared" si="9"/>
        <v>0.05</v>
      </c>
      <c r="AM5" s="108">
        <f t="shared" si="9"/>
        <v>3.0000000000000006E-2</v>
      </c>
      <c r="AN5" s="108">
        <f>AVERAGE(AN18:AN22)</f>
        <v>0</v>
      </c>
      <c r="AO5" s="108">
        <f t="shared" si="9"/>
        <v>1.4999999999999999E-2</v>
      </c>
      <c r="AP5" s="108">
        <f>AVERAGE(AP18:AP22)</f>
        <v>0.155</v>
      </c>
      <c r="AQ5" s="108">
        <f>AVERAGE(AQ18:AQ22)</f>
        <v>5.0000000000000001E-3</v>
      </c>
      <c r="AR5" s="108">
        <f>AVERAGE(AR18:AR22)</f>
        <v>4.4999999999999998E-2</v>
      </c>
      <c r="AS5" s="108"/>
      <c r="AT5" s="108"/>
      <c r="AU5" s="109" t="s">
        <v>100</v>
      </c>
      <c r="AV5" s="108">
        <f t="shared" ref="AV5:BA5" si="10">AVERAGE(AV18:AV22)</f>
        <v>1.56</v>
      </c>
      <c r="AW5" s="108">
        <f t="shared" si="10"/>
        <v>1.1099999999999999</v>
      </c>
      <c r="AX5" s="108">
        <f t="shared" si="10"/>
        <v>0.47400000000000003</v>
      </c>
      <c r="AY5" s="108">
        <f t="shared" si="10"/>
        <v>0.33700000000000002</v>
      </c>
      <c r="AZ5" s="108">
        <f t="shared" si="10"/>
        <v>0.16999999999999998</v>
      </c>
      <c r="BA5" s="108">
        <f t="shared" si="10"/>
        <v>0.16500000000000001</v>
      </c>
      <c r="BB5" s="82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</row>
    <row r="6" spans="1:70">
      <c r="B6" s="70"/>
      <c r="C6" s="118"/>
      <c r="D6" s="116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1"/>
      <c r="BD6" s="81"/>
      <c r="BE6" s="125" t="s">
        <v>139</v>
      </c>
      <c r="BF6" s="125" t="s">
        <v>139</v>
      </c>
      <c r="BG6" s="125" t="s">
        <v>138</v>
      </c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</row>
    <row r="7" spans="1:70" ht="13.5" customHeight="1">
      <c r="B7" s="85" t="s">
        <v>4</v>
      </c>
      <c r="C7" s="86" t="s">
        <v>27</v>
      </c>
      <c r="D7" s="87" t="s">
        <v>55</v>
      </c>
      <c r="E7" s="87" t="s">
        <v>64</v>
      </c>
      <c r="F7" s="87" t="s">
        <v>61</v>
      </c>
      <c r="G7" s="87" t="s">
        <v>66</v>
      </c>
      <c r="H7" s="87" t="s">
        <v>62</v>
      </c>
      <c r="I7" s="87" t="s">
        <v>57</v>
      </c>
      <c r="J7" s="87" t="s">
        <v>68</v>
      </c>
      <c r="K7" s="87" t="s">
        <v>65</v>
      </c>
      <c r="L7" s="87" t="s">
        <v>56</v>
      </c>
      <c r="M7" s="87" t="s">
        <v>64</v>
      </c>
      <c r="N7" s="87" t="s">
        <v>67</v>
      </c>
      <c r="O7" s="87" t="s">
        <v>58</v>
      </c>
      <c r="P7" s="87" t="s">
        <v>60</v>
      </c>
      <c r="Q7" s="87" t="s">
        <v>51</v>
      </c>
      <c r="R7" s="87" t="s">
        <v>53</v>
      </c>
      <c r="S7" s="87" t="s">
        <v>45</v>
      </c>
      <c r="T7" s="89"/>
      <c r="U7" s="90" t="s">
        <v>44</v>
      </c>
      <c r="V7" s="90" t="s">
        <v>39</v>
      </c>
      <c r="W7" s="90" t="s">
        <v>40</v>
      </c>
      <c r="X7" s="89"/>
      <c r="Y7" s="129" t="s">
        <v>32</v>
      </c>
      <c r="Z7" s="129" t="s">
        <v>11</v>
      </c>
      <c r="AA7" s="129" t="s">
        <v>93</v>
      </c>
      <c r="AB7" s="129" t="s">
        <v>33</v>
      </c>
      <c r="AC7" s="129" t="s">
        <v>91</v>
      </c>
      <c r="AD7" s="129" t="s">
        <v>108</v>
      </c>
      <c r="AE7" s="129" t="s">
        <v>126</v>
      </c>
      <c r="AF7" s="91"/>
      <c r="AG7" s="99" t="s">
        <v>93</v>
      </c>
      <c r="AH7" s="99" t="s">
        <v>33</v>
      </c>
      <c r="AI7" s="99" t="s">
        <v>11</v>
      </c>
      <c r="AJ7" s="99" t="s">
        <v>32</v>
      </c>
      <c r="AK7" s="99" t="s">
        <v>94</v>
      </c>
      <c r="AL7" s="99" t="s">
        <v>95</v>
      </c>
      <c r="AM7" s="99" t="s">
        <v>96</v>
      </c>
      <c r="AN7" s="99" t="s">
        <v>127</v>
      </c>
      <c r="AO7" s="99" t="s">
        <v>97</v>
      </c>
      <c r="AP7" s="99" t="s">
        <v>108</v>
      </c>
      <c r="AQ7" s="100" t="s">
        <v>91</v>
      </c>
      <c r="AR7" s="100" t="s">
        <v>111</v>
      </c>
      <c r="AS7" s="100" t="s">
        <v>140</v>
      </c>
      <c r="AT7" s="91"/>
      <c r="AU7" s="91"/>
      <c r="AV7" s="121" t="s">
        <v>135</v>
      </c>
      <c r="AW7" s="122" t="s">
        <v>134</v>
      </c>
      <c r="AX7" s="123" t="s">
        <v>84</v>
      </c>
      <c r="AY7" s="123" t="s">
        <v>85</v>
      </c>
      <c r="AZ7" s="123" t="s">
        <v>86</v>
      </c>
      <c r="BA7" s="123" t="s">
        <v>133</v>
      </c>
      <c r="BB7" s="78" t="s">
        <v>136</v>
      </c>
      <c r="BC7" s="78" t="s">
        <v>137</v>
      </c>
      <c r="BD7" s="78" t="s">
        <v>138</v>
      </c>
      <c r="BE7" s="78" t="s">
        <v>88</v>
      </c>
      <c r="BF7" s="78" t="s">
        <v>55</v>
      </c>
      <c r="BG7" s="78" t="s">
        <v>55</v>
      </c>
    </row>
    <row r="8" spans="1:70">
      <c r="A8" s="42" t="s">
        <v>28</v>
      </c>
      <c r="B8" s="85" t="s">
        <v>5</v>
      </c>
      <c r="C8" s="88" t="s">
        <v>29</v>
      </c>
      <c r="D8" s="87" t="s">
        <v>6</v>
      </c>
      <c r="E8" s="87" t="s">
        <v>6</v>
      </c>
      <c r="F8" s="87" t="s">
        <v>6</v>
      </c>
      <c r="G8" s="87" t="s">
        <v>6</v>
      </c>
      <c r="H8" s="87" t="s">
        <v>6</v>
      </c>
      <c r="I8" s="87" t="s">
        <v>6</v>
      </c>
      <c r="J8" s="87" t="s">
        <v>6</v>
      </c>
      <c r="K8" s="87" t="s">
        <v>6</v>
      </c>
      <c r="L8" s="87" t="s">
        <v>6</v>
      </c>
      <c r="M8" s="87" t="s">
        <v>6</v>
      </c>
      <c r="N8" s="87" t="s">
        <v>6</v>
      </c>
      <c r="O8" s="87" t="s">
        <v>6</v>
      </c>
      <c r="P8" s="87" t="s">
        <v>6</v>
      </c>
      <c r="Q8" s="87" t="s">
        <v>6</v>
      </c>
      <c r="R8" s="87" t="s">
        <v>6</v>
      </c>
      <c r="S8" s="87" t="s">
        <v>6</v>
      </c>
      <c r="T8" s="89"/>
      <c r="U8" s="90" t="s">
        <v>6</v>
      </c>
      <c r="V8" s="90" t="s">
        <v>6</v>
      </c>
      <c r="W8" s="90" t="s">
        <v>6</v>
      </c>
      <c r="X8" s="89"/>
      <c r="Y8" s="130" t="s">
        <v>6</v>
      </c>
      <c r="Z8" s="130" t="s">
        <v>6</v>
      </c>
      <c r="AA8" s="130" t="s">
        <v>6</v>
      </c>
      <c r="AB8" s="130" t="s">
        <v>6</v>
      </c>
      <c r="AC8" s="130" t="s">
        <v>6</v>
      </c>
      <c r="AD8" s="130" t="s">
        <v>6</v>
      </c>
      <c r="AE8" s="130" t="s">
        <v>6</v>
      </c>
      <c r="AF8" s="93"/>
      <c r="AG8" s="100" t="s">
        <v>92</v>
      </c>
      <c r="AH8" s="100" t="s">
        <v>92</v>
      </c>
      <c r="AI8" s="100" t="s">
        <v>92</v>
      </c>
      <c r="AJ8" s="100" t="s">
        <v>92</v>
      </c>
      <c r="AK8" s="100" t="s">
        <v>92</v>
      </c>
      <c r="AL8" s="100" t="s">
        <v>92</v>
      </c>
      <c r="AM8" s="100" t="s">
        <v>92</v>
      </c>
      <c r="AN8" s="100" t="s">
        <v>92</v>
      </c>
      <c r="AO8" s="100" t="s">
        <v>92</v>
      </c>
      <c r="AP8" s="100" t="s">
        <v>92</v>
      </c>
      <c r="AQ8" s="100" t="s">
        <v>92</v>
      </c>
      <c r="AR8" s="100" t="s">
        <v>92</v>
      </c>
      <c r="AS8" s="100" t="s">
        <v>92</v>
      </c>
      <c r="AT8" s="93"/>
      <c r="AU8" s="93"/>
      <c r="AV8" s="94" t="s">
        <v>6</v>
      </c>
      <c r="AW8" s="95" t="s">
        <v>6</v>
      </c>
      <c r="AX8" s="92" t="s">
        <v>6</v>
      </c>
      <c r="AY8" s="92" t="s">
        <v>6</v>
      </c>
      <c r="AZ8" s="92" t="s">
        <v>6</v>
      </c>
      <c r="BA8" s="96" t="s">
        <v>6</v>
      </c>
      <c r="BB8" s="78" t="s">
        <v>6</v>
      </c>
      <c r="BC8" s="78" t="s">
        <v>6</v>
      </c>
      <c r="BD8" s="78" t="s">
        <v>6</v>
      </c>
      <c r="BE8" s="78" t="s">
        <v>6</v>
      </c>
      <c r="BF8" s="78" t="s">
        <v>6</v>
      </c>
      <c r="BG8" s="78" t="s">
        <v>6</v>
      </c>
    </row>
    <row r="9" spans="1:70">
      <c r="A9" s="43" t="s">
        <v>72</v>
      </c>
      <c r="B9" s="44" t="s">
        <v>72</v>
      </c>
      <c r="C9" s="45"/>
      <c r="D9" s="73" t="s">
        <v>55</v>
      </c>
      <c r="E9" s="66" t="s">
        <v>64</v>
      </c>
      <c r="F9" s="75" t="s">
        <v>61</v>
      </c>
      <c r="G9" s="67" t="s">
        <v>66</v>
      </c>
      <c r="H9" s="66" t="s">
        <v>62</v>
      </c>
      <c r="I9" s="74" t="s">
        <v>57</v>
      </c>
      <c r="J9" s="68" t="s">
        <v>68</v>
      </c>
      <c r="K9" s="76" t="s">
        <v>65</v>
      </c>
      <c r="L9" s="73" t="s">
        <v>56</v>
      </c>
      <c r="M9" s="66" t="s">
        <v>64</v>
      </c>
      <c r="N9" s="68" t="s">
        <v>67</v>
      </c>
      <c r="O9" s="75" t="s">
        <v>58</v>
      </c>
      <c r="P9" s="75" t="s">
        <v>60</v>
      </c>
      <c r="Q9" s="69" t="s">
        <v>64</v>
      </c>
      <c r="R9" s="68" t="s">
        <v>63</v>
      </c>
      <c r="S9" s="68" t="s">
        <v>59</v>
      </c>
      <c r="T9" s="68"/>
      <c r="U9" s="97" t="s">
        <v>69</v>
      </c>
      <c r="V9" s="97" t="s">
        <v>70</v>
      </c>
      <c r="W9" s="97" t="s">
        <v>71</v>
      </c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</row>
    <row r="10" spans="1:70">
      <c r="A10" s="43">
        <v>36951</v>
      </c>
      <c r="B10" s="44">
        <f>+Listen!C6</f>
        <v>4.9980000000000002</v>
      </c>
      <c r="C10" s="45"/>
      <c r="D10" s="113">
        <v>0.33</v>
      </c>
      <c r="E10" s="52">
        <v>0.37199999999999989</v>
      </c>
      <c r="F10" s="53">
        <v>0.32</v>
      </c>
      <c r="G10" s="54">
        <v>0.29499999999999998</v>
      </c>
      <c r="H10" s="56">
        <v>0.32</v>
      </c>
      <c r="I10" s="57">
        <v>0.34</v>
      </c>
      <c r="J10" s="54">
        <v>0.34</v>
      </c>
      <c r="K10" s="58">
        <v>0.36</v>
      </c>
      <c r="L10" s="59">
        <v>0.39</v>
      </c>
      <c r="M10" s="55">
        <v>0.42199999999999971</v>
      </c>
      <c r="N10" s="54">
        <v>0.39</v>
      </c>
      <c r="O10" s="53">
        <v>0.43</v>
      </c>
      <c r="P10" s="60">
        <v>0.39</v>
      </c>
      <c r="Q10" s="56">
        <f>5.43-B10</f>
        <v>0.4319999999999995</v>
      </c>
      <c r="R10" s="54">
        <f t="shared" ref="R10:R66" si="11">P10</f>
        <v>0.39</v>
      </c>
      <c r="S10" s="53">
        <f>+P10+0.01</f>
        <v>0.4</v>
      </c>
      <c r="T10" s="53"/>
      <c r="U10" s="98">
        <v>0.115</v>
      </c>
      <c r="V10" s="98">
        <f>D10-(U10+B10)*0.025+0.0225</f>
        <v>0.22467499999999999</v>
      </c>
      <c r="W10" s="98">
        <f>D10-0.05</f>
        <v>0.28000000000000003</v>
      </c>
      <c r="Y10" s="111">
        <v>0.31199999999999939</v>
      </c>
      <c r="Z10" s="114">
        <v>0.27199999999999935</v>
      </c>
      <c r="AA10" s="111">
        <v>0.30199999999999938</v>
      </c>
      <c r="AB10" s="114">
        <v>0.35699999999999937</v>
      </c>
      <c r="AC10" s="114">
        <v>0.38</v>
      </c>
      <c r="AD10" s="72">
        <v>0.20979999999999999</v>
      </c>
      <c r="AE10" s="72">
        <v>0.21402999999999936</v>
      </c>
      <c r="AF10" s="72"/>
      <c r="AG10" s="110">
        <v>0</v>
      </c>
      <c r="AH10" s="101">
        <v>0</v>
      </c>
      <c r="AI10" s="110">
        <v>-0.01</v>
      </c>
      <c r="AJ10" s="101">
        <v>0</v>
      </c>
      <c r="AK10" s="101">
        <v>1.4999999999999999E-2</v>
      </c>
      <c r="AL10" s="101">
        <v>0.03</v>
      </c>
      <c r="AM10" s="101">
        <v>0</v>
      </c>
      <c r="AN10" s="101">
        <v>-0.04</v>
      </c>
      <c r="AO10" s="101">
        <v>-0.01</v>
      </c>
      <c r="AP10" s="101">
        <v>0.155</v>
      </c>
      <c r="AQ10" s="101">
        <v>5.0000000000000001E-3</v>
      </c>
      <c r="AR10" s="101">
        <v>0.02</v>
      </c>
      <c r="AS10" s="101"/>
      <c r="AT10" s="72"/>
      <c r="AU10" s="115"/>
      <c r="AV10" s="72">
        <f>Listen!F6</f>
        <v>0.63200000000000001</v>
      </c>
      <c r="AW10" s="72">
        <f>Listen!G6</f>
        <v>0.54200000000000004</v>
      </c>
      <c r="AX10" s="72">
        <f>Listen!H6</f>
        <v>0.39200000000000002</v>
      </c>
      <c r="AY10" s="72">
        <f>Listen!I6</f>
        <v>0.29199999999999998</v>
      </c>
      <c r="AZ10" s="72">
        <f>Listen!J6</f>
        <v>0.17199999999999999</v>
      </c>
      <c r="BA10" s="72">
        <f>Listen!K6</f>
        <v>0.152</v>
      </c>
      <c r="BB10" s="72">
        <f>Listen!L6</f>
        <v>0.20979999999999999</v>
      </c>
    </row>
    <row r="11" spans="1:70">
      <c r="A11" s="43">
        <v>36982</v>
      </c>
      <c r="B11" s="44">
        <f>+Listen!C7</f>
        <v>5.3150000000000004</v>
      </c>
      <c r="C11" s="120">
        <f>+C12+X13</f>
        <v>0.33500000000000002</v>
      </c>
      <c r="D11" s="131">
        <v>0.37</v>
      </c>
      <c r="E11" s="132">
        <f t="shared" ref="E11:E74" si="12">D11</f>
        <v>0.37</v>
      </c>
      <c r="F11" s="133">
        <f>D11-0.01</f>
        <v>0.36</v>
      </c>
      <c r="G11" s="133">
        <f t="shared" ref="G11:G66" si="13">D11-0.035</f>
        <v>0.33499999999999996</v>
      </c>
      <c r="H11" s="133">
        <f t="shared" ref="H11:H69" si="14">F11</f>
        <v>0.36</v>
      </c>
      <c r="I11" s="134">
        <f>D11+0</f>
        <v>0.37</v>
      </c>
      <c r="J11" s="133">
        <f t="shared" ref="J11:J66" si="15">I11</f>
        <v>0.37</v>
      </c>
      <c r="K11" s="135">
        <f t="shared" ref="K11:K17" si="16">I11</f>
        <v>0.37</v>
      </c>
      <c r="L11" s="136">
        <f>D11+0.025</f>
        <v>0.39500000000000002</v>
      </c>
      <c r="M11" s="137">
        <f t="shared" ref="M11:M22" si="17">L11</f>
        <v>0.39500000000000002</v>
      </c>
      <c r="N11" s="133">
        <f t="shared" ref="N11:N66" si="18">L11</f>
        <v>0.39500000000000002</v>
      </c>
      <c r="O11" s="133">
        <f>+L11+0.02</f>
        <v>0.41500000000000004</v>
      </c>
      <c r="P11" s="136">
        <f>D11</f>
        <v>0.37</v>
      </c>
      <c r="Q11" s="56">
        <f t="shared" ref="Q11:Q66" si="19">P11</f>
        <v>0.37</v>
      </c>
      <c r="R11" s="54">
        <f t="shared" si="11"/>
        <v>0.37</v>
      </c>
      <c r="S11" s="53">
        <f>+P11</f>
        <v>0.37</v>
      </c>
      <c r="T11" s="53"/>
      <c r="U11" s="98">
        <f>D11-0.2</f>
        <v>0.16999999999999998</v>
      </c>
      <c r="V11" s="98">
        <f>U11</f>
        <v>0.16999999999999998</v>
      </c>
      <c r="W11" s="98">
        <f>D11</f>
        <v>0.37</v>
      </c>
      <c r="X11" s="120">
        <f>+X13+X12</f>
        <v>0.27</v>
      </c>
      <c r="Y11" s="114">
        <v>0.27</v>
      </c>
      <c r="Z11" s="114">
        <v>0.17499999999999999</v>
      </c>
      <c r="AA11" s="114">
        <f>+Y11+0.01</f>
        <v>0.28000000000000003</v>
      </c>
      <c r="AB11" s="114">
        <f>+Y11+0.045</f>
        <v>0.315</v>
      </c>
      <c r="AC11" s="72">
        <f>+AB11</f>
        <v>0.315</v>
      </c>
      <c r="AD11" s="72">
        <f>Listen!L7</f>
        <v>-0.28124133640601001</v>
      </c>
      <c r="AE11" s="72">
        <f t="shared" ref="AE11:AE17" si="20">Z11-(B11+Z11)*0.011</f>
        <v>0.11460999999999999</v>
      </c>
      <c r="AF11" s="72"/>
      <c r="AG11" s="110">
        <v>0</v>
      </c>
      <c r="AH11" s="101">
        <v>0</v>
      </c>
      <c r="AI11" s="110">
        <v>7.4999999999999997E-3</v>
      </c>
      <c r="AJ11" s="101">
        <v>0</v>
      </c>
      <c r="AK11" s="101">
        <f>+AI11+0.0125</f>
        <v>0.02</v>
      </c>
      <c r="AL11" s="101">
        <v>0.04</v>
      </c>
      <c r="AM11" s="101">
        <v>0</v>
      </c>
      <c r="AN11" s="101">
        <v>0</v>
      </c>
      <c r="AO11" s="101">
        <v>-7.4999999999999997E-3</v>
      </c>
      <c r="AP11" s="101">
        <v>0.155</v>
      </c>
      <c r="AQ11" s="101">
        <v>0</v>
      </c>
      <c r="AR11" s="101">
        <v>3.5000000000000003E-2</v>
      </c>
      <c r="AS11" s="101"/>
      <c r="AT11" s="72"/>
      <c r="AU11" s="72"/>
      <c r="AV11" s="72">
        <f>Listen!F7</f>
        <v>0.46</v>
      </c>
      <c r="AW11" s="72">
        <f>Listen!G7</f>
        <v>0.44</v>
      </c>
      <c r="AX11" s="72">
        <f>Listen!H7</f>
        <v>0.34499999999999997</v>
      </c>
      <c r="AY11" s="72">
        <f>Listen!I7</f>
        <v>0.2475</v>
      </c>
      <c r="AZ11" s="72">
        <f>Listen!J7</f>
        <v>5.5E-2</v>
      </c>
      <c r="BA11" s="72">
        <f>Listen!K7</f>
        <v>0.05</v>
      </c>
      <c r="BB11" s="72">
        <f>Listen!L7</f>
        <v>-0.28124133640601001</v>
      </c>
      <c r="BC11" s="50">
        <f>Listen!D7</f>
        <v>-7.0000000000000007E-2</v>
      </c>
      <c r="BD11" s="50">
        <f>Listen!E7</f>
        <v>-7.0000000000000007E-2</v>
      </c>
      <c r="BE11" s="124">
        <f t="shared" ref="BE11:BE75" si="21">($B11+$BC11)/(1+0.0461)*0.0461+0.015+$BC11</f>
        <v>0.17613899244814069</v>
      </c>
      <c r="BF11" s="124">
        <f>($B11+$BC11)/(1+0.052)*0.052+0.0225+$BC11</f>
        <v>0.21175855513307984</v>
      </c>
      <c r="BG11" s="124">
        <f>($B11+$BC11)/(1+0.048)*0.048+0.055+$BD11</f>
        <v>0.22522900763358777</v>
      </c>
    </row>
    <row r="12" spans="1:70">
      <c r="A12" s="43">
        <v>37012</v>
      </c>
      <c r="B12" s="44">
        <f>+Listen!C8</f>
        <v>5.37</v>
      </c>
      <c r="C12" s="128">
        <v>0.16500000000000001</v>
      </c>
      <c r="D12" s="119">
        <f>+C11+0.01</f>
        <v>0.34500000000000003</v>
      </c>
      <c r="E12" s="52">
        <f t="shared" si="12"/>
        <v>0.34500000000000003</v>
      </c>
      <c r="F12" s="53">
        <f t="shared" ref="F12:F17" si="22">D12-0.01</f>
        <v>0.33500000000000002</v>
      </c>
      <c r="G12" s="54">
        <f t="shared" si="13"/>
        <v>0.31000000000000005</v>
      </c>
      <c r="H12" s="53">
        <f t="shared" si="14"/>
        <v>0.33500000000000002</v>
      </c>
      <c r="I12" s="57">
        <f t="shared" ref="I12:I17" si="23">D12+0.01</f>
        <v>0.35500000000000004</v>
      </c>
      <c r="J12" s="54">
        <f t="shared" si="15"/>
        <v>0.35500000000000004</v>
      </c>
      <c r="K12" s="61">
        <f t="shared" si="16"/>
        <v>0.35500000000000004</v>
      </c>
      <c r="L12" s="62">
        <f t="shared" ref="L12:L17" si="24">D12+0.03</f>
        <v>0.375</v>
      </c>
      <c r="M12" s="55">
        <f t="shared" si="17"/>
        <v>0.375</v>
      </c>
      <c r="N12" s="54">
        <f t="shared" si="18"/>
        <v>0.375</v>
      </c>
      <c r="O12" s="53">
        <f t="shared" ref="O12:O17" si="25">+L12+0.02</f>
        <v>0.39500000000000002</v>
      </c>
      <c r="P12" s="62">
        <f t="shared" ref="P12:P17" si="26">D12</f>
        <v>0.34500000000000003</v>
      </c>
      <c r="Q12" s="56">
        <f t="shared" si="19"/>
        <v>0.34500000000000003</v>
      </c>
      <c r="R12" s="54">
        <f t="shared" si="11"/>
        <v>0.34500000000000003</v>
      </c>
      <c r="S12" s="53">
        <f t="shared" ref="S12:S17" si="27">+P12</f>
        <v>0.34500000000000003</v>
      </c>
      <c r="T12" s="53"/>
      <c r="U12" s="98">
        <f t="shared" ref="U12:U17" si="28">D12-0.2</f>
        <v>0.14500000000000002</v>
      </c>
      <c r="V12" s="98">
        <f t="shared" ref="V12:V17" si="29">U12</f>
        <v>0.14500000000000002</v>
      </c>
      <c r="W12" s="98">
        <f t="shared" ref="W12:W17" si="30">D12</f>
        <v>0.34500000000000003</v>
      </c>
      <c r="X12" s="128">
        <v>0.1</v>
      </c>
      <c r="Y12" s="72">
        <f>+X11-0.005</f>
        <v>0.26500000000000001</v>
      </c>
      <c r="Z12" s="72">
        <f>+X13-0.005</f>
        <v>0.16500000000000001</v>
      </c>
      <c r="AA12" s="72">
        <f t="shared" ref="AA12:AA17" si="31">+Y12+0.01</f>
        <v>0.27500000000000002</v>
      </c>
      <c r="AB12" s="72">
        <f t="shared" ref="AB12:AB17" si="32">+Y12+0.045</f>
        <v>0.31</v>
      </c>
      <c r="AC12" s="72">
        <f t="shared" ref="AC12:AC17" si="33">+AB12</f>
        <v>0.31</v>
      </c>
      <c r="AD12" s="72">
        <f>Listen!L8</f>
        <v>-0.24</v>
      </c>
      <c r="AE12" s="72">
        <f t="shared" si="20"/>
        <v>0.10411500000000001</v>
      </c>
      <c r="AF12" s="72"/>
      <c r="AG12" s="110">
        <v>0</v>
      </c>
      <c r="AH12" s="101">
        <v>0</v>
      </c>
      <c r="AI12" s="110">
        <v>7.4999999999999997E-3</v>
      </c>
      <c r="AJ12" s="101">
        <v>0</v>
      </c>
      <c r="AK12" s="101">
        <f t="shared" ref="AK12:AK17" si="34">+AI12+0.0125</f>
        <v>0.02</v>
      </c>
      <c r="AL12" s="101">
        <v>0.04</v>
      </c>
      <c r="AM12" s="101">
        <v>0</v>
      </c>
      <c r="AN12" s="101">
        <v>0</v>
      </c>
      <c r="AO12" s="101">
        <v>-7.4999999999999997E-3</v>
      </c>
      <c r="AP12" s="101">
        <v>0.155</v>
      </c>
      <c r="AQ12" s="101">
        <v>0</v>
      </c>
      <c r="AR12" s="101">
        <v>3.5000000000000003E-2</v>
      </c>
      <c r="AS12" s="101"/>
      <c r="AT12" s="72"/>
      <c r="AU12" s="72"/>
      <c r="AV12" s="72">
        <f>Listen!F8</f>
        <v>0.43</v>
      </c>
      <c r="AW12" s="72">
        <f>Listen!G8</f>
        <v>0.41249999999999998</v>
      </c>
      <c r="AX12" s="72">
        <f>Listen!H8</f>
        <v>0.315</v>
      </c>
      <c r="AY12" s="72">
        <f>Listen!I8</f>
        <v>0.24</v>
      </c>
      <c r="AZ12" s="72">
        <f>Listen!J8</f>
        <v>0.04</v>
      </c>
      <c r="BA12" s="72">
        <f>Listen!K8</f>
        <v>3.5000000000000003E-2</v>
      </c>
      <c r="BB12" s="72">
        <f>Listen!L8</f>
        <v>-0.24</v>
      </c>
      <c r="BC12" s="50">
        <f>Listen!D8</f>
        <v>-6.5000000000000002E-2</v>
      </c>
      <c r="BD12" s="50">
        <f>Listen!E8</f>
        <v>-6.5000000000000002E-2</v>
      </c>
      <c r="BE12" s="124">
        <f t="shared" si="21"/>
        <v>0.18378309913010227</v>
      </c>
      <c r="BF12" s="124">
        <f t="shared" ref="BF12:BF75" si="35">($B12+$BC12)/(1+0.052)*0.052+0.0225+$BC12</f>
        <v>0.21972433460076046</v>
      </c>
      <c r="BG12" s="124">
        <f t="shared" ref="BG12:BG75" si="36">($B12+$BC12)/(1+0.048)*0.048+0.055+$BD12</f>
        <v>0.23297709923664117</v>
      </c>
    </row>
    <row r="13" spans="1:70">
      <c r="A13" s="43">
        <v>37043</v>
      </c>
      <c r="B13" s="44">
        <f>+Listen!C9</f>
        <v>5.41</v>
      </c>
      <c r="C13" s="45"/>
      <c r="D13" s="119">
        <f>+C11+0.005</f>
        <v>0.34</v>
      </c>
      <c r="E13" s="52">
        <f t="shared" si="12"/>
        <v>0.34</v>
      </c>
      <c r="F13" s="53">
        <f t="shared" si="22"/>
        <v>0.33</v>
      </c>
      <c r="G13" s="54">
        <f t="shared" si="13"/>
        <v>0.30500000000000005</v>
      </c>
      <c r="H13" s="53">
        <f t="shared" si="14"/>
        <v>0.33</v>
      </c>
      <c r="I13" s="57">
        <f t="shared" si="23"/>
        <v>0.35000000000000003</v>
      </c>
      <c r="J13" s="54">
        <f t="shared" si="15"/>
        <v>0.35000000000000003</v>
      </c>
      <c r="K13" s="61">
        <f t="shared" si="16"/>
        <v>0.35000000000000003</v>
      </c>
      <c r="L13" s="62">
        <f t="shared" si="24"/>
        <v>0.37</v>
      </c>
      <c r="M13" s="55">
        <f t="shared" si="17"/>
        <v>0.37</v>
      </c>
      <c r="N13" s="54">
        <f t="shared" si="18"/>
        <v>0.37</v>
      </c>
      <c r="O13" s="53">
        <f t="shared" si="25"/>
        <v>0.39</v>
      </c>
      <c r="P13" s="62">
        <f t="shared" si="26"/>
        <v>0.34</v>
      </c>
      <c r="Q13" s="56">
        <f t="shared" si="19"/>
        <v>0.34</v>
      </c>
      <c r="R13" s="54">
        <f t="shared" si="11"/>
        <v>0.34</v>
      </c>
      <c r="S13" s="53">
        <f t="shared" si="27"/>
        <v>0.34</v>
      </c>
      <c r="T13" s="53"/>
      <c r="U13" s="98">
        <f t="shared" si="28"/>
        <v>0.14000000000000001</v>
      </c>
      <c r="V13" s="98">
        <f t="shared" si="29"/>
        <v>0.14000000000000001</v>
      </c>
      <c r="W13" s="98">
        <f t="shared" si="30"/>
        <v>0.34</v>
      </c>
      <c r="X13" s="120">
        <v>0.17</v>
      </c>
      <c r="Y13" s="72">
        <f>+X11-0.005</f>
        <v>0.26500000000000001</v>
      </c>
      <c r="Z13" s="72">
        <f>+X13-0.005</f>
        <v>0.16500000000000001</v>
      </c>
      <c r="AA13" s="72">
        <f t="shared" si="31"/>
        <v>0.27500000000000002</v>
      </c>
      <c r="AB13" s="72">
        <f t="shared" si="32"/>
        <v>0.31</v>
      </c>
      <c r="AC13" s="72">
        <f t="shared" si="33"/>
        <v>0.31</v>
      </c>
      <c r="AD13" s="72">
        <f>Listen!L9</f>
        <v>-0.255</v>
      </c>
      <c r="AE13" s="72">
        <f t="shared" si="20"/>
        <v>0.10367500000000002</v>
      </c>
      <c r="AF13" s="72"/>
      <c r="AG13" s="110">
        <v>0</v>
      </c>
      <c r="AH13" s="101">
        <v>0</v>
      </c>
      <c r="AI13" s="110">
        <v>7.4999999999999997E-3</v>
      </c>
      <c r="AJ13" s="101">
        <v>0</v>
      </c>
      <c r="AK13" s="101">
        <f t="shared" si="34"/>
        <v>0.02</v>
      </c>
      <c r="AL13" s="101">
        <v>0.04</v>
      </c>
      <c r="AM13" s="101">
        <v>0</v>
      </c>
      <c r="AN13" s="101">
        <v>0</v>
      </c>
      <c r="AO13" s="101">
        <v>-7.4999999999999997E-3</v>
      </c>
      <c r="AP13" s="101">
        <v>0.155</v>
      </c>
      <c r="AQ13" s="101">
        <v>0</v>
      </c>
      <c r="AR13" s="101">
        <v>3.5000000000000003E-2</v>
      </c>
      <c r="AS13" s="101"/>
      <c r="AT13" s="72"/>
      <c r="AU13" s="72"/>
      <c r="AV13" s="72">
        <f>Listen!F9</f>
        <v>0.45</v>
      </c>
      <c r="AW13" s="72">
        <f>Listen!G9</f>
        <v>0.42</v>
      </c>
      <c r="AX13" s="72">
        <f>Listen!H9</f>
        <v>0.315</v>
      </c>
      <c r="AY13" s="72">
        <f>Listen!I9</f>
        <v>0.25</v>
      </c>
      <c r="AZ13" s="72">
        <f>Listen!J9</f>
        <v>0.04</v>
      </c>
      <c r="BA13" s="72">
        <f>Listen!K9</f>
        <v>3.5000000000000003E-2</v>
      </c>
      <c r="BB13" s="72">
        <f>Listen!L9</f>
        <v>-0.255</v>
      </c>
      <c r="BC13" s="50">
        <f>Listen!D9</f>
        <v>-0.06</v>
      </c>
      <c r="BD13" s="50">
        <f>Listen!E9</f>
        <v>-0.06</v>
      </c>
      <c r="BE13" s="124">
        <f t="shared" si="21"/>
        <v>0.19076617914157351</v>
      </c>
      <c r="BF13" s="124">
        <f t="shared" si="35"/>
        <v>0.2269486692015209</v>
      </c>
      <c r="BG13" s="124">
        <f t="shared" si="36"/>
        <v>0.24003816793893135</v>
      </c>
    </row>
    <row r="14" spans="1:70">
      <c r="A14" s="43">
        <v>37073</v>
      </c>
      <c r="B14" s="44">
        <f>+Listen!C10</f>
        <v>5.45</v>
      </c>
      <c r="C14" s="45"/>
      <c r="D14" s="119">
        <f>+C11</f>
        <v>0.33500000000000002</v>
      </c>
      <c r="E14" s="52">
        <f t="shared" si="12"/>
        <v>0.33500000000000002</v>
      </c>
      <c r="F14" s="53">
        <f t="shared" si="22"/>
        <v>0.32500000000000001</v>
      </c>
      <c r="G14" s="54">
        <f t="shared" si="13"/>
        <v>0.30000000000000004</v>
      </c>
      <c r="H14" s="53">
        <f t="shared" si="14"/>
        <v>0.32500000000000001</v>
      </c>
      <c r="I14" s="57">
        <f t="shared" si="23"/>
        <v>0.34500000000000003</v>
      </c>
      <c r="J14" s="54">
        <f t="shared" si="15"/>
        <v>0.34500000000000003</v>
      </c>
      <c r="K14" s="61">
        <f t="shared" si="16"/>
        <v>0.34500000000000003</v>
      </c>
      <c r="L14" s="62">
        <f t="shared" si="24"/>
        <v>0.36499999999999999</v>
      </c>
      <c r="M14" s="55">
        <f t="shared" si="17"/>
        <v>0.36499999999999999</v>
      </c>
      <c r="N14" s="54">
        <f t="shared" si="18"/>
        <v>0.36499999999999999</v>
      </c>
      <c r="O14" s="53">
        <f t="shared" si="25"/>
        <v>0.38500000000000001</v>
      </c>
      <c r="P14" s="62">
        <f t="shared" si="26"/>
        <v>0.33500000000000002</v>
      </c>
      <c r="Q14" s="56">
        <f t="shared" si="19"/>
        <v>0.33500000000000002</v>
      </c>
      <c r="R14" s="54">
        <f t="shared" si="11"/>
        <v>0.33500000000000002</v>
      </c>
      <c r="S14" s="53">
        <f t="shared" si="27"/>
        <v>0.33500000000000002</v>
      </c>
      <c r="T14" s="53"/>
      <c r="U14" s="98">
        <f t="shared" si="28"/>
        <v>0.13500000000000001</v>
      </c>
      <c r="V14" s="98">
        <f t="shared" si="29"/>
        <v>0.13500000000000001</v>
      </c>
      <c r="W14" s="98">
        <f t="shared" si="30"/>
        <v>0.33500000000000002</v>
      </c>
      <c r="X14" s="72"/>
      <c r="Y14" s="72">
        <f>+X11-0.005</f>
        <v>0.26500000000000001</v>
      </c>
      <c r="Z14" s="72">
        <f>+X13</f>
        <v>0.17</v>
      </c>
      <c r="AA14" s="72">
        <f t="shared" si="31"/>
        <v>0.27500000000000002</v>
      </c>
      <c r="AB14" s="72">
        <f t="shared" si="32"/>
        <v>0.31</v>
      </c>
      <c r="AC14" s="72">
        <f t="shared" si="33"/>
        <v>0.31</v>
      </c>
      <c r="AD14" s="72">
        <f>Listen!L10</f>
        <v>-0.26500000000000001</v>
      </c>
      <c r="AE14" s="72">
        <f t="shared" si="20"/>
        <v>0.10818000000000001</v>
      </c>
      <c r="AF14" s="72"/>
      <c r="AG14" s="110">
        <v>0</v>
      </c>
      <c r="AH14" s="101">
        <v>0</v>
      </c>
      <c r="AI14" s="110">
        <v>7.4999999999999997E-3</v>
      </c>
      <c r="AJ14" s="101">
        <v>0</v>
      </c>
      <c r="AK14" s="101">
        <f t="shared" si="34"/>
        <v>0.02</v>
      </c>
      <c r="AL14" s="101">
        <v>0.04</v>
      </c>
      <c r="AM14" s="101">
        <v>0</v>
      </c>
      <c r="AN14" s="101">
        <v>0</v>
      </c>
      <c r="AO14" s="101">
        <v>-5.0000000000000001E-3</v>
      </c>
      <c r="AP14" s="101">
        <v>0.155</v>
      </c>
      <c r="AQ14" s="101">
        <v>0</v>
      </c>
      <c r="AR14" s="101">
        <v>3.5000000000000003E-2</v>
      </c>
      <c r="AS14" s="101"/>
      <c r="AT14" s="72"/>
      <c r="AU14" s="72"/>
      <c r="AV14" s="72">
        <f>Listen!F10</f>
        <v>0.57999999999999996</v>
      </c>
      <c r="AW14" s="72">
        <f>Listen!G10</f>
        <v>0.47</v>
      </c>
      <c r="AX14" s="72">
        <f>Listen!H10</f>
        <v>0.35</v>
      </c>
      <c r="AY14" s="72">
        <f>Listen!I10</f>
        <v>0.26</v>
      </c>
      <c r="AZ14" s="72">
        <f>Listen!J10</f>
        <v>0.04</v>
      </c>
      <c r="BA14" s="72">
        <f>Listen!K10</f>
        <v>3.5000000000000003E-2</v>
      </c>
      <c r="BB14" s="72">
        <f>Listen!L10</f>
        <v>-0.26500000000000001</v>
      </c>
      <c r="BC14" s="50">
        <f>Listen!D10</f>
        <v>-0.06</v>
      </c>
      <c r="BD14" s="50">
        <f>Listen!E10</f>
        <v>-0.06</v>
      </c>
      <c r="BE14" s="124">
        <f t="shared" si="21"/>
        <v>0.19252891692954788</v>
      </c>
      <c r="BF14" s="124">
        <f t="shared" si="35"/>
        <v>0.22892585551330802</v>
      </c>
      <c r="BG14" s="124">
        <f t="shared" si="36"/>
        <v>0.24187022900763361</v>
      </c>
    </row>
    <row r="15" spans="1:70">
      <c r="A15" s="43">
        <v>37104</v>
      </c>
      <c r="B15" s="44">
        <f>+Listen!C11</f>
        <v>5.4749999999999996</v>
      </c>
      <c r="C15" s="45"/>
      <c r="D15" s="119">
        <f>+C11-0.01</f>
        <v>0.32500000000000001</v>
      </c>
      <c r="E15" s="52">
        <f t="shared" si="12"/>
        <v>0.32500000000000001</v>
      </c>
      <c r="F15" s="53">
        <f t="shared" si="22"/>
        <v>0.315</v>
      </c>
      <c r="G15" s="54">
        <f t="shared" si="13"/>
        <v>0.29000000000000004</v>
      </c>
      <c r="H15" s="53">
        <f t="shared" si="14"/>
        <v>0.315</v>
      </c>
      <c r="I15" s="57">
        <f t="shared" si="23"/>
        <v>0.33500000000000002</v>
      </c>
      <c r="J15" s="54">
        <f t="shared" si="15"/>
        <v>0.33500000000000002</v>
      </c>
      <c r="K15" s="61">
        <f t="shared" si="16"/>
        <v>0.33500000000000002</v>
      </c>
      <c r="L15" s="62">
        <f t="shared" si="24"/>
        <v>0.35499999999999998</v>
      </c>
      <c r="M15" s="55">
        <f t="shared" si="17"/>
        <v>0.35499999999999998</v>
      </c>
      <c r="N15" s="54">
        <f t="shared" si="18"/>
        <v>0.35499999999999998</v>
      </c>
      <c r="O15" s="53">
        <f t="shared" si="25"/>
        <v>0.375</v>
      </c>
      <c r="P15" s="62">
        <f t="shared" si="26"/>
        <v>0.32500000000000001</v>
      </c>
      <c r="Q15" s="56">
        <f t="shared" si="19"/>
        <v>0.32500000000000001</v>
      </c>
      <c r="R15" s="54">
        <f t="shared" si="11"/>
        <v>0.32500000000000001</v>
      </c>
      <c r="S15" s="53">
        <f t="shared" si="27"/>
        <v>0.32500000000000001</v>
      </c>
      <c r="T15" s="53"/>
      <c r="U15" s="98">
        <f t="shared" si="28"/>
        <v>0.125</v>
      </c>
      <c r="V15" s="98">
        <f t="shared" si="29"/>
        <v>0.125</v>
      </c>
      <c r="W15" s="98">
        <f t="shared" si="30"/>
        <v>0.32500000000000001</v>
      </c>
      <c r="X15" s="72"/>
      <c r="Y15" s="72">
        <f>+X11</f>
        <v>0.27</v>
      </c>
      <c r="Z15" s="72">
        <f>+X13+0.005</f>
        <v>0.17500000000000002</v>
      </c>
      <c r="AA15" s="72">
        <f t="shared" si="31"/>
        <v>0.28000000000000003</v>
      </c>
      <c r="AB15" s="72">
        <f t="shared" si="32"/>
        <v>0.315</v>
      </c>
      <c r="AC15" s="72">
        <f t="shared" si="33"/>
        <v>0.315</v>
      </c>
      <c r="AD15" s="72">
        <f>Listen!L11</f>
        <v>-0.26500000000000001</v>
      </c>
      <c r="AE15" s="72">
        <f t="shared" si="20"/>
        <v>0.11285000000000003</v>
      </c>
      <c r="AF15" s="72"/>
      <c r="AG15" s="110">
        <v>0</v>
      </c>
      <c r="AH15" s="101">
        <v>0</v>
      </c>
      <c r="AI15" s="110">
        <v>7.4999999999999997E-3</v>
      </c>
      <c r="AJ15" s="101">
        <v>0</v>
      </c>
      <c r="AK15" s="101">
        <f t="shared" si="34"/>
        <v>0.02</v>
      </c>
      <c r="AL15" s="101">
        <v>0.04</v>
      </c>
      <c r="AM15" s="101">
        <v>0</v>
      </c>
      <c r="AN15" s="101">
        <v>0</v>
      </c>
      <c r="AO15" s="101">
        <v>-2.5000000000000001E-3</v>
      </c>
      <c r="AP15" s="101">
        <v>0.155</v>
      </c>
      <c r="AQ15" s="101">
        <v>0</v>
      </c>
      <c r="AR15" s="101">
        <v>3.5000000000000003E-2</v>
      </c>
      <c r="AS15" s="101"/>
      <c r="AT15" s="72"/>
      <c r="AU15" s="72"/>
      <c r="AV15" s="72">
        <f>Listen!F11</f>
        <v>0.57999999999999996</v>
      </c>
      <c r="AW15" s="72">
        <f>Listen!G11</f>
        <v>0.47</v>
      </c>
      <c r="AX15" s="72">
        <f>Listen!H11</f>
        <v>0.35</v>
      </c>
      <c r="AY15" s="72">
        <f>Listen!I11</f>
        <v>0.26</v>
      </c>
      <c r="AZ15" s="72">
        <f>Listen!J11</f>
        <v>0.04</v>
      </c>
      <c r="BA15" s="72">
        <f>Listen!K11</f>
        <v>3.5000000000000003E-2</v>
      </c>
      <c r="BB15" s="72">
        <f>Listen!L11</f>
        <v>-0.26500000000000001</v>
      </c>
      <c r="BC15" s="50">
        <f>Listen!D11</f>
        <v>-0.06</v>
      </c>
      <c r="BD15" s="50">
        <f>Listen!E11</f>
        <v>-0.06</v>
      </c>
      <c r="BE15" s="124">
        <f t="shared" si="21"/>
        <v>0.19363062804703185</v>
      </c>
      <c r="BF15" s="124">
        <f t="shared" si="35"/>
        <v>0.2301615969581749</v>
      </c>
      <c r="BG15" s="124">
        <f t="shared" si="36"/>
        <v>0.24301526717557254</v>
      </c>
    </row>
    <row r="16" spans="1:70">
      <c r="A16" s="43">
        <v>37135</v>
      </c>
      <c r="B16" s="44">
        <f>+Listen!C12</f>
        <v>5.44</v>
      </c>
      <c r="C16" s="45"/>
      <c r="D16" s="119">
        <f>+C11-0.005</f>
        <v>0.33</v>
      </c>
      <c r="E16" s="52">
        <f t="shared" si="12"/>
        <v>0.33</v>
      </c>
      <c r="F16" s="53">
        <f t="shared" si="22"/>
        <v>0.32</v>
      </c>
      <c r="G16" s="54">
        <f t="shared" si="13"/>
        <v>0.29500000000000004</v>
      </c>
      <c r="H16" s="53">
        <f t="shared" si="14"/>
        <v>0.32</v>
      </c>
      <c r="I16" s="57">
        <f t="shared" si="23"/>
        <v>0.34</v>
      </c>
      <c r="J16" s="54">
        <f t="shared" si="15"/>
        <v>0.34</v>
      </c>
      <c r="K16" s="61">
        <f t="shared" si="16"/>
        <v>0.34</v>
      </c>
      <c r="L16" s="62">
        <f t="shared" si="24"/>
        <v>0.36</v>
      </c>
      <c r="M16" s="55">
        <f t="shared" si="17"/>
        <v>0.36</v>
      </c>
      <c r="N16" s="54">
        <f t="shared" si="18"/>
        <v>0.36</v>
      </c>
      <c r="O16" s="53">
        <f t="shared" si="25"/>
        <v>0.38</v>
      </c>
      <c r="P16" s="62">
        <f t="shared" si="26"/>
        <v>0.33</v>
      </c>
      <c r="Q16" s="56">
        <f t="shared" si="19"/>
        <v>0.33</v>
      </c>
      <c r="R16" s="54">
        <f t="shared" si="11"/>
        <v>0.33</v>
      </c>
      <c r="S16" s="53">
        <f t="shared" si="27"/>
        <v>0.33</v>
      </c>
      <c r="T16" s="53"/>
      <c r="U16" s="98">
        <f t="shared" si="28"/>
        <v>0.13</v>
      </c>
      <c r="V16" s="98">
        <f t="shared" si="29"/>
        <v>0.13</v>
      </c>
      <c r="W16" s="98">
        <f t="shared" si="30"/>
        <v>0.33</v>
      </c>
      <c r="X16" s="72"/>
      <c r="Y16" s="72">
        <f>+X11+0.005</f>
        <v>0.27500000000000002</v>
      </c>
      <c r="Z16" s="72">
        <f>+X13</f>
        <v>0.17</v>
      </c>
      <c r="AA16" s="72">
        <f t="shared" si="31"/>
        <v>0.28500000000000003</v>
      </c>
      <c r="AB16" s="72">
        <f t="shared" si="32"/>
        <v>0.32</v>
      </c>
      <c r="AC16" s="72">
        <f t="shared" si="33"/>
        <v>0.32</v>
      </c>
      <c r="AD16" s="72">
        <f>Listen!L12</f>
        <v>-0.23499999999999999</v>
      </c>
      <c r="AE16" s="72">
        <f t="shared" si="20"/>
        <v>0.10829000000000001</v>
      </c>
      <c r="AF16" s="72"/>
      <c r="AG16" s="110">
        <v>0</v>
      </c>
      <c r="AH16" s="101">
        <v>0</v>
      </c>
      <c r="AI16" s="110">
        <v>7.4999999999999997E-3</v>
      </c>
      <c r="AJ16" s="101">
        <v>0</v>
      </c>
      <c r="AK16" s="101">
        <f t="shared" si="34"/>
        <v>0.02</v>
      </c>
      <c r="AL16" s="101">
        <v>0.04</v>
      </c>
      <c r="AM16" s="101">
        <v>0</v>
      </c>
      <c r="AN16" s="101">
        <v>0</v>
      </c>
      <c r="AO16" s="101">
        <v>-2.5000000000000001E-3</v>
      </c>
      <c r="AP16" s="101">
        <v>0.155</v>
      </c>
      <c r="AQ16" s="101">
        <v>0</v>
      </c>
      <c r="AR16" s="101">
        <v>3.5000000000000003E-2</v>
      </c>
      <c r="AS16" s="101"/>
      <c r="AT16" s="72"/>
      <c r="AU16" s="72"/>
      <c r="AV16" s="72">
        <f>Listen!F12</f>
        <v>0.48</v>
      </c>
      <c r="AW16" s="72">
        <f>Listen!G12</f>
        <v>0.44</v>
      </c>
      <c r="AX16" s="72">
        <f>Listen!H12</f>
        <v>0.3</v>
      </c>
      <c r="AY16" s="72">
        <f>Listen!I12</f>
        <v>0.2</v>
      </c>
      <c r="AZ16" s="72">
        <f>Listen!J12</f>
        <v>0.04</v>
      </c>
      <c r="BA16" s="72">
        <f>Listen!K12</f>
        <v>3.5000000000000003E-2</v>
      </c>
      <c r="BB16" s="72">
        <f>Listen!L12</f>
        <v>-0.23499999999999999</v>
      </c>
      <c r="BC16" s="50">
        <f>Listen!D12</f>
        <v>-5.5E-2</v>
      </c>
      <c r="BD16" s="50">
        <f>Listen!E12</f>
        <v>-5.5E-2</v>
      </c>
      <c r="BE16" s="124">
        <f t="shared" si="21"/>
        <v>0.19730857470605107</v>
      </c>
      <c r="BF16" s="124">
        <f t="shared" si="35"/>
        <v>0.23367870722433465</v>
      </c>
      <c r="BG16" s="124">
        <f t="shared" si="36"/>
        <v>0.24664122137404587</v>
      </c>
    </row>
    <row r="17" spans="1:59">
      <c r="A17" s="43">
        <v>37165</v>
      </c>
      <c r="B17" s="44">
        <f>+Listen!C13</f>
        <v>5.43</v>
      </c>
      <c r="C17" s="45"/>
      <c r="D17" s="119">
        <f>+C11+0.005</f>
        <v>0.34</v>
      </c>
      <c r="E17" s="52">
        <f t="shared" si="12"/>
        <v>0.34</v>
      </c>
      <c r="F17" s="53">
        <f t="shared" si="22"/>
        <v>0.33</v>
      </c>
      <c r="G17" s="54">
        <f t="shared" si="13"/>
        <v>0.30500000000000005</v>
      </c>
      <c r="H17" s="53">
        <f t="shared" si="14"/>
        <v>0.33</v>
      </c>
      <c r="I17" s="57">
        <f t="shared" si="23"/>
        <v>0.35000000000000003</v>
      </c>
      <c r="J17" s="54">
        <f t="shared" si="15"/>
        <v>0.35000000000000003</v>
      </c>
      <c r="K17" s="61">
        <f t="shared" si="16"/>
        <v>0.35000000000000003</v>
      </c>
      <c r="L17" s="62">
        <f t="shared" si="24"/>
        <v>0.37</v>
      </c>
      <c r="M17" s="55">
        <f t="shared" si="17"/>
        <v>0.37</v>
      </c>
      <c r="N17" s="54">
        <f t="shared" si="18"/>
        <v>0.37</v>
      </c>
      <c r="O17" s="53">
        <f t="shared" si="25"/>
        <v>0.39</v>
      </c>
      <c r="P17" s="62">
        <f t="shared" si="26"/>
        <v>0.34</v>
      </c>
      <c r="Q17" s="56">
        <f t="shared" si="19"/>
        <v>0.34</v>
      </c>
      <c r="R17" s="54">
        <f t="shared" si="11"/>
        <v>0.34</v>
      </c>
      <c r="S17" s="53">
        <f t="shared" si="27"/>
        <v>0.34</v>
      </c>
      <c r="T17" s="53"/>
      <c r="U17" s="98">
        <f t="shared" si="28"/>
        <v>0.14000000000000001</v>
      </c>
      <c r="V17" s="98">
        <f t="shared" si="29"/>
        <v>0.14000000000000001</v>
      </c>
      <c r="W17" s="98">
        <f t="shared" si="30"/>
        <v>0.34</v>
      </c>
      <c r="X17" s="72"/>
      <c r="Y17" s="72">
        <f>+X11+0.01</f>
        <v>0.28000000000000003</v>
      </c>
      <c r="Z17" s="72">
        <f>+X13+0.01</f>
        <v>0.18000000000000002</v>
      </c>
      <c r="AA17" s="72">
        <f t="shared" si="31"/>
        <v>0.29000000000000004</v>
      </c>
      <c r="AB17" s="72">
        <f t="shared" si="32"/>
        <v>0.32500000000000001</v>
      </c>
      <c r="AC17" s="72">
        <f t="shared" si="33"/>
        <v>0.32500000000000001</v>
      </c>
      <c r="AD17" s="72">
        <f>Listen!L13</f>
        <v>-0.22</v>
      </c>
      <c r="AE17" s="72">
        <f t="shared" si="20"/>
        <v>0.11829000000000003</v>
      </c>
      <c r="AF17" s="72"/>
      <c r="AG17" s="110">
        <v>0</v>
      </c>
      <c r="AH17" s="101">
        <v>0</v>
      </c>
      <c r="AI17" s="110">
        <v>7.4999999999999997E-3</v>
      </c>
      <c r="AJ17" s="101">
        <v>0</v>
      </c>
      <c r="AK17" s="101">
        <f t="shared" si="34"/>
        <v>0.02</v>
      </c>
      <c r="AL17" s="101">
        <v>0.04</v>
      </c>
      <c r="AM17" s="101">
        <v>0</v>
      </c>
      <c r="AN17" s="101">
        <v>0</v>
      </c>
      <c r="AO17" s="101">
        <v>-2.5000000000000001E-3</v>
      </c>
      <c r="AP17" s="101">
        <v>0.155</v>
      </c>
      <c r="AQ17" s="101">
        <v>0</v>
      </c>
      <c r="AR17" s="101">
        <v>3.5000000000000003E-2</v>
      </c>
      <c r="AS17" s="101"/>
      <c r="AT17" s="72"/>
      <c r="AU17" s="72"/>
      <c r="AV17" s="72">
        <f>Listen!F13</f>
        <v>0.53</v>
      </c>
      <c r="AW17" s="72">
        <f>Listen!G13</f>
        <v>0.45500000000000002</v>
      </c>
      <c r="AX17" s="72">
        <f>Listen!H13</f>
        <v>0.34499999999999997</v>
      </c>
      <c r="AY17" s="72">
        <f>Listen!I13</f>
        <v>0.25</v>
      </c>
      <c r="AZ17" s="72">
        <f>Listen!J13</f>
        <v>0.06</v>
      </c>
      <c r="BA17" s="72">
        <f>Listen!K13</f>
        <v>5.5E-2</v>
      </c>
      <c r="BB17" s="72">
        <f>Listen!L13</f>
        <v>-0.22</v>
      </c>
      <c r="BC17" s="50">
        <f>Listen!D13</f>
        <v>-0.05</v>
      </c>
      <c r="BD17" s="50">
        <f>Listen!E13</f>
        <v>-0.05</v>
      </c>
      <c r="BE17" s="124">
        <f t="shared" si="21"/>
        <v>0.20208823248255425</v>
      </c>
      <c r="BF17" s="124">
        <f t="shared" si="35"/>
        <v>0.23843155893536122</v>
      </c>
      <c r="BG17" s="124">
        <f t="shared" si="36"/>
        <v>0.25141221374045802</v>
      </c>
    </row>
    <row r="18" spans="1:59">
      <c r="A18" s="43">
        <v>37196</v>
      </c>
      <c r="B18" s="44">
        <f>+Listen!C14</f>
        <v>5.53</v>
      </c>
      <c r="C18" s="120">
        <f>+C19+X20</f>
        <v>0.42000000000000004</v>
      </c>
      <c r="D18" s="52">
        <f>+C18-0.065</f>
        <v>0.35500000000000004</v>
      </c>
      <c r="E18" s="52">
        <f t="shared" si="12"/>
        <v>0.35500000000000004</v>
      </c>
      <c r="F18" s="54">
        <f>D18-0.01</f>
        <v>0.34500000000000003</v>
      </c>
      <c r="G18" s="54">
        <f t="shared" si="13"/>
        <v>0.32000000000000006</v>
      </c>
      <c r="H18" s="54">
        <f t="shared" si="14"/>
        <v>0.34500000000000003</v>
      </c>
      <c r="I18" s="57">
        <f>+L18-0.02</f>
        <v>0.51</v>
      </c>
      <c r="J18" s="54">
        <f t="shared" si="15"/>
        <v>0.51</v>
      </c>
      <c r="K18" s="58">
        <f>I18+0.01</f>
        <v>0.52</v>
      </c>
      <c r="L18" s="119">
        <f>D18+0.175</f>
        <v>0.53</v>
      </c>
      <c r="M18" s="55">
        <f t="shared" si="17"/>
        <v>0.53</v>
      </c>
      <c r="N18" s="54">
        <f t="shared" si="18"/>
        <v>0.53</v>
      </c>
      <c r="O18" s="54">
        <f>+L18+0.03</f>
        <v>0.56000000000000005</v>
      </c>
      <c r="P18" s="60">
        <f>L18+0.09</f>
        <v>0.62</v>
      </c>
      <c r="Q18" s="56">
        <f t="shared" si="19"/>
        <v>0.62</v>
      </c>
      <c r="R18" s="54">
        <f t="shared" si="11"/>
        <v>0.62</v>
      </c>
      <c r="S18" s="53">
        <f>+P18+0.01</f>
        <v>0.63</v>
      </c>
      <c r="T18" s="53"/>
      <c r="U18" s="98">
        <f>D18-0.16</f>
        <v>0.19500000000000003</v>
      </c>
      <c r="V18" s="98">
        <f t="shared" ref="V18:V74" si="37">U18+0.055</f>
        <v>0.25000000000000006</v>
      </c>
      <c r="W18" s="98">
        <f>(U18+B18)*0.032+U18+0.01</f>
        <v>0.3882000000000001</v>
      </c>
      <c r="X18" s="120">
        <f>X20+X19</f>
        <v>0.31500000000000006</v>
      </c>
      <c r="Y18" s="72">
        <f>+X18-0.08</f>
        <v>0.23500000000000004</v>
      </c>
      <c r="Z18" s="72">
        <f>+X20-0.06</f>
        <v>0.22000000000000003</v>
      </c>
      <c r="AA18" s="72">
        <f>Y18+0.04</f>
        <v>0.27500000000000002</v>
      </c>
      <c r="AB18" s="72">
        <f>+Y18+0.07</f>
        <v>0.30500000000000005</v>
      </c>
      <c r="AC18" s="72">
        <f>+AB18</f>
        <v>0.30500000000000005</v>
      </c>
      <c r="AD18" s="72">
        <f>Listen!L14</f>
        <v>-0.19500000000000001</v>
      </c>
      <c r="AE18" s="72">
        <f t="shared" ref="AE18:AE23" si="38">+Z18-0.065</f>
        <v>0.15500000000000003</v>
      </c>
      <c r="AF18" s="72"/>
      <c r="AG18" s="110">
        <v>0</v>
      </c>
      <c r="AH18" s="101">
        <v>0</v>
      </c>
      <c r="AI18" s="101">
        <v>3.5000000000000003E-2</v>
      </c>
      <c r="AJ18" s="101">
        <v>0</v>
      </c>
      <c r="AK18" s="101">
        <f>+AI18+0.02</f>
        <v>5.5000000000000007E-2</v>
      </c>
      <c r="AL18" s="101">
        <v>0.05</v>
      </c>
      <c r="AM18" s="101">
        <v>2.5000000000000001E-2</v>
      </c>
      <c r="AN18" s="101">
        <v>0</v>
      </c>
      <c r="AO18" s="101">
        <v>1.4999999999999999E-2</v>
      </c>
      <c r="AP18" s="101">
        <v>0.155</v>
      </c>
      <c r="AQ18" s="101">
        <v>5.0000000000000001E-3</v>
      </c>
      <c r="AR18" s="101">
        <v>4.4999999999999998E-2</v>
      </c>
      <c r="AS18" s="101"/>
      <c r="AT18" s="72"/>
      <c r="AU18" s="72"/>
      <c r="AV18" s="72">
        <f>Listen!F14</f>
        <v>1.29</v>
      </c>
      <c r="AW18" s="72">
        <f>Listen!G14</f>
        <v>1</v>
      </c>
      <c r="AX18" s="72">
        <f>Listen!H14</f>
        <v>0.37</v>
      </c>
      <c r="AY18" s="72">
        <f>Listen!I14</f>
        <v>0.32</v>
      </c>
      <c r="AZ18" s="72">
        <f>Listen!J14</f>
        <v>0.16</v>
      </c>
      <c r="BA18" s="72">
        <f>Listen!K14</f>
        <v>0.155</v>
      </c>
      <c r="BB18" s="72">
        <f>Listen!L14</f>
        <v>-0.19500000000000001</v>
      </c>
      <c r="BC18" s="50">
        <f>Listen!D14</f>
        <v>-0.06</v>
      </c>
      <c r="BD18" s="50">
        <f>Listen!E14</f>
        <v>-0.06</v>
      </c>
      <c r="BE18" s="124">
        <f t="shared" si="21"/>
        <v>0.19605439250549667</v>
      </c>
      <c r="BF18" s="124">
        <f t="shared" si="35"/>
        <v>0.23288022813688219</v>
      </c>
      <c r="BG18" s="124">
        <f t="shared" si="36"/>
        <v>0.24553435114503819</v>
      </c>
    </row>
    <row r="19" spans="1:59">
      <c r="A19" s="43">
        <v>37226</v>
      </c>
      <c r="B19" s="44">
        <f>+Listen!C15</f>
        <v>5.65</v>
      </c>
      <c r="C19" s="128">
        <v>0.14000000000000001</v>
      </c>
      <c r="D19" s="52">
        <f>+C18-0.065</f>
        <v>0.35500000000000004</v>
      </c>
      <c r="E19" s="52">
        <f t="shared" si="12"/>
        <v>0.35500000000000004</v>
      </c>
      <c r="F19" s="54">
        <f>D19-0.01</f>
        <v>0.34500000000000003</v>
      </c>
      <c r="G19" s="54">
        <f t="shared" si="13"/>
        <v>0.32000000000000006</v>
      </c>
      <c r="H19" s="54">
        <f t="shared" si="14"/>
        <v>0.34500000000000003</v>
      </c>
      <c r="I19" s="57">
        <f>+L19-0.02</f>
        <v>0.51</v>
      </c>
      <c r="J19" s="54">
        <f t="shared" si="15"/>
        <v>0.51</v>
      </c>
      <c r="K19" s="58">
        <f>I19+0.01</f>
        <v>0.52</v>
      </c>
      <c r="L19" s="119">
        <f>D19+0.175</f>
        <v>0.53</v>
      </c>
      <c r="M19" s="55">
        <f t="shared" si="17"/>
        <v>0.53</v>
      </c>
      <c r="N19" s="54">
        <f t="shared" si="18"/>
        <v>0.53</v>
      </c>
      <c r="O19" s="54">
        <f>+L19+0.03</f>
        <v>0.56000000000000005</v>
      </c>
      <c r="P19" s="60">
        <f>L19+0.09</f>
        <v>0.62</v>
      </c>
      <c r="Q19" s="56">
        <f t="shared" si="19"/>
        <v>0.62</v>
      </c>
      <c r="R19" s="54">
        <f t="shared" si="11"/>
        <v>0.62</v>
      </c>
      <c r="S19" s="53">
        <f>+P19+0.01</f>
        <v>0.63</v>
      </c>
      <c r="T19" s="53"/>
      <c r="U19" s="98">
        <f>D19-0.16</f>
        <v>0.19500000000000003</v>
      </c>
      <c r="V19" s="98">
        <f t="shared" si="37"/>
        <v>0.25000000000000006</v>
      </c>
      <c r="W19" s="98">
        <f>(U19+B19)*0.032+U19+0.01</f>
        <v>0.39204000000000006</v>
      </c>
      <c r="X19" s="128">
        <v>3.5000000000000003E-2</v>
      </c>
      <c r="Y19" s="72">
        <f>+X18-0.06</f>
        <v>0.25500000000000006</v>
      </c>
      <c r="Z19" s="72">
        <f>+X20-0.02</f>
        <v>0.26</v>
      </c>
      <c r="AA19" s="72">
        <f>Y19+0.04</f>
        <v>0.29500000000000004</v>
      </c>
      <c r="AB19" s="72">
        <f>+Y19+0.07</f>
        <v>0.32500000000000007</v>
      </c>
      <c r="AC19" s="72">
        <f>+AB19</f>
        <v>0.32500000000000007</v>
      </c>
      <c r="AD19" s="72">
        <f>Listen!L15</f>
        <v>-0.19500000000000001</v>
      </c>
      <c r="AE19" s="72">
        <f t="shared" si="38"/>
        <v>0.19500000000000001</v>
      </c>
      <c r="AF19" s="72"/>
      <c r="AG19" s="110">
        <v>0</v>
      </c>
      <c r="AH19" s="101">
        <v>0</v>
      </c>
      <c r="AI19" s="101">
        <v>3.5000000000000003E-2</v>
      </c>
      <c r="AJ19" s="101">
        <v>0</v>
      </c>
      <c r="AK19" s="101">
        <f>+AI19+0.02</f>
        <v>5.5000000000000007E-2</v>
      </c>
      <c r="AL19" s="101">
        <v>0.05</v>
      </c>
      <c r="AM19" s="101">
        <v>2.75E-2</v>
      </c>
      <c r="AN19" s="101">
        <v>0</v>
      </c>
      <c r="AO19" s="101">
        <v>1.4999999999999999E-2</v>
      </c>
      <c r="AP19" s="101">
        <v>0.155</v>
      </c>
      <c r="AQ19" s="101">
        <v>5.0000000000000001E-3</v>
      </c>
      <c r="AR19" s="101">
        <v>4.4999999999999998E-2</v>
      </c>
      <c r="AS19" s="101"/>
      <c r="AT19" s="72"/>
      <c r="AU19" s="72"/>
      <c r="AV19" s="72">
        <f>Listen!F15</f>
        <v>1.49</v>
      </c>
      <c r="AW19" s="72">
        <f>Listen!G15</f>
        <v>1.19</v>
      </c>
      <c r="AX19" s="72">
        <f>Listen!H15</f>
        <v>0.48</v>
      </c>
      <c r="AY19" s="72">
        <f>Listen!I15</f>
        <v>0.33500000000000002</v>
      </c>
      <c r="AZ19" s="72">
        <f>Listen!J15</f>
        <v>0.17499999999999999</v>
      </c>
      <c r="BA19" s="72">
        <f>Listen!K15</f>
        <v>0.17</v>
      </c>
      <c r="BB19" s="72">
        <f>Listen!L15</f>
        <v>-0.19500000000000001</v>
      </c>
      <c r="BC19" s="50">
        <f>Listen!D15</f>
        <v>-6.25E-2</v>
      </c>
      <c r="BD19" s="50">
        <f>Listen!E15</f>
        <v>-6.25E-2</v>
      </c>
      <c r="BE19" s="124">
        <f t="shared" si="21"/>
        <v>0.19873243475767138</v>
      </c>
      <c r="BF19" s="124">
        <f t="shared" si="35"/>
        <v>0.23618821292775666</v>
      </c>
      <c r="BG19" s="124">
        <f t="shared" si="36"/>
        <v>0.24841603053435118</v>
      </c>
    </row>
    <row r="20" spans="1:59">
      <c r="A20" s="43">
        <v>37257</v>
      </c>
      <c r="B20" s="44">
        <f>+Listen!C16</f>
        <v>5.6749999999999998</v>
      </c>
      <c r="C20" s="45"/>
      <c r="D20" s="52">
        <f>+C18-0.045</f>
        <v>0.37500000000000006</v>
      </c>
      <c r="E20" s="52">
        <f t="shared" si="12"/>
        <v>0.37500000000000006</v>
      </c>
      <c r="F20" s="54">
        <f>D20-0.01</f>
        <v>0.36500000000000005</v>
      </c>
      <c r="G20" s="54">
        <f t="shared" si="13"/>
        <v>0.34000000000000008</v>
      </c>
      <c r="H20" s="54">
        <f t="shared" si="14"/>
        <v>0.36500000000000005</v>
      </c>
      <c r="I20" s="57">
        <f>+L20-0.02</f>
        <v>0.53</v>
      </c>
      <c r="J20" s="54">
        <f t="shared" si="15"/>
        <v>0.53</v>
      </c>
      <c r="K20" s="58">
        <f>I20+0.01</f>
        <v>0.54</v>
      </c>
      <c r="L20" s="119">
        <f>D20+0.175</f>
        <v>0.55000000000000004</v>
      </c>
      <c r="M20" s="55">
        <f t="shared" si="17"/>
        <v>0.55000000000000004</v>
      </c>
      <c r="N20" s="54">
        <f t="shared" si="18"/>
        <v>0.55000000000000004</v>
      </c>
      <c r="O20" s="54">
        <f>+L20+0.03</f>
        <v>0.58000000000000007</v>
      </c>
      <c r="P20" s="60">
        <f>L20+0.09</f>
        <v>0.64</v>
      </c>
      <c r="Q20" s="56">
        <f t="shared" si="19"/>
        <v>0.64</v>
      </c>
      <c r="R20" s="54">
        <f t="shared" si="11"/>
        <v>0.64</v>
      </c>
      <c r="S20" s="53">
        <f>+P20+0.01</f>
        <v>0.65</v>
      </c>
      <c r="T20" s="53"/>
      <c r="U20" s="98">
        <f>D20-0.16</f>
        <v>0.21500000000000005</v>
      </c>
      <c r="V20" s="98">
        <f t="shared" si="37"/>
        <v>0.27000000000000007</v>
      </c>
      <c r="W20" s="98">
        <f>(U20+B20)*0.032+U20+0.01</f>
        <v>0.41348000000000007</v>
      </c>
      <c r="X20" s="120">
        <v>0.28000000000000003</v>
      </c>
      <c r="Y20" s="72">
        <f>+X18-0.02</f>
        <v>0.29500000000000004</v>
      </c>
      <c r="Z20" s="72">
        <f>+X20+0.035</f>
        <v>0.31500000000000006</v>
      </c>
      <c r="AA20" s="72">
        <f>Y20+0.04</f>
        <v>0.33500000000000002</v>
      </c>
      <c r="AB20" s="72">
        <f>+Y20+0.07</f>
        <v>0.36500000000000005</v>
      </c>
      <c r="AC20" s="72">
        <f>+AB20</f>
        <v>0.36500000000000005</v>
      </c>
      <c r="AD20" s="72">
        <f>Listen!L16</f>
        <v>-0.19500000000000001</v>
      </c>
      <c r="AE20" s="72">
        <f t="shared" si="38"/>
        <v>0.25000000000000006</v>
      </c>
      <c r="AF20" s="72"/>
      <c r="AG20" s="110">
        <v>0</v>
      </c>
      <c r="AH20" s="101">
        <v>0</v>
      </c>
      <c r="AI20" s="101">
        <v>3.5000000000000003E-2</v>
      </c>
      <c r="AJ20" s="101">
        <v>0</v>
      </c>
      <c r="AK20" s="101">
        <f>+AI20+0.02</f>
        <v>5.5000000000000007E-2</v>
      </c>
      <c r="AL20" s="101">
        <v>0.05</v>
      </c>
      <c r="AM20" s="101">
        <v>0.03</v>
      </c>
      <c r="AN20" s="101">
        <v>0</v>
      </c>
      <c r="AO20" s="101">
        <v>1.4999999999999999E-2</v>
      </c>
      <c r="AP20" s="101">
        <v>0.155</v>
      </c>
      <c r="AQ20" s="101">
        <v>5.0000000000000001E-3</v>
      </c>
      <c r="AR20" s="101">
        <v>4.4999999999999998E-2</v>
      </c>
      <c r="AS20" s="101"/>
      <c r="AT20" s="72"/>
      <c r="AU20" s="72"/>
      <c r="AV20" s="72">
        <f>Listen!F16</f>
        <v>1.69</v>
      </c>
      <c r="AW20" s="72">
        <f>Listen!G16</f>
        <v>1.34</v>
      </c>
      <c r="AX20" s="72">
        <f>Listen!H16</f>
        <v>0.51</v>
      </c>
      <c r="AY20" s="72">
        <f>Listen!I16</f>
        <v>0.35499999999999998</v>
      </c>
      <c r="AZ20" s="72">
        <f>Listen!J16</f>
        <v>0.18</v>
      </c>
      <c r="BA20" s="72">
        <f>Listen!K16</f>
        <v>0.17499999999999999</v>
      </c>
      <c r="BB20" s="72">
        <f>Listen!L16</f>
        <v>-0.19500000000000001</v>
      </c>
      <c r="BC20" s="50">
        <f>Listen!D16</f>
        <v>-6.5000000000000002E-2</v>
      </c>
      <c r="BD20" s="50">
        <f>Listen!E16</f>
        <v>-6.5000000000000002E-2</v>
      </c>
      <c r="BE20" s="124">
        <f t="shared" si="21"/>
        <v>0.19722397476340692</v>
      </c>
      <c r="BF20" s="124">
        <f t="shared" si="35"/>
        <v>0.23480038022813682</v>
      </c>
      <c r="BG20" s="124">
        <f t="shared" si="36"/>
        <v>0.2469465648854961</v>
      </c>
    </row>
    <row r="21" spans="1:59">
      <c r="A21" s="43">
        <v>37288</v>
      </c>
      <c r="B21" s="44">
        <f>+Listen!C17</f>
        <v>5.44</v>
      </c>
      <c r="C21" s="45"/>
      <c r="D21" s="52">
        <f>+C18+0.085</f>
        <v>0.505</v>
      </c>
      <c r="E21" s="52">
        <f t="shared" si="12"/>
        <v>0.505</v>
      </c>
      <c r="F21" s="54">
        <f>D21-0.01</f>
        <v>0.495</v>
      </c>
      <c r="G21" s="54">
        <f t="shared" si="13"/>
        <v>0.47</v>
      </c>
      <c r="H21" s="127">
        <f t="shared" si="14"/>
        <v>0.495</v>
      </c>
      <c r="I21" s="57">
        <f>+L21-0.02</f>
        <v>0.65999999999999992</v>
      </c>
      <c r="J21" s="54">
        <f t="shared" si="15"/>
        <v>0.65999999999999992</v>
      </c>
      <c r="K21" s="58">
        <f>I21+0.01</f>
        <v>0.66999999999999993</v>
      </c>
      <c r="L21" s="119">
        <f>D21+0.175</f>
        <v>0.67999999999999994</v>
      </c>
      <c r="M21" s="55">
        <f t="shared" si="17"/>
        <v>0.67999999999999994</v>
      </c>
      <c r="N21" s="54">
        <f t="shared" si="18"/>
        <v>0.67999999999999994</v>
      </c>
      <c r="O21" s="54">
        <f>+L21+0.03</f>
        <v>0.71</v>
      </c>
      <c r="P21" s="60">
        <f>L21+0.09</f>
        <v>0.76999999999999991</v>
      </c>
      <c r="Q21" s="56">
        <f t="shared" si="19"/>
        <v>0.76999999999999991</v>
      </c>
      <c r="R21" s="54">
        <f t="shared" si="11"/>
        <v>0.76999999999999991</v>
      </c>
      <c r="S21" s="53">
        <f>+P21+0.01</f>
        <v>0.77999999999999992</v>
      </c>
      <c r="T21" s="53"/>
      <c r="U21" s="98">
        <f>D21-0.16</f>
        <v>0.34499999999999997</v>
      </c>
      <c r="V21" s="98">
        <f t="shared" si="37"/>
        <v>0.39999999999999997</v>
      </c>
      <c r="W21" s="98">
        <f>(U21+B21)*0.032+U21+0.01</f>
        <v>0.54011999999999993</v>
      </c>
      <c r="X21" s="72"/>
      <c r="Y21" s="72">
        <f>+X18+0.08</f>
        <v>0.39500000000000007</v>
      </c>
      <c r="Z21" s="72">
        <f>+X20+0.025</f>
        <v>0.30500000000000005</v>
      </c>
      <c r="AA21" s="72">
        <f>Y21+0.04</f>
        <v>0.43500000000000005</v>
      </c>
      <c r="AB21" s="72">
        <f>+Y21+0.07</f>
        <v>0.46500000000000008</v>
      </c>
      <c r="AC21" s="72">
        <f>+AB21</f>
        <v>0.46500000000000008</v>
      </c>
      <c r="AD21" s="72">
        <f>Listen!L17</f>
        <v>-0.19500000000000001</v>
      </c>
      <c r="AE21" s="72">
        <f t="shared" si="38"/>
        <v>0.24000000000000005</v>
      </c>
      <c r="AF21" s="72"/>
      <c r="AG21" s="110">
        <v>0</v>
      </c>
      <c r="AH21" s="101">
        <v>0</v>
      </c>
      <c r="AI21" s="101">
        <v>3.5000000000000003E-2</v>
      </c>
      <c r="AJ21" s="101">
        <v>0</v>
      </c>
      <c r="AK21" s="101">
        <f>+AI21+0.02</f>
        <v>5.5000000000000007E-2</v>
      </c>
      <c r="AL21" s="101">
        <v>0.05</v>
      </c>
      <c r="AM21" s="101">
        <v>3.2500000000000001E-2</v>
      </c>
      <c r="AN21" s="101">
        <v>0</v>
      </c>
      <c r="AO21" s="101">
        <v>1.4999999999999999E-2</v>
      </c>
      <c r="AP21" s="101">
        <v>0.155</v>
      </c>
      <c r="AQ21" s="101">
        <v>5.0000000000000001E-3</v>
      </c>
      <c r="AR21" s="101">
        <v>4.4999999999999998E-2</v>
      </c>
      <c r="AS21" s="101"/>
      <c r="AT21" s="72"/>
      <c r="AU21" s="72"/>
      <c r="AV21" s="72">
        <f>Listen!F17</f>
        <v>1.69</v>
      </c>
      <c r="AW21" s="72">
        <f>Listen!G17</f>
        <v>1.06</v>
      </c>
      <c r="AX21" s="72">
        <f>Listen!H17</f>
        <v>0.51</v>
      </c>
      <c r="AY21" s="72">
        <f>Listen!I17</f>
        <v>0.35499999999999998</v>
      </c>
      <c r="AZ21" s="72">
        <f>Listen!J17</f>
        <v>0.17499999999999999</v>
      </c>
      <c r="BA21" s="72">
        <f>Listen!K17</f>
        <v>0.17</v>
      </c>
      <c r="BB21" s="72">
        <f>Listen!L17</f>
        <v>-0.19500000000000001</v>
      </c>
      <c r="BC21" s="50">
        <f>Listen!D17</f>
        <v>-5.7500000000000002E-2</v>
      </c>
      <c r="BD21" s="50">
        <f>Listen!E17</f>
        <v>-5.7500000000000002E-2</v>
      </c>
      <c r="BE21" s="124">
        <f t="shared" si="21"/>
        <v>0.19469840359430263</v>
      </c>
      <c r="BF21" s="124">
        <f t="shared" si="35"/>
        <v>0.23105513307984793</v>
      </c>
      <c r="BG21" s="124">
        <f t="shared" si="36"/>
        <v>0.24402671755725192</v>
      </c>
    </row>
    <row r="22" spans="1:59">
      <c r="A22" s="43">
        <v>37316</v>
      </c>
      <c r="B22" s="44">
        <f>+Listen!C18</f>
        <v>5.0999999999999996</v>
      </c>
      <c r="C22" s="45"/>
      <c r="D22" s="52">
        <f>+C18+0.085</f>
        <v>0.505</v>
      </c>
      <c r="E22" s="52">
        <f t="shared" si="12"/>
        <v>0.505</v>
      </c>
      <c r="F22" s="54">
        <f>D22-0.01</f>
        <v>0.495</v>
      </c>
      <c r="G22" s="54">
        <f t="shared" si="13"/>
        <v>0.47</v>
      </c>
      <c r="H22" s="127">
        <f t="shared" si="14"/>
        <v>0.495</v>
      </c>
      <c r="I22" s="57">
        <f>+L22-0.02</f>
        <v>0.65999999999999992</v>
      </c>
      <c r="J22" s="54">
        <f t="shared" si="15"/>
        <v>0.65999999999999992</v>
      </c>
      <c r="K22" s="58">
        <f>I22+0.01</f>
        <v>0.66999999999999993</v>
      </c>
      <c r="L22" s="119">
        <f>D22+0.175</f>
        <v>0.67999999999999994</v>
      </c>
      <c r="M22" s="55">
        <f t="shared" si="17"/>
        <v>0.67999999999999994</v>
      </c>
      <c r="N22" s="54">
        <f t="shared" si="18"/>
        <v>0.67999999999999994</v>
      </c>
      <c r="O22" s="54">
        <f>+L22+0.03</f>
        <v>0.71</v>
      </c>
      <c r="P22" s="60">
        <f>L22+0.09</f>
        <v>0.76999999999999991</v>
      </c>
      <c r="Q22" s="56">
        <f t="shared" si="19"/>
        <v>0.76999999999999991</v>
      </c>
      <c r="R22" s="54">
        <f t="shared" si="11"/>
        <v>0.76999999999999991</v>
      </c>
      <c r="S22" s="53">
        <f>+P22+0.01</f>
        <v>0.77999999999999992</v>
      </c>
      <c r="T22" s="53"/>
      <c r="U22" s="98">
        <f>D22-0.16</f>
        <v>0.34499999999999997</v>
      </c>
      <c r="V22" s="98">
        <f t="shared" si="37"/>
        <v>0.39999999999999997</v>
      </c>
      <c r="W22" s="98">
        <f>(U22+B22)*0.032+U22+0.01</f>
        <v>0.52923999999999993</v>
      </c>
      <c r="X22" s="72"/>
      <c r="Y22" s="72">
        <f>+X18+0.08</f>
        <v>0.39500000000000007</v>
      </c>
      <c r="Z22" s="72">
        <f>+X20+0.02</f>
        <v>0.30000000000000004</v>
      </c>
      <c r="AA22" s="72">
        <f>Y22+0.04</f>
        <v>0.43500000000000005</v>
      </c>
      <c r="AB22" s="72">
        <f>+Y22+0.07</f>
        <v>0.46500000000000008</v>
      </c>
      <c r="AC22" s="72">
        <f>+AB22</f>
        <v>0.46500000000000008</v>
      </c>
      <c r="AD22" s="72">
        <f>Listen!L18</f>
        <v>-0.19500000000000001</v>
      </c>
      <c r="AE22" s="72">
        <f t="shared" si="38"/>
        <v>0.23500000000000004</v>
      </c>
      <c r="AF22" s="72"/>
      <c r="AG22" s="110">
        <v>0</v>
      </c>
      <c r="AH22" s="101">
        <v>0</v>
      </c>
      <c r="AI22" s="101">
        <v>3.5000000000000003E-2</v>
      </c>
      <c r="AJ22" s="101">
        <v>0</v>
      </c>
      <c r="AK22" s="101">
        <f>+AI22+0.02</f>
        <v>5.5000000000000007E-2</v>
      </c>
      <c r="AL22" s="101">
        <v>0.05</v>
      </c>
      <c r="AM22" s="101">
        <v>3.5000000000000003E-2</v>
      </c>
      <c r="AN22" s="101">
        <v>0</v>
      </c>
      <c r="AO22" s="101">
        <v>1.4999999999999999E-2</v>
      </c>
      <c r="AP22" s="101">
        <v>0.155</v>
      </c>
      <c r="AQ22" s="101">
        <v>5.0000000000000001E-3</v>
      </c>
      <c r="AR22" s="101">
        <v>4.4999999999999998E-2</v>
      </c>
      <c r="AS22" s="101"/>
      <c r="AT22" s="72"/>
      <c r="AU22" s="72"/>
      <c r="AV22" s="72">
        <f>Listen!F18</f>
        <v>1.64</v>
      </c>
      <c r="AW22" s="72">
        <f>Listen!G18</f>
        <v>0.96</v>
      </c>
      <c r="AX22" s="72">
        <f>Listen!H18</f>
        <v>0.5</v>
      </c>
      <c r="AY22" s="72">
        <f>Listen!I18</f>
        <v>0.32</v>
      </c>
      <c r="AZ22" s="72">
        <f>Listen!J18</f>
        <v>0.16</v>
      </c>
      <c r="BA22" s="72">
        <f>Listen!K18</f>
        <v>0.155</v>
      </c>
      <c r="BB22" s="72">
        <f>Listen!L18</f>
        <v>-0.19500000000000001</v>
      </c>
      <c r="BC22" s="50">
        <f>Listen!D18</f>
        <v>-5.5E-2</v>
      </c>
      <c r="BD22" s="50">
        <f>Listen!E18</f>
        <v>-5.5E-2</v>
      </c>
      <c r="BE22" s="124">
        <f t="shared" si="21"/>
        <v>0.18232530350826881</v>
      </c>
      <c r="BF22" s="124">
        <f t="shared" si="35"/>
        <v>0.2168726235741445</v>
      </c>
      <c r="BG22" s="124">
        <f t="shared" si="36"/>
        <v>0.23106870229007637</v>
      </c>
    </row>
    <row r="23" spans="1:59">
      <c r="A23" s="43">
        <v>37347</v>
      </c>
      <c r="B23" s="44">
        <f>+Listen!C19</f>
        <v>4.62</v>
      </c>
      <c r="C23" s="45"/>
      <c r="D23" s="52">
        <f>+Y23+0.055</f>
        <v>0.26500000000000001</v>
      </c>
      <c r="E23" s="52">
        <f t="shared" si="12"/>
        <v>0.26500000000000001</v>
      </c>
      <c r="F23" s="53">
        <f>D23-0.005</f>
        <v>0.26</v>
      </c>
      <c r="G23" s="54">
        <f t="shared" si="13"/>
        <v>0.23</v>
      </c>
      <c r="H23" s="53">
        <f t="shared" si="14"/>
        <v>0.26</v>
      </c>
      <c r="I23" s="57">
        <f>D23-0.005</f>
        <v>0.26</v>
      </c>
      <c r="J23" s="54">
        <f t="shared" si="15"/>
        <v>0.26</v>
      </c>
      <c r="K23" s="61">
        <f t="shared" ref="K23:K29" si="39">I23</f>
        <v>0.26</v>
      </c>
      <c r="L23" s="62">
        <f>D23+0.045</f>
        <v>0.31</v>
      </c>
      <c r="M23" s="60">
        <f>L23-0</f>
        <v>0.31</v>
      </c>
      <c r="N23" s="54">
        <f t="shared" si="18"/>
        <v>0.31</v>
      </c>
      <c r="O23" s="53">
        <f>+L23+0.02</f>
        <v>0.33</v>
      </c>
      <c r="P23" s="79">
        <f>D23-0.005</f>
        <v>0.26</v>
      </c>
      <c r="Q23" s="56">
        <f t="shared" si="19"/>
        <v>0.26</v>
      </c>
      <c r="R23" s="54">
        <f t="shared" si="11"/>
        <v>0.26</v>
      </c>
      <c r="S23" s="53">
        <f>+P23</f>
        <v>0.26</v>
      </c>
      <c r="T23" s="53"/>
      <c r="U23" s="98">
        <f t="shared" ref="U23:U29" si="40">D23-0.2</f>
        <v>6.5000000000000002E-2</v>
      </c>
      <c r="V23" s="98">
        <f t="shared" si="37"/>
        <v>0.12</v>
      </c>
      <c r="W23" s="98">
        <f>D23</f>
        <v>0.26500000000000001</v>
      </c>
      <c r="X23" s="72">
        <f>AVERAGE(Y23:Y29)</f>
        <v>0.21</v>
      </c>
      <c r="Y23" s="72">
        <f>Z23+0.075</f>
        <v>0.21000000000000002</v>
      </c>
      <c r="Z23" s="72">
        <v>0.13500000000000001</v>
      </c>
      <c r="AA23" s="72">
        <f t="shared" ref="AA23:AA82" si="41">Y23</f>
        <v>0.21000000000000002</v>
      </c>
      <c r="AB23" s="72">
        <f t="shared" ref="AB23:AB82" si="42">AC23</f>
        <v>0.27</v>
      </c>
      <c r="AC23" s="72">
        <f>Y23+0.06</f>
        <v>0.27</v>
      </c>
      <c r="AD23" s="72">
        <f>Listen!L19</f>
        <v>-0.33500000000000002</v>
      </c>
      <c r="AE23" s="117">
        <f t="shared" si="38"/>
        <v>7.0000000000000007E-2</v>
      </c>
      <c r="AF23" s="72"/>
      <c r="AG23" s="110">
        <v>0</v>
      </c>
      <c r="AH23" s="101">
        <v>0</v>
      </c>
      <c r="AI23" s="101">
        <v>5.0000000000000001E-3</v>
      </c>
      <c r="AJ23" s="101">
        <v>0</v>
      </c>
      <c r="AK23" s="101">
        <f t="shared" ref="AK23:AK82" si="43">+AI23</f>
        <v>5.0000000000000001E-3</v>
      </c>
      <c r="AL23" s="101">
        <f>AL11</f>
        <v>0.04</v>
      </c>
      <c r="AM23" s="101">
        <v>7.4999999999999997E-3</v>
      </c>
      <c r="AN23" s="101">
        <v>0</v>
      </c>
      <c r="AO23" s="101">
        <v>0</v>
      </c>
      <c r="AP23" s="101">
        <v>0.155</v>
      </c>
      <c r="AQ23" s="101">
        <v>0</v>
      </c>
      <c r="AR23" s="101">
        <v>0.04</v>
      </c>
      <c r="AS23" s="101"/>
      <c r="AT23" s="72"/>
      <c r="AU23" s="72"/>
      <c r="AV23" s="72">
        <f>Listen!F19</f>
        <v>0.5</v>
      </c>
      <c r="AW23" s="72">
        <f>Listen!G19</f>
        <v>0.435</v>
      </c>
      <c r="AX23" s="72">
        <f>Listen!H19</f>
        <v>0.35</v>
      </c>
      <c r="AY23" s="72">
        <f>Listen!I19</f>
        <v>0.20499999999999999</v>
      </c>
      <c r="AZ23" s="72">
        <f>Listen!J19</f>
        <v>0.04</v>
      </c>
      <c r="BA23" s="72">
        <f>Listen!K19</f>
        <v>3.5000000000000003E-2</v>
      </c>
      <c r="BB23" s="72">
        <f>Listen!L19</f>
        <v>-0.33500000000000002</v>
      </c>
      <c r="BC23" s="50">
        <f>Listen!D19</f>
        <v>-6.5000000000000002E-2</v>
      </c>
      <c r="BD23" s="50">
        <f>Listen!E19</f>
        <v>-6.5000000000000002E-2</v>
      </c>
      <c r="BE23" s="124">
        <f t="shared" si="21"/>
        <v>0.15073176560558266</v>
      </c>
      <c r="BF23" s="124">
        <f t="shared" si="35"/>
        <v>0.18265209125475282</v>
      </c>
      <c r="BG23" s="124">
        <f t="shared" si="36"/>
        <v>0.19862595419847329</v>
      </c>
    </row>
    <row r="24" spans="1:59">
      <c r="A24" s="43">
        <v>37377</v>
      </c>
      <c r="B24" s="44">
        <f>+Listen!C20</f>
        <v>4.4550000000000001</v>
      </c>
      <c r="C24" s="51"/>
      <c r="D24" s="52">
        <f t="shared" ref="D24:D29" si="44">+Y24+0.055</f>
        <v>0.26500000000000001</v>
      </c>
      <c r="E24" s="52">
        <f t="shared" si="12"/>
        <v>0.26500000000000001</v>
      </c>
      <c r="F24" s="53">
        <f t="shared" ref="F24:F29" si="45">D24-0.005</f>
        <v>0.26</v>
      </c>
      <c r="G24" s="54">
        <f t="shared" si="13"/>
        <v>0.23</v>
      </c>
      <c r="H24" s="53">
        <f t="shared" si="14"/>
        <v>0.26</v>
      </c>
      <c r="I24" s="57">
        <f t="shared" ref="I24:I29" si="46">D24-0.005</f>
        <v>0.26</v>
      </c>
      <c r="J24" s="54">
        <f t="shared" si="15"/>
        <v>0.26</v>
      </c>
      <c r="K24" s="61">
        <f t="shared" si="39"/>
        <v>0.26</v>
      </c>
      <c r="L24" s="62">
        <f t="shared" ref="L24:L29" si="47">D24+0.045</f>
        <v>0.31</v>
      </c>
      <c r="M24" s="60">
        <f t="shared" ref="M24:M87" si="48">L24-0</f>
        <v>0.31</v>
      </c>
      <c r="N24" s="54">
        <f t="shared" si="18"/>
        <v>0.31</v>
      </c>
      <c r="O24" s="53">
        <f t="shared" ref="O24:O29" si="49">+L24+0.02</f>
        <v>0.33</v>
      </c>
      <c r="P24" s="79">
        <f t="shared" ref="P24:P29" si="50">D24-0.005</f>
        <v>0.26</v>
      </c>
      <c r="Q24" s="56">
        <f t="shared" si="19"/>
        <v>0.26</v>
      </c>
      <c r="R24" s="54">
        <f t="shared" si="11"/>
        <v>0.26</v>
      </c>
      <c r="S24" s="53">
        <f t="shared" ref="S24:S29" si="51">+P24</f>
        <v>0.26</v>
      </c>
      <c r="T24" s="53"/>
      <c r="U24" s="98">
        <f t="shared" si="40"/>
        <v>6.5000000000000002E-2</v>
      </c>
      <c r="V24" s="98">
        <f t="shared" si="37"/>
        <v>0.12</v>
      </c>
      <c r="W24" s="98">
        <f t="shared" ref="W24:W29" si="52">D24</f>
        <v>0.26500000000000001</v>
      </c>
      <c r="X24" s="72">
        <f>AVERAGE(Z23:Z29)</f>
        <v>0.13500000000000001</v>
      </c>
      <c r="Y24" s="72">
        <f t="shared" ref="Y24:Y29" si="53">Z24+0.075</f>
        <v>0.21000000000000002</v>
      </c>
      <c r="Z24" s="72">
        <v>0.13500000000000001</v>
      </c>
      <c r="AA24" s="72">
        <f t="shared" si="41"/>
        <v>0.21000000000000002</v>
      </c>
      <c r="AB24" s="72">
        <f t="shared" si="42"/>
        <v>0.27</v>
      </c>
      <c r="AC24" s="72">
        <f t="shared" ref="AC24:AC29" si="54">Y24+0.06</f>
        <v>0.27</v>
      </c>
      <c r="AD24" s="72">
        <f>Listen!L20</f>
        <v>-0.33500000000000002</v>
      </c>
      <c r="AE24" s="117">
        <f t="shared" ref="AE24:AE29" si="55">+Z24-0.065</f>
        <v>7.0000000000000007E-2</v>
      </c>
      <c r="AF24" s="72"/>
      <c r="AG24" s="110">
        <v>0</v>
      </c>
      <c r="AH24" s="101">
        <v>0</v>
      </c>
      <c r="AI24" s="101">
        <v>5.0000000000000001E-3</v>
      </c>
      <c r="AJ24" s="101">
        <v>0</v>
      </c>
      <c r="AK24" s="101">
        <f t="shared" si="43"/>
        <v>5.0000000000000001E-3</v>
      </c>
      <c r="AL24" s="101">
        <f t="shared" ref="AL24:AL87" si="56">AL12</f>
        <v>0.04</v>
      </c>
      <c r="AM24" s="101">
        <v>7.4999999999999997E-3</v>
      </c>
      <c r="AN24" s="101">
        <v>0</v>
      </c>
      <c r="AO24" s="101">
        <v>0</v>
      </c>
      <c r="AP24" s="101">
        <v>0.155</v>
      </c>
      <c r="AQ24" s="101">
        <v>0</v>
      </c>
      <c r="AR24" s="101">
        <v>0.04</v>
      </c>
      <c r="AS24" s="101"/>
      <c r="AT24" s="72"/>
      <c r="AU24" s="72"/>
      <c r="AV24" s="72">
        <f>Listen!F20</f>
        <v>0.44</v>
      </c>
      <c r="AW24" s="72">
        <f>Listen!G20</f>
        <v>0.38500000000000001</v>
      </c>
      <c r="AX24" s="72">
        <f>Listen!H20</f>
        <v>0.255</v>
      </c>
      <c r="AY24" s="72">
        <f>Listen!I20</f>
        <v>0.19500000000000001</v>
      </c>
      <c r="AZ24" s="72">
        <f>Listen!J20</f>
        <v>0.04</v>
      </c>
      <c r="BA24" s="72">
        <f>Listen!K20</f>
        <v>3.5000000000000003E-2</v>
      </c>
      <c r="BB24" s="72">
        <f>Listen!L20</f>
        <v>-0.33500000000000002</v>
      </c>
      <c r="BC24" s="50">
        <f>Listen!D20</f>
        <v>-6.5000000000000002E-2</v>
      </c>
      <c r="BD24" s="50">
        <f>Listen!E20</f>
        <v>-6.5000000000000002E-2</v>
      </c>
      <c r="BE24" s="124">
        <f t="shared" si="21"/>
        <v>0.14346047223018832</v>
      </c>
      <c r="BF24" s="124">
        <f t="shared" si="35"/>
        <v>0.17449619771863112</v>
      </c>
      <c r="BG24" s="124">
        <f t="shared" si="36"/>
        <v>0.19106870229007633</v>
      </c>
    </row>
    <row r="25" spans="1:59">
      <c r="A25" s="43">
        <v>37408</v>
      </c>
      <c r="B25" s="44">
        <f>+Listen!C21</f>
        <v>4.4550000000000001</v>
      </c>
      <c r="C25" s="51"/>
      <c r="D25" s="52">
        <f t="shared" si="44"/>
        <v>0.26500000000000001</v>
      </c>
      <c r="E25" s="52">
        <f t="shared" si="12"/>
        <v>0.26500000000000001</v>
      </c>
      <c r="F25" s="53">
        <f t="shared" si="45"/>
        <v>0.26</v>
      </c>
      <c r="G25" s="54">
        <f t="shared" si="13"/>
        <v>0.23</v>
      </c>
      <c r="H25" s="53">
        <f t="shared" si="14"/>
        <v>0.26</v>
      </c>
      <c r="I25" s="57">
        <f t="shared" si="46"/>
        <v>0.26</v>
      </c>
      <c r="J25" s="54">
        <f t="shared" si="15"/>
        <v>0.26</v>
      </c>
      <c r="K25" s="61">
        <f t="shared" si="39"/>
        <v>0.26</v>
      </c>
      <c r="L25" s="62">
        <f t="shared" si="47"/>
        <v>0.31</v>
      </c>
      <c r="M25" s="60">
        <f t="shared" si="48"/>
        <v>0.31</v>
      </c>
      <c r="N25" s="54">
        <f t="shared" si="18"/>
        <v>0.31</v>
      </c>
      <c r="O25" s="53">
        <f t="shared" si="49"/>
        <v>0.33</v>
      </c>
      <c r="P25" s="79">
        <f t="shared" si="50"/>
        <v>0.26</v>
      </c>
      <c r="Q25" s="56">
        <f t="shared" si="19"/>
        <v>0.26</v>
      </c>
      <c r="R25" s="54">
        <f t="shared" si="11"/>
        <v>0.26</v>
      </c>
      <c r="S25" s="53">
        <f t="shared" si="51"/>
        <v>0.26</v>
      </c>
      <c r="T25" s="53"/>
      <c r="U25" s="98">
        <f t="shared" si="40"/>
        <v>6.5000000000000002E-2</v>
      </c>
      <c r="V25" s="98">
        <f t="shared" si="37"/>
        <v>0.12</v>
      </c>
      <c r="W25" s="98">
        <f t="shared" si="52"/>
        <v>0.26500000000000001</v>
      </c>
      <c r="X25" s="72"/>
      <c r="Y25" s="72">
        <f t="shared" si="53"/>
        <v>0.21000000000000002</v>
      </c>
      <c r="Z25" s="72">
        <v>0.13500000000000001</v>
      </c>
      <c r="AA25" s="72">
        <f t="shared" si="41"/>
        <v>0.21000000000000002</v>
      </c>
      <c r="AB25" s="72">
        <f t="shared" si="42"/>
        <v>0.27</v>
      </c>
      <c r="AC25" s="72">
        <f t="shared" si="54"/>
        <v>0.27</v>
      </c>
      <c r="AD25" s="72">
        <f>Listen!L21</f>
        <v>-0.33500000000000002</v>
      </c>
      <c r="AE25" s="117">
        <f t="shared" si="55"/>
        <v>7.0000000000000007E-2</v>
      </c>
      <c r="AF25" s="72"/>
      <c r="AG25" s="110">
        <v>0</v>
      </c>
      <c r="AH25" s="101">
        <v>0</v>
      </c>
      <c r="AI25" s="101">
        <v>5.0000000000000001E-3</v>
      </c>
      <c r="AJ25" s="101">
        <v>0</v>
      </c>
      <c r="AK25" s="101">
        <f t="shared" si="43"/>
        <v>5.0000000000000001E-3</v>
      </c>
      <c r="AL25" s="101">
        <f t="shared" si="56"/>
        <v>0.04</v>
      </c>
      <c r="AM25" s="101">
        <v>7.4999999999999997E-3</v>
      </c>
      <c r="AN25" s="101">
        <v>0</v>
      </c>
      <c r="AO25" s="101">
        <v>0</v>
      </c>
      <c r="AP25" s="101">
        <v>0.155</v>
      </c>
      <c r="AQ25" s="101">
        <v>0</v>
      </c>
      <c r="AR25" s="101">
        <v>0.04</v>
      </c>
      <c r="AS25" s="101"/>
      <c r="AT25" s="72"/>
      <c r="AU25" s="72"/>
      <c r="AV25" s="72">
        <f>Listen!F21</f>
        <v>0.44</v>
      </c>
      <c r="AW25" s="72">
        <f>Listen!G21</f>
        <v>0.38500000000000001</v>
      </c>
      <c r="AX25" s="72">
        <f>Listen!H21</f>
        <v>0.255</v>
      </c>
      <c r="AY25" s="72">
        <f>Listen!I21</f>
        <v>0.20499999999999999</v>
      </c>
      <c r="AZ25" s="72">
        <f>Listen!J21</f>
        <v>0.04</v>
      </c>
      <c r="BA25" s="72">
        <f>Listen!K21</f>
        <v>3.5000000000000003E-2</v>
      </c>
      <c r="BB25" s="72">
        <f>Listen!L21</f>
        <v>-0.33500000000000002</v>
      </c>
      <c r="BC25" s="50">
        <f>Listen!D21</f>
        <v>-6.5000000000000002E-2</v>
      </c>
      <c r="BD25" s="50">
        <f>Listen!E21</f>
        <v>-6.5000000000000002E-2</v>
      </c>
      <c r="BE25" s="124">
        <f t="shared" si="21"/>
        <v>0.14346047223018832</v>
      </c>
      <c r="BF25" s="124">
        <f t="shared" si="35"/>
        <v>0.17449619771863112</v>
      </c>
      <c r="BG25" s="124">
        <f t="shared" si="36"/>
        <v>0.19106870229007633</v>
      </c>
    </row>
    <row r="26" spans="1:59">
      <c r="A26" s="43">
        <v>37438</v>
      </c>
      <c r="B26" s="44">
        <f>+Listen!C22</f>
        <v>4.49</v>
      </c>
      <c r="C26" s="51"/>
      <c r="D26" s="52">
        <f t="shared" si="44"/>
        <v>0.26500000000000001</v>
      </c>
      <c r="E26" s="52">
        <f t="shared" si="12"/>
        <v>0.26500000000000001</v>
      </c>
      <c r="F26" s="53">
        <f t="shared" si="45"/>
        <v>0.26</v>
      </c>
      <c r="G26" s="54">
        <f t="shared" si="13"/>
        <v>0.23</v>
      </c>
      <c r="H26" s="53">
        <f t="shared" si="14"/>
        <v>0.26</v>
      </c>
      <c r="I26" s="57">
        <f t="shared" si="46"/>
        <v>0.26</v>
      </c>
      <c r="J26" s="54">
        <f t="shared" si="15"/>
        <v>0.26</v>
      </c>
      <c r="K26" s="61">
        <f t="shared" si="39"/>
        <v>0.26</v>
      </c>
      <c r="L26" s="62">
        <f t="shared" si="47"/>
        <v>0.31</v>
      </c>
      <c r="M26" s="60">
        <f t="shared" si="48"/>
        <v>0.31</v>
      </c>
      <c r="N26" s="54">
        <f t="shared" si="18"/>
        <v>0.31</v>
      </c>
      <c r="O26" s="53">
        <f t="shared" si="49"/>
        <v>0.33</v>
      </c>
      <c r="P26" s="79">
        <f t="shared" si="50"/>
        <v>0.26</v>
      </c>
      <c r="Q26" s="56">
        <f t="shared" si="19"/>
        <v>0.26</v>
      </c>
      <c r="R26" s="54">
        <f t="shared" si="11"/>
        <v>0.26</v>
      </c>
      <c r="S26" s="53">
        <f t="shared" si="51"/>
        <v>0.26</v>
      </c>
      <c r="T26" s="53"/>
      <c r="U26" s="98">
        <f t="shared" si="40"/>
        <v>6.5000000000000002E-2</v>
      </c>
      <c r="V26" s="98">
        <f t="shared" si="37"/>
        <v>0.12</v>
      </c>
      <c r="W26" s="98">
        <f t="shared" si="52"/>
        <v>0.26500000000000001</v>
      </c>
      <c r="X26" s="72"/>
      <c r="Y26" s="72">
        <f t="shared" si="53"/>
        <v>0.21000000000000002</v>
      </c>
      <c r="Z26" s="72">
        <v>0.13500000000000001</v>
      </c>
      <c r="AA26" s="72">
        <f t="shared" si="41"/>
        <v>0.21000000000000002</v>
      </c>
      <c r="AB26" s="72">
        <f t="shared" si="42"/>
        <v>0.27</v>
      </c>
      <c r="AC26" s="72">
        <f t="shared" si="54"/>
        <v>0.27</v>
      </c>
      <c r="AD26" s="72">
        <f>Listen!L22</f>
        <v>-0.33500000000000002</v>
      </c>
      <c r="AE26" s="117">
        <f t="shared" si="55"/>
        <v>7.0000000000000007E-2</v>
      </c>
      <c r="AF26" s="72"/>
      <c r="AG26" s="110">
        <v>0</v>
      </c>
      <c r="AH26" s="101">
        <v>0</v>
      </c>
      <c r="AI26" s="101">
        <v>5.0000000000000001E-3</v>
      </c>
      <c r="AJ26" s="101">
        <v>0</v>
      </c>
      <c r="AK26" s="101">
        <f t="shared" si="43"/>
        <v>5.0000000000000001E-3</v>
      </c>
      <c r="AL26" s="101">
        <f t="shared" si="56"/>
        <v>0.04</v>
      </c>
      <c r="AM26" s="101">
        <v>0.01</v>
      </c>
      <c r="AN26" s="101">
        <v>0</v>
      </c>
      <c r="AO26" s="101">
        <v>0</v>
      </c>
      <c r="AP26" s="101">
        <v>0.155</v>
      </c>
      <c r="AQ26" s="101">
        <v>0</v>
      </c>
      <c r="AR26" s="101">
        <v>0.04</v>
      </c>
      <c r="AS26" s="101"/>
      <c r="AT26" s="72"/>
      <c r="AU26" s="72"/>
      <c r="AV26" s="72">
        <f>Listen!F22</f>
        <v>0.5</v>
      </c>
      <c r="AW26" s="72">
        <f>Listen!G22</f>
        <v>0.39750000000000002</v>
      </c>
      <c r="AX26" s="72">
        <f>Listen!H22</f>
        <v>0.26500000000000001</v>
      </c>
      <c r="AY26" s="72">
        <f>Listen!I22</f>
        <v>0.24</v>
      </c>
      <c r="AZ26" s="72">
        <f>Listen!J22</f>
        <v>0.04</v>
      </c>
      <c r="BA26" s="72">
        <f>Listen!K22</f>
        <v>3.5000000000000003E-2</v>
      </c>
      <c r="BB26" s="72">
        <f>Listen!L22</f>
        <v>-0.33500000000000002</v>
      </c>
      <c r="BC26" s="50">
        <f>Listen!D22</f>
        <v>-6.5000000000000002E-2</v>
      </c>
      <c r="BD26" s="50">
        <f>Listen!E22</f>
        <v>-6.5000000000000002E-2</v>
      </c>
      <c r="BE26" s="124">
        <f t="shared" si="21"/>
        <v>0.14500286779466587</v>
      </c>
      <c r="BF26" s="124">
        <f t="shared" si="35"/>
        <v>0.17622623574144483</v>
      </c>
      <c r="BG26" s="124">
        <f t="shared" si="36"/>
        <v>0.1926717557251908</v>
      </c>
    </row>
    <row r="27" spans="1:59">
      <c r="A27" s="43">
        <v>37469</v>
      </c>
      <c r="B27" s="44">
        <f>+Listen!C23</f>
        <v>4.4800000000000004</v>
      </c>
      <c r="C27" s="51"/>
      <c r="D27" s="52">
        <f t="shared" si="44"/>
        <v>0.26500000000000001</v>
      </c>
      <c r="E27" s="52">
        <f t="shared" si="12"/>
        <v>0.26500000000000001</v>
      </c>
      <c r="F27" s="53">
        <f t="shared" si="45"/>
        <v>0.26</v>
      </c>
      <c r="G27" s="54">
        <f t="shared" si="13"/>
        <v>0.23</v>
      </c>
      <c r="H27" s="53">
        <f t="shared" si="14"/>
        <v>0.26</v>
      </c>
      <c r="I27" s="57">
        <f t="shared" si="46"/>
        <v>0.26</v>
      </c>
      <c r="J27" s="54">
        <f t="shared" si="15"/>
        <v>0.26</v>
      </c>
      <c r="K27" s="61">
        <f t="shared" si="39"/>
        <v>0.26</v>
      </c>
      <c r="L27" s="62">
        <f t="shared" si="47"/>
        <v>0.31</v>
      </c>
      <c r="M27" s="60">
        <f t="shared" si="48"/>
        <v>0.31</v>
      </c>
      <c r="N27" s="54">
        <f t="shared" si="18"/>
        <v>0.31</v>
      </c>
      <c r="O27" s="53">
        <f t="shared" si="49"/>
        <v>0.33</v>
      </c>
      <c r="P27" s="79">
        <f t="shared" si="50"/>
        <v>0.26</v>
      </c>
      <c r="Q27" s="56">
        <f t="shared" si="19"/>
        <v>0.26</v>
      </c>
      <c r="R27" s="54">
        <f t="shared" si="11"/>
        <v>0.26</v>
      </c>
      <c r="S27" s="53">
        <f t="shared" si="51"/>
        <v>0.26</v>
      </c>
      <c r="T27" s="53"/>
      <c r="U27" s="98">
        <f t="shared" si="40"/>
        <v>6.5000000000000002E-2</v>
      </c>
      <c r="V27" s="98">
        <f t="shared" si="37"/>
        <v>0.12</v>
      </c>
      <c r="W27" s="98">
        <f t="shared" si="52"/>
        <v>0.26500000000000001</v>
      </c>
      <c r="X27" s="72"/>
      <c r="Y27" s="72">
        <f t="shared" si="53"/>
        <v>0.21000000000000002</v>
      </c>
      <c r="Z27" s="72">
        <v>0.13500000000000001</v>
      </c>
      <c r="AA27" s="72">
        <f t="shared" si="41"/>
        <v>0.21000000000000002</v>
      </c>
      <c r="AB27" s="72">
        <f t="shared" si="42"/>
        <v>0.27</v>
      </c>
      <c r="AC27" s="72">
        <f t="shared" si="54"/>
        <v>0.27</v>
      </c>
      <c r="AD27" s="72">
        <f>Listen!L23</f>
        <v>-0.33500000000000002</v>
      </c>
      <c r="AE27" s="117">
        <f t="shared" si="55"/>
        <v>7.0000000000000007E-2</v>
      </c>
      <c r="AF27" s="72"/>
      <c r="AG27" s="110">
        <v>0</v>
      </c>
      <c r="AH27" s="101">
        <v>0</v>
      </c>
      <c r="AI27" s="101">
        <v>5.0000000000000001E-3</v>
      </c>
      <c r="AJ27" s="101">
        <v>0</v>
      </c>
      <c r="AK27" s="101">
        <f t="shared" si="43"/>
        <v>5.0000000000000001E-3</v>
      </c>
      <c r="AL27" s="101">
        <f t="shared" si="56"/>
        <v>0.04</v>
      </c>
      <c r="AM27" s="101">
        <v>1.2500000000000001E-2</v>
      </c>
      <c r="AN27" s="101">
        <v>0</v>
      </c>
      <c r="AO27" s="101">
        <v>0</v>
      </c>
      <c r="AP27" s="101">
        <v>0.155</v>
      </c>
      <c r="AQ27" s="101">
        <v>0</v>
      </c>
      <c r="AR27" s="101">
        <v>0.04</v>
      </c>
      <c r="AS27" s="101"/>
      <c r="AT27" s="72"/>
      <c r="AU27" s="72"/>
      <c r="AV27" s="72">
        <f>Listen!F23</f>
        <v>0.5</v>
      </c>
      <c r="AW27" s="72">
        <f>Listen!G23</f>
        <v>0.4</v>
      </c>
      <c r="AX27" s="72">
        <f>Listen!H23</f>
        <v>0.26500000000000001</v>
      </c>
      <c r="AY27" s="72">
        <f>Listen!I23</f>
        <v>0.24</v>
      </c>
      <c r="AZ27" s="72">
        <f>Listen!J23</f>
        <v>0.04</v>
      </c>
      <c r="BA27" s="72">
        <f>Listen!K23</f>
        <v>3.5000000000000003E-2</v>
      </c>
      <c r="BB27" s="72">
        <f>Listen!L23</f>
        <v>-0.33500000000000002</v>
      </c>
      <c r="BC27" s="50">
        <f>Listen!D23</f>
        <v>-6.5000000000000002E-2</v>
      </c>
      <c r="BD27" s="50">
        <f>Listen!E23</f>
        <v>-6.5000000000000002E-2</v>
      </c>
      <c r="BE27" s="124">
        <f t="shared" si="21"/>
        <v>0.14456218334767229</v>
      </c>
      <c r="BF27" s="124">
        <f t="shared" si="35"/>
        <v>0.17573193916349808</v>
      </c>
      <c r="BG27" s="124">
        <f t="shared" si="36"/>
        <v>0.19221374045801526</v>
      </c>
    </row>
    <row r="28" spans="1:59">
      <c r="A28" s="43">
        <v>37500</v>
      </c>
      <c r="B28" s="44">
        <f>+Listen!C24</f>
        <v>4.47</v>
      </c>
      <c r="C28" s="51"/>
      <c r="D28" s="52">
        <f t="shared" si="44"/>
        <v>0.26500000000000001</v>
      </c>
      <c r="E28" s="52">
        <f t="shared" si="12"/>
        <v>0.26500000000000001</v>
      </c>
      <c r="F28" s="53">
        <f t="shared" si="45"/>
        <v>0.26</v>
      </c>
      <c r="G28" s="54">
        <f t="shared" si="13"/>
        <v>0.23</v>
      </c>
      <c r="H28" s="53">
        <f t="shared" si="14"/>
        <v>0.26</v>
      </c>
      <c r="I28" s="57">
        <f t="shared" si="46"/>
        <v>0.26</v>
      </c>
      <c r="J28" s="54">
        <f t="shared" si="15"/>
        <v>0.26</v>
      </c>
      <c r="K28" s="61">
        <f t="shared" si="39"/>
        <v>0.26</v>
      </c>
      <c r="L28" s="62">
        <f t="shared" si="47"/>
        <v>0.31</v>
      </c>
      <c r="M28" s="60">
        <f t="shared" si="48"/>
        <v>0.31</v>
      </c>
      <c r="N28" s="54">
        <f t="shared" si="18"/>
        <v>0.31</v>
      </c>
      <c r="O28" s="53">
        <f t="shared" si="49"/>
        <v>0.33</v>
      </c>
      <c r="P28" s="79">
        <f t="shared" si="50"/>
        <v>0.26</v>
      </c>
      <c r="Q28" s="56">
        <f t="shared" si="19"/>
        <v>0.26</v>
      </c>
      <c r="R28" s="54">
        <f t="shared" si="11"/>
        <v>0.26</v>
      </c>
      <c r="S28" s="53">
        <f t="shared" si="51"/>
        <v>0.26</v>
      </c>
      <c r="T28" s="53"/>
      <c r="U28" s="98">
        <f t="shared" si="40"/>
        <v>6.5000000000000002E-2</v>
      </c>
      <c r="V28" s="98">
        <f t="shared" si="37"/>
        <v>0.12</v>
      </c>
      <c r="W28" s="98">
        <f t="shared" si="52"/>
        <v>0.26500000000000001</v>
      </c>
      <c r="X28" s="72"/>
      <c r="Y28" s="72">
        <f t="shared" si="53"/>
        <v>0.21000000000000002</v>
      </c>
      <c r="Z28" s="72">
        <v>0.13500000000000001</v>
      </c>
      <c r="AA28" s="72">
        <f t="shared" si="41"/>
        <v>0.21000000000000002</v>
      </c>
      <c r="AB28" s="72">
        <f t="shared" si="42"/>
        <v>0.27</v>
      </c>
      <c r="AC28" s="72">
        <f t="shared" si="54"/>
        <v>0.27</v>
      </c>
      <c r="AD28" s="72">
        <f>Listen!L24</f>
        <v>-0.33500000000000002</v>
      </c>
      <c r="AE28" s="117">
        <f t="shared" si="55"/>
        <v>7.0000000000000007E-2</v>
      </c>
      <c r="AF28" s="72"/>
      <c r="AG28" s="110">
        <v>0</v>
      </c>
      <c r="AH28" s="101">
        <v>0</v>
      </c>
      <c r="AI28" s="101">
        <v>5.0000000000000001E-3</v>
      </c>
      <c r="AJ28" s="101">
        <v>0</v>
      </c>
      <c r="AK28" s="101">
        <f t="shared" si="43"/>
        <v>5.0000000000000001E-3</v>
      </c>
      <c r="AL28" s="101">
        <f t="shared" si="56"/>
        <v>0.04</v>
      </c>
      <c r="AM28" s="101">
        <v>1.2500000000000001E-2</v>
      </c>
      <c r="AN28" s="101">
        <v>0</v>
      </c>
      <c r="AO28" s="101">
        <v>0</v>
      </c>
      <c r="AP28" s="101">
        <v>0.155</v>
      </c>
      <c r="AQ28" s="101">
        <v>0</v>
      </c>
      <c r="AR28" s="101">
        <v>0.04</v>
      </c>
      <c r="AS28" s="101"/>
      <c r="AT28" s="72"/>
      <c r="AU28" s="72"/>
      <c r="AV28" s="72">
        <f>Listen!F24</f>
        <v>0.46</v>
      </c>
      <c r="AW28" s="72">
        <f>Listen!G24</f>
        <v>0.39750000000000002</v>
      </c>
      <c r="AX28" s="72">
        <f>Listen!H24</f>
        <v>0.245</v>
      </c>
      <c r="AY28" s="72">
        <f>Listen!I24</f>
        <v>0.21</v>
      </c>
      <c r="AZ28" s="72">
        <f>Listen!J24</f>
        <v>0.04</v>
      </c>
      <c r="BA28" s="72">
        <f>Listen!K24</f>
        <v>3.5000000000000003E-2</v>
      </c>
      <c r="BB28" s="72">
        <f>Listen!L24</f>
        <v>-0.33500000000000002</v>
      </c>
      <c r="BC28" s="50">
        <f>Listen!D24</f>
        <v>-6.5000000000000002E-2</v>
      </c>
      <c r="BD28" s="50">
        <f>Listen!E24</f>
        <v>-6.5000000000000002E-2</v>
      </c>
      <c r="BE28" s="124">
        <f t="shared" si="21"/>
        <v>0.14412149890067866</v>
      </c>
      <c r="BF28" s="124">
        <f t="shared" si="35"/>
        <v>0.17523764258555127</v>
      </c>
      <c r="BG28" s="124">
        <f t="shared" si="36"/>
        <v>0.19175572519083967</v>
      </c>
    </row>
    <row r="29" spans="1:59">
      <c r="A29" s="43">
        <v>37530</v>
      </c>
      <c r="B29" s="44">
        <f>+Listen!C25</f>
        <v>4.4450000000000003</v>
      </c>
      <c r="C29" s="51"/>
      <c r="D29" s="52">
        <f t="shared" si="44"/>
        <v>0.26500000000000001</v>
      </c>
      <c r="E29" s="52">
        <f t="shared" si="12"/>
        <v>0.26500000000000001</v>
      </c>
      <c r="F29" s="53">
        <f t="shared" si="45"/>
        <v>0.26</v>
      </c>
      <c r="G29" s="54">
        <f t="shared" si="13"/>
        <v>0.23</v>
      </c>
      <c r="H29" s="53">
        <f t="shared" si="14"/>
        <v>0.26</v>
      </c>
      <c r="I29" s="57">
        <f t="shared" si="46"/>
        <v>0.26</v>
      </c>
      <c r="J29" s="54">
        <f t="shared" si="15"/>
        <v>0.26</v>
      </c>
      <c r="K29" s="61">
        <f t="shared" si="39"/>
        <v>0.26</v>
      </c>
      <c r="L29" s="62">
        <f t="shared" si="47"/>
        <v>0.31</v>
      </c>
      <c r="M29" s="60">
        <f t="shared" si="48"/>
        <v>0.31</v>
      </c>
      <c r="N29" s="54">
        <f t="shared" si="18"/>
        <v>0.31</v>
      </c>
      <c r="O29" s="53">
        <f t="shared" si="49"/>
        <v>0.33</v>
      </c>
      <c r="P29" s="79">
        <f t="shared" si="50"/>
        <v>0.26</v>
      </c>
      <c r="Q29" s="56">
        <f t="shared" si="19"/>
        <v>0.26</v>
      </c>
      <c r="R29" s="54">
        <f t="shared" si="11"/>
        <v>0.26</v>
      </c>
      <c r="S29" s="53">
        <f t="shared" si="51"/>
        <v>0.26</v>
      </c>
      <c r="T29" s="53"/>
      <c r="U29" s="98">
        <f t="shared" si="40"/>
        <v>6.5000000000000002E-2</v>
      </c>
      <c r="V29" s="98">
        <f t="shared" si="37"/>
        <v>0.12</v>
      </c>
      <c r="W29" s="98">
        <f t="shared" si="52"/>
        <v>0.26500000000000001</v>
      </c>
      <c r="X29" s="72"/>
      <c r="Y29" s="72">
        <f t="shared" si="53"/>
        <v>0.21000000000000002</v>
      </c>
      <c r="Z29" s="72">
        <v>0.13500000000000001</v>
      </c>
      <c r="AA29" s="72">
        <f t="shared" si="41"/>
        <v>0.21000000000000002</v>
      </c>
      <c r="AB29" s="72">
        <f t="shared" si="42"/>
        <v>0.27</v>
      </c>
      <c r="AC29" s="72">
        <f t="shared" si="54"/>
        <v>0.27</v>
      </c>
      <c r="AD29" s="72">
        <f>Listen!L25</f>
        <v>-0.33500000000000002</v>
      </c>
      <c r="AE29" s="117">
        <f t="shared" si="55"/>
        <v>7.0000000000000007E-2</v>
      </c>
      <c r="AF29" s="72"/>
      <c r="AG29" s="110">
        <v>0</v>
      </c>
      <c r="AH29" s="101">
        <v>0</v>
      </c>
      <c r="AI29" s="101">
        <v>5.0000000000000001E-3</v>
      </c>
      <c r="AJ29" s="101">
        <v>0</v>
      </c>
      <c r="AK29" s="101">
        <f t="shared" si="43"/>
        <v>5.0000000000000001E-3</v>
      </c>
      <c r="AL29" s="101">
        <f t="shared" si="56"/>
        <v>0.04</v>
      </c>
      <c r="AM29" s="101">
        <v>1.2500000000000001E-2</v>
      </c>
      <c r="AN29" s="101">
        <v>0</v>
      </c>
      <c r="AO29" s="101">
        <v>0</v>
      </c>
      <c r="AP29" s="101">
        <v>0.155</v>
      </c>
      <c r="AQ29" s="101">
        <v>0</v>
      </c>
      <c r="AR29" s="101">
        <v>0.04</v>
      </c>
      <c r="AS29" s="101"/>
      <c r="AT29" s="72"/>
      <c r="AU29" s="72"/>
      <c r="AV29" s="72">
        <f>Listen!F25</f>
        <v>0.47</v>
      </c>
      <c r="AW29" s="72">
        <f>Listen!G25</f>
        <v>0.4</v>
      </c>
      <c r="AX29" s="72">
        <f>Listen!H25</f>
        <v>0.255</v>
      </c>
      <c r="AY29" s="72">
        <f>Listen!I25</f>
        <v>0.20499999999999999</v>
      </c>
      <c r="AZ29" s="72">
        <f>Listen!J25</f>
        <v>0.04</v>
      </c>
      <c r="BA29" s="72">
        <f>Listen!K25</f>
        <v>3.5000000000000003E-2</v>
      </c>
      <c r="BB29" s="72">
        <f>Listen!L25</f>
        <v>-0.33500000000000002</v>
      </c>
      <c r="BC29" s="50">
        <f>Listen!D25</f>
        <v>-6.5000000000000002E-2</v>
      </c>
      <c r="BD29" s="50">
        <f>Listen!E25</f>
        <v>-6.5000000000000002E-2</v>
      </c>
      <c r="BE29" s="124">
        <f t="shared" si="21"/>
        <v>0.14301978778319474</v>
      </c>
      <c r="BF29" s="124">
        <f t="shared" si="35"/>
        <v>0.17400190114068437</v>
      </c>
      <c r="BG29" s="124">
        <f t="shared" si="36"/>
        <v>0.19061068702290074</v>
      </c>
    </row>
    <row r="30" spans="1:59">
      <c r="A30" s="43">
        <v>37561</v>
      </c>
      <c r="B30" s="44">
        <f>+Listen!C26</f>
        <v>4.57</v>
      </c>
      <c r="C30" s="45"/>
      <c r="D30" s="52">
        <f>Y30+0.08</f>
        <v>0.32500000000000001</v>
      </c>
      <c r="E30" s="52">
        <f t="shared" si="12"/>
        <v>0.32500000000000001</v>
      </c>
      <c r="F30" s="53">
        <f>D30-0.01</f>
        <v>0.315</v>
      </c>
      <c r="G30" s="54">
        <f t="shared" si="13"/>
        <v>0.29000000000000004</v>
      </c>
      <c r="H30" s="53">
        <f t="shared" si="14"/>
        <v>0.315</v>
      </c>
      <c r="I30" s="63">
        <f>L30-0.02</f>
        <v>0.48499999999999999</v>
      </c>
      <c r="J30" s="54">
        <f t="shared" si="15"/>
        <v>0.48499999999999999</v>
      </c>
      <c r="K30" s="58">
        <f>I30+0.01</f>
        <v>0.495</v>
      </c>
      <c r="L30" s="59">
        <f>D30+0.18</f>
        <v>0.505</v>
      </c>
      <c r="M30" s="60">
        <f t="shared" si="48"/>
        <v>0.505</v>
      </c>
      <c r="N30" s="54">
        <f t="shared" si="18"/>
        <v>0.505</v>
      </c>
      <c r="O30" s="53">
        <f>+L30+0.03</f>
        <v>0.53500000000000003</v>
      </c>
      <c r="P30" s="62">
        <f>I30+0.1</f>
        <v>0.58499999999999996</v>
      </c>
      <c r="Q30" s="56">
        <f t="shared" si="19"/>
        <v>0.58499999999999996</v>
      </c>
      <c r="R30" s="54">
        <f t="shared" si="11"/>
        <v>0.58499999999999996</v>
      </c>
      <c r="S30" s="53">
        <f>+P30+0.02</f>
        <v>0.60499999999999998</v>
      </c>
      <c r="T30" s="53"/>
      <c r="U30" s="98">
        <f>D30-0.16</f>
        <v>0.16500000000000001</v>
      </c>
      <c r="V30" s="98">
        <f t="shared" si="37"/>
        <v>0.22</v>
      </c>
      <c r="W30" s="98">
        <f>(U30+B30)*0.032+U30+0.01</f>
        <v>0.32652000000000003</v>
      </c>
      <c r="X30" s="72">
        <f>AVERAGE(Y30:Y34)</f>
        <v>0.24500000000000002</v>
      </c>
      <c r="Y30" s="72">
        <f>Z30+0.05</f>
        <v>0.245</v>
      </c>
      <c r="Z30" s="72">
        <v>0.19500000000000001</v>
      </c>
      <c r="AA30" s="72">
        <f>+Y30+0.04</f>
        <v>0.28499999999999998</v>
      </c>
      <c r="AB30" s="72">
        <f t="shared" si="42"/>
        <v>0.39500000000000002</v>
      </c>
      <c r="AC30" s="72">
        <f>Y30+0.15</f>
        <v>0.39500000000000002</v>
      </c>
      <c r="AD30" s="72">
        <f>Listen!L26</f>
        <v>-0.245</v>
      </c>
      <c r="AE30" s="72">
        <f>+Z30-0.06</f>
        <v>0.13500000000000001</v>
      </c>
      <c r="AF30" s="72"/>
      <c r="AG30" s="110">
        <v>0</v>
      </c>
      <c r="AH30" s="101">
        <v>0</v>
      </c>
      <c r="AI30" s="101">
        <v>0.03</v>
      </c>
      <c r="AJ30" s="101">
        <v>0</v>
      </c>
      <c r="AK30" s="101">
        <f t="shared" si="43"/>
        <v>0.03</v>
      </c>
      <c r="AL30" s="101">
        <f t="shared" si="56"/>
        <v>0.05</v>
      </c>
      <c r="AM30" s="101">
        <v>2.5000000000000001E-2</v>
      </c>
      <c r="AN30" s="101">
        <v>0</v>
      </c>
      <c r="AO30" s="101">
        <v>0</v>
      </c>
      <c r="AP30" s="101">
        <v>0.155</v>
      </c>
      <c r="AQ30" s="101">
        <v>5.0000000000000001E-3</v>
      </c>
      <c r="AR30" s="101">
        <v>5.5E-2</v>
      </c>
      <c r="AS30" s="101"/>
      <c r="AT30" s="72"/>
      <c r="AU30" s="72"/>
      <c r="AV30" s="72">
        <f>Listen!F26</f>
        <v>0.85</v>
      </c>
      <c r="AW30" s="72">
        <f>Listen!G26</f>
        <v>0.64</v>
      </c>
      <c r="AX30" s="72">
        <f>Listen!H26</f>
        <v>0.3</v>
      </c>
      <c r="AY30" s="72">
        <f>Listen!I26</f>
        <v>0.27</v>
      </c>
      <c r="AZ30" s="72">
        <f>Listen!J26</f>
        <v>0.09</v>
      </c>
      <c r="BA30" s="72">
        <f>Listen!K26</f>
        <v>0.09</v>
      </c>
      <c r="BB30" s="72">
        <f>Listen!L26</f>
        <v>-0.245</v>
      </c>
      <c r="BC30" s="50">
        <f>Listen!D26</f>
        <v>-0.08</v>
      </c>
      <c r="BD30" s="50">
        <f>Listen!E26</f>
        <v>-0.08</v>
      </c>
      <c r="BE30" s="124">
        <f t="shared" si="21"/>
        <v>0.13286731670012425</v>
      </c>
      <c r="BF30" s="124">
        <f t="shared" si="35"/>
        <v>0.16443916349809884</v>
      </c>
      <c r="BG30" s="124">
        <f t="shared" si="36"/>
        <v>0.18064885496183208</v>
      </c>
    </row>
    <row r="31" spans="1:59">
      <c r="A31" s="43">
        <v>37591</v>
      </c>
      <c r="B31" s="44">
        <f>+Listen!C27</f>
        <v>4.6749999999999998</v>
      </c>
      <c r="C31" s="51"/>
      <c r="D31" s="52">
        <f>Y31+0.08</f>
        <v>0.32500000000000001</v>
      </c>
      <c r="E31" s="52">
        <f t="shared" si="12"/>
        <v>0.32500000000000001</v>
      </c>
      <c r="F31" s="53">
        <f t="shared" ref="F31:F94" si="57">D31-0.01</f>
        <v>0.315</v>
      </c>
      <c r="G31" s="54">
        <f t="shared" si="13"/>
        <v>0.29000000000000004</v>
      </c>
      <c r="H31" s="53">
        <f t="shared" si="14"/>
        <v>0.315</v>
      </c>
      <c r="I31" s="63">
        <f>L31-0.02</f>
        <v>0.48499999999999999</v>
      </c>
      <c r="J31" s="54">
        <f t="shared" si="15"/>
        <v>0.48499999999999999</v>
      </c>
      <c r="K31" s="58">
        <f>I31+0.01</f>
        <v>0.495</v>
      </c>
      <c r="L31" s="59">
        <f>D31+0.18</f>
        <v>0.505</v>
      </c>
      <c r="M31" s="60">
        <f t="shared" si="48"/>
        <v>0.505</v>
      </c>
      <c r="N31" s="54">
        <f t="shared" si="18"/>
        <v>0.505</v>
      </c>
      <c r="O31" s="53">
        <f>+L31+0.03</f>
        <v>0.53500000000000003</v>
      </c>
      <c r="P31" s="62">
        <f>I31+0.1</f>
        <v>0.58499999999999996</v>
      </c>
      <c r="Q31" s="56">
        <f t="shared" si="19"/>
        <v>0.58499999999999996</v>
      </c>
      <c r="R31" s="54">
        <f t="shared" si="11"/>
        <v>0.58499999999999996</v>
      </c>
      <c r="S31" s="53">
        <f>+P31+0.02</f>
        <v>0.60499999999999998</v>
      </c>
      <c r="T31" s="53"/>
      <c r="U31" s="98">
        <f>D31-0.16</f>
        <v>0.16500000000000001</v>
      </c>
      <c r="V31" s="98">
        <f t="shared" si="37"/>
        <v>0.22</v>
      </c>
      <c r="W31" s="98">
        <f>(U31+B31)*0.032+U31+0.01</f>
        <v>0.32988000000000001</v>
      </c>
      <c r="X31" s="72">
        <f>AVERAGE(Z30:Z34)</f>
        <v>0.19500000000000001</v>
      </c>
      <c r="Y31" s="72">
        <f>Z31+0.05</f>
        <v>0.245</v>
      </c>
      <c r="Z31" s="72">
        <v>0.19500000000000001</v>
      </c>
      <c r="AA31" s="72">
        <f>+Y31+0.04</f>
        <v>0.28499999999999998</v>
      </c>
      <c r="AB31" s="72">
        <f t="shared" si="42"/>
        <v>0.39500000000000002</v>
      </c>
      <c r="AC31" s="72">
        <f>Y31+0.15</f>
        <v>0.39500000000000002</v>
      </c>
      <c r="AD31" s="72">
        <f>Listen!L27</f>
        <v>-0.245</v>
      </c>
      <c r="AE31" s="72">
        <f>+Z31-0.06</f>
        <v>0.13500000000000001</v>
      </c>
      <c r="AF31" s="72"/>
      <c r="AG31" s="110">
        <v>0</v>
      </c>
      <c r="AH31" s="101">
        <v>0</v>
      </c>
      <c r="AI31" s="101">
        <v>0.03</v>
      </c>
      <c r="AJ31" s="101">
        <v>0</v>
      </c>
      <c r="AK31" s="101">
        <f t="shared" si="43"/>
        <v>0.03</v>
      </c>
      <c r="AL31" s="101">
        <f t="shared" si="56"/>
        <v>0.05</v>
      </c>
      <c r="AM31" s="101">
        <v>2.75E-2</v>
      </c>
      <c r="AN31" s="101">
        <v>0</v>
      </c>
      <c r="AO31" s="101">
        <v>0</v>
      </c>
      <c r="AP31" s="101">
        <v>0.155</v>
      </c>
      <c r="AQ31" s="101">
        <v>5.0000000000000001E-3</v>
      </c>
      <c r="AR31" s="101">
        <v>5.5E-2</v>
      </c>
      <c r="AS31" s="101"/>
      <c r="AT31" s="72"/>
      <c r="AU31" s="72"/>
      <c r="AV31" s="72">
        <f>Listen!F27</f>
        <v>1.26</v>
      </c>
      <c r="AW31" s="72">
        <f>Listen!G27</f>
        <v>0.97</v>
      </c>
      <c r="AX31" s="72">
        <f>Listen!H27</f>
        <v>0.37</v>
      </c>
      <c r="AY31" s="72">
        <f>Listen!I27</f>
        <v>0.31</v>
      </c>
      <c r="AZ31" s="72">
        <f>Listen!J27</f>
        <v>9.5000000000000001E-2</v>
      </c>
      <c r="BA31" s="72">
        <f>Listen!K27</f>
        <v>9.5000000000000001E-2</v>
      </c>
      <c r="BB31" s="72">
        <f>Listen!L27</f>
        <v>-0.245</v>
      </c>
      <c r="BC31" s="50">
        <f>Listen!D27</f>
        <v>-8.2500000000000004E-2</v>
      </c>
      <c r="BD31" s="50">
        <f>Listen!E27</f>
        <v>-8.2500000000000004E-2</v>
      </c>
      <c r="BE31" s="124">
        <f t="shared" si="21"/>
        <v>0.13488433228180863</v>
      </c>
      <c r="BF31" s="124">
        <f t="shared" si="35"/>
        <v>0.16700570342205323</v>
      </c>
      <c r="BG31" s="124">
        <f t="shared" si="36"/>
        <v>0.18284351145038169</v>
      </c>
    </row>
    <row r="32" spans="1:59">
      <c r="A32" s="43">
        <v>37622</v>
      </c>
      <c r="B32" s="44">
        <f>+Listen!C28</f>
        <v>4.72</v>
      </c>
      <c r="C32" s="51"/>
      <c r="D32" s="52">
        <f>Y32+0.08</f>
        <v>0.32500000000000001</v>
      </c>
      <c r="E32" s="52">
        <f t="shared" si="12"/>
        <v>0.32500000000000001</v>
      </c>
      <c r="F32" s="53">
        <f t="shared" si="57"/>
        <v>0.315</v>
      </c>
      <c r="G32" s="54">
        <f t="shared" si="13"/>
        <v>0.29000000000000004</v>
      </c>
      <c r="H32" s="53">
        <f t="shared" si="14"/>
        <v>0.315</v>
      </c>
      <c r="I32" s="63">
        <f>L32-0.02</f>
        <v>0.48499999999999999</v>
      </c>
      <c r="J32" s="54">
        <f t="shared" si="15"/>
        <v>0.48499999999999999</v>
      </c>
      <c r="K32" s="58">
        <f>I32+0.01</f>
        <v>0.495</v>
      </c>
      <c r="L32" s="59">
        <f>D32+0.18</f>
        <v>0.505</v>
      </c>
      <c r="M32" s="60">
        <f t="shared" si="48"/>
        <v>0.505</v>
      </c>
      <c r="N32" s="54">
        <f t="shared" si="18"/>
        <v>0.505</v>
      </c>
      <c r="O32" s="53">
        <f>+L32+0.03</f>
        <v>0.53500000000000003</v>
      </c>
      <c r="P32" s="62">
        <f>I32+0.1</f>
        <v>0.58499999999999996</v>
      </c>
      <c r="Q32" s="56">
        <f t="shared" si="19"/>
        <v>0.58499999999999996</v>
      </c>
      <c r="R32" s="54">
        <f t="shared" si="11"/>
        <v>0.58499999999999996</v>
      </c>
      <c r="S32" s="53">
        <f>+P32+0.02</f>
        <v>0.60499999999999998</v>
      </c>
      <c r="T32" s="53"/>
      <c r="U32" s="98">
        <f>D32-0.16</f>
        <v>0.16500000000000001</v>
      </c>
      <c r="V32" s="98">
        <f t="shared" si="37"/>
        <v>0.22</v>
      </c>
      <c r="W32" s="98">
        <f>(U32+B32)*0.032+U32+0.01</f>
        <v>0.33132</v>
      </c>
      <c r="X32" s="72"/>
      <c r="Y32" s="72">
        <f>Z32+0.05</f>
        <v>0.245</v>
      </c>
      <c r="Z32" s="72">
        <v>0.19500000000000001</v>
      </c>
      <c r="AA32" s="72">
        <f>+Y32+0.04</f>
        <v>0.28499999999999998</v>
      </c>
      <c r="AB32" s="72">
        <f t="shared" si="42"/>
        <v>0.39500000000000002</v>
      </c>
      <c r="AC32" s="72">
        <f>Y32+0.15</f>
        <v>0.39500000000000002</v>
      </c>
      <c r="AD32" s="72">
        <f>Listen!L28</f>
        <v>-0.245</v>
      </c>
      <c r="AE32" s="72">
        <f>+Z32-0.06</f>
        <v>0.13500000000000001</v>
      </c>
      <c r="AF32" s="72"/>
      <c r="AG32" s="110">
        <v>0</v>
      </c>
      <c r="AH32" s="101">
        <v>0</v>
      </c>
      <c r="AI32" s="101">
        <v>0.03</v>
      </c>
      <c r="AJ32" s="101">
        <v>0</v>
      </c>
      <c r="AK32" s="101">
        <f t="shared" si="43"/>
        <v>0.03</v>
      </c>
      <c r="AL32" s="101">
        <f t="shared" si="56"/>
        <v>0.05</v>
      </c>
      <c r="AM32" s="101">
        <v>0.03</v>
      </c>
      <c r="AN32" s="101">
        <v>0</v>
      </c>
      <c r="AO32" s="101">
        <v>0</v>
      </c>
      <c r="AP32" s="101">
        <v>0.155</v>
      </c>
      <c r="AQ32" s="101">
        <v>5.0000000000000001E-3</v>
      </c>
      <c r="AR32" s="101">
        <v>5.5E-2</v>
      </c>
      <c r="AS32" s="101"/>
      <c r="AT32" s="72"/>
      <c r="AU32" s="72"/>
      <c r="AV32" s="72">
        <f>Listen!F28</f>
        <v>1.58</v>
      </c>
      <c r="AW32" s="72">
        <f>Listen!G28</f>
        <v>1.19</v>
      </c>
      <c r="AX32" s="72">
        <f>Listen!H28</f>
        <v>0.4</v>
      </c>
      <c r="AY32" s="72">
        <f>Listen!I28</f>
        <v>0.31</v>
      </c>
      <c r="AZ32" s="72">
        <f>Listen!J28</f>
        <v>0.115</v>
      </c>
      <c r="BA32" s="72">
        <f>Listen!K28</f>
        <v>0.115</v>
      </c>
      <c r="BB32" s="72">
        <f>Listen!L28</f>
        <v>-0.245</v>
      </c>
      <c r="BC32" s="50">
        <f>Listen!D28</f>
        <v>-8.5000000000000006E-2</v>
      </c>
      <c r="BD32" s="50">
        <f>Listen!E28</f>
        <v>-8.5000000000000006E-2</v>
      </c>
      <c r="BE32" s="124">
        <f t="shared" si="21"/>
        <v>0.13425724118153137</v>
      </c>
      <c r="BF32" s="124">
        <f t="shared" si="35"/>
        <v>0.16660646387832695</v>
      </c>
      <c r="BG32" s="124">
        <f t="shared" si="36"/>
        <v>0.18229007633587779</v>
      </c>
    </row>
    <row r="33" spans="1:59">
      <c r="A33" s="43">
        <v>37653</v>
      </c>
      <c r="B33" s="44">
        <f>+Listen!C29</f>
        <v>4.5350000000000001</v>
      </c>
      <c r="C33" s="51"/>
      <c r="D33" s="52">
        <f>Y33+0.08</f>
        <v>0.32500000000000001</v>
      </c>
      <c r="E33" s="52">
        <f t="shared" si="12"/>
        <v>0.32500000000000001</v>
      </c>
      <c r="F33" s="53">
        <f t="shared" si="57"/>
        <v>0.315</v>
      </c>
      <c r="G33" s="54">
        <f t="shared" si="13"/>
        <v>0.29000000000000004</v>
      </c>
      <c r="H33" s="53">
        <f t="shared" si="14"/>
        <v>0.315</v>
      </c>
      <c r="I33" s="63">
        <f>L33-0.02</f>
        <v>0.48499999999999999</v>
      </c>
      <c r="J33" s="54">
        <f t="shared" si="15"/>
        <v>0.48499999999999999</v>
      </c>
      <c r="K33" s="58">
        <f>I33+0.01</f>
        <v>0.495</v>
      </c>
      <c r="L33" s="59">
        <f>D33+0.18</f>
        <v>0.505</v>
      </c>
      <c r="M33" s="60">
        <f t="shared" si="48"/>
        <v>0.505</v>
      </c>
      <c r="N33" s="54">
        <f t="shared" si="18"/>
        <v>0.505</v>
      </c>
      <c r="O33" s="53">
        <f>+L33+0.03</f>
        <v>0.53500000000000003</v>
      </c>
      <c r="P33" s="62">
        <f>I33+0.1</f>
        <v>0.58499999999999996</v>
      </c>
      <c r="Q33" s="56">
        <f t="shared" si="19"/>
        <v>0.58499999999999996</v>
      </c>
      <c r="R33" s="54">
        <f t="shared" si="11"/>
        <v>0.58499999999999996</v>
      </c>
      <c r="S33" s="53">
        <f>+P33+0.02</f>
        <v>0.60499999999999998</v>
      </c>
      <c r="T33" s="53"/>
      <c r="U33" s="98">
        <f>D33-0.16</f>
        <v>0.16500000000000001</v>
      </c>
      <c r="V33" s="98">
        <f t="shared" si="37"/>
        <v>0.22</v>
      </c>
      <c r="W33" s="98">
        <f>(U33+B33)*0.032+U33+0.01</f>
        <v>0.32540000000000002</v>
      </c>
      <c r="X33" s="72"/>
      <c r="Y33" s="72">
        <f>Z33+0.05</f>
        <v>0.245</v>
      </c>
      <c r="Z33" s="72">
        <v>0.19500000000000001</v>
      </c>
      <c r="AA33" s="72">
        <f>+Y33+0.04</f>
        <v>0.28499999999999998</v>
      </c>
      <c r="AB33" s="72">
        <f t="shared" si="42"/>
        <v>0.39500000000000002</v>
      </c>
      <c r="AC33" s="72">
        <f>Y33+0.15</f>
        <v>0.39500000000000002</v>
      </c>
      <c r="AD33" s="72">
        <f>Listen!L29</f>
        <v>-0.245</v>
      </c>
      <c r="AE33" s="72">
        <f>+Z33-0.06</f>
        <v>0.13500000000000001</v>
      </c>
      <c r="AF33" s="72"/>
      <c r="AG33" s="110">
        <v>0</v>
      </c>
      <c r="AH33" s="101">
        <v>0</v>
      </c>
      <c r="AI33" s="101">
        <v>0.03</v>
      </c>
      <c r="AJ33" s="101">
        <v>0</v>
      </c>
      <c r="AK33" s="101">
        <f t="shared" si="43"/>
        <v>0.03</v>
      </c>
      <c r="AL33" s="101">
        <f t="shared" si="56"/>
        <v>0.05</v>
      </c>
      <c r="AM33" s="101">
        <v>3.2500000000000001E-2</v>
      </c>
      <c r="AN33" s="101">
        <v>0</v>
      </c>
      <c r="AO33" s="101">
        <v>0</v>
      </c>
      <c r="AP33" s="101">
        <v>0.155</v>
      </c>
      <c r="AQ33" s="101">
        <v>5.0000000000000001E-3</v>
      </c>
      <c r="AR33" s="101">
        <v>5.5E-2</v>
      </c>
      <c r="AS33" s="101"/>
      <c r="AT33" s="72"/>
      <c r="AU33" s="72"/>
      <c r="AV33" s="72">
        <f>Listen!F29</f>
        <v>1.54</v>
      </c>
      <c r="AW33" s="72">
        <f>Listen!G29</f>
        <v>1.19</v>
      </c>
      <c r="AX33" s="72">
        <f>Listen!H29</f>
        <v>0.39</v>
      </c>
      <c r="AY33" s="72">
        <f>Listen!I29</f>
        <v>0.28999999999999998</v>
      </c>
      <c r="AZ33" s="72">
        <f>Listen!J29</f>
        <v>0.11</v>
      </c>
      <c r="BA33" s="72">
        <f>Listen!K29</f>
        <v>0.11</v>
      </c>
      <c r="BB33" s="72">
        <f>Listen!L29</f>
        <v>-0.245</v>
      </c>
      <c r="BC33" s="50">
        <f>Listen!D29</f>
        <v>-7.7499999999999999E-2</v>
      </c>
      <c r="BD33" s="50">
        <f>Listen!E29</f>
        <v>-7.7499999999999999E-2</v>
      </c>
      <c r="BE33" s="124">
        <f t="shared" si="21"/>
        <v>0.13393509224739508</v>
      </c>
      <c r="BF33" s="124">
        <f t="shared" si="35"/>
        <v>0.16533269961977187</v>
      </c>
      <c r="BG33" s="124">
        <f t="shared" si="36"/>
        <v>0.18166030534351146</v>
      </c>
    </row>
    <row r="34" spans="1:59">
      <c r="A34" s="43">
        <v>37681</v>
      </c>
      <c r="B34" s="44">
        <f>+Listen!C30</f>
        <v>4.33</v>
      </c>
      <c r="C34" s="51"/>
      <c r="D34" s="52">
        <f>Y34+0.08</f>
        <v>0.32500000000000001</v>
      </c>
      <c r="E34" s="52">
        <f t="shared" si="12"/>
        <v>0.32500000000000001</v>
      </c>
      <c r="F34" s="53">
        <f t="shared" si="57"/>
        <v>0.315</v>
      </c>
      <c r="G34" s="54">
        <f t="shared" si="13"/>
        <v>0.29000000000000004</v>
      </c>
      <c r="H34" s="53">
        <f t="shared" si="14"/>
        <v>0.315</v>
      </c>
      <c r="I34" s="63">
        <f>L34-0.02</f>
        <v>0.48499999999999999</v>
      </c>
      <c r="J34" s="54">
        <f t="shared" si="15"/>
        <v>0.48499999999999999</v>
      </c>
      <c r="K34" s="58">
        <f>I34+0.01</f>
        <v>0.495</v>
      </c>
      <c r="L34" s="59">
        <f>D34+0.18</f>
        <v>0.505</v>
      </c>
      <c r="M34" s="60">
        <f t="shared" si="48"/>
        <v>0.505</v>
      </c>
      <c r="N34" s="54">
        <f t="shared" si="18"/>
        <v>0.505</v>
      </c>
      <c r="O34" s="53">
        <f>+L34+0.03</f>
        <v>0.53500000000000003</v>
      </c>
      <c r="P34" s="62">
        <f>I34+0.1</f>
        <v>0.58499999999999996</v>
      </c>
      <c r="Q34" s="56">
        <f t="shared" si="19"/>
        <v>0.58499999999999996</v>
      </c>
      <c r="R34" s="54">
        <f t="shared" si="11"/>
        <v>0.58499999999999996</v>
      </c>
      <c r="S34" s="53">
        <f>+P34+0.02</f>
        <v>0.60499999999999998</v>
      </c>
      <c r="T34" s="53"/>
      <c r="U34" s="98">
        <f>D34-0.16</f>
        <v>0.16500000000000001</v>
      </c>
      <c r="V34" s="98">
        <f t="shared" si="37"/>
        <v>0.22</v>
      </c>
      <c r="W34" s="98">
        <f>(U34+B34)*0.032+U34+0.01</f>
        <v>0.31884000000000001</v>
      </c>
      <c r="X34" s="72"/>
      <c r="Y34" s="72">
        <f>Z34+0.05</f>
        <v>0.245</v>
      </c>
      <c r="Z34" s="72">
        <v>0.19500000000000001</v>
      </c>
      <c r="AA34" s="72">
        <f>+Y34+0.04</f>
        <v>0.28499999999999998</v>
      </c>
      <c r="AB34" s="72">
        <f t="shared" si="42"/>
        <v>0.39500000000000002</v>
      </c>
      <c r="AC34" s="72">
        <f>Y34+0.15</f>
        <v>0.39500000000000002</v>
      </c>
      <c r="AD34" s="72">
        <f>Listen!L30</f>
        <v>-0.245</v>
      </c>
      <c r="AE34" s="72">
        <f>+Z34-0.06</f>
        <v>0.13500000000000001</v>
      </c>
      <c r="AF34" s="72"/>
      <c r="AG34" s="110">
        <v>0</v>
      </c>
      <c r="AH34" s="101">
        <v>0</v>
      </c>
      <c r="AI34" s="101">
        <v>0.03</v>
      </c>
      <c r="AJ34" s="101">
        <v>0</v>
      </c>
      <c r="AK34" s="101">
        <f t="shared" si="43"/>
        <v>0.03</v>
      </c>
      <c r="AL34" s="101">
        <f t="shared" si="56"/>
        <v>0.05</v>
      </c>
      <c r="AM34" s="101">
        <v>3.5000000000000003E-2</v>
      </c>
      <c r="AN34" s="101">
        <v>0</v>
      </c>
      <c r="AO34" s="101">
        <v>0</v>
      </c>
      <c r="AP34" s="101">
        <v>0.155</v>
      </c>
      <c r="AQ34" s="101">
        <v>5.0000000000000001E-3</v>
      </c>
      <c r="AR34" s="101">
        <v>5.5E-2</v>
      </c>
      <c r="AS34" s="101"/>
      <c r="AT34" s="72"/>
      <c r="AU34" s="72"/>
      <c r="AV34" s="72">
        <f>Listen!F30</f>
        <v>0.92</v>
      </c>
      <c r="AW34" s="72">
        <f>Listen!G30</f>
        <v>0.81</v>
      </c>
      <c r="AX34" s="72">
        <f>Listen!H30</f>
        <v>0.39</v>
      </c>
      <c r="AY34" s="72">
        <f>Listen!I30</f>
        <v>0.27</v>
      </c>
      <c r="AZ34" s="72">
        <f>Listen!J30</f>
        <v>0.09</v>
      </c>
      <c r="BA34" s="72">
        <f>Listen!K30</f>
        <v>0.09</v>
      </c>
      <c r="BB34" s="72">
        <f>Listen!L30</f>
        <v>-0.245</v>
      </c>
      <c r="BC34" s="50">
        <f>Listen!D30</f>
        <v>-7.4999999999999997E-2</v>
      </c>
      <c r="BD34" s="50">
        <f>Listen!E30</f>
        <v>-7.4999999999999997E-2</v>
      </c>
      <c r="BE34" s="124">
        <f t="shared" si="21"/>
        <v>0.12751123219577476</v>
      </c>
      <c r="BF34" s="124">
        <f t="shared" si="35"/>
        <v>0.15782319391634975</v>
      </c>
      <c r="BG34" s="124">
        <f t="shared" si="36"/>
        <v>0.17488549618320609</v>
      </c>
    </row>
    <row r="35" spans="1:59">
      <c r="A35" s="43">
        <v>37712</v>
      </c>
      <c r="B35" s="44">
        <f>+Listen!C31</f>
        <v>4.1150000000000002</v>
      </c>
      <c r="C35" s="45"/>
      <c r="D35" s="52">
        <f>+Y35+0.04</f>
        <v>0.20499999999999999</v>
      </c>
      <c r="E35" s="52">
        <f t="shared" si="12"/>
        <v>0.20499999999999999</v>
      </c>
      <c r="F35" s="53">
        <f t="shared" si="57"/>
        <v>0.19499999999999998</v>
      </c>
      <c r="G35" s="54">
        <f t="shared" si="13"/>
        <v>0.16999999999999998</v>
      </c>
      <c r="H35" s="53">
        <f t="shared" si="14"/>
        <v>0.19499999999999998</v>
      </c>
      <c r="I35" s="63">
        <f>E35</f>
        <v>0.20499999999999999</v>
      </c>
      <c r="J35" s="54">
        <f t="shared" si="15"/>
        <v>0.20499999999999999</v>
      </c>
      <c r="K35" s="58">
        <f t="shared" ref="K35:K93" si="58">I35+0</f>
        <v>0.20499999999999999</v>
      </c>
      <c r="L35" s="62">
        <f>D35+0.025</f>
        <v>0.22999999999999998</v>
      </c>
      <c r="M35" s="60">
        <f t="shared" si="48"/>
        <v>0.22999999999999998</v>
      </c>
      <c r="N35" s="54">
        <f t="shared" si="18"/>
        <v>0.22999999999999998</v>
      </c>
      <c r="O35" s="53">
        <f>+L35+0.02</f>
        <v>0.24999999999999997</v>
      </c>
      <c r="P35" s="79">
        <f>+L35</f>
        <v>0.22999999999999998</v>
      </c>
      <c r="Q35" s="56">
        <f t="shared" si="19"/>
        <v>0.22999999999999998</v>
      </c>
      <c r="R35" s="54">
        <f t="shared" si="11"/>
        <v>0.22999999999999998</v>
      </c>
      <c r="S35" s="53">
        <f>+P35</f>
        <v>0.22999999999999998</v>
      </c>
      <c r="T35" s="53"/>
      <c r="U35" s="98">
        <f t="shared" ref="U35:U41" si="59">D35-0.2</f>
        <v>4.9999999999999767E-3</v>
      </c>
      <c r="V35" s="98">
        <f t="shared" si="37"/>
        <v>5.9999999999999977E-2</v>
      </c>
      <c r="W35" s="98">
        <f>D35</f>
        <v>0.20499999999999999</v>
      </c>
      <c r="X35" s="72">
        <f>AVERAGE(Y35:Y41)</f>
        <v>0.16500000000000001</v>
      </c>
      <c r="Y35" s="72">
        <f>+Z35+0.075</f>
        <v>0.16499999999999998</v>
      </c>
      <c r="Z35" s="72">
        <v>0.09</v>
      </c>
      <c r="AA35" s="72">
        <f t="shared" si="41"/>
        <v>0.16499999999999998</v>
      </c>
      <c r="AB35" s="72">
        <f t="shared" si="42"/>
        <v>0.22499999999999998</v>
      </c>
      <c r="AC35" s="72">
        <f>Y35+0.06</f>
        <v>0.22499999999999998</v>
      </c>
      <c r="AD35" s="72">
        <f>Listen!L31</f>
        <v>-0.35499999999999998</v>
      </c>
      <c r="AE35" s="117">
        <f>Z35-0.06</f>
        <v>0.03</v>
      </c>
      <c r="AF35" s="72"/>
      <c r="AG35" s="110">
        <v>0</v>
      </c>
      <c r="AH35" s="101">
        <v>0</v>
      </c>
      <c r="AI35" s="101">
        <v>5.0000000000000001E-3</v>
      </c>
      <c r="AJ35" s="101">
        <v>0</v>
      </c>
      <c r="AK35" s="101">
        <f t="shared" si="43"/>
        <v>5.0000000000000001E-3</v>
      </c>
      <c r="AL35" s="101">
        <f t="shared" si="56"/>
        <v>0.04</v>
      </c>
      <c r="AM35" s="101">
        <v>7.4999999999999997E-3</v>
      </c>
      <c r="AN35" s="101">
        <v>0</v>
      </c>
      <c r="AO35" s="101">
        <v>0</v>
      </c>
      <c r="AP35" s="101">
        <v>0.155</v>
      </c>
      <c r="AQ35" s="101">
        <v>0</v>
      </c>
      <c r="AR35" s="101">
        <v>0.04</v>
      </c>
      <c r="AS35" s="101"/>
      <c r="AT35" s="72"/>
      <c r="AU35" s="72"/>
      <c r="AV35" s="72">
        <f>Listen!F31</f>
        <v>0.5</v>
      </c>
      <c r="AW35" s="72">
        <f>Listen!G31</f>
        <v>0.435</v>
      </c>
      <c r="AX35" s="72">
        <f>Listen!H31</f>
        <v>0.24</v>
      </c>
      <c r="AY35" s="72">
        <f>Listen!I31</f>
        <v>0.19500000000000001</v>
      </c>
      <c r="AZ35" s="72">
        <f>Listen!J31</f>
        <v>-0.02</v>
      </c>
      <c r="BA35" s="72">
        <f>Listen!K31</f>
        <v>0</v>
      </c>
      <c r="BB35" s="72">
        <f>Listen!L31</f>
        <v>-0.35499999999999998</v>
      </c>
      <c r="BC35" s="50">
        <f>Listen!D31</f>
        <v>-0.08</v>
      </c>
      <c r="BD35" s="50">
        <f>Listen!E31</f>
        <v>-0.08</v>
      </c>
      <c r="BE35" s="124">
        <f t="shared" si="21"/>
        <v>0.11281617436191567</v>
      </c>
      <c r="BF35" s="124">
        <f t="shared" si="35"/>
        <v>0.14194866920152088</v>
      </c>
      <c r="BG35" s="124">
        <f t="shared" si="36"/>
        <v>0.15980916030534353</v>
      </c>
    </row>
    <row r="36" spans="1:59">
      <c r="A36" s="43">
        <v>37742</v>
      </c>
      <c r="B36" s="44">
        <f>+Listen!C32</f>
        <v>4.0599999999999996</v>
      </c>
      <c r="C36" s="51"/>
      <c r="D36" s="52">
        <f t="shared" ref="D36:D41" si="60">+Y36+0.04</f>
        <v>0.20499999999999999</v>
      </c>
      <c r="E36" s="52">
        <f t="shared" si="12"/>
        <v>0.20499999999999999</v>
      </c>
      <c r="F36" s="53">
        <f t="shared" si="57"/>
        <v>0.19499999999999998</v>
      </c>
      <c r="G36" s="54">
        <f t="shared" si="13"/>
        <v>0.16999999999999998</v>
      </c>
      <c r="H36" s="53">
        <f t="shared" si="14"/>
        <v>0.19499999999999998</v>
      </c>
      <c r="I36" s="63">
        <f t="shared" ref="I36:I41" si="61">E36</f>
        <v>0.20499999999999999</v>
      </c>
      <c r="J36" s="54">
        <f t="shared" si="15"/>
        <v>0.20499999999999999</v>
      </c>
      <c r="K36" s="58">
        <f t="shared" si="58"/>
        <v>0.20499999999999999</v>
      </c>
      <c r="L36" s="62">
        <f t="shared" ref="L36:L41" si="62">D36+0.025</f>
        <v>0.22999999999999998</v>
      </c>
      <c r="M36" s="60">
        <f t="shared" si="48"/>
        <v>0.22999999999999998</v>
      </c>
      <c r="N36" s="54">
        <f t="shared" si="18"/>
        <v>0.22999999999999998</v>
      </c>
      <c r="O36" s="53">
        <f t="shared" ref="O36:O41" si="63">+L36+0.02</f>
        <v>0.24999999999999997</v>
      </c>
      <c r="P36" s="79">
        <f t="shared" ref="P36:P41" si="64">+L36</f>
        <v>0.22999999999999998</v>
      </c>
      <c r="Q36" s="56">
        <f t="shared" si="19"/>
        <v>0.22999999999999998</v>
      </c>
      <c r="R36" s="54">
        <f t="shared" si="11"/>
        <v>0.22999999999999998</v>
      </c>
      <c r="S36" s="53">
        <f t="shared" ref="S36:S41" si="65">+P36</f>
        <v>0.22999999999999998</v>
      </c>
      <c r="T36" s="53"/>
      <c r="U36" s="98">
        <f t="shared" si="59"/>
        <v>4.9999999999999767E-3</v>
      </c>
      <c r="V36" s="98">
        <f t="shared" si="37"/>
        <v>5.9999999999999977E-2</v>
      </c>
      <c r="W36" s="98">
        <f t="shared" ref="W36:W41" si="66">D36</f>
        <v>0.20499999999999999</v>
      </c>
      <c r="X36" s="72">
        <f>AVERAGE(Z35:Z41)</f>
        <v>8.9999999999999983E-2</v>
      </c>
      <c r="Y36" s="72">
        <f t="shared" ref="Y36:Y41" si="67">+Z36+0.075</f>
        <v>0.16499999999999998</v>
      </c>
      <c r="Z36" s="72">
        <v>0.09</v>
      </c>
      <c r="AA36" s="72">
        <f t="shared" si="41"/>
        <v>0.16499999999999998</v>
      </c>
      <c r="AB36" s="72">
        <f t="shared" si="42"/>
        <v>0.22499999999999998</v>
      </c>
      <c r="AC36" s="72">
        <f t="shared" ref="AC36:AC41" si="68">Y36+0.06</f>
        <v>0.22499999999999998</v>
      </c>
      <c r="AD36" s="72">
        <f>Listen!L32</f>
        <v>-0.35499999999999998</v>
      </c>
      <c r="AE36" s="117">
        <f t="shared" ref="AE36:AE41" si="69">Z36-0.06</f>
        <v>0.03</v>
      </c>
      <c r="AF36" s="72"/>
      <c r="AG36" s="110">
        <v>0</v>
      </c>
      <c r="AH36" s="101">
        <v>0</v>
      </c>
      <c r="AI36" s="101">
        <v>5.0000000000000001E-3</v>
      </c>
      <c r="AJ36" s="101">
        <v>0</v>
      </c>
      <c r="AK36" s="101">
        <f t="shared" si="43"/>
        <v>5.0000000000000001E-3</v>
      </c>
      <c r="AL36" s="101">
        <f t="shared" si="56"/>
        <v>0.04</v>
      </c>
      <c r="AM36" s="101">
        <v>7.4999999999999997E-3</v>
      </c>
      <c r="AN36" s="101">
        <v>0</v>
      </c>
      <c r="AO36" s="101">
        <v>0</v>
      </c>
      <c r="AP36" s="101">
        <v>0.155</v>
      </c>
      <c r="AQ36" s="101">
        <v>0</v>
      </c>
      <c r="AR36" s="101">
        <v>0.04</v>
      </c>
      <c r="AS36" s="101"/>
      <c r="AT36" s="72"/>
      <c r="AU36" s="72"/>
      <c r="AV36" s="72">
        <f>Listen!F32</f>
        <v>0.44</v>
      </c>
      <c r="AW36" s="72">
        <f>Listen!G32</f>
        <v>0.38500000000000001</v>
      </c>
      <c r="AX36" s="72">
        <f>Listen!H32</f>
        <v>0.19500000000000001</v>
      </c>
      <c r="AY36" s="72">
        <f>Listen!I32</f>
        <v>0.185</v>
      </c>
      <c r="AZ36" s="72">
        <f>Listen!J32</f>
        <v>-0.02</v>
      </c>
      <c r="BA36" s="72">
        <f>Listen!K32</f>
        <v>0</v>
      </c>
      <c r="BB36" s="72">
        <f>Listen!L32</f>
        <v>-0.35499999999999998</v>
      </c>
      <c r="BC36" s="50">
        <f>Listen!D32</f>
        <v>-0.08</v>
      </c>
      <c r="BD36" s="50">
        <f>Listen!E32</f>
        <v>-0.08</v>
      </c>
      <c r="BE36" s="124">
        <f t="shared" si="21"/>
        <v>0.11039240990345091</v>
      </c>
      <c r="BF36" s="124">
        <f t="shared" si="35"/>
        <v>0.13923003802281364</v>
      </c>
      <c r="BG36" s="124">
        <f t="shared" si="36"/>
        <v>0.15729007633587783</v>
      </c>
    </row>
    <row r="37" spans="1:59">
      <c r="A37" s="43">
        <v>37773</v>
      </c>
      <c r="B37" s="44">
        <f>+Listen!C33</f>
        <v>4.07</v>
      </c>
      <c r="C37" s="51"/>
      <c r="D37" s="52">
        <f t="shared" si="60"/>
        <v>0.20499999999999999</v>
      </c>
      <c r="E37" s="52">
        <f t="shared" si="12"/>
        <v>0.20499999999999999</v>
      </c>
      <c r="F37" s="53">
        <f t="shared" si="57"/>
        <v>0.19499999999999998</v>
      </c>
      <c r="G37" s="54">
        <f t="shared" si="13"/>
        <v>0.16999999999999998</v>
      </c>
      <c r="H37" s="53">
        <f t="shared" si="14"/>
        <v>0.19499999999999998</v>
      </c>
      <c r="I37" s="63">
        <f t="shared" si="61"/>
        <v>0.20499999999999999</v>
      </c>
      <c r="J37" s="54">
        <f t="shared" si="15"/>
        <v>0.20499999999999999</v>
      </c>
      <c r="K37" s="58">
        <f t="shared" si="58"/>
        <v>0.20499999999999999</v>
      </c>
      <c r="L37" s="62">
        <f t="shared" si="62"/>
        <v>0.22999999999999998</v>
      </c>
      <c r="M37" s="60">
        <f t="shared" si="48"/>
        <v>0.22999999999999998</v>
      </c>
      <c r="N37" s="54">
        <f t="shared" si="18"/>
        <v>0.22999999999999998</v>
      </c>
      <c r="O37" s="53">
        <f t="shared" si="63"/>
        <v>0.24999999999999997</v>
      </c>
      <c r="P37" s="79">
        <f t="shared" si="64"/>
        <v>0.22999999999999998</v>
      </c>
      <c r="Q37" s="56">
        <f t="shared" si="19"/>
        <v>0.22999999999999998</v>
      </c>
      <c r="R37" s="54">
        <f t="shared" si="11"/>
        <v>0.22999999999999998</v>
      </c>
      <c r="S37" s="53">
        <f t="shared" si="65"/>
        <v>0.22999999999999998</v>
      </c>
      <c r="T37" s="53"/>
      <c r="U37" s="98">
        <f t="shared" si="59"/>
        <v>4.9999999999999767E-3</v>
      </c>
      <c r="V37" s="98">
        <f t="shared" si="37"/>
        <v>5.9999999999999977E-2</v>
      </c>
      <c r="W37" s="98">
        <f t="shared" si="66"/>
        <v>0.20499999999999999</v>
      </c>
      <c r="X37" s="72"/>
      <c r="Y37" s="72">
        <f t="shared" si="67"/>
        <v>0.16499999999999998</v>
      </c>
      <c r="Z37" s="72">
        <v>0.09</v>
      </c>
      <c r="AA37" s="72">
        <f t="shared" si="41"/>
        <v>0.16499999999999998</v>
      </c>
      <c r="AB37" s="72">
        <f t="shared" si="42"/>
        <v>0.22499999999999998</v>
      </c>
      <c r="AC37" s="72">
        <f t="shared" si="68"/>
        <v>0.22499999999999998</v>
      </c>
      <c r="AD37" s="72">
        <f>Listen!L33</f>
        <v>-0.35499999999999998</v>
      </c>
      <c r="AE37" s="117">
        <f t="shared" si="69"/>
        <v>0.03</v>
      </c>
      <c r="AF37" s="72"/>
      <c r="AG37" s="110">
        <v>0</v>
      </c>
      <c r="AH37" s="101">
        <v>0</v>
      </c>
      <c r="AI37" s="101">
        <v>5.0000000000000001E-3</v>
      </c>
      <c r="AJ37" s="101">
        <v>0</v>
      </c>
      <c r="AK37" s="101">
        <f t="shared" si="43"/>
        <v>5.0000000000000001E-3</v>
      </c>
      <c r="AL37" s="101">
        <f t="shared" si="56"/>
        <v>0.04</v>
      </c>
      <c r="AM37" s="101">
        <v>7.4999999999999997E-3</v>
      </c>
      <c r="AN37" s="101">
        <v>0</v>
      </c>
      <c r="AO37" s="101">
        <v>0</v>
      </c>
      <c r="AP37" s="101">
        <v>0.155</v>
      </c>
      <c r="AQ37" s="101">
        <v>0</v>
      </c>
      <c r="AR37" s="101">
        <v>0.04</v>
      </c>
      <c r="AS37" s="101"/>
      <c r="AT37" s="72"/>
      <c r="AU37" s="72"/>
      <c r="AV37" s="72">
        <f>Listen!F33</f>
        <v>0.44</v>
      </c>
      <c r="AW37" s="72">
        <f>Listen!G33</f>
        <v>0.38500000000000001</v>
      </c>
      <c r="AX37" s="72">
        <f>Listen!H33</f>
        <v>0.19500000000000001</v>
      </c>
      <c r="AY37" s="72">
        <f>Listen!I33</f>
        <v>0.19500000000000001</v>
      </c>
      <c r="AZ37" s="72">
        <f>Listen!J33</f>
        <v>-0.02</v>
      </c>
      <c r="BA37" s="72">
        <f>Listen!K33</f>
        <v>0</v>
      </c>
      <c r="BB37" s="72">
        <f>Listen!L33</f>
        <v>-0.35499999999999998</v>
      </c>
      <c r="BC37" s="50">
        <f>Listen!D33</f>
        <v>-0.08</v>
      </c>
      <c r="BD37" s="50">
        <f>Listen!E33</f>
        <v>-0.08</v>
      </c>
      <c r="BE37" s="124">
        <f t="shared" si="21"/>
        <v>0.11083309435044454</v>
      </c>
      <c r="BF37" s="124">
        <f t="shared" si="35"/>
        <v>0.13972433460076045</v>
      </c>
      <c r="BG37" s="124">
        <f t="shared" si="36"/>
        <v>0.15774809160305342</v>
      </c>
    </row>
    <row r="38" spans="1:59">
      <c r="A38" s="43">
        <v>37803</v>
      </c>
      <c r="B38" s="44">
        <f>+Listen!C34</f>
        <v>4.0880000000000001</v>
      </c>
      <c r="C38" s="51"/>
      <c r="D38" s="52">
        <f t="shared" si="60"/>
        <v>0.20499999999999999</v>
      </c>
      <c r="E38" s="52">
        <f t="shared" si="12"/>
        <v>0.20499999999999999</v>
      </c>
      <c r="F38" s="53">
        <f t="shared" si="57"/>
        <v>0.19499999999999998</v>
      </c>
      <c r="G38" s="54">
        <f t="shared" si="13"/>
        <v>0.16999999999999998</v>
      </c>
      <c r="H38" s="53">
        <f t="shared" si="14"/>
        <v>0.19499999999999998</v>
      </c>
      <c r="I38" s="63">
        <f t="shared" si="61"/>
        <v>0.20499999999999999</v>
      </c>
      <c r="J38" s="54">
        <f t="shared" si="15"/>
        <v>0.20499999999999999</v>
      </c>
      <c r="K38" s="58">
        <f t="shared" si="58"/>
        <v>0.20499999999999999</v>
      </c>
      <c r="L38" s="62">
        <f t="shared" si="62"/>
        <v>0.22999999999999998</v>
      </c>
      <c r="M38" s="60">
        <f t="shared" si="48"/>
        <v>0.22999999999999998</v>
      </c>
      <c r="N38" s="54">
        <f t="shared" si="18"/>
        <v>0.22999999999999998</v>
      </c>
      <c r="O38" s="53">
        <f t="shared" si="63"/>
        <v>0.24999999999999997</v>
      </c>
      <c r="P38" s="79">
        <f t="shared" si="64"/>
        <v>0.22999999999999998</v>
      </c>
      <c r="Q38" s="56">
        <f t="shared" si="19"/>
        <v>0.22999999999999998</v>
      </c>
      <c r="R38" s="54">
        <f t="shared" si="11"/>
        <v>0.22999999999999998</v>
      </c>
      <c r="S38" s="53">
        <f t="shared" si="65"/>
        <v>0.22999999999999998</v>
      </c>
      <c r="T38" s="53"/>
      <c r="U38" s="98">
        <f t="shared" si="59"/>
        <v>4.9999999999999767E-3</v>
      </c>
      <c r="V38" s="98">
        <f t="shared" si="37"/>
        <v>5.9999999999999977E-2</v>
      </c>
      <c r="W38" s="98">
        <f t="shared" si="66"/>
        <v>0.20499999999999999</v>
      </c>
      <c r="X38" s="72"/>
      <c r="Y38" s="72">
        <f t="shared" si="67"/>
        <v>0.16499999999999998</v>
      </c>
      <c r="Z38" s="72">
        <v>0.09</v>
      </c>
      <c r="AA38" s="72">
        <f t="shared" si="41"/>
        <v>0.16499999999999998</v>
      </c>
      <c r="AB38" s="72">
        <f t="shared" si="42"/>
        <v>0.22499999999999998</v>
      </c>
      <c r="AC38" s="72">
        <f t="shared" si="68"/>
        <v>0.22499999999999998</v>
      </c>
      <c r="AD38" s="72">
        <f>Listen!L34</f>
        <v>-0.35499999999999998</v>
      </c>
      <c r="AE38" s="117">
        <f t="shared" si="69"/>
        <v>0.03</v>
      </c>
      <c r="AF38" s="72"/>
      <c r="AG38" s="110">
        <v>0</v>
      </c>
      <c r="AH38" s="101">
        <v>0</v>
      </c>
      <c r="AI38" s="101">
        <v>5.0000000000000001E-3</v>
      </c>
      <c r="AJ38" s="101">
        <v>0</v>
      </c>
      <c r="AK38" s="101">
        <f t="shared" si="43"/>
        <v>5.0000000000000001E-3</v>
      </c>
      <c r="AL38" s="101">
        <f t="shared" si="56"/>
        <v>0.04</v>
      </c>
      <c r="AM38" s="101">
        <v>0.01</v>
      </c>
      <c r="AN38" s="101">
        <v>0</v>
      </c>
      <c r="AO38" s="101">
        <v>0</v>
      </c>
      <c r="AP38" s="101">
        <v>0.155</v>
      </c>
      <c r="AQ38" s="101">
        <v>0</v>
      </c>
      <c r="AR38" s="101">
        <v>0.04</v>
      </c>
      <c r="AS38" s="101"/>
      <c r="AT38" s="72"/>
      <c r="AU38" s="72"/>
      <c r="AV38" s="72">
        <f>Listen!F34</f>
        <v>0.5</v>
      </c>
      <c r="AW38" s="72">
        <f>Listen!G34</f>
        <v>0.39750000000000002</v>
      </c>
      <c r="AX38" s="72">
        <f>Listen!H34</f>
        <v>0.26500000000000001</v>
      </c>
      <c r="AY38" s="72">
        <f>Listen!I34</f>
        <v>0.2</v>
      </c>
      <c r="AZ38" s="72">
        <f>Listen!J34</f>
        <v>-0.02</v>
      </c>
      <c r="BA38" s="72">
        <f>Listen!K34</f>
        <v>0</v>
      </c>
      <c r="BB38" s="72">
        <f>Listen!L34</f>
        <v>-0.35499999999999998</v>
      </c>
      <c r="BC38" s="50">
        <f>Listen!D34</f>
        <v>-0.08</v>
      </c>
      <c r="BD38" s="50">
        <f>Listen!E34</f>
        <v>-0.08</v>
      </c>
      <c r="BE38" s="124">
        <f t="shared" si="21"/>
        <v>0.11162632635503301</v>
      </c>
      <c r="BF38" s="124">
        <f t="shared" si="35"/>
        <v>0.14061406844106461</v>
      </c>
      <c r="BG38" s="124">
        <f t="shared" si="36"/>
        <v>0.15857251908396947</v>
      </c>
    </row>
    <row r="39" spans="1:59">
      <c r="A39" s="43">
        <v>37834</v>
      </c>
      <c r="B39" s="44">
        <f>+Listen!C35</f>
        <v>4.1180000000000003</v>
      </c>
      <c r="C39" s="51"/>
      <c r="D39" s="52">
        <f t="shared" si="60"/>
        <v>0.20499999999999999</v>
      </c>
      <c r="E39" s="52">
        <f t="shared" si="12"/>
        <v>0.20499999999999999</v>
      </c>
      <c r="F39" s="53">
        <f t="shared" si="57"/>
        <v>0.19499999999999998</v>
      </c>
      <c r="G39" s="54">
        <f t="shared" si="13"/>
        <v>0.16999999999999998</v>
      </c>
      <c r="H39" s="53">
        <f t="shared" si="14"/>
        <v>0.19499999999999998</v>
      </c>
      <c r="I39" s="63">
        <f t="shared" si="61"/>
        <v>0.20499999999999999</v>
      </c>
      <c r="J39" s="54">
        <f t="shared" si="15"/>
        <v>0.20499999999999999</v>
      </c>
      <c r="K39" s="58">
        <f t="shared" si="58"/>
        <v>0.20499999999999999</v>
      </c>
      <c r="L39" s="62">
        <f t="shared" si="62"/>
        <v>0.22999999999999998</v>
      </c>
      <c r="M39" s="60">
        <f t="shared" si="48"/>
        <v>0.22999999999999998</v>
      </c>
      <c r="N39" s="54">
        <f t="shared" si="18"/>
        <v>0.22999999999999998</v>
      </c>
      <c r="O39" s="53">
        <f t="shared" si="63"/>
        <v>0.24999999999999997</v>
      </c>
      <c r="P39" s="79">
        <f t="shared" si="64"/>
        <v>0.22999999999999998</v>
      </c>
      <c r="Q39" s="56">
        <f t="shared" si="19"/>
        <v>0.22999999999999998</v>
      </c>
      <c r="R39" s="54">
        <f t="shared" si="11"/>
        <v>0.22999999999999998</v>
      </c>
      <c r="S39" s="53">
        <f t="shared" si="65"/>
        <v>0.22999999999999998</v>
      </c>
      <c r="T39" s="53"/>
      <c r="U39" s="98">
        <f t="shared" si="59"/>
        <v>4.9999999999999767E-3</v>
      </c>
      <c r="V39" s="98">
        <f t="shared" si="37"/>
        <v>5.9999999999999977E-2</v>
      </c>
      <c r="W39" s="98">
        <f t="shared" si="66"/>
        <v>0.20499999999999999</v>
      </c>
      <c r="X39" s="72"/>
      <c r="Y39" s="72">
        <f t="shared" si="67"/>
        <v>0.16499999999999998</v>
      </c>
      <c r="Z39" s="72">
        <v>0.09</v>
      </c>
      <c r="AA39" s="72">
        <f t="shared" si="41"/>
        <v>0.16499999999999998</v>
      </c>
      <c r="AB39" s="72">
        <f t="shared" si="42"/>
        <v>0.22499999999999998</v>
      </c>
      <c r="AC39" s="72">
        <f t="shared" si="68"/>
        <v>0.22499999999999998</v>
      </c>
      <c r="AD39" s="72">
        <f>Listen!L35</f>
        <v>-0.35499999999999998</v>
      </c>
      <c r="AE39" s="117">
        <f t="shared" si="69"/>
        <v>0.03</v>
      </c>
      <c r="AF39" s="72"/>
      <c r="AG39" s="110">
        <v>0</v>
      </c>
      <c r="AH39" s="101">
        <v>0</v>
      </c>
      <c r="AI39" s="101">
        <v>5.0000000000000001E-3</v>
      </c>
      <c r="AJ39" s="101">
        <v>0</v>
      </c>
      <c r="AK39" s="101">
        <f t="shared" si="43"/>
        <v>5.0000000000000001E-3</v>
      </c>
      <c r="AL39" s="101">
        <f t="shared" si="56"/>
        <v>0.04</v>
      </c>
      <c r="AM39" s="101">
        <v>1.2500000000000001E-2</v>
      </c>
      <c r="AN39" s="101">
        <v>0</v>
      </c>
      <c r="AO39" s="101">
        <v>0</v>
      </c>
      <c r="AP39" s="101">
        <v>0.155</v>
      </c>
      <c r="AQ39" s="101">
        <v>0</v>
      </c>
      <c r="AR39" s="101">
        <v>0.04</v>
      </c>
      <c r="AS39" s="101"/>
      <c r="AT39" s="72"/>
      <c r="AU39" s="72"/>
      <c r="AV39" s="72">
        <f>Listen!F35</f>
        <v>0.5</v>
      </c>
      <c r="AW39" s="72">
        <f>Listen!G35</f>
        <v>0.4</v>
      </c>
      <c r="AX39" s="72">
        <f>Listen!H35</f>
        <v>0.20499999999999999</v>
      </c>
      <c r="AY39" s="72">
        <f>Listen!I35</f>
        <v>0.21</v>
      </c>
      <c r="AZ39" s="72">
        <f>Listen!J35</f>
        <v>-0.02</v>
      </c>
      <c r="BA39" s="72">
        <f>Listen!K35</f>
        <v>0</v>
      </c>
      <c r="BB39" s="72">
        <f>Listen!L35</f>
        <v>-0.35499999999999998</v>
      </c>
      <c r="BC39" s="50">
        <f>Listen!D35</f>
        <v>-0.08</v>
      </c>
      <c r="BD39" s="50">
        <f>Listen!E35</f>
        <v>-0.08</v>
      </c>
      <c r="BE39" s="124">
        <f t="shared" si="21"/>
        <v>0.11294837969601375</v>
      </c>
      <c r="BF39" s="124">
        <f t="shared" si="35"/>
        <v>0.14209695817490492</v>
      </c>
      <c r="BG39" s="124">
        <f t="shared" si="36"/>
        <v>0.15994656488549619</v>
      </c>
    </row>
    <row r="40" spans="1:59">
      <c r="A40" s="43">
        <v>37865</v>
      </c>
      <c r="B40" s="44">
        <f>+Listen!C36</f>
        <v>4.117</v>
      </c>
      <c r="C40" s="51"/>
      <c r="D40" s="52">
        <f t="shared" si="60"/>
        <v>0.20499999999999999</v>
      </c>
      <c r="E40" s="52">
        <f t="shared" si="12"/>
        <v>0.20499999999999999</v>
      </c>
      <c r="F40" s="53">
        <f t="shared" si="57"/>
        <v>0.19499999999999998</v>
      </c>
      <c r="G40" s="54">
        <f t="shared" si="13"/>
        <v>0.16999999999999998</v>
      </c>
      <c r="H40" s="53">
        <f t="shared" si="14"/>
        <v>0.19499999999999998</v>
      </c>
      <c r="I40" s="63">
        <f t="shared" si="61"/>
        <v>0.20499999999999999</v>
      </c>
      <c r="J40" s="54">
        <f t="shared" si="15"/>
        <v>0.20499999999999999</v>
      </c>
      <c r="K40" s="58">
        <f t="shared" si="58"/>
        <v>0.20499999999999999</v>
      </c>
      <c r="L40" s="62">
        <f t="shared" si="62"/>
        <v>0.22999999999999998</v>
      </c>
      <c r="M40" s="60">
        <f t="shared" si="48"/>
        <v>0.22999999999999998</v>
      </c>
      <c r="N40" s="54">
        <f t="shared" si="18"/>
        <v>0.22999999999999998</v>
      </c>
      <c r="O40" s="53">
        <f t="shared" si="63"/>
        <v>0.24999999999999997</v>
      </c>
      <c r="P40" s="79">
        <f t="shared" si="64"/>
        <v>0.22999999999999998</v>
      </c>
      <c r="Q40" s="56">
        <f t="shared" si="19"/>
        <v>0.22999999999999998</v>
      </c>
      <c r="R40" s="54">
        <f t="shared" si="11"/>
        <v>0.22999999999999998</v>
      </c>
      <c r="S40" s="53">
        <f t="shared" si="65"/>
        <v>0.22999999999999998</v>
      </c>
      <c r="T40" s="53"/>
      <c r="U40" s="98">
        <f t="shared" si="59"/>
        <v>4.9999999999999767E-3</v>
      </c>
      <c r="V40" s="98">
        <f t="shared" si="37"/>
        <v>5.9999999999999977E-2</v>
      </c>
      <c r="W40" s="98">
        <f t="shared" si="66"/>
        <v>0.20499999999999999</v>
      </c>
      <c r="X40" s="72"/>
      <c r="Y40" s="72">
        <f t="shared" si="67"/>
        <v>0.16499999999999998</v>
      </c>
      <c r="Z40" s="72">
        <v>0.09</v>
      </c>
      <c r="AA40" s="72">
        <f t="shared" si="41"/>
        <v>0.16499999999999998</v>
      </c>
      <c r="AB40" s="72">
        <f t="shared" si="42"/>
        <v>0.22499999999999998</v>
      </c>
      <c r="AC40" s="72">
        <f t="shared" si="68"/>
        <v>0.22499999999999998</v>
      </c>
      <c r="AD40" s="72">
        <f>Listen!L36</f>
        <v>-0.35499999999999998</v>
      </c>
      <c r="AE40" s="117">
        <f t="shared" si="69"/>
        <v>0.03</v>
      </c>
      <c r="AF40" s="72"/>
      <c r="AG40" s="110">
        <v>0</v>
      </c>
      <c r="AH40" s="101">
        <v>0</v>
      </c>
      <c r="AI40" s="101">
        <v>5.0000000000000001E-3</v>
      </c>
      <c r="AJ40" s="101">
        <v>0</v>
      </c>
      <c r="AK40" s="101">
        <f t="shared" si="43"/>
        <v>5.0000000000000001E-3</v>
      </c>
      <c r="AL40" s="101">
        <f t="shared" si="56"/>
        <v>0.04</v>
      </c>
      <c r="AM40" s="101">
        <v>1.2500000000000001E-2</v>
      </c>
      <c r="AN40" s="101">
        <v>0</v>
      </c>
      <c r="AO40" s="101">
        <v>0</v>
      </c>
      <c r="AP40" s="101">
        <v>0.155</v>
      </c>
      <c r="AQ40" s="101">
        <v>0</v>
      </c>
      <c r="AR40" s="101">
        <v>0.04</v>
      </c>
      <c r="AS40" s="101"/>
      <c r="AT40" s="72"/>
      <c r="AU40" s="72"/>
      <c r="AV40" s="72">
        <f>Listen!F36</f>
        <v>0.46</v>
      </c>
      <c r="AW40" s="72">
        <f>Listen!G36</f>
        <v>0.39750000000000002</v>
      </c>
      <c r="AX40" s="72">
        <f>Listen!H36</f>
        <v>0.185</v>
      </c>
      <c r="AY40" s="72">
        <f>Listen!I36</f>
        <v>0.185</v>
      </c>
      <c r="AZ40" s="72">
        <f>Listen!J36</f>
        <v>-0.02</v>
      </c>
      <c r="BA40" s="72">
        <f>Listen!K36</f>
        <v>0</v>
      </c>
      <c r="BB40" s="72">
        <f>Listen!L36</f>
        <v>-0.35499999999999998</v>
      </c>
      <c r="BC40" s="50">
        <f>Listen!D36</f>
        <v>-0.08</v>
      </c>
      <c r="BD40" s="50">
        <f>Listen!E36</f>
        <v>-0.08</v>
      </c>
      <c r="BE40" s="124">
        <f t="shared" si="21"/>
        <v>0.11290431125131441</v>
      </c>
      <c r="BF40" s="124">
        <f t="shared" si="35"/>
        <v>0.14204752851711022</v>
      </c>
      <c r="BG40" s="124">
        <f t="shared" si="36"/>
        <v>0.15990076335877862</v>
      </c>
    </row>
    <row r="41" spans="1:59">
      <c r="A41" s="43">
        <v>37895</v>
      </c>
      <c r="B41" s="44">
        <f>+Listen!C37</f>
        <v>4.1150000000000002</v>
      </c>
      <c r="C41" s="51"/>
      <c r="D41" s="52">
        <f t="shared" si="60"/>
        <v>0.20499999999999999</v>
      </c>
      <c r="E41" s="52">
        <f t="shared" si="12"/>
        <v>0.20499999999999999</v>
      </c>
      <c r="F41" s="53">
        <f t="shared" si="57"/>
        <v>0.19499999999999998</v>
      </c>
      <c r="G41" s="54">
        <f t="shared" si="13"/>
        <v>0.16999999999999998</v>
      </c>
      <c r="H41" s="53">
        <f t="shared" si="14"/>
        <v>0.19499999999999998</v>
      </c>
      <c r="I41" s="63">
        <f t="shared" si="61"/>
        <v>0.20499999999999999</v>
      </c>
      <c r="J41" s="54">
        <f t="shared" si="15"/>
        <v>0.20499999999999999</v>
      </c>
      <c r="K41" s="58">
        <f t="shared" si="58"/>
        <v>0.20499999999999999</v>
      </c>
      <c r="L41" s="62">
        <f t="shared" si="62"/>
        <v>0.22999999999999998</v>
      </c>
      <c r="M41" s="60">
        <f t="shared" si="48"/>
        <v>0.22999999999999998</v>
      </c>
      <c r="N41" s="54">
        <f t="shared" si="18"/>
        <v>0.22999999999999998</v>
      </c>
      <c r="O41" s="53">
        <f t="shared" si="63"/>
        <v>0.24999999999999997</v>
      </c>
      <c r="P41" s="79">
        <f t="shared" si="64"/>
        <v>0.22999999999999998</v>
      </c>
      <c r="Q41" s="56">
        <f t="shared" si="19"/>
        <v>0.22999999999999998</v>
      </c>
      <c r="R41" s="54">
        <f t="shared" si="11"/>
        <v>0.22999999999999998</v>
      </c>
      <c r="S41" s="53">
        <f t="shared" si="65"/>
        <v>0.22999999999999998</v>
      </c>
      <c r="T41" s="53"/>
      <c r="U41" s="98">
        <f t="shared" si="59"/>
        <v>4.9999999999999767E-3</v>
      </c>
      <c r="V41" s="98">
        <f t="shared" si="37"/>
        <v>5.9999999999999977E-2</v>
      </c>
      <c r="W41" s="98">
        <f t="shared" si="66"/>
        <v>0.20499999999999999</v>
      </c>
      <c r="X41" s="72"/>
      <c r="Y41" s="72">
        <f t="shared" si="67"/>
        <v>0.16499999999999998</v>
      </c>
      <c r="Z41" s="72">
        <v>0.09</v>
      </c>
      <c r="AA41" s="72">
        <f t="shared" si="41"/>
        <v>0.16499999999999998</v>
      </c>
      <c r="AB41" s="72">
        <f t="shared" si="42"/>
        <v>0.22499999999999998</v>
      </c>
      <c r="AC41" s="72">
        <f t="shared" si="68"/>
        <v>0.22499999999999998</v>
      </c>
      <c r="AD41" s="72">
        <f>Listen!L37</f>
        <v>-0.35499999999999998</v>
      </c>
      <c r="AE41" s="117">
        <f t="shared" si="69"/>
        <v>0.03</v>
      </c>
      <c r="AF41" s="72"/>
      <c r="AG41" s="110">
        <v>0</v>
      </c>
      <c r="AH41" s="101">
        <v>0</v>
      </c>
      <c r="AI41" s="101">
        <v>5.0000000000000001E-3</v>
      </c>
      <c r="AJ41" s="101">
        <v>0</v>
      </c>
      <c r="AK41" s="101">
        <f t="shared" si="43"/>
        <v>5.0000000000000001E-3</v>
      </c>
      <c r="AL41" s="101">
        <f t="shared" si="56"/>
        <v>0.04</v>
      </c>
      <c r="AM41" s="101">
        <v>1.2500000000000001E-2</v>
      </c>
      <c r="AN41" s="101">
        <v>0</v>
      </c>
      <c r="AO41" s="101">
        <v>0</v>
      </c>
      <c r="AP41" s="101">
        <v>0.155</v>
      </c>
      <c r="AQ41" s="101">
        <v>0</v>
      </c>
      <c r="AR41" s="101">
        <v>0.04</v>
      </c>
      <c r="AS41" s="101"/>
      <c r="AT41" s="72"/>
      <c r="AU41" s="72"/>
      <c r="AV41" s="72">
        <f>Listen!F37</f>
        <v>0.47</v>
      </c>
      <c r="AW41" s="72">
        <f>Listen!G37</f>
        <v>0.4</v>
      </c>
      <c r="AX41" s="72">
        <f>Listen!H37</f>
        <v>0.20499999999999999</v>
      </c>
      <c r="AY41" s="72">
        <f>Listen!I37</f>
        <v>0.19500000000000001</v>
      </c>
      <c r="AZ41" s="72">
        <f>Listen!J37</f>
        <v>-0.02</v>
      </c>
      <c r="BA41" s="72">
        <f>Listen!K37</f>
        <v>0</v>
      </c>
      <c r="BB41" s="72">
        <f>Listen!L37</f>
        <v>-0.35499999999999998</v>
      </c>
      <c r="BC41" s="50">
        <f>Listen!D37</f>
        <v>-0.08</v>
      </c>
      <c r="BD41" s="50">
        <f>Listen!E37</f>
        <v>-0.08</v>
      </c>
      <c r="BE41" s="124">
        <f t="shared" si="21"/>
        <v>0.11281617436191567</v>
      </c>
      <c r="BF41" s="124">
        <f t="shared" si="35"/>
        <v>0.14194866920152088</v>
      </c>
      <c r="BG41" s="124">
        <f t="shared" si="36"/>
        <v>0.15980916030534353</v>
      </c>
    </row>
    <row r="42" spans="1:59">
      <c r="A42" s="43">
        <v>37926</v>
      </c>
      <c r="B42" s="44">
        <f>+Listen!C38</f>
        <v>4.2309999999999999</v>
      </c>
      <c r="C42" s="51"/>
      <c r="D42" s="52">
        <f>Y42+0.08</f>
        <v>0.30499999999999999</v>
      </c>
      <c r="E42" s="52">
        <f t="shared" si="12"/>
        <v>0.30499999999999999</v>
      </c>
      <c r="F42" s="53">
        <f t="shared" si="57"/>
        <v>0.29499999999999998</v>
      </c>
      <c r="G42" s="54">
        <f t="shared" si="13"/>
        <v>0.27</v>
      </c>
      <c r="H42" s="53">
        <f t="shared" si="14"/>
        <v>0.29499999999999998</v>
      </c>
      <c r="I42" s="64">
        <f>L42-0.01</f>
        <v>0.45499999999999996</v>
      </c>
      <c r="J42" s="54">
        <f t="shared" si="15"/>
        <v>0.45499999999999996</v>
      </c>
      <c r="K42" s="58">
        <f>I42+0.01</f>
        <v>0.46499999999999997</v>
      </c>
      <c r="L42" s="59">
        <f>D42+0.16</f>
        <v>0.46499999999999997</v>
      </c>
      <c r="M42" s="60">
        <f t="shared" si="48"/>
        <v>0.46499999999999997</v>
      </c>
      <c r="N42" s="54">
        <f t="shared" si="18"/>
        <v>0.46499999999999997</v>
      </c>
      <c r="O42" s="53">
        <f>+L42+0.03</f>
        <v>0.495</v>
      </c>
      <c r="P42" s="62">
        <f>I42+0.15</f>
        <v>0.60499999999999998</v>
      </c>
      <c r="Q42" s="56">
        <f t="shared" si="19"/>
        <v>0.60499999999999998</v>
      </c>
      <c r="R42" s="54">
        <f t="shared" si="11"/>
        <v>0.60499999999999998</v>
      </c>
      <c r="S42" s="53">
        <f>+P42+0.02</f>
        <v>0.625</v>
      </c>
      <c r="T42" s="53"/>
      <c r="U42" s="98">
        <f>D42-0.16</f>
        <v>0.14499999999999999</v>
      </c>
      <c r="V42" s="98">
        <f t="shared" si="37"/>
        <v>0.19999999999999998</v>
      </c>
      <c r="W42" s="98">
        <f>(U42+B42)*0.032+U42+0.01</f>
        <v>0.29503199999999996</v>
      </c>
      <c r="X42" s="72">
        <f>AVERAGE(Y42:Y46)</f>
        <v>0.22500000000000001</v>
      </c>
      <c r="Y42" s="72">
        <f>Z42+0.06</f>
        <v>0.22500000000000001</v>
      </c>
      <c r="Z42" s="72">
        <v>0.16500000000000001</v>
      </c>
      <c r="AA42" s="72">
        <f t="shared" si="41"/>
        <v>0.22500000000000001</v>
      </c>
      <c r="AB42" s="72">
        <f t="shared" si="42"/>
        <v>0.375</v>
      </c>
      <c r="AC42" s="72">
        <f>Y42+0.15</f>
        <v>0.375</v>
      </c>
      <c r="AD42" s="72">
        <f>Listen!L38</f>
        <v>-0.27500000000000002</v>
      </c>
      <c r="AE42" s="72">
        <f>+Z42-0.055</f>
        <v>0.11000000000000001</v>
      </c>
      <c r="AF42" s="72"/>
      <c r="AG42" s="110">
        <v>0</v>
      </c>
      <c r="AH42" s="101">
        <v>0</v>
      </c>
      <c r="AI42" s="101">
        <v>0.02</v>
      </c>
      <c r="AJ42" s="101">
        <v>0</v>
      </c>
      <c r="AK42" s="101">
        <f t="shared" si="43"/>
        <v>0.02</v>
      </c>
      <c r="AL42" s="101">
        <f t="shared" si="56"/>
        <v>0.05</v>
      </c>
      <c r="AM42" s="101">
        <v>2.5000000000000001E-2</v>
      </c>
      <c r="AN42" s="101">
        <v>0</v>
      </c>
      <c r="AO42" s="101">
        <v>0</v>
      </c>
      <c r="AP42" s="101">
        <v>0.155</v>
      </c>
      <c r="AQ42" s="101">
        <v>5.0000000000000001E-3</v>
      </c>
      <c r="AR42" s="101">
        <v>5.5E-2</v>
      </c>
      <c r="AS42" s="101"/>
      <c r="AT42" s="72"/>
      <c r="AU42" s="72"/>
      <c r="AV42" s="72">
        <f>Listen!F38</f>
        <v>0.85</v>
      </c>
      <c r="AW42" s="72">
        <f>Listen!G38</f>
        <v>0.64</v>
      </c>
      <c r="AX42" s="72">
        <f>Listen!H38</f>
        <v>0.3</v>
      </c>
      <c r="AY42" s="72">
        <f>Listen!I38</f>
        <v>0.27750000000000002</v>
      </c>
      <c r="AZ42" s="72">
        <f>Listen!J38</f>
        <v>7.0000000000000007E-2</v>
      </c>
      <c r="BA42" s="72">
        <f>Listen!K38</f>
        <v>0.09</v>
      </c>
      <c r="BB42" s="72">
        <f>Listen!L38</f>
        <v>-0.27500000000000002</v>
      </c>
      <c r="BC42" s="50">
        <f>Listen!D38</f>
        <v>-0.1</v>
      </c>
      <c r="BD42" s="50">
        <f>Listen!E38</f>
        <v>-0.1</v>
      </c>
      <c r="BE42" s="124">
        <f t="shared" si="21"/>
        <v>9.704674505305419E-2</v>
      </c>
      <c r="BF42" s="124">
        <f t="shared" si="35"/>
        <v>0.12669391634980987</v>
      </c>
      <c r="BG42" s="124">
        <f t="shared" si="36"/>
        <v>0.144206106870229</v>
      </c>
    </row>
    <row r="43" spans="1:59">
      <c r="A43" s="43">
        <v>37956</v>
      </c>
      <c r="B43" s="44">
        <f>+Listen!C39</f>
        <v>4.3540000000000001</v>
      </c>
      <c r="C43" s="51"/>
      <c r="D43" s="52">
        <f>Y43+0.08</f>
        <v>0.30499999999999999</v>
      </c>
      <c r="E43" s="52">
        <f t="shared" si="12"/>
        <v>0.30499999999999999</v>
      </c>
      <c r="F43" s="53">
        <f t="shared" si="57"/>
        <v>0.29499999999999998</v>
      </c>
      <c r="G43" s="54">
        <f t="shared" si="13"/>
        <v>0.27</v>
      </c>
      <c r="H43" s="53">
        <f t="shared" si="14"/>
        <v>0.29499999999999998</v>
      </c>
      <c r="I43" s="64">
        <f>L43-0.01</f>
        <v>0.45499999999999996</v>
      </c>
      <c r="J43" s="54">
        <f t="shared" si="15"/>
        <v>0.45499999999999996</v>
      </c>
      <c r="K43" s="58">
        <f>I43+0.01</f>
        <v>0.46499999999999997</v>
      </c>
      <c r="L43" s="59">
        <f>D43+0.16</f>
        <v>0.46499999999999997</v>
      </c>
      <c r="M43" s="60">
        <f t="shared" si="48"/>
        <v>0.46499999999999997</v>
      </c>
      <c r="N43" s="54">
        <f t="shared" si="18"/>
        <v>0.46499999999999997</v>
      </c>
      <c r="O43" s="53">
        <f>+L43+0.03</f>
        <v>0.495</v>
      </c>
      <c r="P43" s="62">
        <f>I43+0.15</f>
        <v>0.60499999999999998</v>
      </c>
      <c r="Q43" s="56">
        <f t="shared" si="19"/>
        <v>0.60499999999999998</v>
      </c>
      <c r="R43" s="54">
        <f t="shared" si="11"/>
        <v>0.60499999999999998</v>
      </c>
      <c r="S43" s="53">
        <f>+P43+0.02</f>
        <v>0.625</v>
      </c>
      <c r="T43" s="53"/>
      <c r="U43" s="98">
        <f>D43-0.16</f>
        <v>0.14499999999999999</v>
      </c>
      <c r="V43" s="98">
        <f t="shared" si="37"/>
        <v>0.19999999999999998</v>
      </c>
      <c r="W43" s="98">
        <f>(U43+B43)*0.032+U43+0.01</f>
        <v>0.29896800000000001</v>
      </c>
      <c r="X43" s="72">
        <f>AVERAGE(Z42:Z46)</f>
        <v>0.16500000000000001</v>
      </c>
      <c r="Y43" s="72">
        <f>Z43+0.06</f>
        <v>0.22500000000000001</v>
      </c>
      <c r="Z43" s="72">
        <v>0.16500000000000001</v>
      </c>
      <c r="AA43" s="72">
        <f t="shared" si="41"/>
        <v>0.22500000000000001</v>
      </c>
      <c r="AB43" s="72">
        <f t="shared" si="42"/>
        <v>0.375</v>
      </c>
      <c r="AC43" s="72">
        <f>Y43+0.15</f>
        <v>0.375</v>
      </c>
      <c r="AD43" s="72">
        <f>Listen!L39</f>
        <v>-0.27500000000000002</v>
      </c>
      <c r="AE43" s="72">
        <f>+Z43-0.055</f>
        <v>0.11000000000000001</v>
      </c>
      <c r="AF43" s="72"/>
      <c r="AG43" s="110">
        <v>0</v>
      </c>
      <c r="AH43" s="101">
        <v>0</v>
      </c>
      <c r="AI43" s="101">
        <v>0.02</v>
      </c>
      <c r="AJ43" s="101">
        <v>0</v>
      </c>
      <c r="AK43" s="101">
        <f t="shared" si="43"/>
        <v>0.02</v>
      </c>
      <c r="AL43" s="101">
        <f t="shared" si="56"/>
        <v>0.05</v>
      </c>
      <c r="AM43" s="101">
        <v>2.75E-2</v>
      </c>
      <c r="AN43" s="101">
        <v>0</v>
      </c>
      <c r="AO43" s="101">
        <v>0</v>
      </c>
      <c r="AP43" s="101">
        <v>0.155</v>
      </c>
      <c r="AQ43" s="101">
        <v>5.0000000000000001E-3</v>
      </c>
      <c r="AR43" s="101">
        <v>5.5E-2</v>
      </c>
      <c r="AS43" s="101"/>
      <c r="AT43" s="72"/>
      <c r="AU43" s="72"/>
      <c r="AV43" s="72">
        <f>Listen!F39</f>
        <v>1.26</v>
      </c>
      <c r="AW43" s="72">
        <f>Listen!G39</f>
        <v>0.97</v>
      </c>
      <c r="AX43" s="72">
        <f>Listen!H39</f>
        <v>0.37</v>
      </c>
      <c r="AY43" s="72">
        <f>Listen!I39</f>
        <v>0.315</v>
      </c>
      <c r="AZ43" s="72">
        <f>Listen!J39</f>
        <v>7.4999999999999997E-2</v>
      </c>
      <c r="BA43" s="72">
        <f>Listen!K39</f>
        <v>9.5000000000000001E-2</v>
      </c>
      <c r="BB43" s="72">
        <f>Listen!L39</f>
        <v>-0.27500000000000002</v>
      </c>
      <c r="BC43" s="50">
        <f>Listen!D39</f>
        <v>-0.10249999999999999</v>
      </c>
      <c r="BD43" s="50">
        <f>Listen!E39</f>
        <v>-0.10249999999999999</v>
      </c>
      <c r="BE43" s="124">
        <f t="shared" si="21"/>
        <v>9.9856992639327E-2</v>
      </c>
      <c r="BF43" s="124">
        <f t="shared" si="35"/>
        <v>0.13015019011406842</v>
      </c>
      <c r="BG43" s="124">
        <f t="shared" si="36"/>
        <v>0.14722519083969465</v>
      </c>
    </row>
    <row r="44" spans="1:59">
      <c r="A44" s="43">
        <v>37987</v>
      </c>
      <c r="B44" s="44">
        <f>+Listen!C40</f>
        <v>4.41</v>
      </c>
      <c r="C44" s="51"/>
      <c r="D44" s="52">
        <f>Y44+0.08</f>
        <v>0.30499999999999999</v>
      </c>
      <c r="E44" s="52">
        <f t="shared" si="12"/>
        <v>0.30499999999999999</v>
      </c>
      <c r="F44" s="53">
        <f t="shared" si="57"/>
        <v>0.29499999999999998</v>
      </c>
      <c r="G44" s="54">
        <f t="shared" si="13"/>
        <v>0.27</v>
      </c>
      <c r="H44" s="53">
        <f t="shared" si="14"/>
        <v>0.29499999999999998</v>
      </c>
      <c r="I44" s="64">
        <f>L44-0.01</f>
        <v>0.45499999999999996</v>
      </c>
      <c r="J44" s="54">
        <f t="shared" si="15"/>
        <v>0.45499999999999996</v>
      </c>
      <c r="K44" s="58">
        <f>I44+0.01</f>
        <v>0.46499999999999997</v>
      </c>
      <c r="L44" s="59">
        <f>D44+0.16</f>
        <v>0.46499999999999997</v>
      </c>
      <c r="M44" s="60">
        <f t="shared" si="48"/>
        <v>0.46499999999999997</v>
      </c>
      <c r="N44" s="54">
        <f t="shared" si="18"/>
        <v>0.46499999999999997</v>
      </c>
      <c r="O44" s="53">
        <f>+L44+0.03</f>
        <v>0.495</v>
      </c>
      <c r="P44" s="62">
        <f>I44+0.15</f>
        <v>0.60499999999999998</v>
      </c>
      <c r="Q44" s="56">
        <f t="shared" si="19"/>
        <v>0.60499999999999998</v>
      </c>
      <c r="R44" s="54">
        <f t="shared" si="11"/>
        <v>0.60499999999999998</v>
      </c>
      <c r="S44" s="53">
        <f>+P44+0.02</f>
        <v>0.625</v>
      </c>
      <c r="T44" s="53"/>
      <c r="U44" s="98">
        <f>D44-0.16</f>
        <v>0.14499999999999999</v>
      </c>
      <c r="V44" s="98">
        <f t="shared" si="37"/>
        <v>0.19999999999999998</v>
      </c>
      <c r="W44" s="98">
        <f>(U44+B44)*0.032+U44+0.01</f>
        <v>0.30076000000000003</v>
      </c>
      <c r="X44" s="72"/>
      <c r="Y44" s="72">
        <f>Z44+0.06</f>
        <v>0.22500000000000001</v>
      </c>
      <c r="Z44" s="72">
        <v>0.16500000000000001</v>
      </c>
      <c r="AA44" s="72">
        <f t="shared" si="41"/>
        <v>0.22500000000000001</v>
      </c>
      <c r="AB44" s="72">
        <f t="shared" si="42"/>
        <v>0.375</v>
      </c>
      <c r="AC44" s="72">
        <f>Y44+0.15</f>
        <v>0.375</v>
      </c>
      <c r="AD44" s="72">
        <f>Listen!L40</f>
        <v>-0.27500000000000002</v>
      </c>
      <c r="AE44" s="72">
        <f>+Z44-0.055</f>
        <v>0.11000000000000001</v>
      </c>
      <c r="AF44" s="72"/>
      <c r="AG44" s="110">
        <v>0</v>
      </c>
      <c r="AH44" s="101">
        <v>0</v>
      </c>
      <c r="AI44" s="101">
        <v>0.02</v>
      </c>
      <c r="AJ44" s="101">
        <v>0</v>
      </c>
      <c r="AK44" s="101">
        <f t="shared" si="43"/>
        <v>0.02</v>
      </c>
      <c r="AL44" s="101">
        <f t="shared" si="56"/>
        <v>0.05</v>
      </c>
      <c r="AM44" s="101">
        <v>0.03</v>
      </c>
      <c r="AN44" s="101">
        <v>0</v>
      </c>
      <c r="AO44" s="101">
        <v>0</v>
      </c>
      <c r="AP44" s="101">
        <v>0.155</v>
      </c>
      <c r="AQ44" s="101">
        <v>5.0000000000000001E-3</v>
      </c>
      <c r="AR44" s="101">
        <v>5.5E-2</v>
      </c>
      <c r="AS44" s="101"/>
      <c r="AT44" s="72"/>
      <c r="AU44" s="72"/>
      <c r="AV44" s="72">
        <f>Listen!F40</f>
        <v>1.58</v>
      </c>
      <c r="AW44" s="72">
        <f>Listen!G40</f>
        <v>1.19</v>
      </c>
      <c r="AX44" s="72">
        <f>Listen!H40</f>
        <v>0.4</v>
      </c>
      <c r="AY44" s="72">
        <f>Listen!I40</f>
        <v>0.31</v>
      </c>
      <c r="AZ44" s="72">
        <f>Listen!J40</f>
        <v>0.09</v>
      </c>
      <c r="BA44" s="72">
        <f>Listen!K40</f>
        <v>0.115</v>
      </c>
      <c r="BB44" s="72">
        <f>Listen!L40</f>
        <v>-0.27500000000000002</v>
      </c>
      <c r="BC44" s="50">
        <f>Listen!D40</f>
        <v>-0.105</v>
      </c>
      <c r="BD44" s="50">
        <f>Listen!E40</f>
        <v>-0.105</v>
      </c>
      <c r="BE44" s="124">
        <f t="shared" si="21"/>
        <v>9.9714654430742775E-2</v>
      </c>
      <c r="BF44" s="124">
        <f t="shared" si="35"/>
        <v>0.13029467680608364</v>
      </c>
      <c r="BG44" s="124">
        <f t="shared" si="36"/>
        <v>0.14717557251908397</v>
      </c>
    </row>
    <row r="45" spans="1:59">
      <c r="A45" s="43">
        <v>38018</v>
      </c>
      <c r="B45" s="44">
        <f>+Listen!C41</f>
        <v>4.274</v>
      </c>
      <c r="C45" s="51"/>
      <c r="D45" s="52">
        <f>Y45+0.08</f>
        <v>0.30499999999999999</v>
      </c>
      <c r="E45" s="52">
        <f t="shared" si="12"/>
        <v>0.30499999999999999</v>
      </c>
      <c r="F45" s="53">
        <f t="shared" si="57"/>
        <v>0.29499999999999998</v>
      </c>
      <c r="G45" s="54">
        <f t="shared" si="13"/>
        <v>0.27</v>
      </c>
      <c r="H45" s="53">
        <f t="shared" si="14"/>
        <v>0.29499999999999998</v>
      </c>
      <c r="I45" s="64">
        <f>L45-0.01</f>
        <v>0.45499999999999996</v>
      </c>
      <c r="J45" s="54">
        <f t="shared" si="15"/>
        <v>0.45499999999999996</v>
      </c>
      <c r="K45" s="58">
        <f>I45+0.01</f>
        <v>0.46499999999999997</v>
      </c>
      <c r="L45" s="59">
        <f>D45+0.16</f>
        <v>0.46499999999999997</v>
      </c>
      <c r="M45" s="60">
        <f t="shared" si="48"/>
        <v>0.46499999999999997</v>
      </c>
      <c r="N45" s="54">
        <f t="shared" si="18"/>
        <v>0.46499999999999997</v>
      </c>
      <c r="O45" s="53">
        <f>+L45+0.03</f>
        <v>0.495</v>
      </c>
      <c r="P45" s="62">
        <f>I45+0.15</f>
        <v>0.60499999999999998</v>
      </c>
      <c r="Q45" s="56">
        <f t="shared" si="19"/>
        <v>0.60499999999999998</v>
      </c>
      <c r="R45" s="54">
        <f t="shared" si="11"/>
        <v>0.60499999999999998</v>
      </c>
      <c r="S45" s="53">
        <f>+P45+0.02</f>
        <v>0.625</v>
      </c>
      <c r="T45" s="53"/>
      <c r="U45" s="98">
        <f>D45-0.16</f>
        <v>0.14499999999999999</v>
      </c>
      <c r="V45" s="98">
        <f t="shared" si="37"/>
        <v>0.19999999999999998</v>
      </c>
      <c r="W45" s="98">
        <f>(U45+B45)*0.032+U45+0.01</f>
        <v>0.296408</v>
      </c>
      <c r="X45" s="72"/>
      <c r="Y45" s="72">
        <f>Z45+0.06</f>
        <v>0.22500000000000001</v>
      </c>
      <c r="Z45" s="72">
        <v>0.16500000000000001</v>
      </c>
      <c r="AA45" s="72">
        <f t="shared" si="41"/>
        <v>0.22500000000000001</v>
      </c>
      <c r="AB45" s="72">
        <f t="shared" si="42"/>
        <v>0.375</v>
      </c>
      <c r="AC45" s="72">
        <f>Y45+0.15</f>
        <v>0.375</v>
      </c>
      <c r="AD45" s="72">
        <f>Listen!L41</f>
        <v>-0.27500000000000002</v>
      </c>
      <c r="AE45" s="72">
        <f>+Z45-0.055</f>
        <v>0.11000000000000001</v>
      </c>
      <c r="AF45" s="72"/>
      <c r="AG45" s="110">
        <v>0</v>
      </c>
      <c r="AH45" s="101">
        <v>0</v>
      </c>
      <c r="AI45" s="101">
        <v>0.02</v>
      </c>
      <c r="AJ45" s="101">
        <v>0</v>
      </c>
      <c r="AK45" s="101">
        <f t="shared" si="43"/>
        <v>0.02</v>
      </c>
      <c r="AL45" s="101">
        <f t="shared" si="56"/>
        <v>0.05</v>
      </c>
      <c r="AM45" s="101">
        <v>3.2500000000000001E-2</v>
      </c>
      <c r="AN45" s="101">
        <v>0</v>
      </c>
      <c r="AO45" s="101">
        <v>0</v>
      </c>
      <c r="AP45" s="101">
        <v>0.155</v>
      </c>
      <c r="AQ45" s="101">
        <v>5.0000000000000001E-3</v>
      </c>
      <c r="AR45" s="101">
        <v>5.5E-2</v>
      </c>
      <c r="AS45" s="101"/>
      <c r="AT45" s="72"/>
      <c r="AU45" s="72"/>
      <c r="AV45" s="72">
        <f>Listen!F41</f>
        <v>1.54</v>
      </c>
      <c r="AW45" s="72">
        <f>Listen!G41</f>
        <v>1.19</v>
      </c>
      <c r="AX45" s="72">
        <f>Listen!H41</f>
        <v>0.39</v>
      </c>
      <c r="AY45" s="72">
        <f>Listen!I41</f>
        <v>0.28999999999999998</v>
      </c>
      <c r="AZ45" s="72">
        <f>Listen!J41</f>
        <v>0.09</v>
      </c>
      <c r="BA45" s="72">
        <f>Listen!K41</f>
        <v>0.11</v>
      </c>
      <c r="BB45" s="72">
        <f>Listen!L41</f>
        <v>-0.27500000000000002</v>
      </c>
      <c r="BC45" s="50">
        <f>Listen!D41</f>
        <v>-9.7500000000000003E-2</v>
      </c>
      <c r="BD45" s="50">
        <f>Listen!E41</f>
        <v>-9.7500000000000003E-2</v>
      </c>
      <c r="BE45" s="124">
        <f t="shared" si="21"/>
        <v>0.10155185928687507</v>
      </c>
      <c r="BF45" s="124">
        <f t="shared" si="35"/>
        <v>0.13144296577946765</v>
      </c>
      <c r="BG45" s="124">
        <f t="shared" si="36"/>
        <v>0.14879007633587785</v>
      </c>
    </row>
    <row r="46" spans="1:59">
      <c r="A46" s="43">
        <v>38047</v>
      </c>
      <c r="B46" s="44">
        <f>+Listen!C42</f>
        <v>4.1340000000000003</v>
      </c>
      <c r="C46" s="51"/>
      <c r="D46" s="52">
        <f>Y46+0.08</f>
        <v>0.30499999999999999</v>
      </c>
      <c r="E46" s="52">
        <f t="shared" si="12"/>
        <v>0.30499999999999999</v>
      </c>
      <c r="F46" s="53">
        <f t="shared" si="57"/>
        <v>0.29499999999999998</v>
      </c>
      <c r="G46" s="54">
        <f t="shared" si="13"/>
        <v>0.27</v>
      </c>
      <c r="H46" s="53">
        <f t="shared" si="14"/>
        <v>0.29499999999999998</v>
      </c>
      <c r="I46" s="64">
        <f>L46-0.01</f>
        <v>0.45499999999999996</v>
      </c>
      <c r="J46" s="54">
        <f t="shared" si="15"/>
        <v>0.45499999999999996</v>
      </c>
      <c r="K46" s="58">
        <f>I46+0.01</f>
        <v>0.46499999999999997</v>
      </c>
      <c r="L46" s="59">
        <f>D46+0.16</f>
        <v>0.46499999999999997</v>
      </c>
      <c r="M46" s="60">
        <f t="shared" si="48"/>
        <v>0.46499999999999997</v>
      </c>
      <c r="N46" s="54">
        <f t="shared" si="18"/>
        <v>0.46499999999999997</v>
      </c>
      <c r="O46" s="53">
        <f>+L46+0.03</f>
        <v>0.495</v>
      </c>
      <c r="P46" s="62">
        <f>I46+0.15</f>
        <v>0.60499999999999998</v>
      </c>
      <c r="Q46" s="56">
        <f t="shared" si="19"/>
        <v>0.60499999999999998</v>
      </c>
      <c r="R46" s="54">
        <f t="shared" si="11"/>
        <v>0.60499999999999998</v>
      </c>
      <c r="S46" s="53">
        <f>+P46+0.02</f>
        <v>0.625</v>
      </c>
      <c r="T46" s="53"/>
      <c r="U46" s="98">
        <f>D46-0.16</f>
        <v>0.14499999999999999</v>
      </c>
      <c r="V46" s="98">
        <f t="shared" si="37"/>
        <v>0.19999999999999998</v>
      </c>
      <c r="W46" s="98">
        <f>(U46+B46)*0.032+U46+0.01</f>
        <v>0.29192799999999997</v>
      </c>
      <c r="X46" s="72"/>
      <c r="Y46" s="72">
        <f>Z46+0.06</f>
        <v>0.22500000000000001</v>
      </c>
      <c r="Z46" s="72">
        <v>0.16500000000000001</v>
      </c>
      <c r="AA46" s="72">
        <f t="shared" si="41"/>
        <v>0.22500000000000001</v>
      </c>
      <c r="AB46" s="72">
        <f t="shared" si="42"/>
        <v>0.375</v>
      </c>
      <c r="AC46" s="72">
        <f>Y46+0.15</f>
        <v>0.375</v>
      </c>
      <c r="AD46" s="72">
        <f>Listen!L42</f>
        <v>-0.27500000000000002</v>
      </c>
      <c r="AE46" s="72">
        <f>+Z46-0.055</f>
        <v>0.11000000000000001</v>
      </c>
      <c r="AF46" s="72"/>
      <c r="AG46" s="110">
        <v>0</v>
      </c>
      <c r="AH46" s="101">
        <v>0</v>
      </c>
      <c r="AI46" s="101">
        <v>0.02</v>
      </c>
      <c r="AJ46" s="101">
        <v>0</v>
      </c>
      <c r="AK46" s="101">
        <f t="shared" si="43"/>
        <v>0.02</v>
      </c>
      <c r="AL46" s="101">
        <f t="shared" si="56"/>
        <v>0.05</v>
      </c>
      <c r="AM46" s="101">
        <v>3.5000000000000003E-2</v>
      </c>
      <c r="AN46" s="101">
        <v>0</v>
      </c>
      <c r="AO46" s="101">
        <v>0</v>
      </c>
      <c r="AP46" s="101">
        <v>0.155</v>
      </c>
      <c r="AQ46" s="101">
        <v>5.0000000000000001E-3</v>
      </c>
      <c r="AR46" s="101">
        <v>5.5E-2</v>
      </c>
      <c r="AS46" s="101"/>
      <c r="AT46" s="72"/>
      <c r="AU46" s="72"/>
      <c r="AV46" s="72">
        <f>Listen!F42</f>
        <v>0.92</v>
      </c>
      <c r="AW46" s="72">
        <f>Listen!G42</f>
        <v>0.81</v>
      </c>
      <c r="AX46" s="72">
        <f>Listen!H42</f>
        <v>0.39</v>
      </c>
      <c r="AY46" s="72">
        <f>Listen!I42</f>
        <v>0.27</v>
      </c>
      <c r="AZ46" s="72">
        <f>Listen!J42</f>
        <v>7.4999999999999997E-2</v>
      </c>
      <c r="BA46" s="72">
        <f>Listen!K42</f>
        <v>0.09</v>
      </c>
      <c r="BB46" s="72">
        <f>Listen!L42</f>
        <v>-0.27500000000000002</v>
      </c>
      <c r="BC46" s="50">
        <f>Listen!D42</f>
        <v>-9.5000000000000001E-2</v>
      </c>
      <c r="BD46" s="50">
        <f>Listen!E42</f>
        <v>-9.5000000000000001E-2</v>
      </c>
      <c r="BE46" s="124">
        <f t="shared" si="21"/>
        <v>9.7992448140713145E-2</v>
      </c>
      <c r="BF46" s="124">
        <f t="shared" si="35"/>
        <v>0.12714638783269963</v>
      </c>
      <c r="BG46" s="124">
        <f t="shared" si="36"/>
        <v>0.14499236641221377</v>
      </c>
    </row>
    <row r="47" spans="1:59">
      <c r="A47" s="43">
        <v>38078</v>
      </c>
      <c r="B47" s="44">
        <f>+Listen!C43</f>
        <v>4.2249999999999996</v>
      </c>
      <c r="C47" s="45"/>
      <c r="D47" s="52">
        <f>+Y47+0.04</f>
        <v>0.19500000000000003</v>
      </c>
      <c r="E47" s="52">
        <f t="shared" si="12"/>
        <v>0.19500000000000003</v>
      </c>
      <c r="F47" s="53">
        <f t="shared" si="57"/>
        <v>0.18500000000000003</v>
      </c>
      <c r="G47" s="54">
        <f t="shared" si="13"/>
        <v>0.16000000000000003</v>
      </c>
      <c r="H47" s="53">
        <f t="shared" si="14"/>
        <v>0.18500000000000003</v>
      </c>
      <c r="I47" s="64">
        <f>+I35</f>
        <v>0.20499999999999999</v>
      </c>
      <c r="J47" s="54">
        <f t="shared" si="15"/>
        <v>0.20499999999999999</v>
      </c>
      <c r="K47" s="58">
        <f t="shared" si="58"/>
        <v>0.20499999999999999</v>
      </c>
      <c r="L47" s="62">
        <f>D47+0.025</f>
        <v>0.22000000000000003</v>
      </c>
      <c r="M47" s="60">
        <f t="shared" si="48"/>
        <v>0.22000000000000003</v>
      </c>
      <c r="N47" s="54">
        <f t="shared" si="18"/>
        <v>0.22000000000000003</v>
      </c>
      <c r="O47" s="53">
        <f>+L47+0.02</f>
        <v>0.24000000000000002</v>
      </c>
      <c r="P47" s="79">
        <f>+L47</f>
        <v>0.22000000000000003</v>
      </c>
      <c r="Q47" s="56">
        <f t="shared" si="19"/>
        <v>0.22000000000000003</v>
      </c>
      <c r="R47" s="54">
        <f t="shared" si="11"/>
        <v>0.22000000000000003</v>
      </c>
      <c r="S47" s="53">
        <f>+P47</f>
        <v>0.22000000000000003</v>
      </c>
      <c r="T47" s="53"/>
      <c r="U47" s="98">
        <f t="shared" ref="U47:U53" si="70">D47-0.2</f>
        <v>-4.9999999999999767E-3</v>
      </c>
      <c r="V47" s="98">
        <f t="shared" si="37"/>
        <v>5.0000000000000024E-2</v>
      </c>
      <c r="W47" s="98">
        <f>D47</f>
        <v>0.19500000000000003</v>
      </c>
      <c r="X47" s="72">
        <f>AVERAGE(Y47:Y53)</f>
        <v>0.15500000000000003</v>
      </c>
      <c r="Y47" s="72">
        <f>+Z47+0.07</f>
        <v>0.15500000000000003</v>
      </c>
      <c r="Z47" s="72">
        <v>8.5000000000000006E-2</v>
      </c>
      <c r="AA47" s="72">
        <f t="shared" si="41"/>
        <v>0.15500000000000003</v>
      </c>
      <c r="AB47" s="72">
        <f t="shared" si="42"/>
        <v>0.21500000000000002</v>
      </c>
      <c r="AC47" s="72">
        <f>Y47+0.06</f>
        <v>0.21500000000000002</v>
      </c>
      <c r="AD47" s="72">
        <f>Listen!L43</f>
        <v>-0.4</v>
      </c>
      <c r="AE47" s="117">
        <f>Z47-0.06</f>
        <v>2.5000000000000008E-2</v>
      </c>
      <c r="AF47" s="72"/>
      <c r="AG47" s="110">
        <v>0</v>
      </c>
      <c r="AH47" s="101">
        <v>0</v>
      </c>
      <c r="AI47" s="101">
        <v>5.0000000000000001E-3</v>
      </c>
      <c r="AJ47" s="101">
        <v>0</v>
      </c>
      <c r="AK47" s="101">
        <f t="shared" si="43"/>
        <v>5.0000000000000001E-3</v>
      </c>
      <c r="AL47" s="101">
        <f t="shared" si="56"/>
        <v>0.04</v>
      </c>
      <c r="AM47" s="101">
        <v>7.4999999999999997E-3</v>
      </c>
      <c r="AN47" s="101">
        <v>0</v>
      </c>
      <c r="AO47" s="101">
        <v>0</v>
      </c>
      <c r="AP47" s="101">
        <v>0.155</v>
      </c>
      <c r="AQ47" s="101">
        <v>0</v>
      </c>
      <c r="AR47" s="101">
        <v>0.04</v>
      </c>
      <c r="AS47" s="101"/>
      <c r="AT47" s="72"/>
      <c r="AU47" s="72"/>
      <c r="AV47" s="72">
        <f>Listen!F43</f>
        <v>0.5</v>
      </c>
      <c r="AW47" s="72">
        <f>Listen!G43</f>
        <v>0.435</v>
      </c>
      <c r="AX47" s="72">
        <f>Listen!H43</f>
        <v>0.24</v>
      </c>
      <c r="AY47" s="72">
        <f>Listen!I43</f>
        <v>0.19500000000000001</v>
      </c>
      <c r="AZ47" s="72">
        <f>Listen!J43</f>
        <v>-7.0000000000000007E-2</v>
      </c>
      <c r="BA47" s="72">
        <f>Listen!K43</f>
        <v>-0.05</v>
      </c>
      <c r="BB47" s="72">
        <f>Listen!L43</f>
        <v>-0.4</v>
      </c>
      <c r="BC47" s="126">
        <f>+BC35-0.005</f>
        <v>-8.5000000000000006E-2</v>
      </c>
      <c r="BD47" s="126">
        <f>+BC47</f>
        <v>-8.5000000000000006E-2</v>
      </c>
      <c r="BE47" s="124">
        <f t="shared" si="21"/>
        <v>0.11244336105534843</v>
      </c>
      <c r="BF47" s="124">
        <f t="shared" si="35"/>
        <v>0.14213878326996193</v>
      </c>
      <c r="BG47" s="124">
        <f t="shared" si="36"/>
        <v>0.15961832061068698</v>
      </c>
    </row>
    <row r="48" spans="1:59">
      <c r="A48" s="43">
        <v>38108</v>
      </c>
      <c r="B48" s="44">
        <f>+Listen!C44</f>
        <v>4.2690000000000001</v>
      </c>
      <c r="C48" s="51"/>
      <c r="D48" s="52">
        <f t="shared" ref="D48:D53" si="71">+Y48+0.04</f>
        <v>0.19500000000000003</v>
      </c>
      <c r="E48" s="52">
        <f t="shared" si="12"/>
        <v>0.19500000000000003</v>
      </c>
      <c r="F48" s="53">
        <f t="shared" si="57"/>
        <v>0.18500000000000003</v>
      </c>
      <c r="G48" s="54">
        <f t="shared" si="13"/>
        <v>0.16000000000000003</v>
      </c>
      <c r="H48" s="53">
        <f t="shared" si="14"/>
        <v>0.18500000000000003</v>
      </c>
      <c r="I48" s="64">
        <f t="shared" ref="I48:I53" si="72">+I36</f>
        <v>0.20499999999999999</v>
      </c>
      <c r="J48" s="54">
        <f t="shared" si="15"/>
        <v>0.20499999999999999</v>
      </c>
      <c r="K48" s="58">
        <f t="shared" si="58"/>
        <v>0.20499999999999999</v>
      </c>
      <c r="L48" s="62">
        <f t="shared" ref="L48:L53" si="73">D48+0.025</f>
        <v>0.22000000000000003</v>
      </c>
      <c r="M48" s="60">
        <f t="shared" si="48"/>
        <v>0.22000000000000003</v>
      </c>
      <c r="N48" s="54">
        <f t="shared" si="18"/>
        <v>0.22000000000000003</v>
      </c>
      <c r="O48" s="53">
        <f t="shared" ref="O48:O53" si="74">+L48+0.02</f>
        <v>0.24000000000000002</v>
      </c>
      <c r="P48" s="79">
        <f t="shared" ref="P48:P53" si="75">+L48</f>
        <v>0.22000000000000003</v>
      </c>
      <c r="Q48" s="56">
        <f t="shared" si="19"/>
        <v>0.22000000000000003</v>
      </c>
      <c r="R48" s="54">
        <f t="shared" si="11"/>
        <v>0.22000000000000003</v>
      </c>
      <c r="S48" s="53">
        <f t="shared" ref="S48:S53" si="76">+P48</f>
        <v>0.22000000000000003</v>
      </c>
      <c r="T48" s="53"/>
      <c r="U48" s="98">
        <f t="shared" si="70"/>
        <v>-4.9999999999999767E-3</v>
      </c>
      <c r="V48" s="98">
        <f t="shared" si="37"/>
        <v>5.0000000000000024E-2</v>
      </c>
      <c r="W48" s="98">
        <f t="shared" ref="W48:W53" si="77">D48</f>
        <v>0.19500000000000003</v>
      </c>
      <c r="X48" s="72">
        <f>AVERAGE(Z47:Z53)</f>
        <v>8.4999999999999992E-2</v>
      </c>
      <c r="Y48" s="72">
        <f t="shared" ref="Y48:Y53" si="78">+Z48+0.07</f>
        <v>0.15500000000000003</v>
      </c>
      <c r="Z48" s="72">
        <v>8.5000000000000006E-2</v>
      </c>
      <c r="AA48" s="72">
        <f t="shared" si="41"/>
        <v>0.15500000000000003</v>
      </c>
      <c r="AB48" s="72">
        <f t="shared" si="42"/>
        <v>0.21500000000000002</v>
      </c>
      <c r="AC48" s="72">
        <f t="shared" ref="AC48:AC53" si="79">Y48+0.06</f>
        <v>0.21500000000000002</v>
      </c>
      <c r="AD48" s="72">
        <f>Listen!L44</f>
        <v>-0.4</v>
      </c>
      <c r="AE48" s="117">
        <f t="shared" ref="AE48:AE53" si="80">Z48-0.06</f>
        <v>2.5000000000000008E-2</v>
      </c>
      <c r="AF48" s="72"/>
      <c r="AG48" s="110">
        <v>0</v>
      </c>
      <c r="AH48" s="101">
        <v>0</v>
      </c>
      <c r="AI48" s="101">
        <v>5.0000000000000001E-3</v>
      </c>
      <c r="AJ48" s="101">
        <v>0</v>
      </c>
      <c r="AK48" s="101">
        <f t="shared" si="43"/>
        <v>5.0000000000000001E-3</v>
      </c>
      <c r="AL48" s="101">
        <f t="shared" si="56"/>
        <v>0.04</v>
      </c>
      <c r="AM48" s="101">
        <v>7.4999999999999997E-3</v>
      </c>
      <c r="AN48" s="101">
        <v>0</v>
      </c>
      <c r="AO48" s="101">
        <v>0</v>
      </c>
      <c r="AP48" s="101">
        <v>0.155</v>
      </c>
      <c r="AQ48" s="101">
        <v>0</v>
      </c>
      <c r="AR48" s="101">
        <v>0.04</v>
      </c>
      <c r="AS48" s="101"/>
      <c r="AT48" s="72"/>
      <c r="AU48" s="72"/>
      <c r="AV48" s="72">
        <f>Listen!F44</f>
        <v>0.44</v>
      </c>
      <c r="AW48" s="72">
        <f>Listen!G44</f>
        <v>0.38500000000000001</v>
      </c>
      <c r="AX48" s="72">
        <f>Listen!H44</f>
        <v>0.19500000000000001</v>
      </c>
      <c r="AY48" s="72">
        <f>Listen!I44</f>
        <v>0.185</v>
      </c>
      <c r="AZ48" s="72">
        <f>Listen!J44</f>
        <v>-7.0000000000000007E-2</v>
      </c>
      <c r="BA48" s="72">
        <f>Listen!K44</f>
        <v>-0.05</v>
      </c>
      <c r="BB48" s="72">
        <f>Listen!L44</f>
        <v>-0.4</v>
      </c>
      <c r="BC48" s="126">
        <f t="shared" ref="BC48:BC58" si="81">+BC36-0.005</f>
        <v>-8.5000000000000006E-2</v>
      </c>
      <c r="BD48" s="126">
        <f t="shared" ref="BD48:BD111" si="82">+BC48</f>
        <v>-8.5000000000000006E-2</v>
      </c>
      <c r="BE48" s="124">
        <f t="shared" si="21"/>
        <v>0.11438237262212027</v>
      </c>
      <c r="BF48" s="124">
        <f t="shared" si="35"/>
        <v>0.14431368821292773</v>
      </c>
      <c r="BG48" s="124">
        <f t="shared" si="36"/>
        <v>0.16163358778625952</v>
      </c>
    </row>
    <row r="49" spans="1:59">
      <c r="A49" s="43">
        <v>38139</v>
      </c>
      <c r="B49" s="44">
        <f>+Listen!C45</f>
        <v>4.306</v>
      </c>
      <c r="C49" s="51"/>
      <c r="D49" s="52">
        <f t="shared" si="71"/>
        <v>0.19500000000000003</v>
      </c>
      <c r="E49" s="52">
        <f t="shared" si="12"/>
        <v>0.19500000000000003</v>
      </c>
      <c r="F49" s="53">
        <f t="shared" si="57"/>
        <v>0.18500000000000003</v>
      </c>
      <c r="G49" s="54">
        <f t="shared" si="13"/>
        <v>0.16000000000000003</v>
      </c>
      <c r="H49" s="53">
        <f t="shared" si="14"/>
        <v>0.18500000000000003</v>
      </c>
      <c r="I49" s="64">
        <f t="shared" si="72"/>
        <v>0.20499999999999999</v>
      </c>
      <c r="J49" s="54">
        <f t="shared" si="15"/>
        <v>0.20499999999999999</v>
      </c>
      <c r="K49" s="58">
        <f t="shared" si="58"/>
        <v>0.20499999999999999</v>
      </c>
      <c r="L49" s="62">
        <f t="shared" si="73"/>
        <v>0.22000000000000003</v>
      </c>
      <c r="M49" s="60">
        <f t="shared" si="48"/>
        <v>0.22000000000000003</v>
      </c>
      <c r="N49" s="54">
        <f t="shared" si="18"/>
        <v>0.22000000000000003</v>
      </c>
      <c r="O49" s="53">
        <f t="shared" si="74"/>
        <v>0.24000000000000002</v>
      </c>
      <c r="P49" s="79">
        <f t="shared" si="75"/>
        <v>0.22000000000000003</v>
      </c>
      <c r="Q49" s="56">
        <f t="shared" si="19"/>
        <v>0.22000000000000003</v>
      </c>
      <c r="R49" s="54">
        <f t="shared" si="11"/>
        <v>0.22000000000000003</v>
      </c>
      <c r="S49" s="53">
        <f t="shared" si="76"/>
        <v>0.22000000000000003</v>
      </c>
      <c r="T49" s="53"/>
      <c r="U49" s="98">
        <f t="shared" si="70"/>
        <v>-4.9999999999999767E-3</v>
      </c>
      <c r="V49" s="98">
        <f t="shared" si="37"/>
        <v>5.0000000000000024E-2</v>
      </c>
      <c r="W49" s="98">
        <f t="shared" si="77"/>
        <v>0.19500000000000003</v>
      </c>
      <c r="X49" s="72"/>
      <c r="Y49" s="72">
        <f t="shared" si="78"/>
        <v>0.15500000000000003</v>
      </c>
      <c r="Z49" s="72">
        <v>8.5000000000000006E-2</v>
      </c>
      <c r="AA49" s="72">
        <f t="shared" si="41"/>
        <v>0.15500000000000003</v>
      </c>
      <c r="AB49" s="72">
        <f t="shared" si="42"/>
        <v>0.21500000000000002</v>
      </c>
      <c r="AC49" s="72">
        <f t="shared" si="79"/>
        <v>0.21500000000000002</v>
      </c>
      <c r="AD49" s="72">
        <f>Listen!L45</f>
        <v>-0.4</v>
      </c>
      <c r="AE49" s="117">
        <f t="shared" si="80"/>
        <v>2.5000000000000008E-2</v>
      </c>
      <c r="AF49" s="72"/>
      <c r="AG49" s="110">
        <v>0</v>
      </c>
      <c r="AH49" s="101">
        <v>0</v>
      </c>
      <c r="AI49" s="101">
        <v>5.0000000000000001E-3</v>
      </c>
      <c r="AJ49" s="101">
        <v>0</v>
      </c>
      <c r="AK49" s="101">
        <f t="shared" si="43"/>
        <v>5.0000000000000001E-3</v>
      </c>
      <c r="AL49" s="101">
        <f t="shared" si="56"/>
        <v>0.04</v>
      </c>
      <c r="AM49" s="101">
        <v>7.4999999999999997E-3</v>
      </c>
      <c r="AN49" s="101">
        <v>0</v>
      </c>
      <c r="AO49" s="101">
        <v>0</v>
      </c>
      <c r="AP49" s="101">
        <v>0.155</v>
      </c>
      <c r="AQ49" s="101">
        <v>0</v>
      </c>
      <c r="AR49" s="101">
        <v>0.04</v>
      </c>
      <c r="AS49" s="101"/>
      <c r="AT49" s="72"/>
      <c r="AU49" s="72"/>
      <c r="AV49" s="72">
        <f>Listen!F45</f>
        <v>0.44</v>
      </c>
      <c r="AW49" s="72">
        <f>Listen!G45</f>
        <v>0.38500000000000001</v>
      </c>
      <c r="AX49" s="72">
        <f>Listen!H45</f>
        <v>0.19500000000000001</v>
      </c>
      <c r="AY49" s="72">
        <f>Listen!I45</f>
        <v>0.19500000000000001</v>
      </c>
      <c r="AZ49" s="72">
        <f>Listen!J45</f>
        <v>-7.0000000000000007E-2</v>
      </c>
      <c r="BA49" s="72">
        <f>Listen!K45</f>
        <v>-0.05</v>
      </c>
      <c r="BB49" s="72">
        <f>Listen!L45</f>
        <v>-0.4</v>
      </c>
      <c r="BC49" s="126">
        <f t="shared" si="81"/>
        <v>-8.5000000000000006E-2</v>
      </c>
      <c r="BD49" s="126">
        <f t="shared" si="82"/>
        <v>-8.5000000000000006E-2</v>
      </c>
      <c r="BE49" s="124">
        <f t="shared" si="21"/>
        <v>0.11601290507599656</v>
      </c>
      <c r="BF49" s="124">
        <f t="shared" si="35"/>
        <v>0.14614258555133075</v>
      </c>
      <c r="BG49" s="124">
        <f t="shared" si="36"/>
        <v>0.16332824427480913</v>
      </c>
    </row>
    <row r="50" spans="1:59">
      <c r="A50" s="43">
        <v>38169</v>
      </c>
      <c r="B50" s="44">
        <f>+Listen!C46</f>
        <v>4.3460000000000001</v>
      </c>
      <c r="C50" s="51"/>
      <c r="D50" s="52">
        <f t="shared" si="71"/>
        <v>0.19500000000000003</v>
      </c>
      <c r="E50" s="52">
        <f t="shared" si="12"/>
        <v>0.19500000000000003</v>
      </c>
      <c r="F50" s="53">
        <f t="shared" si="57"/>
        <v>0.18500000000000003</v>
      </c>
      <c r="G50" s="54">
        <f t="shared" si="13"/>
        <v>0.16000000000000003</v>
      </c>
      <c r="H50" s="53">
        <f t="shared" si="14"/>
        <v>0.18500000000000003</v>
      </c>
      <c r="I50" s="64">
        <f t="shared" si="72"/>
        <v>0.20499999999999999</v>
      </c>
      <c r="J50" s="54">
        <f t="shared" si="15"/>
        <v>0.20499999999999999</v>
      </c>
      <c r="K50" s="58">
        <f t="shared" si="58"/>
        <v>0.20499999999999999</v>
      </c>
      <c r="L50" s="62">
        <f t="shared" si="73"/>
        <v>0.22000000000000003</v>
      </c>
      <c r="M50" s="60">
        <f t="shared" si="48"/>
        <v>0.22000000000000003</v>
      </c>
      <c r="N50" s="54">
        <f t="shared" si="18"/>
        <v>0.22000000000000003</v>
      </c>
      <c r="O50" s="53">
        <f t="shared" si="74"/>
        <v>0.24000000000000002</v>
      </c>
      <c r="P50" s="79">
        <f t="shared" si="75"/>
        <v>0.22000000000000003</v>
      </c>
      <c r="Q50" s="56">
        <f t="shared" si="19"/>
        <v>0.22000000000000003</v>
      </c>
      <c r="R50" s="54">
        <f t="shared" si="11"/>
        <v>0.22000000000000003</v>
      </c>
      <c r="S50" s="53">
        <f t="shared" si="76"/>
        <v>0.22000000000000003</v>
      </c>
      <c r="T50" s="53"/>
      <c r="U50" s="98">
        <f t="shared" si="70"/>
        <v>-4.9999999999999767E-3</v>
      </c>
      <c r="V50" s="98">
        <f t="shared" si="37"/>
        <v>5.0000000000000024E-2</v>
      </c>
      <c r="W50" s="98">
        <f t="shared" si="77"/>
        <v>0.19500000000000003</v>
      </c>
      <c r="X50" s="72"/>
      <c r="Y50" s="72">
        <f t="shared" si="78"/>
        <v>0.15500000000000003</v>
      </c>
      <c r="Z50" s="72">
        <v>8.5000000000000006E-2</v>
      </c>
      <c r="AA50" s="72">
        <f t="shared" si="41"/>
        <v>0.15500000000000003</v>
      </c>
      <c r="AB50" s="72">
        <f t="shared" si="42"/>
        <v>0.21500000000000002</v>
      </c>
      <c r="AC50" s="72">
        <f t="shared" si="79"/>
        <v>0.21500000000000002</v>
      </c>
      <c r="AD50" s="72">
        <f>Listen!L46</f>
        <v>-0.4</v>
      </c>
      <c r="AE50" s="117">
        <f t="shared" si="80"/>
        <v>2.5000000000000008E-2</v>
      </c>
      <c r="AF50" s="72"/>
      <c r="AG50" s="110">
        <v>0</v>
      </c>
      <c r="AH50" s="101">
        <v>0</v>
      </c>
      <c r="AI50" s="101">
        <v>5.0000000000000001E-3</v>
      </c>
      <c r="AJ50" s="101">
        <v>0</v>
      </c>
      <c r="AK50" s="101">
        <f t="shared" si="43"/>
        <v>5.0000000000000001E-3</v>
      </c>
      <c r="AL50" s="101">
        <f t="shared" si="56"/>
        <v>0.04</v>
      </c>
      <c r="AM50" s="101">
        <v>0.01</v>
      </c>
      <c r="AN50" s="101">
        <v>0</v>
      </c>
      <c r="AO50" s="101">
        <v>0</v>
      </c>
      <c r="AP50" s="101">
        <v>0.155</v>
      </c>
      <c r="AQ50" s="101">
        <v>0</v>
      </c>
      <c r="AR50" s="101">
        <v>0.04</v>
      </c>
      <c r="AS50" s="101"/>
      <c r="AT50" s="72"/>
      <c r="AU50" s="72"/>
      <c r="AV50" s="72">
        <f>Listen!F46</f>
        <v>0.5</v>
      </c>
      <c r="AW50" s="72">
        <f>Listen!G46</f>
        <v>0.39750000000000002</v>
      </c>
      <c r="AX50" s="72">
        <f>Listen!H46</f>
        <v>0.26500000000000001</v>
      </c>
      <c r="AY50" s="72">
        <f>Listen!I46</f>
        <v>0.2</v>
      </c>
      <c r="AZ50" s="72">
        <f>Listen!J46</f>
        <v>-7.0000000000000007E-2</v>
      </c>
      <c r="BA50" s="72">
        <f>Listen!K46</f>
        <v>-0.05</v>
      </c>
      <c r="BB50" s="72">
        <f>Listen!L46</f>
        <v>-0.4</v>
      </c>
      <c r="BC50" s="126">
        <f t="shared" si="81"/>
        <v>-8.5000000000000006E-2</v>
      </c>
      <c r="BD50" s="126">
        <f t="shared" si="82"/>
        <v>-8.5000000000000006E-2</v>
      </c>
      <c r="BE50" s="124">
        <f t="shared" si="21"/>
        <v>0.11777564286397092</v>
      </c>
      <c r="BF50" s="124">
        <f t="shared" si="35"/>
        <v>0.14811977186311787</v>
      </c>
      <c r="BG50" s="124">
        <f t="shared" si="36"/>
        <v>0.16516030534351145</v>
      </c>
    </row>
    <row r="51" spans="1:59">
      <c r="A51" s="43">
        <v>38200</v>
      </c>
      <c r="B51" s="44">
        <f>+Listen!C47</f>
        <v>4.3940000000000001</v>
      </c>
      <c r="C51" s="51"/>
      <c r="D51" s="52">
        <f t="shared" si="71"/>
        <v>0.19500000000000003</v>
      </c>
      <c r="E51" s="52">
        <f t="shared" si="12"/>
        <v>0.19500000000000003</v>
      </c>
      <c r="F51" s="53">
        <f t="shared" si="57"/>
        <v>0.18500000000000003</v>
      </c>
      <c r="G51" s="54">
        <f t="shared" si="13"/>
        <v>0.16000000000000003</v>
      </c>
      <c r="H51" s="53">
        <f t="shared" si="14"/>
        <v>0.18500000000000003</v>
      </c>
      <c r="I51" s="64">
        <f t="shared" si="72"/>
        <v>0.20499999999999999</v>
      </c>
      <c r="J51" s="54">
        <f t="shared" si="15"/>
        <v>0.20499999999999999</v>
      </c>
      <c r="K51" s="58">
        <f t="shared" si="58"/>
        <v>0.20499999999999999</v>
      </c>
      <c r="L51" s="62">
        <f t="shared" si="73"/>
        <v>0.22000000000000003</v>
      </c>
      <c r="M51" s="60">
        <f t="shared" si="48"/>
        <v>0.22000000000000003</v>
      </c>
      <c r="N51" s="54">
        <f t="shared" si="18"/>
        <v>0.22000000000000003</v>
      </c>
      <c r="O51" s="53">
        <f t="shared" si="74"/>
        <v>0.24000000000000002</v>
      </c>
      <c r="P51" s="79">
        <f t="shared" si="75"/>
        <v>0.22000000000000003</v>
      </c>
      <c r="Q51" s="56">
        <f t="shared" si="19"/>
        <v>0.22000000000000003</v>
      </c>
      <c r="R51" s="54">
        <f t="shared" si="11"/>
        <v>0.22000000000000003</v>
      </c>
      <c r="S51" s="53">
        <f t="shared" si="76"/>
        <v>0.22000000000000003</v>
      </c>
      <c r="T51" s="53"/>
      <c r="U51" s="98">
        <f t="shared" si="70"/>
        <v>-4.9999999999999767E-3</v>
      </c>
      <c r="V51" s="98">
        <f t="shared" si="37"/>
        <v>5.0000000000000024E-2</v>
      </c>
      <c r="W51" s="98">
        <f t="shared" si="77"/>
        <v>0.19500000000000003</v>
      </c>
      <c r="X51" s="72"/>
      <c r="Y51" s="72">
        <f t="shared" si="78"/>
        <v>0.15500000000000003</v>
      </c>
      <c r="Z51" s="72">
        <v>8.5000000000000006E-2</v>
      </c>
      <c r="AA51" s="72">
        <f t="shared" si="41"/>
        <v>0.15500000000000003</v>
      </c>
      <c r="AB51" s="72">
        <f t="shared" si="42"/>
        <v>0.21500000000000002</v>
      </c>
      <c r="AC51" s="72">
        <f t="shared" si="79"/>
        <v>0.21500000000000002</v>
      </c>
      <c r="AD51" s="72">
        <f>Listen!L47</f>
        <v>-0.4</v>
      </c>
      <c r="AE51" s="117">
        <f t="shared" si="80"/>
        <v>2.5000000000000008E-2</v>
      </c>
      <c r="AF51" s="72"/>
      <c r="AG51" s="110">
        <v>0</v>
      </c>
      <c r="AH51" s="101">
        <v>0</v>
      </c>
      <c r="AI51" s="101">
        <v>5.0000000000000001E-3</v>
      </c>
      <c r="AJ51" s="101">
        <v>0</v>
      </c>
      <c r="AK51" s="101">
        <f t="shared" si="43"/>
        <v>5.0000000000000001E-3</v>
      </c>
      <c r="AL51" s="101">
        <f t="shared" si="56"/>
        <v>0.04</v>
      </c>
      <c r="AM51" s="101">
        <v>1.2500000000000001E-2</v>
      </c>
      <c r="AN51" s="101">
        <v>0</v>
      </c>
      <c r="AO51" s="101">
        <v>0</v>
      </c>
      <c r="AP51" s="101">
        <v>0.155</v>
      </c>
      <c r="AQ51" s="101">
        <v>0</v>
      </c>
      <c r="AR51" s="101">
        <v>0.04</v>
      </c>
      <c r="AS51" s="101"/>
      <c r="AT51" s="72"/>
      <c r="AU51" s="72"/>
      <c r="AV51" s="72">
        <f>Listen!F47</f>
        <v>0.5</v>
      </c>
      <c r="AW51" s="72">
        <f>Listen!G47</f>
        <v>0.4</v>
      </c>
      <c r="AX51" s="72">
        <f>Listen!H47</f>
        <v>0.20499999999999999</v>
      </c>
      <c r="AY51" s="72">
        <f>Listen!I47</f>
        <v>0.21</v>
      </c>
      <c r="AZ51" s="72">
        <f>Listen!J47</f>
        <v>-7.0000000000000007E-2</v>
      </c>
      <c r="BA51" s="72">
        <f>Listen!K47</f>
        <v>-0.05</v>
      </c>
      <c r="BB51" s="72">
        <f>Listen!L47</f>
        <v>-0.4</v>
      </c>
      <c r="BC51" s="126">
        <f t="shared" si="81"/>
        <v>-8.5000000000000006E-2</v>
      </c>
      <c r="BD51" s="126">
        <f t="shared" si="82"/>
        <v>-8.5000000000000006E-2</v>
      </c>
      <c r="BE51" s="124">
        <f t="shared" si="21"/>
        <v>0.11989092820954018</v>
      </c>
      <c r="BF51" s="124">
        <f t="shared" si="35"/>
        <v>0.15049239543726234</v>
      </c>
      <c r="BG51" s="124">
        <f t="shared" si="36"/>
        <v>0.16735877862595422</v>
      </c>
    </row>
    <row r="52" spans="1:59">
      <c r="A52" s="43">
        <v>38231</v>
      </c>
      <c r="B52" s="44">
        <f>+Listen!C48</f>
        <v>4.407</v>
      </c>
      <c r="C52" s="51"/>
      <c r="D52" s="52">
        <f t="shared" si="71"/>
        <v>0.19500000000000003</v>
      </c>
      <c r="E52" s="52">
        <f t="shared" si="12"/>
        <v>0.19500000000000003</v>
      </c>
      <c r="F52" s="53">
        <f t="shared" si="57"/>
        <v>0.18500000000000003</v>
      </c>
      <c r="G52" s="54">
        <f t="shared" si="13"/>
        <v>0.16000000000000003</v>
      </c>
      <c r="H52" s="53">
        <f t="shared" si="14"/>
        <v>0.18500000000000003</v>
      </c>
      <c r="I52" s="64">
        <f t="shared" si="72"/>
        <v>0.20499999999999999</v>
      </c>
      <c r="J52" s="54">
        <f t="shared" si="15"/>
        <v>0.20499999999999999</v>
      </c>
      <c r="K52" s="58">
        <f t="shared" si="58"/>
        <v>0.20499999999999999</v>
      </c>
      <c r="L52" s="62">
        <f t="shared" si="73"/>
        <v>0.22000000000000003</v>
      </c>
      <c r="M52" s="60">
        <f t="shared" si="48"/>
        <v>0.22000000000000003</v>
      </c>
      <c r="N52" s="54">
        <f t="shared" si="18"/>
        <v>0.22000000000000003</v>
      </c>
      <c r="O52" s="53">
        <f t="shared" si="74"/>
        <v>0.24000000000000002</v>
      </c>
      <c r="P52" s="79">
        <f t="shared" si="75"/>
        <v>0.22000000000000003</v>
      </c>
      <c r="Q52" s="56">
        <f t="shared" si="19"/>
        <v>0.22000000000000003</v>
      </c>
      <c r="R52" s="54">
        <f t="shared" si="11"/>
        <v>0.22000000000000003</v>
      </c>
      <c r="S52" s="53">
        <f t="shared" si="76"/>
        <v>0.22000000000000003</v>
      </c>
      <c r="T52" s="53"/>
      <c r="U52" s="98">
        <f t="shared" si="70"/>
        <v>-4.9999999999999767E-3</v>
      </c>
      <c r="V52" s="98">
        <f t="shared" si="37"/>
        <v>5.0000000000000024E-2</v>
      </c>
      <c r="W52" s="98">
        <f t="shared" si="77"/>
        <v>0.19500000000000003</v>
      </c>
      <c r="X52" s="72"/>
      <c r="Y52" s="72">
        <f t="shared" si="78"/>
        <v>0.15500000000000003</v>
      </c>
      <c r="Z52" s="72">
        <v>8.5000000000000006E-2</v>
      </c>
      <c r="AA52" s="72">
        <f t="shared" si="41"/>
        <v>0.15500000000000003</v>
      </c>
      <c r="AB52" s="72">
        <f t="shared" si="42"/>
        <v>0.21500000000000002</v>
      </c>
      <c r="AC52" s="72">
        <f t="shared" si="79"/>
        <v>0.21500000000000002</v>
      </c>
      <c r="AD52" s="72">
        <f>Listen!L48</f>
        <v>-0.4</v>
      </c>
      <c r="AE52" s="117">
        <f t="shared" si="80"/>
        <v>2.5000000000000008E-2</v>
      </c>
      <c r="AF52" s="72"/>
      <c r="AG52" s="110">
        <v>0</v>
      </c>
      <c r="AH52" s="101">
        <v>0</v>
      </c>
      <c r="AI52" s="101">
        <v>5.0000000000000001E-3</v>
      </c>
      <c r="AJ52" s="101">
        <v>0</v>
      </c>
      <c r="AK52" s="101">
        <f t="shared" si="43"/>
        <v>5.0000000000000001E-3</v>
      </c>
      <c r="AL52" s="101">
        <f t="shared" si="56"/>
        <v>0.04</v>
      </c>
      <c r="AM52" s="101">
        <v>1.2500000000000001E-2</v>
      </c>
      <c r="AN52" s="101">
        <v>0</v>
      </c>
      <c r="AO52" s="101">
        <v>0</v>
      </c>
      <c r="AP52" s="101">
        <v>0.155</v>
      </c>
      <c r="AQ52" s="101">
        <v>0</v>
      </c>
      <c r="AR52" s="101">
        <v>0.04</v>
      </c>
      <c r="AS52" s="101"/>
      <c r="AT52" s="72"/>
      <c r="AU52" s="72"/>
      <c r="AV52" s="72">
        <f>Listen!F48</f>
        <v>0.46</v>
      </c>
      <c r="AW52" s="72">
        <f>Listen!G48</f>
        <v>0.39750000000000002</v>
      </c>
      <c r="AX52" s="72">
        <f>Listen!H48</f>
        <v>0.185</v>
      </c>
      <c r="AY52" s="72">
        <f>Listen!I48</f>
        <v>0.185</v>
      </c>
      <c r="AZ52" s="72">
        <f>Listen!J48</f>
        <v>-7.0000000000000007E-2</v>
      </c>
      <c r="BA52" s="72">
        <f>Listen!K48</f>
        <v>-0.05</v>
      </c>
      <c r="BB52" s="72">
        <f>Listen!L48</f>
        <v>-0.4</v>
      </c>
      <c r="BC52" s="126">
        <f t="shared" si="81"/>
        <v>-8.5000000000000006E-2</v>
      </c>
      <c r="BD52" s="126">
        <f t="shared" si="82"/>
        <v>-8.5000000000000006E-2</v>
      </c>
      <c r="BE52" s="124">
        <f t="shared" si="21"/>
        <v>0.1204638179906319</v>
      </c>
      <c r="BF52" s="124">
        <f t="shared" si="35"/>
        <v>0.15113498098859313</v>
      </c>
      <c r="BG52" s="124">
        <f t="shared" si="36"/>
        <v>0.16795419847328241</v>
      </c>
    </row>
    <row r="53" spans="1:59">
      <c r="A53" s="43">
        <v>38261</v>
      </c>
      <c r="B53" s="44">
        <f>+Listen!C49</f>
        <v>4.4400000000000004</v>
      </c>
      <c r="C53" s="51"/>
      <c r="D53" s="52">
        <f t="shared" si="71"/>
        <v>0.19500000000000003</v>
      </c>
      <c r="E53" s="52">
        <f t="shared" si="12"/>
        <v>0.19500000000000003</v>
      </c>
      <c r="F53" s="53">
        <f t="shared" si="57"/>
        <v>0.18500000000000003</v>
      </c>
      <c r="G53" s="54">
        <f t="shared" si="13"/>
        <v>0.16000000000000003</v>
      </c>
      <c r="H53" s="53">
        <f t="shared" si="14"/>
        <v>0.18500000000000003</v>
      </c>
      <c r="I53" s="64">
        <f t="shared" si="72"/>
        <v>0.20499999999999999</v>
      </c>
      <c r="J53" s="54">
        <f t="shared" si="15"/>
        <v>0.20499999999999999</v>
      </c>
      <c r="K53" s="58">
        <f t="shared" si="58"/>
        <v>0.20499999999999999</v>
      </c>
      <c r="L53" s="62">
        <f t="shared" si="73"/>
        <v>0.22000000000000003</v>
      </c>
      <c r="M53" s="60">
        <f t="shared" si="48"/>
        <v>0.22000000000000003</v>
      </c>
      <c r="N53" s="54">
        <f t="shared" si="18"/>
        <v>0.22000000000000003</v>
      </c>
      <c r="O53" s="53">
        <f t="shared" si="74"/>
        <v>0.24000000000000002</v>
      </c>
      <c r="P53" s="79">
        <f t="shared" si="75"/>
        <v>0.22000000000000003</v>
      </c>
      <c r="Q53" s="56">
        <f t="shared" si="19"/>
        <v>0.22000000000000003</v>
      </c>
      <c r="R53" s="54">
        <f t="shared" si="11"/>
        <v>0.22000000000000003</v>
      </c>
      <c r="S53" s="53">
        <f t="shared" si="76"/>
        <v>0.22000000000000003</v>
      </c>
      <c r="T53" s="53"/>
      <c r="U53" s="98">
        <f t="shared" si="70"/>
        <v>-4.9999999999999767E-3</v>
      </c>
      <c r="V53" s="98">
        <f t="shared" si="37"/>
        <v>5.0000000000000024E-2</v>
      </c>
      <c r="W53" s="98">
        <f t="shared" si="77"/>
        <v>0.19500000000000003</v>
      </c>
      <c r="X53" s="72"/>
      <c r="Y53" s="72">
        <f t="shared" si="78"/>
        <v>0.15500000000000003</v>
      </c>
      <c r="Z53" s="72">
        <v>8.5000000000000006E-2</v>
      </c>
      <c r="AA53" s="72">
        <f t="shared" si="41"/>
        <v>0.15500000000000003</v>
      </c>
      <c r="AB53" s="72">
        <f t="shared" si="42"/>
        <v>0.21500000000000002</v>
      </c>
      <c r="AC53" s="72">
        <f t="shared" si="79"/>
        <v>0.21500000000000002</v>
      </c>
      <c r="AD53" s="72">
        <f>Listen!L49</f>
        <v>-0.4</v>
      </c>
      <c r="AE53" s="117">
        <f t="shared" si="80"/>
        <v>2.5000000000000008E-2</v>
      </c>
      <c r="AF53" s="72"/>
      <c r="AG53" s="110">
        <v>0</v>
      </c>
      <c r="AH53" s="101">
        <v>0</v>
      </c>
      <c r="AI53" s="101">
        <v>5.0000000000000001E-3</v>
      </c>
      <c r="AJ53" s="101">
        <v>0</v>
      </c>
      <c r="AK53" s="101">
        <f t="shared" si="43"/>
        <v>5.0000000000000001E-3</v>
      </c>
      <c r="AL53" s="101">
        <f t="shared" si="56"/>
        <v>0.04</v>
      </c>
      <c r="AM53" s="101">
        <v>1.2500000000000001E-2</v>
      </c>
      <c r="AN53" s="101">
        <v>0</v>
      </c>
      <c r="AO53" s="101">
        <v>0</v>
      </c>
      <c r="AP53" s="101">
        <v>0.155</v>
      </c>
      <c r="AQ53" s="101">
        <v>0</v>
      </c>
      <c r="AR53" s="101">
        <v>0.04</v>
      </c>
      <c r="AS53" s="101"/>
      <c r="AT53" s="72"/>
      <c r="AU53" s="72"/>
      <c r="AV53" s="72">
        <f>Listen!F49</f>
        <v>0.47</v>
      </c>
      <c r="AW53" s="72">
        <f>Listen!G49</f>
        <v>0.4</v>
      </c>
      <c r="AX53" s="72">
        <f>Listen!H49</f>
        <v>0.20499999999999999</v>
      </c>
      <c r="AY53" s="72">
        <f>Listen!I49</f>
        <v>0.19500000000000001</v>
      </c>
      <c r="AZ53" s="72">
        <f>Listen!J49</f>
        <v>-7.0000000000000007E-2</v>
      </c>
      <c r="BA53" s="72">
        <f>Listen!K49</f>
        <v>-0.05</v>
      </c>
      <c r="BB53" s="72">
        <f>Listen!L49</f>
        <v>-0.4</v>
      </c>
      <c r="BC53" s="126">
        <f t="shared" si="81"/>
        <v>-8.5000000000000006E-2</v>
      </c>
      <c r="BD53" s="126">
        <f t="shared" si="82"/>
        <v>-8.5000000000000006E-2</v>
      </c>
      <c r="BE53" s="124">
        <f t="shared" si="21"/>
        <v>0.12191807666571076</v>
      </c>
      <c r="BF53" s="124">
        <f t="shared" si="35"/>
        <v>0.15276615969581747</v>
      </c>
      <c r="BG53" s="124">
        <f t="shared" si="36"/>
        <v>0.16946564885496185</v>
      </c>
    </row>
    <row r="54" spans="1:59">
      <c r="A54" s="43">
        <v>38292</v>
      </c>
      <c r="B54" s="44">
        <f>+Listen!C50</f>
        <v>4.556</v>
      </c>
      <c r="C54" s="51"/>
      <c r="D54" s="52">
        <f>Y54+0.04</f>
        <v>0.26</v>
      </c>
      <c r="E54" s="52">
        <f t="shared" si="12"/>
        <v>0.26</v>
      </c>
      <c r="F54" s="53">
        <f t="shared" si="57"/>
        <v>0.25</v>
      </c>
      <c r="G54" s="54">
        <f t="shared" si="13"/>
        <v>0.22500000000000001</v>
      </c>
      <c r="H54" s="53">
        <f t="shared" si="14"/>
        <v>0.25</v>
      </c>
      <c r="I54" s="65">
        <f>L54+0</f>
        <v>0.41500000000000004</v>
      </c>
      <c r="J54" s="54">
        <f t="shared" si="15"/>
        <v>0.41500000000000004</v>
      </c>
      <c r="K54" s="58">
        <f t="shared" si="58"/>
        <v>0.41500000000000004</v>
      </c>
      <c r="L54" s="59">
        <f>D54+0.155</f>
        <v>0.41500000000000004</v>
      </c>
      <c r="M54" s="60">
        <f t="shared" si="48"/>
        <v>0.41500000000000004</v>
      </c>
      <c r="N54" s="54">
        <f t="shared" si="18"/>
        <v>0.41500000000000004</v>
      </c>
      <c r="O54" s="53">
        <f>+L54+0.03</f>
        <v>0.44500000000000006</v>
      </c>
      <c r="P54" s="62">
        <f>I54</f>
        <v>0.41500000000000004</v>
      </c>
      <c r="Q54" s="56">
        <f t="shared" si="19"/>
        <v>0.41500000000000004</v>
      </c>
      <c r="R54" s="54">
        <f t="shared" si="11"/>
        <v>0.41500000000000004</v>
      </c>
      <c r="S54" s="53">
        <f>+P54+0.02</f>
        <v>0.43500000000000005</v>
      </c>
      <c r="T54" s="53"/>
      <c r="U54" s="98">
        <f>D54-0.16</f>
        <v>0.1</v>
      </c>
      <c r="V54" s="98">
        <f t="shared" si="37"/>
        <v>0.155</v>
      </c>
      <c r="W54" s="98">
        <f>(U54+B54)*0.032+U54+0.01</f>
        <v>0.258992</v>
      </c>
      <c r="X54" s="72">
        <f>AVERAGE(Y54:Y58)</f>
        <v>0.22000000000000003</v>
      </c>
      <c r="Y54" s="72">
        <f>Z54+0.07</f>
        <v>0.22</v>
      </c>
      <c r="Z54" s="72">
        <v>0.15</v>
      </c>
      <c r="AA54" s="72">
        <f t="shared" si="41"/>
        <v>0.22</v>
      </c>
      <c r="AB54" s="72">
        <f t="shared" si="42"/>
        <v>0.37</v>
      </c>
      <c r="AC54" s="72">
        <f>Y54+0.15</f>
        <v>0.37</v>
      </c>
      <c r="AD54" s="72">
        <f>Listen!L50</f>
        <v>-0.29499999999999998</v>
      </c>
      <c r="AE54" s="72">
        <f>+Z54-0.055</f>
        <v>9.5000000000000001E-2</v>
      </c>
      <c r="AF54" s="72"/>
      <c r="AG54" s="110">
        <v>0</v>
      </c>
      <c r="AH54" s="101">
        <v>0</v>
      </c>
      <c r="AI54" s="101">
        <f>+AI42</f>
        <v>0.02</v>
      </c>
      <c r="AJ54" s="101">
        <v>0</v>
      </c>
      <c r="AK54" s="101">
        <f t="shared" si="43"/>
        <v>0.02</v>
      </c>
      <c r="AL54" s="101">
        <f t="shared" si="56"/>
        <v>0.05</v>
      </c>
      <c r="AM54" s="101">
        <v>2.5000000000000001E-2</v>
      </c>
      <c r="AN54" s="101">
        <v>0</v>
      </c>
      <c r="AO54" s="101">
        <v>0</v>
      </c>
      <c r="AP54" s="101">
        <v>0.155</v>
      </c>
      <c r="AQ54" s="101">
        <v>5.0000000000000001E-3</v>
      </c>
      <c r="AR54" s="101">
        <v>5.5E-2</v>
      </c>
      <c r="AS54" s="101"/>
      <c r="AT54" s="72"/>
      <c r="AU54" s="72"/>
      <c r="AV54" s="72">
        <f>Listen!F50</f>
        <v>0.85499999999999998</v>
      </c>
      <c r="AW54" s="72">
        <f>Listen!G50</f>
        <v>0.64</v>
      </c>
      <c r="AX54" s="72">
        <f>Listen!H50</f>
        <v>0.3</v>
      </c>
      <c r="AY54" s="72">
        <f>Listen!I50</f>
        <v>0.27250000000000002</v>
      </c>
      <c r="AZ54" s="72">
        <f>Listen!J50</f>
        <v>7.0000000000000007E-2</v>
      </c>
      <c r="BA54" s="72">
        <f>Listen!K50</f>
        <v>7.0000000000000007E-2</v>
      </c>
      <c r="BB54" s="72">
        <f>Listen!L50</f>
        <v>-0.29499999999999998</v>
      </c>
      <c r="BC54" s="126">
        <f t="shared" si="81"/>
        <v>-0.10500000000000001</v>
      </c>
      <c r="BD54" s="126">
        <f t="shared" si="82"/>
        <v>-0.10500000000000001</v>
      </c>
      <c r="BE54" s="124">
        <f t="shared" si="21"/>
        <v>0.10614864735684923</v>
      </c>
      <c r="BF54" s="124">
        <f t="shared" si="35"/>
        <v>0.13751140684410643</v>
      </c>
      <c r="BG54" s="124">
        <f t="shared" si="36"/>
        <v>0.15386259541984729</v>
      </c>
    </row>
    <row r="55" spans="1:59">
      <c r="A55" s="43">
        <v>38322</v>
      </c>
      <c r="B55" s="44">
        <f>+Listen!C51</f>
        <v>4.6790000000000003</v>
      </c>
      <c r="C55" s="51"/>
      <c r="D55" s="52">
        <f>Y55+0.04</f>
        <v>0.26</v>
      </c>
      <c r="E55" s="52">
        <f t="shared" si="12"/>
        <v>0.26</v>
      </c>
      <c r="F55" s="53">
        <f t="shared" si="57"/>
        <v>0.25</v>
      </c>
      <c r="G55" s="54">
        <f t="shared" si="13"/>
        <v>0.22500000000000001</v>
      </c>
      <c r="H55" s="53">
        <f t="shared" si="14"/>
        <v>0.25</v>
      </c>
      <c r="I55" s="65">
        <f>L55+0</f>
        <v>0.41500000000000004</v>
      </c>
      <c r="J55" s="54">
        <f t="shared" si="15"/>
        <v>0.41500000000000004</v>
      </c>
      <c r="K55" s="58">
        <f t="shared" si="58"/>
        <v>0.41500000000000004</v>
      </c>
      <c r="L55" s="59">
        <f>D55+0.155</f>
        <v>0.41500000000000004</v>
      </c>
      <c r="M55" s="60">
        <f t="shared" si="48"/>
        <v>0.41500000000000004</v>
      </c>
      <c r="N55" s="54">
        <f t="shared" si="18"/>
        <v>0.41500000000000004</v>
      </c>
      <c r="O55" s="53">
        <f>+L55+0.03</f>
        <v>0.44500000000000006</v>
      </c>
      <c r="P55" s="62">
        <f>I55</f>
        <v>0.41500000000000004</v>
      </c>
      <c r="Q55" s="56">
        <f t="shared" si="19"/>
        <v>0.41500000000000004</v>
      </c>
      <c r="R55" s="54">
        <f t="shared" si="11"/>
        <v>0.41500000000000004</v>
      </c>
      <c r="S55" s="53">
        <f>+P55+0.02</f>
        <v>0.43500000000000005</v>
      </c>
      <c r="T55" s="53"/>
      <c r="U55" s="98">
        <f>D55-0.16</f>
        <v>0.1</v>
      </c>
      <c r="V55" s="98">
        <f t="shared" si="37"/>
        <v>0.155</v>
      </c>
      <c r="W55" s="98">
        <f>(U55+B55)*0.032+U55+0.01</f>
        <v>0.26292800000000005</v>
      </c>
      <c r="X55" s="72">
        <f>AVERAGE(Z54:Z58)</f>
        <v>0.15</v>
      </c>
      <c r="Y55" s="72">
        <f>Z55+0.07</f>
        <v>0.22</v>
      </c>
      <c r="Z55" s="72">
        <v>0.15</v>
      </c>
      <c r="AA55" s="72">
        <f t="shared" si="41"/>
        <v>0.22</v>
      </c>
      <c r="AB55" s="72">
        <f t="shared" si="42"/>
        <v>0.37</v>
      </c>
      <c r="AC55" s="72">
        <f>Y55+0.15</f>
        <v>0.37</v>
      </c>
      <c r="AD55" s="72">
        <f>Listen!L51</f>
        <v>-0.29499999999999998</v>
      </c>
      <c r="AE55" s="72">
        <f>+Z55-0.055</f>
        <v>9.5000000000000001E-2</v>
      </c>
      <c r="AF55" s="72"/>
      <c r="AG55" s="110">
        <v>0</v>
      </c>
      <c r="AH55" s="101">
        <v>0</v>
      </c>
      <c r="AI55" s="101">
        <f t="shared" ref="AI55:AI118" si="83">+AI43</f>
        <v>0.02</v>
      </c>
      <c r="AJ55" s="101">
        <v>0</v>
      </c>
      <c r="AK55" s="101">
        <f t="shared" si="43"/>
        <v>0.02</v>
      </c>
      <c r="AL55" s="101">
        <f t="shared" si="56"/>
        <v>0.05</v>
      </c>
      <c r="AM55" s="101">
        <v>2.75E-2</v>
      </c>
      <c r="AN55" s="101">
        <v>0</v>
      </c>
      <c r="AO55" s="101">
        <v>0</v>
      </c>
      <c r="AP55" s="101">
        <v>0.155</v>
      </c>
      <c r="AQ55" s="101">
        <v>5.0000000000000001E-3</v>
      </c>
      <c r="AR55" s="101">
        <v>5.5E-2</v>
      </c>
      <c r="AS55" s="101"/>
      <c r="AT55" s="72"/>
      <c r="AU55" s="72"/>
      <c r="AV55" s="72">
        <f>Listen!F51</f>
        <v>1.27</v>
      </c>
      <c r="AW55" s="72">
        <f>Listen!G51</f>
        <v>0.97</v>
      </c>
      <c r="AX55" s="72">
        <f>Listen!H51</f>
        <v>0.37</v>
      </c>
      <c r="AY55" s="72">
        <f>Listen!I51</f>
        <v>0.3075</v>
      </c>
      <c r="AZ55" s="72">
        <f>Listen!J51</f>
        <v>7.4999999999999997E-2</v>
      </c>
      <c r="BA55" s="72">
        <f>Listen!K51</f>
        <v>7.4999999999999997E-2</v>
      </c>
      <c r="BB55" s="72">
        <f>Listen!L51</f>
        <v>-0.29499999999999998</v>
      </c>
      <c r="BC55" s="126">
        <f t="shared" si="81"/>
        <v>-0.1075</v>
      </c>
      <c r="BD55" s="126">
        <f t="shared" si="82"/>
        <v>-0.1075</v>
      </c>
      <c r="BE55" s="124">
        <f t="shared" si="21"/>
        <v>0.10895889494312209</v>
      </c>
      <c r="BF55" s="124">
        <f t="shared" si="35"/>
        <v>0.14096768060836501</v>
      </c>
      <c r="BG55" s="124">
        <f t="shared" si="36"/>
        <v>0.15688167938931302</v>
      </c>
    </row>
    <row r="56" spans="1:59">
      <c r="A56" s="43">
        <v>38353</v>
      </c>
      <c r="B56" s="44">
        <f>+Listen!C52</f>
        <v>4.649</v>
      </c>
      <c r="C56" s="51"/>
      <c r="D56" s="52">
        <f>Y56+0.04</f>
        <v>0.26</v>
      </c>
      <c r="E56" s="52">
        <f t="shared" si="12"/>
        <v>0.26</v>
      </c>
      <c r="F56" s="53">
        <f t="shared" si="57"/>
        <v>0.25</v>
      </c>
      <c r="G56" s="54">
        <f t="shared" si="13"/>
        <v>0.22500000000000001</v>
      </c>
      <c r="H56" s="53">
        <f t="shared" si="14"/>
        <v>0.25</v>
      </c>
      <c r="I56" s="65">
        <f>L56+0</f>
        <v>0.41500000000000004</v>
      </c>
      <c r="J56" s="54">
        <f t="shared" si="15"/>
        <v>0.41500000000000004</v>
      </c>
      <c r="K56" s="58">
        <f t="shared" si="58"/>
        <v>0.41500000000000004</v>
      </c>
      <c r="L56" s="59">
        <f>D56+0.155</f>
        <v>0.41500000000000004</v>
      </c>
      <c r="M56" s="60">
        <f t="shared" si="48"/>
        <v>0.41500000000000004</v>
      </c>
      <c r="N56" s="54">
        <f t="shared" si="18"/>
        <v>0.41500000000000004</v>
      </c>
      <c r="O56" s="53">
        <f>+L56+0.03</f>
        <v>0.44500000000000006</v>
      </c>
      <c r="P56" s="62">
        <f>I56</f>
        <v>0.41500000000000004</v>
      </c>
      <c r="Q56" s="56">
        <f t="shared" si="19"/>
        <v>0.41500000000000004</v>
      </c>
      <c r="R56" s="54">
        <f t="shared" si="11"/>
        <v>0.41500000000000004</v>
      </c>
      <c r="S56" s="53">
        <f>+P56+0.02</f>
        <v>0.43500000000000005</v>
      </c>
      <c r="T56" s="53"/>
      <c r="U56" s="98">
        <f>D56-0.16</f>
        <v>0.1</v>
      </c>
      <c r="V56" s="98">
        <f t="shared" si="37"/>
        <v>0.155</v>
      </c>
      <c r="W56" s="98">
        <f>(U56+B56)*0.032+U56+0.01</f>
        <v>0.26196799999999998</v>
      </c>
      <c r="X56" s="72"/>
      <c r="Y56" s="72">
        <f>Z56+0.07</f>
        <v>0.22</v>
      </c>
      <c r="Z56" s="72">
        <v>0.15</v>
      </c>
      <c r="AA56" s="72">
        <f t="shared" si="41"/>
        <v>0.22</v>
      </c>
      <c r="AB56" s="72">
        <f t="shared" si="42"/>
        <v>0.37</v>
      </c>
      <c r="AC56" s="72">
        <f>Y56+0.15</f>
        <v>0.37</v>
      </c>
      <c r="AD56" s="72">
        <f>Listen!L52</f>
        <v>-0.29499999999999998</v>
      </c>
      <c r="AE56" s="72">
        <f>+Z56-0.055</f>
        <v>9.5000000000000001E-2</v>
      </c>
      <c r="AF56" s="72"/>
      <c r="AG56" s="110">
        <v>0</v>
      </c>
      <c r="AH56" s="101">
        <v>0</v>
      </c>
      <c r="AI56" s="101">
        <f t="shared" si="83"/>
        <v>0.02</v>
      </c>
      <c r="AJ56" s="101">
        <v>0</v>
      </c>
      <c r="AK56" s="101">
        <f t="shared" si="43"/>
        <v>0.02</v>
      </c>
      <c r="AL56" s="101">
        <f t="shared" si="56"/>
        <v>0.05</v>
      </c>
      <c r="AM56" s="101">
        <v>0.03</v>
      </c>
      <c r="AN56" s="101">
        <v>0</v>
      </c>
      <c r="AO56" s="101">
        <v>0</v>
      </c>
      <c r="AP56" s="101">
        <v>0.155</v>
      </c>
      <c r="AQ56" s="101">
        <v>5.0000000000000001E-3</v>
      </c>
      <c r="AR56" s="101">
        <v>5.5E-2</v>
      </c>
      <c r="AS56" s="101"/>
      <c r="AT56" s="72"/>
      <c r="AU56" s="72"/>
      <c r="AV56" s="72">
        <f>Listen!F52</f>
        <v>1.595</v>
      </c>
      <c r="AW56" s="72">
        <f>Listen!G52</f>
        <v>1.19</v>
      </c>
      <c r="AX56" s="72">
        <f>Listen!H52</f>
        <v>0.4</v>
      </c>
      <c r="AY56" s="72">
        <f>Listen!I52</f>
        <v>0.3125</v>
      </c>
      <c r="AZ56" s="72">
        <f>Listen!J52</f>
        <v>0.09</v>
      </c>
      <c r="BA56" s="72">
        <f>Listen!K52</f>
        <v>0.09</v>
      </c>
      <c r="BB56" s="72">
        <f>Listen!L52</f>
        <v>-0.29499999999999998</v>
      </c>
      <c r="BC56" s="126">
        <f t="shared" si="81"/>
        <v>-0.11</v>
      </c>
      <c r="BD56" s="126">
        <f t="shared" si="82"/>
        <v>-0.11</v>
      </c>
      <c r="BE56" s="124">
        <f t="shared" si="21"/>
        <v>0.10502667049039287</v>
      </c>
      <c r="BF56" s="124">
        <f t="shared" si="35"/>
        <v>0.13686121673003798</v>
      </c>
      <c r="BG56" s="124">
        <f t="shared" si="36"/>
        <v>0.1528931297709924</v>
      </c>
    </row>
    <row r="57" spans="1:59">
      <c r="A57" s="43">
        <v>38384</v>
      </c>
      <c r="B57" s="44">
        <f>+Listen!C53</f>
        <v>4.5289999999999999</v>
      </c>
      <c r="C57" s="51"/>
      <c r="D57" s="52">
        <f>Y57+0.04</f>
        <v>0.26</v>
      </c>
      <c r="E57" s="52">
        <f t="shared" si="12"/>
        <v>0.26</v>
      </c>
      <c r="F57" s="53">
        <f t="shared" si="57"/>
        <v>0.25</v>
      </c>
      <c r="G57" s="54">
        <f t="shared" si="13"/>
        <v>0.22500000000000001</v>
      </c>
      <c r="H57" s="53">
        <f t="shared" si="14"/>
        <v>0.25</v>
      </c>
      <c r="I57" s="65">
        <f>L57+0</f>
        <v>0.41500000000000004</v>
      </c>
      <c r="J57" s="54">
        <f t="shared" si="15"/>
        <v>0.41500000000000004</v>
      </c>
      <c r="K57" s="58">
        <f t="shared" si="58"/>
        <v>0.41500000000000004</v>
      </c>
      <c r="L57" s="59">
        <f>D57+0.155</f>
        <v>0.41500000000000004</v>
      </c>
      <c r="M57" s="60">
        <f t="shared" si="48"/>
        <v>0.41500000000000004</v>
      </c>
      <c r="N57" s="54">
        <f t="shared" si="18"/>
        <v>0.41500000000000004</v>
      </c>
      <c r="O57" s="53">
        <f>+L57+0.03</f>
        <v>0.44500000000000006</v>
      </c>
      <c r="P57" s="62">
        <f>I57</f>
        <v>0.41500000000000004</v>
      </c>
      <c r="Q57" s="56">
        <f t="shared" si="19"/>
        <v>0.41500000000000004</v>
      </c>
      <c r="R57" s="54">
        <f t="shared" si="11"/>
        <v>0.41500000000000004</v>
      </c>
      <c r="S57" s="53">
        <f>+P57+0.02</f>
        <v>0.43500000000000005</v>
      </c>
      <c r="T57" s="53"/>
      <c r="U57" s="98">
        <f>D57-0.16</f>
        <v>0.1</v>
      </c>
      <c r="V57" s="98">
        <f t="shared" si="37"/>
        <v>0.155</v>
      </c>
      <c r="W57" s="98">
        <f>(U57+B57)*0.032+U57+0.01</f>
        <v>0.25812799999999997</v>
      </c>
      <c r="X57" s="72"/>
      <c r="Y57" s="72">
        <f>Z57+0.07</f>
        <v>0.22</v>
      </c>
      <c r="Z57" s="72">
        <v>0.15</v>
      </c>
      <c r="AA57" s="72">
        <f t="shared" si="41"/>
        <v>0.22</v>
      </c>
      <c r="AB57" s="72">
        <f t="shared" si="42"/>
        <v>0.37</v>
      </c>
      <c r="AC57" s="72">
        <f>Y57+0.15</f>
        <v>0.37</v>
      </c>
      <c r="AD57" s="72">
        <f>Listen!L53</f>
        <v>-0.29499999999999998</v>
      </c>
      <c r="AE57" s="72">
        <f>+Z57-0.055</f>
        <v>9.5000000000000001E-2</v>
      </c>
      <c r="AF57" s="72"/>
      <c r="AG57" s="110">
        <v>0</v>
      </c>
      <c r="AH57" s="101">
        <v>0</v>
      </c>
      <c r="AI57" s="101">
        <f t="shared" si="83"/>
        <v>0.02</v>
      </c>
      <c r="AJ57" s="101">
        <v>0</v>
      </c>
      <c r="AK57" s="101">
        <f t="shared" si="43"/>
        <v>0.02</v>
      </c>
      <c r="AL57" s="101">
        <f t="shared" si="56"/>
        <v>0.05</v>
      </c>
      <c r="AM57" s="101">
        <v>3.2500000000000001E-2</v>
      </c>
      <c r="AN57" s="101">
        <v>0</v>
      </c>
      <c r="AO57" s="101">
        <v>0</v>
      </c>
      <c r="AP57" s="101">
        <v>0.155</v>
      </c>
      <c r="AQ57" s="101">
        <v>5.0000000000000001E-3</v>
      </c>
      <c r="AR57" s="101">
        <v>5.5E-2</v>
      </c>
      <c r="AS57" s="101"/>
      <c r="AT57" s="72"/>
      <c r="AU57" s="72"/>
      <c r="AV57" s="72">
        <f>Listen!F53</f>
        <v>1.5549999999999999</v>
      </c>
      <c r="AW57" s="72">
        <f>Listen!G53</f>
        <v>1.19</v>
      </c>
      <c r="AX57" s="72">
        <f>Listen!H53</f>
        <v>0.39</v>
      </c>
      <c r="AY57" s="72">
        <f>Listen!I53</f>
        <v>0.3125</v>
      </c>
      <c r="AZ57" s="72">
        <f>Listen!J53</f>
        <v>0.09</v>
      </c>
      <c r="BA57" s="72">
        <f>Listen!K53</f>
        <v>0.09</v>
      </c>
      <c r="BB57" s="72">
        <f>Listen!L53</f>
        <v>-0.29499999999999998</v>
      </c>
      <c r="BC57" s="126">
        <f t="shared" si="81"/>
        <v>-0.10250000000000001</v>
      </c>
      <c r="BD57" s="126">
        <f t="shared" si="82"/>
        <v>-0.10250000000000001</v>
      </c>
      <c r="BE57" s="124">
        <f t="shared" si="21"/>
        <v>0.1075689704617149</v>
      </c>
      <c r="BF57" s="124">
        <f t="shared" si="35"/>
        <v>0.13880038022813684</v>
      </c>
      <c r="BG57" s="124">
        <f t="shared" si="36"/>
        <v>0.15524045801526717</v>
      </c>
    </row>
    <row r="58" spans="1:59">
      <c r="A58" s="43">
        <v>38412</v>
      </c>
      <c r="B58" s="44">
        <f>+Listen!C54</f>
        <v>4.3890000000000002</v>
      </c>
      <c r="C58" s="51"/>
      <c r="D58" s="52">
        <f>Y58+0.04</f>
        <v>0.26</v>
      </c>
      <c r="E58" s="52">
        <f t="shared" si="12"/>
        <v>0.26</v>
      </c>
      <c r="F58" s="53">
        <f t="shared" si="57"/>
        <v>0.25</v>
      </c>
      <c r="G58" s="54">
        <f t="shared" si="13"/>
        <v>0.22500000000000001</v>
      </c>
      <c r="H58" s="53">
        <f t="shared" si="14"/>
        <v>0.25</v>
      </c>
      <c r="I58" s="65">
        <f>L58+0</f>
        <v>0.41500000000000004</v>
      </c>
      <c r="J58" s="54">
        <f t="shared" si="15"/>
        <v>0.41500000000000004</v>
      </c>
      <c r="K58" s="58">
        <f t="shared" si="58"/>
        <v>0.41500000000000004</v>
      </c>
      <c r="L58" s="59">
        <f>D58+0.155</f>
        <v>0.41500000000000004</v>
      </c>
      <c r="M58" s="60">
        <f t="shared" si="48"/>
        <v>0.41500000000000004</v>
      </c>
      <c r="N58" s="54">
        <f t="shared" si="18"/>
        <v>0.41500000000000004</v>
      </c>
      <c r="O58" s="53">
        <f>+L58+0.03</f>
        <v>0.44500000000000006</v>
      </c>
      <c r="P58" s="62">
        <f>I58</f>
        <v>0.41500000000000004</v>
      </c>
      <c r="Q58" s="56">
        <f t="shared" si="19"/>
        <v>0.41500000000000004</v>
      </c>
      <c r="R58" s="54">
        <f t="shared" si="11"/>
        <v>0.41500000000000004</v>
      </c>
      <c r="S58" s="53">
        <f>+P58+0.02</f>
        <v>0.43500000000000005</v>
      </c>
      <c r="T58" s="53"/>
      <c r="U58" s="98">
        <f>D58-0.16</f>
        <v>0.1</v>
      </c>
      <c r="V58" s="98">
        <f t="shared" si="37"/>
        <v>0.155</v>
      </c>
      <c r="W58" s="98">
        <f>(U58+B58)*0.032+U58+0.01</f>
        <v>0.25364799999999998</v>
      </c>
      <c r="X58" s="72"/>
      <c r="Y58" s="72">
        <f>Z58+0.07</f>
        <v>0.22</v>
      </c>
      <c r="Z58" s="72">
        <v>0.15</v>
      </c>
      <c r="AA58" s="72">
        <f t="shared" si="41"/>
        <v>0.22</v>
      </c>
      <c r="AB58" s="72">
        <f t="shared" si="42"/>
        <v>0.37</v>
      </c>
      <c r="AC58" s="72">
        <f>Y58+0.15</f>
        <v>0.37</v>
      </c>
      <c r="AD58" s="72">
        <f>Listen!L54</f>
        <v>-0.29499999999999998</v>
      </c>
      <c r="AE58" s="72">
        <f>+Z58-0.055</f>
        <v>9.5000000000000001E-2</v>
      </c>
      <c r="AF58" s="72"/>
      <c r="AG58" s="110">
        <v>0</v>
      </c>
      <c r="AH58" s="101">
        <v>0</v>
      </c>
      <c r="AI58" s="101">
        <f t="shared" si="83"/>
        <v>0.02</v>
      </c>
      <c r="AJ58" s="101">
        <v>0</v>
      </c>
      <c r="AK58" s="101">
        <f t="shared" si="43"/>
        <v>0.02</v>
      </c>
      <c r="AL58" s="101">
        <f t="shared" si="56"/>
        <v>0.05</v>
      </c>
      <c r="AM58" s="101">
        <v>3.5000000000000003E-2</v>
      </c>
      <c r="AN58" s="101">
        <v>0</v>
      </c>
      <c r="AO58" s="101">
        <v>0</v>
      </c>
      <c r="AP58" s="101">
        <v>0.155</v>
      </c>
      <c r="AQ58" s="101">
        <v>5.0000000000000001E-3</v>
      </c>
      <c r="AR58" s="101">
        <v>5.5E-2</v>
      </c>
      <c r="AS58" s="101"/>
      <c r="AT58" s="72"/>
      <c r="AU58" s="72"/>
      <c r="AV58" s="72">
        <f>Listen!F54</f>
        <v>0.92500000000000004</v>
      </c>
      <c r="AW58" s="72">
        <f>Listen!G54</f>
        <v>0.81</v>
      </c>
      <c r="AX58" s="72">
        <f>Listen!H54</f>
        <v>0.39</v>
      </c>
      <c r="AY58" s="72">
        <f>Listen!I54</f>
        <v>0.27</v>
      </c>
      <c r="AZ58" s="72">
        <f>Listen!J54</f>
        <v>7.4999999999999997E-2</v>
      </c>
      <c r="BA58" s="72">
        <f>Listen!K54</f>
        <v>7.4999999999999997E-2</v>
      </c>
      <c r="BB58" s="72">
        <f>Listen!L54</f>
        <v>-0.29499999999999998</v>
      </c>
      <c r="BC58" s="126">
        <f t="shared" si="81"/>
        <v>-0.1</v>
      </c>
      <c r="BD58" s="126">
        <f t="shared" si="82"/>
        <v>-0.1</v>
      </c>
      <c r="BE58" s="124">
        <f t="shared" si="21"/>
        <v>0.10400955931555303</v>
      </c>
      <c r="BF58" s="124">
        <f t="shared" si="35"/>
        <v>0.13450380228136885</v>
      </c>
      <c r="BG58" s="124">
        <f t="shared" si="36"/>
        <v>0.1514427480916031</v>
      </c>
    </row>
    <row r="59" spans="1:59">
      <c r="A59" s="43">
        <v>38443</v>
      </c>
      <c r="B59" s="44">
        <f>+Listen!C55</f>
        <v>4.26</v>
      </c>
      <c r="C59" s="51"/>
      <c r="D59" s="52">
        <f t="shared" ref="D59:D65" si="84">+Y59+0.01</f>
        <v>0.17</v>
      </c>
      <c r="E59" s="52">
        <f t="shared" si="12"/>
        <v>0.17</v>
      </c>
      <c r="F59" s="53">
        <f t="shared" si="57"/>
        <v>0.16</v>
      </c>
      <c r="G59" s="54">
        <f t="shared" si="13"/>
        <v>0.13500000000000001</v>
      </c>
      <c r="H59" s="53">
        <f t="shared" si="14"/>
        <v>0.16</v>
      </c>
      <c r="I59" s="65">
        <f>I47</f>
        <v>0.20499999999999999</v>
      </c>
      <c r="J59" s="54">
        <f t="shared" si="15"/>
        <v>0.20499999999999999</v>
      </c>
      <c r="K59" s="58">
        <f t="shared" si="58"/>
        <v>0.20499999999999999</v>
      </c>
      <c r="L59" s="62">
        <f>D59+0.025</f>
        <v>0.19500000000000001</v>
      </c>
      <c r="M59" s="60">
        <f t="shared" si="48"/>
        <v>0.19500000000000001</v>
      </c>
      <c r="N59" s="54">
        <f t="shared" si="18"/>
        <v>0.19500000000000001</v>
      </c>
      <c r="O59" s="53">
        <f>+L59+0.02</f>
        <v>0.215</v>
      </c>
      <c r="P59" s="79">
        <f>D59-0.005</f>
        <v>0.16500000000000001</v>
      </c>
      <c r="Q59" s="56">
        <f t="shared" si="19"/>
        <v>0.16500000000000001</v>
      </c>
      <c r="R59" s="54">
        <f t="shared" si="11"/>
        <v>0.16500000000000001</v>
      </c>
      <c r="S59" s="53">
        <f>+P59</f>
        <v>0.16500000000000001</v>
      </c>
      <c r="T59" s="53"/>
      <c r="U59" s="98">
        <f t="shared" ref="U59:U65" si="85">D59-0.2</f>
        <v>-0.03</v>
      </c>
      <c r="V59" s="98">
        <f t="shared" si="37"/>
        <v>2.5000000000000001E-2</v>
      </c>
      <c r="W59" s="98">
        <f>D59</f>
        <v>0.17</v>
      </c>
      <c r="X59" s="72">
        <f>AVERAGE(Y59:Y65)</f>
        <v>0.16</v>
      </c>
      <c r="Y59" s="72">
        <f>+Z59+0.09</f>
        <v>0.16</v>
      </c>
      <c r="Z59" s="72">
        <v>7.0000000000000007E-2</v>
      </c>
      <c r="AA59" s="72">
        <f t="shared" si="41"/>
        <v>0.16</v>
      </c>
      <c r="AB59" s="72">
        <f t="shared" si="42"/>
        <v>0.22</v>
      </c>
      <c r="AC59" s="72">
        <f>Y59+0.06</f>
        <v>0.22</v>
      </c>
      <c r="AD59" s="72">
        <f>Listen!L55</f>
        <v>-0.43</v>
      </c>
      <c r="AE59" s="72">
        <f>Z59-0.16</f>
        <v>-0.09</v>
      </c>
      <c r="AF59" s="72"/>
      <c r="AG59" s="110">
        <v>0</v>
      </c>
      <c r="AH59" s="101">
        <v>0</v>
      </c>
      <c r="AI59" s="101">
        <f t="shared" si="83"/>
        <v>5.0000000000000001E-3</v>
      </c>
      <c r="AJ59" s="101">
        <v>0</v>
      </c>
      <c r="AK59" s="101">
        <f t="shared" si="43"/>
        <v>5.0000000000000001E-3</v>
      </c>
      <c r="AL59" s="101">
        <f t="shared" si="56"/>
        <v>0.04</v>
      </c>
      <c r="AM59" s="101">
        <v>7.4999999999999997E-3</v>
      </c>
      <c r="AN59" s="101">
        <v>0</v>
      </c>
      <c r="AO59" s="101">
        <v>0</v>
      </c>
      <c r="AP59" s="101">
        <v>0.155</v>
      </c>
      <c r="AQ59" s="101">
        <v>0</v>
      </c>
      <c r="AR59" s="101">
        <v>0.04</v>
      </c>
      <c r="AS59" s="101"/>
      <c r="AT59" s="72"/>
      <c r="AU59" s="72"/>
      <c r="AV59" s="72">
        <f>Listen!F55</f>
        <v>0.5</v>
      </c>
      <c r="AW59" s="72">
        <f>Listen!G55</f>
        <v>0.435</v>
      </c>
      <c r="AX59" s="72">
        <f>Listen!H55</f>
        <v>0.24</v>
      </c>
      <c r="AY59" s="72">
        <f>Listen!I55</f>
        <v>0.19500000000000001</v>
      </c>
      <c r="AZ59" s="72">
        <f>Listen!J55</f>
        <v>-0.09</v>
      </c>
      <c r="BA59" s="72">
        <f>Listen!K55</f>
        <v>-7.0000000000000007E-2</v>
      </c>
      <c r="BB59" s="72">
        <f>Listen!L55</f>
        <v>-0.43</v>
      </c>
      <c r="BC59" s="126">
        <f>+BC47</f>
        <v>-8.5000000000000006E-2</v>
      </c>
      <c r="BD59" s="126">
        <f t="shared" si="82"/>
        <v>-8.5000000000000006E-2</v>
      </c>
      <c r="BE59" s="124">
        <f t="shared" si="21"/>
        <v>0.11398575661982603</v>
      </c>
      <c r="BF59" s="124">
        <f t="shared" si="35"/>
        <v>0.14386882129277562</v>
      </c>
      <c r="BG59" s="124">
        <f t="shared" si="36"/>
        <v>0.1612213740458015</v>
      </c>
    </row>
    <row r="60" spans="1:59">
      <c r="A60" s="43">
        <v>38473</v>
      </c>
      <c r="B60" s="44">
        <f>+Listen!C56</f>
        <v>4.3040000000000003</v>
      </c>
      <c r="C60" s="51"/>
      <c r="D60" s="52">
        <f t="shared" si="84"/>
        <v>0.17</v>
      </c>
      <c r="E60" s="52">
        <f t="shared" si="12"/>
        <v>0.17</v>
      </c>
      <c r="F60" s="53">
        <f t="shared" si="57"/>
        <v>0.16</v>
      </c>
      <c r="G60" s="54">
        <f t="shared" si="13"/>
        <v>0.13500000000000001</v>
      </c>
      <c r="H60" s="53">
        <f t="shared" si="14"/>
        <v>0.16</v>
      </c>
      <c r="I60" s="65">
        <f t="shared" ref="I60:I65" si="86">I48</f>
        <v>0.20499999999999999</v>
      </c>
      <c r="J60" s="54">
        <f t="shared" si="15"/>
        <v>0.20499999999999999</v>
      </c>
      <c r="K60" s="58">
        <f t="shared" si="58"/>
        <v>0.20499999999999999</v>
      </c>
      <c r="L60" s="62">
        <f t="shared" ref="L60:L65" si="87">D60+0.025</f>
        <v>0.19500000000000001</v>
      </c>
      <c r="M60" s="60">
        <f t="shared" si="48"/>
        <v>0.19500000000000001</v>
      </c>
      <c r="N60" s="54">
        <f t="shared" si="18"/>
        <v>0.19500000000000001</v>
      </c>
      <c r="O60" s="53">
        <f t="shared" ref="O60:O65" si="88">+L60+0.02</f>
        <v>0.215</v>
      </c>
      <c r="P60" s="79">
        <f t="shared" ref="P60:P65" si="89">D60-0.005</f>
        <v>0.16500000000000001</v>
      </c>
      <c r="Q60" s="56">
        <f t="shared" si="19"/>
        <v>0.16500000000000001</v>
      </c>
      <c r="R60" s="54">
        <f t="shared" si="11"/>
        <v>0.16500000000000001</v>
      </c>
      <c r="S60" s="53">
        <f t="shared" ref="S60:S65" si="90">+P60</f>
        <v>0.16500000000000001</v>
      </c>
      <c r="T60" s="53"/>
      <c r="U60" s="98">
        <f t="shared" si="85"/>
        <v>-0.03</v>
      </c>
      <c r="V60" s="98">
        <f t="shared" si="37"/>
        <v>2.5000000000000001E-2</v>
      </c>
      <c r="W60" s="98">
        <f t="shared" ref="W60:W65" si="91">D60</f>
        <v>0.17</v>
      </c>
      <c r="X60" s="72">
        <f>AVERAGE(Z59:Z65)</f>
        <v>7.0000000000000007E-2</v>
      </c>
      <c r="Y60" s="72">
        <f t="shared" ref="Y60:Y65" si="92">+Z60+0.09</f>
        <v>0.16</v>
      </c>
      <c r="Z60" s="72">
        <v>7.0000000000000007E-2</v>
      </c>
      <c r="AA60" s="72">
        <f t="shared" si="41"/>
        <v>0.16</v>
      </c>
      <c r="AB60" s="72">
        <f t="shared" si="42"/>
        <v>0.22</v>
      </c>
      <c r="AC60" s="72">
        <f t="shared" ref="AC60:AC65" si="93">Y60+0.06</f>
        <v>0.22</v>
      </c>
      <c r="AD60" s="72">
        <f>Listen!L56</f>
        <v>-0.43</v>
      </c>
      <c r="AE60" s="72">
        <f t="shared" ref="AE60:AE65" si="94">Z60-0.16</f>
        <v>-0.09</v>
      </c>
      <c r="AF60" s="72"/>
      <c r="AG60" s="110">
        <v>0</v>
      </c>
      <c r="AH60" s="101">
        <v>0</v>
      </c>
      <c r="AI60" s="101">
        <f t="shared" si="83"/>
        <v>5.0000000000000001E-3</v>
      </c>
      <c r="AJ60" s="101">
        <v>0</v>
      </c>
      <c r="AK60" s="101">
        <f t="shared" si="43"/>
        <v>5.0000000000000001E-3</v>
      </c>
      <c r="AL60" s="101">
        <f t="shared" si="56"/>
        <v>0.04</v>
      </c>
      <c r="AM60" s="101">
        <v>7.4999999999999997E-3</v>
      </c>
      <c r="AN60" s="101">
        <v>0</v>
      </c>
      <c r="AO60" s="101">
        <v>0</v>
      </c>
      <c r="AP60" s="101">
        <v>0.155</v>
      </c>
      <c r="AQ60" s="101">
        <v>0</v>
      </c>
      <c r="AR60" s="101">
        <v>0.04</v>
      </c>
      <c r="AS60" s="101"/>
      <c r="AT60" s="72"/>
      <c r="AU60" s="72"/>
      <c r="AV60" s="72">
        <f>Listen!F56</f>
        <v>0.44</v>
      </c>
      <c r="AW60" s="72">
        <f>Listen!G56</f>
        <v>0.38500000000000001</v>
      </c>
      <c r="AX60" s="72">
        <f>Listen!H56</f>
        <v>0.19500000000000001</v>
      </c>
      <c r="AY60" s="72">
        <f>Listen!I56</f>
        <v>0.185</v>
      </c>
      <c r="AZ60" s="72">
        <f>Listen!J56</f>
        <v>-0.09</v>
      </c>
      <c r="BA60" s="72">
        <f>Listen!K56</f>
        <v>-7.0000000000000007E-2</v>
      </c>
      <c r="BB60" s="72">
        <f>Listen!L56</f>
        <v>-0.43</v>
      </c>
      <c r="BC60" s="126">
        <f t="shared" ref="BC60:BC123" si="95">+BC48</f>
        <v>-8.5000000000000006E-2</v>
      </c>
      <c r="BD60" s="126">
        <f t="shared" si="82"/>
        <v>-8.5000000000000006E-2</v>
      </c>
      <c r="BE60" s="124">
        <f t="shared" si="21"/>
        <v>0.11592476818659787</v>
      </c>
      <c r="BF60" s="124">
        <f t="shared" si="35"/>
        <v>0.14604372623574141</v>
      </c>
      <c r="BG60" s="124">
        <f t="shared" si="36"/>
        <v>0.16323664122137405</v>
      </c>
    </row>
    <row r="61" spans="1:59">
      <c r="A61" s="43">
        <v>38504</v>
      </c>
      <c r="B61" s="44">
        <f>+Listen!C57</f>
        <v>4.3410000000000002</v>
      </c>
      <c r="C61" s="51"/>
      <c r="D61" s="52">
        <f t="shared" si="84"/>
        <v>0.17</v>
      </c>
      <c r="E61" s="52">
        <f t="shared" si="12"/>
        <v>0.17</v>
      </c>
      <c r="F61" s="53">
        <f t="shared" si="57"/>
        <v>0.16</v>
      </c>
      <c r="G61" s="54">
        <f t="shared" si="13"/>
        <v>0.13500000000000001</v>
      </c>
      <c r="H61" s="53">
        <f t="shared" si="14"/>
        <v>0.16</v>
      </c>
      <c r="I61" s="65">
        <f t="shared" si="86"/>
        <v>0.20499999999999999</v>
      </c>
      <c r="J61" s="54">
        <f t="shared" si="15"/>
        <v>0.20499999999999999</v>
      </c>
      <c r="K61" s="58">
        <f t="shared" si="58"/>
        <v>0.20499999999999999</v>
      </c>
      <c r="L61" s="62">
        <f t="shared" si="87"/>
        <v>0.19500000000000001</v>
      </c>
      <c r="M61" s="60">
        <f t="shared" si="48"/>
        <v>0.19500000000000001</v>
      </c>
      <c r="N61" s="54">
        <f t="shared" si="18"/>
        <v>0.19500000000000001</v>
      </c>
      <c r="O61" s="53">
        <f t="shared" si="88"/>
        <v>0.215</v>
      </c>
      <c r="P61" s="79">
        <f t="shared" si="89"/>
        <v>0.16500000000000001</v>
      </c>
      <c r="Q61" s="56">
        <f t="shared" si="19"/>
        <v>0.16500000000000001</v>
      </c>
      <c r="R61" s="54">
        <f t="shared" si="11"/>
        <v>0.16500000000000001</v>
      </c>
      <c r="S61" s="53">
        <f t="shared" si="90"/>
        <v>0.16500000000000001</v>
      </c>
      <c r="T61" s="53"/>
      <c r="U61" s="98">
        <f t="shared" si="85"/>
        <v>-0.03</v>
      </c>
      <c r="V61" s="98">
        <f t="shared" si="37"/>
        <v>2.5000000000000001E-2</v>
      </c>
      <c r="W61" s="98">
        <f t="shared" si="91"/>
        <v>0.17</v>
      </c>
      <c r="X61" s="72"/>
      <c r="Y61" s="72">
        <f t="shared" si="92"/>
        <v>0.16</v>
      </c>
      <c r="Z61" s="72">
        <v>7.0000000000000007E-2</v>
      </c>
      <c r="AA61" s="72">
        <f t="shared" si="41"/>
        <v>0.16</v>
      </c>
      <c r="AB61" s="72">
        <f t="shared" si="42"/>
        <v>0.22</v>
      </c>
      <c r="AC61" s="72">
        <f t="shared" si="93"/>
        <v>0.22</v>
      </c>
      <c r="AD61" s="72">
        <f>Listen!L57</f>
        <v>-0.43</v>
      </c>
      <c r="AE61" s="72">
        <f t="shared" si="94"/>
        <v>-0.09</v>
      </c>
      <c r="AF61" s="72"/>
      <c r="AG61" s="110">
        <v>0</v>
      </c>
      <c r="AH61" s="101">
        <v>0</v>
      </c>
      <c r="AI61" s="101">
        <f t="shared" si="83"/>
        <v>5.0000000000000001E-3</v>
      </c>
      <c r="AJ61" s="101">
        <v>0</v>
      </c>
      <c r="AK61" s="101">
        <f t="shared" si="43"/>
        <v>5.0000000000000001E-3</v>
      </c>
      <c r="AL61" s="101">
        <f t="shared" si="56"/>
        <v>0.04</v>
      </c>
      <c r="AM61" s="101">
        <v>7.4999999999999997E-3</v>
      </c>
      <c r="AN61" s="101">
        <v>0</v>
      </c>
      <c r="AO61" s="101">
        <v>0</v>
      </c>
      <c r="AP61" s="101">
        <v>0.155</v>
      </c>
      <c r="AQ61" s="101">
        <v>0</v>
      </c>
      <c r="AR61" s="101">
        <v>0.04</v>
      </c>
      <c r="AS61" s="101"/>
      <c r="AT61" s="72"/>
      <c r="AU61" s="72"/>
      <c r="AV61" s="72">
        <f>Listen!F57</f>
        <v>0.44</v>
      </c>
      <c r="AW61" s="72">
        <f>Listen!G57</f>
        <v>0.38500000000000001</v>
      </c>
      <c r="AX61" s="72">
        <f>Listen!H57</f>
        <v>0.19500000000000001</v>
      </c>
      <c r="AY61" s="72">
        <f>Listen!I57</f>
        <v>0.19500000000000001</v>
      </c>
      <c r="AZ61" s="72">
        <f>Listen!J57</f>
        <v>-0.09</v>
      </c>
      <c r="BA61" s="72">
        <f>Listen!K57</f>
        <v>-7.0000000000000007E-2</v>
      </c>
      <c r="BB61" s="72">
        <f>Listen!L57</f>
        <v>-0.43</v>
      </c>
      <c r="BC61" s="126">
        <f t="shared" si="95"/>
        <v>-8.5000000000000006E-2</v>
      </c>
      <c r="BD61" s="126">
        <f t="shared" si="82"/>
        <v>-8.5000000000000006E-2</v>
      </c>
      <c r="BE61" s="124">
        <f t="shared" si="21"/>
        <v>0.11755530064047416</v>
      </c>
      <c r="BF61" s="124">
        <f t="shared" si="35"/>
        <v>0.14787262357414444</v>
      </c>
      <c r="BG61" s="124">
        <f t="shared" si="36"/>
        <v>0.16493129770992365</v>
      </c>
    </row>
    <row r="62" spans="1:59">
      <c r="A62" s="43">
        <v>38534</v>
      </c>
      <c r="B62" s="44">
        <f>+Listen!C58</f>
        <v>4.3810000000000002</v>
      </c>
      <c r="C62" s="51"/>
      <c r="D62" s="52">
        <f t="shared" si="84"/>
        <v>0.17</v>
      </c>
      <c r="E62" s="52">
        <f t="shared" si="12"/>
        <v>0.17</v>
      </c>
      <c r="F62" s="53">
        <f t="shared" si="57"/>
        <v>0.16</v>
      </c>
      <c r="G62" s="54">
        <f t="shared" si="13"/>
        <v>0.13500000000000001</v>
      </c>
      <c r="H62" s="53">
        <f t="shared" si="14"/>
        <v>0.16</v>
      </c>
      <c r="I62" s="65">
        <f t="shared" si="86"/>
        <v>0.20499999999999999</v>
      </c>
      <c r="J62" s="54">
        <f t="shared" si="15"/>
        <v>0.20499999999999999</v>
      </c>
      <c r="K62" s="58">
        <f t="shared" si="58"/>
        <v>0.20499999999999999</v>
      </c>
      <c r="L62" s="62">
        <f t="shared" si="87"/>
        <v>0.19500000000000001</v>
      </c>
      <c r="M62" s="60">
        <f t="shared" si="48"/>
        <v>0.19500000000000001</v>
      </c>
      <c r="N62" s="54">
        <f t="shared" si="18"/>
        <v>0.19500000000000001</v>
      </c>
      <c r="O62" s="53">
        <f t="shared" si="88"/>
        <v>0.215</v>
      </c>
      <c r="P62" s="79">
        <f t="shared" si="89"/>
        <v>0.16500000000000001</v>
      </c>
      <c r="Q62" s="56">
        <f t="shared" si="19"/>
        <v>0.16500000000000001</v>
      </c>
      <c r="R62" s="54">
        <f t="shared" si="11"/>
        <v>0.16500000000000001</v>
      </c>
      <c r="S62" s="53">
        <f t="shared" si="90"/>
        <v>0.16500000000000001</v>
      </c>
      <c r="T62" s="53"/>
      <c r="U62" s="98">
        <f t="shared" si="85"/>
        <v>-0.03</v>
      </c>
      <c r="V62" s="98">
        <f t="shared" si="37"/>
        <v>2.5000000000000001E-2</v>
      </c>
      <c r="W62" s="98">
        <f t="shared" si="91"/>
        <v>0.17</v>
      </c>
      <c r="X62" s="72"/>
      <c r="Y62" s="72">
        <f t="shared" si="92"/>
        <v>0.16</v>
      </c>
      <c r="Z62" s="72">
        <v>7.0000000000000007E-2</v>
      </c>
      <c r="AA62" s="72">
        <f t="shared" si="41"/>
        <v>0.16</v>
      </c>
      <c r="AB62" s="72">
        <f t="shared" si="42"/>
        <v>0.22</v>
      </c>
      <c r="AC62" s="72">
        <f t="shared" si="93"/>
        <v>0.22</v>
      </c>
      <c r="AD62" s="72">
        <f>Listen!L58</f>
        <v>-0.43</v>
      </c>
      <c r="AE62" s="72">
        <f t="shared" si="94"/>
        <v>-0.09</v>
      </c>
      <c r="AF62" s="72"/>
      <c r="AG62" s="110">
        <v>0</v>
      </c>
      <c r="AH62" s="101">
        <v>0</v>
      </c>
      <c r="AI62" s="101">
        <f t="shared" si="83"/>
        <v>5.0000000000000001E-3</v>
      </c>
      <c r="AJ62" s="101">
        <v>0</v>
      </c>
      <c r="AK62" s="101">
        <f t="shared" si="43"/>
        <v>5.0000000000000001E-3</v>
      </c>
      <c r="AL62" s="101">
        <f t="shared" si="56"/>
        <v>0.04</v>
      </c>
      <c r="AM62" s="101">
        <v>0.01</v>
      </c>
      <c r="AN62" s="101">
        <v>0</v>
      </c>
      <c r="AO62" s="101">
        <v>0</v>
      </c>
      <c r="AP62" s="101">
        <v>0.155</v>
      </c>
      <c r="AQ62" s="101">
        <v>0</v>
      </c>
      <c r="AR62" s="101">
        <v>0.04</v>
      </c>
      <c r="AS62" s="101"/>
      <c r="AT62" s="72"/>
      <c r="AU62" s="72"/>
      <c r="AV62" s="72">
        <f>Listen!F58</f>
        <v>0.5</v>
      </c>
      <c r="AW62" s="72">
        <f>Listen!G58</f>
        <v>0.39750000000000002</v>
      </c>
      <c r="AX62" s="72">
        <f>Listen!H58</f>
        <v>0.26500000000000001</v>
      </c>
      <c r="AY62" s="72">
        <f>Listen!I58</f>
        <v>0.2</v>
      </c>
      <c r="AZ62" s="72">
        <f>Listen!J58</f>
        <v>-0.09</v>
      </c>
      <c r="BA62" s="72">
        <f>Listen!K58</f>
        <v>-7.0000000000000007E-2</v>
      </c>
      <c r="BB62" s="72">
        <f>Listen!L58</f>
        <v>-0.43</v>
      </c>
      <c r="BC62" s="126">
        <f t="shared" si="95"/>
        <v>-8.5000000000000006E-2</v>
      </c>
      <c r="BD62" s="126">
        <f t="shared" si="82"/>
        <v>-8.5000000000000006E-2</v>
      </c>
      <c r="BE62" s="124">
        <f t="shared" si="21"/>
        <v>0.11931803842844853</v>
      </c>
      <c r="BF62" s="124">
        <f t="shared" si="35"/>
        <v>0.14984980988593155</v>
      </c>
      <c r="BG62" s="124">
        <f t="shared" si="36"/>
        <v>0.16676335877862597</v>
      </c>
    </row>
    <row r="63" spans="1:59">
      <c r="A63" s="43">
        <v>38565</v>
      </c>
      <c r="B63" s="44">
        <f>+Listen!C59</f>
        <v>4.4290000000000003</v>
      </c>
      <c r="C63" s="51"/>
      <c r="D63" s="52">
        <f t="shared" si="84"/>
        <v>0.17</v>
      </c>
      <c r="E63" s="52">
        <f t="shared" si="12"/>
        <v>0.17</v>
      </c>
      <c r="F63" s="53">
        <f t="shared" si="57"/>
        <v>0.16</v>
      </c>
      <c r="G63" s="54">
        <f t="shared" si="13"/>
        <v>0.13500000000000001</v>
      </c>
      <c r="H63" s="53">
        <f t="shared" si="14"/>
        <v>0.16</v>
      </c>
      <c r="I63" s="65">
        <f t="shared" si="86"/>
        <v>0.20499999999999999</v>
      </c>
      <c r="J63" s="54">
        <f t="shared" si="15"/>
        <v>0.20499999999999999</v>
      </c>
      <c r="K63" s="58">
        <f t="shared" si="58"/>
        <v>0.20499999999999999</v>
      </c>
      <c r="L63" s="62">
        <f t="shared" si="87"/>
        <v>0.19500000000000001</v>
      </c>
      <c r="M63" s="60">
        <f t="shared" si="48"/>
        <v>0.19500000000000001</v>
      </c>
      <c r="N63" s="54">
        <f t="shared" si="18"/>
        <v>0.19500000000000001</v>
      </c>
      <c r="O63" s="53">
        <f t="shared" si="88"/>
        <v>0.215</v>
      </c>
      <c r="P63" s="79">
        <f t="shared" si="89"/>
        <v>0.16500000000000001</v>
      </c>
      <c r="Q63" s="56">
        <f t="shared" si="19"/>
        <v>0.16500000000000001</v>
      </c>
      <c r="R63" s="54">
        <f t="shared" si="11"/>
        <v>0.16500000000000001</v>
      </c>
      <c r="S63" s="53">
        <f t="shared" si="90"/>
        <v>0.16500000000000001</v>
      </c>
      <c r="T63" s="53"/>
      <c r="U63" s="98">
        <f t="shared" si="85"/>
        <v>-0.03</v>
      </c>
      <c r="V63" s="98">
        <f t="shared" si="37"/>
        <v>2.5000000000000001E-2</v>
      </c>
      <c r="W63" s="98">
        <f t="shared" si="91"/>
        <v>0.17</v>
      </c>
      <c r="X63" s="72"/>
      <c r="Y63" s="72">
        <f t="shared" si="92"/>
        <v>0.16</v>
      </c>
      <c r="Z63" s="72">
        <v>7.0000000000000007E-2</v>
      </c>
      <c r="AA63" s="72">
        <f t="shared" si="41"/>
        <v>0.16</v>
      </c>
      <c r="AB63" s="72">
        <f t="shared" si="42"/>
        <v>0.22</v>
      </c>
      <c r="AC63" s="72">
        <f t="shared" si="93"/>
        <v>0.22</v>
      </c>
      <c r="AD63" s="72">
        <f>Listen!L59</f>
        <v>-0.43</v>
      </c>
      <c r="AE63" s="72">
        <f t="shared" si="94"/>
        <v>-0.09</v>
      </c>
      <c r="AF63" s="72"/>
      <c r="AG63" s="110">
        <v>0</v>
      </c>
      <c r="AH63" s="101">
        <v>0</v>
      </c>
      <c r="AI63" s="101">
        <f t="shared" si="83"/>
        <v>5.0000000000000001E-3</v>
      </c>
      <c r="AJ63" s="101">
        <v>0</v>
      </c>
      <c r="AK63" s="101">
        <f t="shared" si="43"/>
        <v>5.0000000000000001E-3</v>
      </c>
      <c r="AL63" s="101">
        <f t="shared" si="56"/>
        <v>0.04</v>
      </c>
      <c r="AM63" s="101">
        <v>1.2500000000000001E-2</v>
      </c>
      <c r="AN63" s="101">
        <v>0</v>
      </c>
      <c r="AO63" s="101">
        <v>0</v>
      </c>
      <c r="AP63" s="101">
        <v>0.155</v>
      </c>
      <c r="AQ63" s="101">
        <v>0</v>
      </c>
      <c r="AR63" s="101">
        <v>0.04</v>
      </c>
      <c r="AS63" s="101"/>
      <c r="AT63" s="72"/>
      <c r="AU63" s="72"/>
      <c r="AV63" s="72">
        <f>Listen!F59</f>
        <v>0.5</v>
      </c>
      <c r="AW63" s="72">
        <f>Listen!G59</f>
        <v>0.4</v>
      </c>
      <c r="AX63" s="72">
        <f>Listen!H59</f>
        <v>0.20499999999999999</v>
      </c>
      <c r="AY63" s="72">
        <f>Listen!I59</f>
        <v>0.21</v>
      </c>
      <c r="AZ63" s="72">
        <f>Listen!J59</f>
        <v>-0.09</v>
      </c>
      <c r="BA63" s="72">
        <f>Listen!K59</f>
        <v>-7.0000000000000007E-2</v>
      </c>
      <c r="BB63" s="72">
        <f>Listen!L59</f>
        <v>-0.43</v>
      </c>
      <c r="BC63" s="126">
        <f t="shared" si="95"/>
        <v>-8.5000000000000006E-2</v>
      </c>
      <c r="BD63" s="126">
        <f t="shared" si="82"/>
        <v>-8.5000000000000006E-2</v>
      </c>
      <c r="BE63" s="124">
        <f t="shared" si="21"/>
        <v>0.12143332377401779</v>
      </c>
      <c r="BF63" s="124">
        <f t="shared" si="35"/>
        <v>0.15222243346007602</v>
      </c>
      <c r="BG63" s="124">
        <f t="shared" si="36"/>
        <v>0.16896183206106868</v>
      </c>
    </row>
    <row r="64" spans="1:59">
      <c r="A64" s="43">
        <v>38596</v>
      </c>
      <c r="B64" s="44">
        <f>+Listen!C60</f>
        <v>4.4420000000000002</v>
      </c>
      <c r="C64" s="51"/>
      <c r="D64" s="52">
        <f t="shared" si="84"/>
        <v>0.17</v>
      </c>
      <c r="E64" s="52">
        <f t="shared" si="12"/>
        <v>0.17</v>
      </c>
      <c r="F64" s="53">
        <f t="shared" si="57"/>
        <v>0.16</v>
      </c>
      <c r="G64" s="54">
        <f t="shared" si="13"/>
        <v>0.13500000000000001</v>
      </c>
      <c r="H64" s="53">
        <f t="shared" si="14"/>
        <v>0.16</v>
      </c>
      <c r="I64" s="65">
        <f t="shared" si="86"/>
        <v>0.20499999999999999</v>
      </c>
      <c r="J64" s="54">
        <f t="shared" si="15"/>
        <v>0.20499999999999999</v>
      </c>
      <c r="K64" s="58">
        <f t="shared" si="58"/>
        <v>0.20499999999999999</v>
      </c>
      <c r="L64" s="62">
        <f t="shared" si="87"/>
        <v>0.19500000000000001</v>
      </c>
      <c r="M64" s="60">
        <f t="shared" si="48"/>
        <v>0.19500000000000001</v>
      </c>
      <c r="N64" s="54">
        <f t="shared" si="18"/>
        <v>0.19500000000000001</v>
      </c>
      <c r="O64" s="53">
        <f t="shared" si="88"/>
        <v>0.215</v>
      </c>
      <c r="P64" s="79">
        <f t="shared" si="89"/>
        <v>0.16500000000000001</v>
      </c>
      <c r="Q64" s="56">
        <f t="shared" si="19"/>
        <v>0.16500000000000001</v>
      </c>
      <c r="R64" s="54">
        <f t="shared" si="11"/>
        <v>0.16500000000000001</v>
      </c>
      <c r="S64" s="53">
        <f t="shared" si="90"/>
        <v>0.16500000000000001</v>
      </c>
      <c r="T64" s="53"/>
      <c r="U64" s="98">
        <f t="shared" si="85"/>
        <v>-0.03</v>
      </c>
      <c r="V64" s="98">
        <f t="shared" si="37"/>
        <v>2.5000000000000001E-2</v>
      </c>
      <c r="W64" s="98">
        <f t="shared" si="91"/>
        <v>0.17</v>
      </c>
      <c r="X64" s="72"/>
      <c r="Y64" s="72">
        <f t="shared" si="92"/>
        <v>0.16</v>
      </c>
      <c r="Z64" s="72">
        <v>7.0000000000000007E-2</v>
      </c>
      <c r="AA64" s="72">
        <f t="shared" si="41"/>
        <v>0.16</v>
      </c>
      <c r="AB64" s="72">
        <f t="shared" si="42"/>
        <v>0.22</v>
      </c>
      <c r="AC64" s="72">
        <f t="shared" si="93"/>
        <v>0.22</v>
      </c>
      <c r="AD64" s="72">
        <f>Listen!L60</f>
        <v>-0.43</v>
      </c>
      <c r="AE64" s="72">
        <f t="shared" si="94"/>
        <v>-0.09</v>
      </c>
      <c r="AF64" s="72"/>
      <c r="AG64" s="110">
        <v>0</v>
      </c>
      <c r="AH64" s="101">
        <v>0</v>
      </c>
      <c r="AI64" s="101">
        <f t="shared" si="83"/>
        <v>5.0000000000000001E-3</v>
      </c>
      <c r="AJ64" s="101">
        <v>0</v>
      </c>
      <c r="AK64" s="101">
        <f t="shared" si="43"/>
        <v>5.0000000000000001E-3</v>
      </c>
      <c r="AL64" s="101">
        <f t="shared" si="56"/>
        <v>0.04</v>
      </c>
      <c r="AM64" s="101">
        <v>1.2500000000000001E-2</v>
      </c>
      <c r="AN64" s="101">
        <v>0</v>
      </c>
      <c r="AO64" s="101">
        <v>0</v>
      </c>
      <c r="AP64" s="101">
        <v>0.155</v>
      </c>
      <c r="AQ64" s="101">
        <v>0</v>
      </c>
      <c r="AR64" s="101">
        <v>0.04</v>
      </c>
      <c r="AS64" s="101"/>
      <c r="AT64" s="72"/>
      <c r="AU64" s="72"/>
      <c r="AV64" s="72">
        <f>Listen!F60</f>
        <v>0.46</v>
      </c>
      <c r="AW64" s="72">
        <f>Listen!G60</f>
        <v>0.39750000000000002</v>
      </c>
      <c r="AX64" s="72">
        <f>Listen!H60</f>
        <v>0.185</v>
      </c>
      <c r="AY64" s="72">
        <f>Listen!I60</f>
        <v>0.185</v>
      </c>
      <c r="AZ64" s="72">
        <f>Listen!J60</f>
        <v>-0.09</v>
      </c>
      <c r="BA64" s="72">
        <f>Listen!K60</f>
        <v>-7.0000000000000007E-2</v>
      </c>
      <c r="BB64" s="72">
        <f>Listen!L60</f>
        <v>-0.43</v>
      </c>
      <c r="BC64" s="126">
        <f t="shared" si="95"/>
        <v>-8.5000000000000006E-2</v>
      </c>
      <c r="BD64" s="126">
        <f t="shared" si="82"/>
        <v>-8.5000000000000006E-2</v>
      </c>
      <c r="BE64" s="124">
        <f t="shared" si="21"/>
        <v>0.12200621355510945</v>
      </c>
      <c r="BF64" s="124">
        <f t="shared" si="35"/>
        <v>0.15286501901140681</v>
      </c>
      <c r="BG64" s="124">
        <f t="shared" si="36"/>
        <v>0.16955725190839693</v>
      </c>
    </row>
    <row r="65" spans="1:59">
      <c r="A65" s="43">
        <v>38626</v>
      </c>
      <c r="B65" s="44">
        <f>+Listen!C61</f>
        <v>4.4749999999999996</v>
      </c>
      <c r="C65" s="51"/>
      <c r="D65" s="52">
        <f t="shared" si="84"/>
        <v>0.17</v>
      </c>
      <c r="E65" s="52">
        <f t="shared" si="12"/>
        <v>0.17</v>
      </c>
      <c r="F65" s="53">
        <f t="shared" si="57"/>
        <v>0.16</v>
      </c>
      <c r="G65" s="54">
        <f t="shared" si="13"/>
        <v>0.13500000000000001</v>
      </c>
      <c r="H65" s="53">
        <f t="shared" si="14"/>
        <v>0.16</v>
      </c>
      <c r="I65" s="65">
        <f t="shared" si="86"/>
        <v>0.20499999999999999</v>
      </c>
      <c r="J65" s="54">
        <f t="shared" si="15"/>
        <v>0.20499999999999999</v>
      </c>
      <c r="K65" s="58">
        <f t="shared" si="58"/>
        <v>0.20499999999999999</v>
      </c>
      <c r="L65" s="62">
        <f t="shared" si="87"/>
        <v>0.19500000000000001</v>
      </c>
      <c r="M65" s="60">
        <f t="shared" si="48"/>
        <v>0.19500000000000001</v>
      </c>
      <c r="N65" s="54">
        <f t="shared" si="18"/>
        <v>0.19500000000000001</v>
      </c>
      <c r="O65" s="53">
        <f t="shared" si="88"/>
        <v>0.215</v>
      </c>
      <c r="P65" s="79">
        <f t="shared" si="89"/>
        <v>0.16500000000000001</v>
      </c>
      <c r="Q65" s="56">
        <f t="shared" si="19"/>
        <v>0.16500000000000001</v>
      </c>
      <c r="R65" s="54">
        <f t="shared" si="11"/>
        <v>0.16500000000000001</v>
      </c>
      <c r="S65" s="53">
        <f t="shared" si="90"/>
        <v>0.16500000000000001</v>
      </c>
      <c r="T65" s="53"/>
      <c r="U65" s="98">
        <f t="shared" si="85"/>
        <v>-0.03</v>
      </c>
      <c r="V65" s="98">
        <f t="shared" si="37"/>
        <v>2.5000000000000001E-2</v>
      </c>
      <c r="W65" s="98">
        <f t="shared" si="91"/>
        <v>0.17</v>
      </c>
      <c r="X65" s="72"/>
      <c r="Y65" s="72">
        <f t="shared" si="92"/>
        <v>0.16</v>
      </c>
      <c r="Z65" s="72">
        <v>7.0000000000000007E-2</v>
      </c>
      <c r="AA65" s="72">
        <f t="shared" si="41"/>
        <v>0.16</v>
      </c>
      <c r="AB65" s="72">
        <f t="shared" si="42"/>
        <v>0.22</v>
      </c>
      <c r="AC65" s="72">
        <f t="shared" si="93"/>
        <v>0.22</v>
      </c>
      <c r="AD65" s="72">
        <f>Listen!L61</f>
        <v>-0.43</v>
      </c>
      <c r="AE65" s="72">
        <f t="shared" si="94"/>
        <v>-0.09</v>
      </c>
      <c r="AF65" s="72"/>
      <c r="AG65" s="110">
        <v>0</v>
      </c>
      <c r="AH65" s="101">
        <v>0</v>
      </c>
      <c r="AI65" s="101">
        <f t="shared" si="83"/>
        <v>5.0000000000000001E-3</v>
      </c>
      <c r="AJ65" s="101">
        <v>0</v>
      </c>
      <c r="AK65" s="101">
        <f t="shared" si="43"/>
        <v>5.0000000000000001E-3</v>
      </c>
      <c r="AL65" s="101">
        <f t="shared" si="56"/>
        <v>0.04</v>
      </c>
      <c r="AM65" s="101">
        <v>1.2500000000000001E-2</v>
      </c>
      <c r="AN65" s="101">
        <v>0</v>
      </c>
      <c r="AO65" s="101">
        <v>0</v>
      </c>
      <c r="AP65" s="101">
        <v>0.155</v>
      </c>
      <c r="AQ65" s="101">
        <v>0</v>
      </c>
      <c r="AR65" s="101">
        <v>0.04</v>
      </c>
      <c r="AS65" s="101"/>
      <c r="AT65" s="72"/>
      <c r="AU65" s="72"/>
      <c r="AV65" s="72">
        <f>Listen!F61</f>
        <v>0.47</v>
      </c>
      <c r="AW65" s="72">
        <f>Listen!G61</f>
        <v>0.4</v>
      </c>
      <c r="AX65" s="72">
        <f>Listen!H61</f>
        <v>0.20499999999999999</v>
      </c>
      <c r="AY65" s="72">
        <f>Listen!I61</f>
        <v>0.19500000000000001</v>
      </c>
      <c r="AZ65" s="72">
        <f>Listen!J61</f>
        <v>-0.09</v>
      </c>
      <c r="BA65" s="72">
        <f>Listen!K61</f>
        <v>-7.0000000000000007E-2</v>
      </c>
      <c r="BB65" s="72">
        <f>Listen!L61</f>
        <v>-0.43</v>
      </c>
      <c r="BC65" s="126">
        <f t="shared" si="95"/>
        <v>-8.5000000000000006E-2</v>
      </c>
      <c r="BD65" s="126">
        <f t="shared" si="82"/>
        <v>-8.5000000000000006E-2</v>
      </c>
      <c r="BE65" s="124">
        <f t="shared" si="21"/>
        <v>0.12346047223018831</v>
      </c>
      <c r="BF65" s="124">
        <f t="shared" si="35"/>
        <v>0.1544961977186311</v>
      </c>
      <c r="BG65" s="124">
        <f t="shared" si="36"/>
        <v>0.17106870229007631</v>
      </c>
    </row>
    <row r="66" spans="1:59">
      <c r="A66" s="43">
        <v>38657</v>
      </c>
      <c r="B66" s="44">
        <f>+Listen!C62</f>
        <v>4.5910000000000002</v>
      </c>
      <c r="C66" s="51"/>
      <c r="D66" s="52">
        <f>Y66+0.04</f>
        <v>0.24000000000000002</v>
      </c>
      <c r="E66" s="52">
        <f t="shared" si="12"/>
        <v>0.24000000000000002</v>
      </c>
      <c r="F66" s="53">
        <f t="shared" si="57"/>
        <v>0.23</v>
      </c>
      <c r="G66" s="54">
        <f t="shared" si="13"/>
        <v>0.20500000000000002</v>
      </c>
      <c r="H66" s="53">
        <f t="shared" si="14"/>
        <v>0.23</v>
      </c>
      <c r="I66" s="65">
        <f>L66+0</f>
        <v>0.38500000000000001</v>
      </c>
      <c r="J66" s="54">
        <f t="shared" si="15"/>
        <v>0.38500000000000001</v>
      </c>
      <c r="K66" s="58">
        <f t="shared" si="58"/>
        <v>0.38500000000000001</v>
      </c>
      <c r="L66" s="59">
        <f>D66+0.145</f>
        <v>0.38500000000000001</v>
      </c>
      <c r="M66" s="60">
        <f t="shared" si="48"/>
        <v>0.38500000000000001</v>
      </c>
      <c r="N66" s="54">
        <f t="shared" si="18"/>
        <v>0.38500000000000001</v>
      </c>
      <c r="O66" s="53">
        <f>+L66+0.03</f>
        <v>0.41500000000000004</v>
      </c>
      <c r="P66" s="62">
        <f>I66</f>
        <v>0.38500000000000001</v>
      </c>
      <c r="Q66" s="56">
        <f t="shared" si="19"/>
        <v>0.38500000000000001</v>
      </c>
      <c r="R66" s="54">
        <f t="shared" si="11"/>
        <v>0.38500000000000001</v>
      </c>
      <c r="S66" s="53">
        <f>+P66+0.02</f>
        <v>0.40500000000000003</v>
      </c>
      <c r="T66" s="53"/>
      <c r="U66" s="98">
        <f>D66-0.16</f>
        <v>8.0000000000000016E-2</v>
      </c>
      <c r="V66" s="98">
        <f t="shared" si="37"/>
        <v>0.13500000000000001</v>
      </c>
      <c r="W66" s="98">
        <f>(U66+B66)*0.032+U66+0.01</f>
        <v>0.23947200000000005</v>
      </c>
      <c r="X66" s="72">
        <f>AVERAGE(Y66:Y70)</f>
        <v>0.21700000000000003</v>
      </c>
      <c r="Y66" s="72">
        <f>Z66+0.08</f>
        <v>0.2</v>
      </c>
      <c r="Z66" s="72">
        <v>0.12</v>
      </c>
      <c r="AA66" s="72">
        <f t="shared" si="41"/>
        <v>0.2</v>
      </c>
      <c r="AB66" s="72">
        <f t="shared" si="42"/>
        <v>0.35</v>
      </c>
      <c r="AC66" s="72">
        <f>Y66+0.15</f>
        <v>0.35</v>
      </c>
      <c r="AD66" s="72">
        <f>Listen!L62</f>
        <v>-0.38</v>
      </c>
      <c r="AE66" s="72">
        <f t="shared" ref="AE66:AE82" si="96">Z66-(B66+Z66)*0.011</f>
        <v>6.817899999999999E-2</v>
      </c>
      <c r="AF66" s="72"/>
      <c r="AG66" s="110">
        <v>0</v>
      </c>
      <c r="AH66" s="101">
        <v>0</v>
      </c>
      <c r="AI66" s="101">
        <f t="shared" si="83"/>
        <v>0.02</v>
      </c>
      <c r="AJ66" s="101">
        <v>0</v>
      </c>
      <c r="AK66" s="101">
        <f t="shared" si="43"/>
        <v>0.02</v>
      </c>
      <c r="AL66" s="101">
        <f t="shared" si="56"/>
        <v>0.05</v>
      </c>
      <c r="AM66" s="101">
        <v>2.5000000000000001E-2</v>
      </c>
      <c r="AN66" s="101">
        <v>0</v>
      </c>
      <c r="AO66" s="101">
        <v>0</v>
      </c>
      <c r="AP66" s="101">
        <v>0.155</v>
      </c>
      <c r="AQ66" s="101">
        <v>5.0000000000000001E-3</v>
      </c>
      <c r="AR66" s="101">
        <v>5.5E-2</v>
      </c>
      <c r="AS66" s="101"/>
      <c r="AT66" s="72"/>
      <c r="AU66" s="72"/>
      <c r="AV66" s="72">
        <f>Listen!F62</f>
        <v>0.86</v>
      </c>
      <c r="AW66" s="72">
        <f>Listen!G62</f>
        <v>0.64500000000000002</v>
      </c>
      <c r="AX66" s="72">
        <f>Listen!H62</f>
        <v>0.3</v>
      </c>
      <c r="AY66" s="72">
        <f>Listen!I62</f>
        <v>0.27250000000000002</v>
      </c>
      <c r="AZ66" s="72">
        <f>Listen!J62</f>
        <v>5.0000000000000001E-3</v>
      </c>
      <c r="BA66" s="72">
        <f>Listen!K62</f>
        <v>7.0000000000000007E-2</v>
      </c>
      <c r="BB66" s="72">
        <f>Listen!L62</f>
        <v>-0.38</v>
      </c>
      <c r="BC66" s="126">
        <f t="shared" si="95"/>
        <v>-0.10500000000000001</v>
      </c>
      <c r="BD66" s="126">
        <f t="shared" si="82"/>
        <v>-0.10500000000000001</v>
      </c>
      <c r="BE66" s="124">
        <f t="shared" si="21"/>
        <v>0.10769104292132683</v>
      </c>
      <c r="BF66" s="124">
        <f t="shared" si="35"/>
        <v>0.13924144486692011</v>
      </c>
      <c r="BG66" s="124">
        <f t="shared" si="36"/>
        <v>0.15546564885496181</v>
      </c>
    </row>
    <row r="67" spans="1:59">
      <c r="A67" s="43">
        <v>38687</v>
      </c>
      <c r="B67" s="44">
        <f>+Listen!C63</f>
        <v>4.7140000000000004</v>
      </c>
      <c r="C67" s="51"/>
      <c r="D67" s="52">
        <f>Y67+0.04</f>
        <v>0.26</v>
      </c>
      <c r="E67" s="52">
        <f t="shared" si="12"/>
        <v>0.26</v>
      </c>
      <c r="F67" s="53">
        <f t="shared" si="57"/>
        <v>0.25</v>
      </c>
      <c r="G67" s="54">
        <f t="shared" ref="G67:G130" si="97">D67-0.035</f>
        <v>0.22500000000000001</v>
      </c>
      <c r="H67" s="53">
        <f t="shared" si="14"/>
        <v>0.25</v>
      </c>
      <c r="I67" s="65">
        <f>L67+0</f>
        <v>0.40500000000000003</v>
      </c>
      <c r="J67" s="54">
        <f t="shared" ref="J67:J130" si="98">I67</f>
        <v>0.40500000000000003</v>
      </c>
      <c r="K67" s="58">
        <f t="shared" si="58"/>
        <v>0.40500000000000003</v>
      </c>
      <c r="L67" s="59">
        <f>D67+0.145</f>
        <v>0.40500000000000003</v>
      </c>
      <c r="M67" s="60">
        <f t="shared" si="48"/>
        <v>0.40500000000000003</v>
      </c>
      <c r="N67" s="54">
        <f t="shared" ref="N67:N130" si="99">L67</f>
        <v>0.40500000000000003</v>
      </c>
      <c r="O67" s="53">
        <f>+L67+0.03</f>
        <v>0.43500000000000005</v>
      </c>
      <c r="P67" s="62">
        <f>I67</f>
        <v>0.40500000000000003</v>
      </c>
      <c r="Q67" s="56">
        <f t="shared" ref="Q67:Q130" si="100">P67</f>
        <v>0.40500000000000003</v>
      </c>
      <c r="R67" s="54">
        <f t="shared" ref="R67:R130" si="101">P67</f>
        <v>0.40500000000000003</v>
      </c>
      <c r="S67" s="53">
        <f>+P67+0.02</f>
        <v>0.42500000000000004</v>
      </c>
      <c r="T67" s="53"/>
      <c r="U67" s="98">
        <f>D67-0.16</f>
        <v>0.1</v>
      </c>
      <c r="V67" s="98">
        <f t="shared" si="37"/>
        <v>0.155</v>
      </c>
      <c r="W67" s="98">
        <f>(U67+B67)*0.032+U67+0.01</f>
        <v>0.26404800000000006</v>
      </c>
      <c r="X67" s="72">
        <f>AVERAGE(Z66:Z70)</f>
        <v>0.13700000000000001</v>
      </c>
      <c r="Y67" s="72">
        <f>Z67+0.08</f>
        <v>0.22000000000000003</v>
      </c>
      <c r="Z67" s="72">
        <v>0.14000000000000001</v>
      </c>
      <c r="AA67" s="72">
        <f t="shared" si="41"/>
        <v>0.22000000000000003</v>
      </c>
      <c r="AB67" s="72">
        <f t="shared" si="42"/>
        <v>0.37</v>
      </c>
      <c r="AC67" s="72">
        <f>Y67+0.15</f>
        <v>0.37</v>
      </c>
      <c r="AD67" s="72">
        <f>Listen!L63</f>
        <v>-0.38</v>
      </c>
      <c r="AE67" s="72">
        <f t="shared" si="96"/>
        <v>8.6606000000000016E-2</v>
      </c>
      <c r="AF67" s="72"/>
      <c r="AG67" s="110">
        <v>0</v>
      </c>
      <c r="AH67" s="101">
        <v>0</v>
      </c>
      <c r="AI67" s="101">
        <f t="shared" si="83"/>
        <v>0.02</v>
      </c>
      <c r="AJ67" s="101">
        <v>0</v>
      </c>
      <c r="AK67" s="101">
        <f t="shared" si="43"/>
        <v>0.02</v>
      </c>
      <c r="AL67" s="101">
        <f t="shared" si="56"/>
        <v>0.05</v>
      </c>
      <c r="AM67" s="101">
        <v>2.75E-2</v>
      </c>
      <c r="AN67" s="101">
        <v>0</v>
      </c>
      <c r="AO67" s="101">
        <v>0</v>
      </c>
      <c r="AP67" s="101">
        <v>0.155</v>
      </c>
      <c r="AQ67" s="101">
        <v>5.0000000000000001E-3</v>
      </c>
      <c r="AR67" s="101">
        <v>5.5E-2</v>
      </c>
      <c r="AS67" s="101"/>
      <c r="AT67" s="72"/>
      <c r="AU67" s="72"/>
      <c r="AV67" s="72">
        <f>Listen!F63</f>
        <v>1.28</v>
      </c>
      <c r="AW67" s="72">
        <f>Listen!G63</f>
        <v>0.98</v>
      </c>
      <c r="AX67" s="72">
        <f>Listen!H63</f>
        <v>0.37</v>
      </c>
      <c r="AY67" s="72">
        <f>Listen!I63</f>
        <v>0.3075</v>
      </c>
      <c r="AZ67" s="72">
        <f>Listen!J63</f>
        <v>2.5000000000000001E-2</v>
      </c>
      <c r="BA67" s="72">
        <f>Listen!K63</f>
        <v>7.4999999999999997E-2</v>
      </c>
      <c r="BB67" s="72">
        <f>Listen!L63</f>
        <v>-0.38</v>
      </c>
      <c r="BC67" s="126">
        <f t="shared" si="95"/>
        <v>-0.1075</v>
      </c>
      <c r="BD67" s="126">
        <f t="shared" si="82"/>
        <v>-0.1075</v>
      </c>
      <c r="BE67" s="124">
        <f t="shared" si="21"/>
        <v>0.1105012905075997</v>
      </c>
      <c r="BF67" s="124">
        <f t="shared" si="35"/>
        <v>0.14269771863117875</v>
      </c>
      <c r="BG67" s="124">
        <f t="shared" si="36"/>
        <v>0.15848473282442754</v>
      </c>
    </row>
    <row r="68" spans="1:59">
      <c r="A68" s="43">
        <v>38718</v>
      </c>
      <c r="B68" s="44">
        <f>+Listen!C64</f>
        <v>4.6989999999999998</v>
      </c>
      <c r="C68" s="51"/>
      <c r="D68" s="52">
        <f>Y68+0.04</f>
        <v>0.26999999999999996</v>
      </c>
      <c r="E68" s="52">
        <f t="shared" si="12"/>
        <v>0.26999999999999996</v>
      </c>
      <c r="F68" s="53">
        <f t="shared" si="57"/>
        <v>0.25999999999999995</v>
      </c>
      <c r="G68" s="54">
        <f t="shared" si="97"/>
        <v>0.23499999999999996</v>
      </c>
      <c r="H68" s="53">
        <f t="shared" si="14"/>
        <v>0.25999999999999995</v>
      </c>
      <c r="I68" s="65">
        <f>L68+0</f>
        <v>0.41499999999999992</v>
      </c>
      <c r="J68" s="54">
        <f t="shared" si="98"/>
        <v>0.41499999999999992</v>
      </c>
      <c r="K68" s="58">
        <f t="shared" si="58"/>
        <v>0.41499999999999992</v>
      </c>
      <c r="L68" s="59">
        <f>D68+0.145</f>
        <v>0.41499999999999992</v>
      </c>
      <c r="M68" s="60">
        <f t="shared" si="48"/>
        <v>0.41499999999999992</v>
      </c>
      <c r="N68" s="54">
        <f t="shared" si="99"/>
        <v>0.41499999999999992</v>
      </c>
      <c r="O68" s="53">
        <f>+L68+0.03</f>
        <v>0.44499999999999995</v>
      </c>
      <c r="P68" s="62">
        <f>I68</f>
        <v>0.41499999999999992</v>
      </c>
      <c r="Q68" s="56">
        <f t="shared" si="100"/>
        <v>0.41499999999999992</v>
      </c>
      <c r="R68" s="54">
        <f t="shared" si="101"/>
        <v>0.41499999999999992</v>
      </c>
      <c r="S68" s="53">
        <f>+P68+0.02</f>
        <v>0.43499999999999994</v>
      </c>
      <c r="T68" s="53"/>
      <c r="U68" s="98">
        <f>D68-0.16</f>
        <v>0.10999999999999996</v>
      </c>
      <c r="V68" s="98">
        <f t="shared" si="37"/>
        <v>0.16499999999999995</v>
      </c>
      <c r="W68" s="98">
        <f>(U68+B68)*0.032+U68+0.01</f>
        <v>0.27388799999999996</v>
      </c>
      <c r="X68" s="72"/>
      <c r="Y68" s="72">
        <f>Z68+0.08</f>
        <v>0.22999999999999998</v>
      </c>
      <c r="Z68" s="72">
        <v>0.15</v>
      </c>
      <c r="AA68" s="72">
        <f t="shared" si="41"/>
        <v>0.22999999999999998</v>
      </c>
      <c r="AB68" s="72">
        <f t="shared" si="42"/>
        <v>0.38</v>
      </c>
      <c r="AC68" s="72">
        <f>Y68+0.15</f>
        <v>0.38</v>
      </c>
      <c r="AD68" s="72">
        <f>Listen!L64</f>
        <v>-0.38</v>
      </c>
      <c r="AE68" s="72">
        <f t="shared" si="96"/>
        <v>9.6660999999999997E-2</v>
      </c>
      <c r="AF68" s="72"/>
      <c r="AG68" s="110">
        <v>0</v>
      </c>
      <c r="AH68" s="101">
        <v>0</v>
      </c>
      <c r="AI68" s="101">
        <f t="shared" si="83"/>
        <v>0.02</v>
      </c>
      <c r="AJ68" s="101">
        <v>0</v>
      </c>
      <c r="AK68" s="101">
        <f t="shared" si="43"/>
        <v>0.02</v>
      </c>
      <c r="AL68" s="101">
        <f t="shared" si="56"/>
        <v>0.05</v>
      </c>
      <c r="AM68" s="101">
        <v>0.03</v>
      </c>
      <c r="AN68" s="101">
        <v>0</v>
      </c>
      <c r="AO68" s="101">
        <v>0</v>
      </c>
      <c r="AP68" s="101">
        <v>0.155</v>
      </c>
      <c r="AQ68" s="101">
        <v>5.0000000000000001E-3</v>
      </c>
      <c r="AR68" s="101">
        <v>5.5E-2</v>
      </c>
      <c r="AS68" s="101"/>
      <c r="AT68" s="72"/>
      <c r="AU68" s="72"/>
      <c r="AV68" s="72">
        <f>Listen!F64</f>
        <v>1.61</v>
      </c>
      <c r="AW68" s="72">
        <f>Listen!G64</f>
        <v>1.2050000000000001</v>
      </c>
      <c r="AX68" s="72">
        <f>Listen!H64</f>
        <v>0.4</v>
      </c>
      <c r="AY68" s="72">
        <f>Listen!I64</f>
        <v>0.3125</v>
      </c>
      <c r="AZ68" s="72">
        <f>Listen!J64</f>
        <v>3.7499999999999999E-2</v>
      </c>
      <c r="BA68" s="72">
        <f>Listen!K64</f>
        <v>0.09</v>
      </c>
      <c r="BB68" s="72">
        <f>Listen!L64</f>
        <v>-0.38</v>
      </c>
      <c r="BC68" s="126">
        <f t="shared" si="95"/>
        <v>-0.11</v>
      </c>
      <c r="BD68" s="126">
        <f t="shared" si="82"/>
        <v>-0.11</v>
      </c>
      <c r="BE68" s="124">
        <f t="shared" si="21"/>
        <v>0.10723009272536087</v>
      </c>
      <c r="BF68" s="124">
        <f t="shared" si="35"/>
        <v>0.13933269961977185</v>
      </c>
      <c r="BG68" s="124">
        <f t="shared" si="36"/>
        <v>0.15518320610687025</v>
      </c>
    </row>
    <row r="69" spans="1:59">
      <c r="A69" s="43">
        <v>38749</v>
      </c>
      <c r="B69" s="44">
        <f>+Listen!C65</f>
        <v>4.5789999999999997</v>
      </c>
      <c r="C69" s="51"/>
      <c r="D69" s="52">
        <f>Y69+0.04</f>
        <v>0.26</v>
      </c>
      <c r="E69" s="52">
        <f t="shared" si="12"/>
        <v>0.26</v>
      </c>
      <c r="F69" s="53">
        <f t="shared" si="57"/>
        <v>0.25</v>
      </c>
      <c r="G69" s="54">
        <f t="shared" si="97"/>
        <v>0.22500000000000001</v>
      </c>
      <c r="H69" s="53">
        <f t="shared" si="14"/>
        <v>0.25</v>
      </c>
      <c r="I69" s="65">
        <f>L69+0</f>
        <v>0.40500000000000003</v>
      </c>
      <c r="J69" s="54">
        <f t="shared" si="98"/>
        <v>0.40500000000000003</v>
      </c>
      <c r="K69" s="58">
        <f t="shared" si="58"/>
        <v>0.40500000000000003</v>
      </c>
      <c r="L69" s="59">
        <f>D69+0.145</f>
        <v>0.40500000000000003</v>
      </c>
      <c r="M69" s="60">
        <f t="shared" si="48"/>
        <v>0.40500000000000003</v>
      </c>
      <c r="N69" s="54">
        <f t="shared" si="99"/>
        <v>0.40500000000000003</v>
      </c>
      <c r="O69" s="53">
        <f>+L69+0.03</f>
        <v>0.43500000000000005</v>
      </c>
      <c r="P69" s="62">
        <f>I69</f>
        <v>0.40500000000000003</v>
      </c>
      <c r="Q69" s="56">
        <f t="shared" si="100"/>
        <v>0.40500000000000003</v>
      </c>
      <c r="R69" s="54">
        <f t="shared" si="101"/>
        <v>0.40500000000000003</v>
      </c>
      <c r="S69" s="53">
        <f>+P69+0.02</f>
        <v>0.42500000000000004</v>
      </c>
      <c r="T69" s="53"/>
      <c r="U69" s="98">
        <f>D69-0.16</f>
        <v>0.1</v>
      </c>
      <c r="V69" s="98">
        <f t="shared" si="37"/>
        <v>0.155</v>
      </c>
      <c r="W69" s="98">
        <f>(U69+B69)*0.032+U69+0.01</f>
        <v>0.25972799999999996</v>
      </c>
      <c r="X69" s="72"/>
      <c r="Y69" s="72">
        <f>Z69+0.08</f>
        <v>0.22000000000000003</v>
      </c>
      <c r="Z69" s="72">
        <v>0.14000000000000001</v>
      </c>
      <c r="AA69" s="72">
        <f t="shared" si="41"/>
        <v>0.22000000000000003</v>
      </c>
      <c r="AB69" s="72">
        <f t="shared" si="42"/>
        <v>0.37</v>
      </c>
      <c r="AC69" s="72">
        <f>Y69+0.15</f>
        <v>0.37</v>
      </c>
      <c r="AD69" s="72">
        <f>Listen!L65</f>
        <v>-0.38</v>
      </c>
      <c r="AE69" s="72">
        <f t="shared" si="96"/>
        <v>8.809100000000003E-2</v>
      </c>
      <c r="AF69" s="72"/>
      <c r="AG69" s="110">
        <v>0</v>
      </c>
      <c r="AH69" s="101">
        <v>0</v>
      </c>
      <c r="AI69" s="101">
        <f t="shared" si="83"/>
        <v>0.02</v>
      </c>
      <c r="AJ69" s="101">
        <v>0</v>
      </c>
      <c r="AK69" s="101">
        <f t="shared" si="43"/>
        <v>0.02</v>
      </c>
      <c r="AL69" s="101">
        <f t="shared" si="56"/>
        <v>0.05</v>
      </c>
      <c r="AM69" s="101">
        <v>3.2500000000000001E-2</v>
      </c>
      <c r="AN69" s="101">
        <v>0</v>
      </c>
      <c r="AO69" s="101">
        <v>0</v>
      </c>
      <c r="AP69" s="101">
        <v>0.155</v>
      </c>
      <c r="AQ69" s="101">
        <v>5.0000000000000001E-3</v>
      </c>
      <c r="AR69" s="101">
        <v>5.5E-2</v>
      </c>
      <c r="AS69" s="101"/>
      <c r="AT69" s="72"/>
      <c r="AU69" s="72"/>
      <c r="AV69" s="72">
        <f>Listen!F65</f>
        <v>1.57</v>
      </c>
      <c r="AW69" s="72">
        <f>Listen!G65</f>
        <v>1.2050000000000001</v>
      </c>
      <c r="AX69" s="72">
        <f>Listen!H65</f>
        <v>0.39</v>
      </c>
      <c r="AY69" s="72">
        <f>Listen!I65</f>
        <v>0.3125</v>
      </c>
      <c r="AZ69" s="72">
        <f>Listen!J65</f>
        <v>4.2500000000000003E-2</v>
      </c>
      <c r="BA69" s="72">
        <f>Listen!K65</f>
        <v>0.09</v>
      </c>
      <c r="BB69" s="72">
        <f>Listen!L65</f>
        <v>-0.38</v>
      </c>
      <c r="BC69" s="126">
        <f t="shared" si="95"/>
        <v>-0.10250000000000001</v>
      </c>
      <c r="BD69" s="126">
        <f t="shared" si="82"/>
        <v>-0.10250000000000001</v>
      </c>
      <c r="BE69" s="124">
        <f t="shared" si="21"/>
        <v>0.1097723926966829</v>
      </c>
      <c r="BF69" s="124">
        <f t="shared" si="35"/>
        <v>0.14127186311787066</v>
      </c>
      <c r="BG69" s="124">
        <f t="shared" si="36"/>
        <v>0.15753053435114503</v>
      </c>
    </row>
    <row r="70" spans="1:59">
      <c r="A70" s="43">
        <v>38777</v>
      </c>
      <c r="B70" s="44">
        <f>+Listen!C66</f>
        <v>4.4390000000000001</v>
      </c>
      <c r="C70" s="51"/>
      <c r="D70" s="52">
        <f>Y70+0.04</f>
        <v>0.255</v>
      </c>
      <c r="E70" s="52">
        <f t="shared" si="12"/>
        <v>0.255</v>
      </c>
      <c r="F70" s="53">
        <f t="shared" si="57"/>
        <v>0.245</v>
      </c>
      <c r="G70" s="54">
        <f t="shared" si="97"/>
        <v>0.22</v>
      </c>
      <c r="H70" s="53">
        <f t="shared" ref="H70:H133" si="102">F70</f>
        <v>0.245</v>
      </c>
      <c r="I70" s="65">
        <f>L70+0</f>
        <v>0.4</v>
      </c>
      <c r="J70" s="54">
        <f t="shared" si="98"/>
        <v>0.4</v>
      </c>
      <c r="K70" s="58">
        <f t="shared" si="58"/>
        <v>0.4</v>
      </c>
      <c r="L70" s="59">
        <f>D70+0.145</f>
        <v>0.4</v>
      </c>
      <c r="M70" s="60">
        <f t="shared" si="48"/>
        <v>0.4</v>
      </c>
      <c r="N70" s="54">
        <f t="shared" si="99"/>
        <v>0.4</v>
      </c>
      <c r="O70" s="53">
        <f>+L70+0.03</f>
        <v>0.43000000000000005</v>
      </c>
      <c r="P70" s="62">
        <f>I70</f>
        <v>0.4</v>
      </c>
      <c r="Q70" s="56">
        <f t="shared" si="100"/>
        <v>0.4</v>
      </c>
      <c r="R70" s="54">
        <f t="shared" si="101"/>
        <v>0.4</v>
      </c>
      <c r="S70" s="53">
        <f>+P70+0.02</f>
        <v>0.42000000000000004</v>
      </c>
      <c r="T70" s="53"/>
      <c r="U70" s="98">
        <f>D70-0.16</f>
        <v>9.5000000000000001E-2</v>
      </c>
      <c r="V70" s="98">
        <f t="shared" si="37"/>
        <v>0.15</v>
      </c>
      <c r="W70" s="98">
        <f>(U70+B70)*0.032+U70+0.01</f>
        <v>0.25008799999999998</v>
      </c>
      <c r="X70" s="72"/>
      <c r="Y70" s="72">
        <f>Z70+0.08</f>
        <v>0.21500000000000002</v>
      </c>
      <c r="Z70" s="72">
        <v>0.13500000000000001</v>
      </c>
      <c r="AA70" s="72">
        <f t="shared" si="41"/>
        <v>0.21500000000000002</v>
      </c>
      <c r="AB70" s="72">
        <f t="shared" si="42"/>
        <v>0.36499999999999999</v>
      </c>
      <c r="AC70" s="72">
        <f>Y70+0.15</f>
        <v>0.36499999999999999</v>
      </c>
      <c r="AD70" s="72">
        <f>Listen!L66</f>
        <v>-0.38</v>
      </c>
      <c r="AE70" s="72">
        <f t="shared" si="96"/>
        <v>8.4686000000000011E-2</v>
      </c>
      <c r="AF70" s="72"/>
      <c r="AG70" s="110">
        <v>0</v>
      </c>
      <c r="AH70" s="101">
        <v>0</v>
      </c>
      <c r="AI70" s="101">
        <f t="shared" si="83"/>
        <v>0.02</v>
      </c>
      <c r="AJ70" s="101">
        <v>0</v>
      </c>
      <c r="AK70" s="101">
        <f t="shared" si="43"/>
        <v>0.02</v>
      </c>
      <c r="AL70" s="101">
        <f t="shared" si="56"/>
        <v>0.05</v>
      </c>
      <c r="AM70" s="101">
        <v>3.5000000000000003E-2</v>
      </c>
      <c r="AN70" s="101">
        <v>0</v>
      </c>
      <c r="AO70" s="101">
        <v>0</v>
      </c>
      <c r="AP70" s="101">
        <v>0.155</v>
      </c>
      <c r="AQ70" s="101">
        <v>5.0000000000000001E-3</v>
      </c>
      <c r="AR70" s="101">
        <v>5.5E-2</v>
      </c>
      <c r="AS70" s="101"/>
      <c r="AT70" s="72"/>
      <c r="AU70" s="72"/>
      <c r="AV70" s="72">
        <f>Listen!F66</f>
        <v>0.93</v>
      </c>
      <c r="AW70" s="72">
        <f>Listen!G66</f>
        <v>0.81499999999999995</v>
      </c>
      <c r="AX70" s="72">
        <f>Listen!H66</f>
        <v>0.39</v>
      </c>
      <c r="AY70" s="72">
        <f>Listen!I66</f>
        <v>0.27</v>
      </c>
      <c r="AZ70" s="72">
        <f>Listen!J66</f>
        <v>0.04</v>
      </c>
      <c r="BA70" s="72">
        <f>Listen!K66</f>
        <v>7.4999999999999997E-2</v>
      </c>
      <c r="BB70" s="72">
        <f>Listen!L66</f>
        <v>-0.38</v>
      </c>
      <c r="BC70" s="126">
        <f t="shared" si="95"/>
        <v>-0.1</v>
      </c>
      <c r="BD70" s="126">
        <f t="shared" si="82"/>
        <v>-0.1</v>
      </c>
      <c r="BE70" s="124">
        <f t="shared" si="21"/>
        <v>0.10621298155052103</v>
      </c>
      <c r="BF70" s="124">
        <f t="shared" si="35"/>
        <v>0.13697528517110263</v>
      </c>
      <c r="BG70" s="124">
        <f t="shared" si="36"/>
        <v>0.1537328244274809</v>
      </c>
    </row>
    <row r="71" spans="1:59">
      <c r="A71" s="43">
        <v>38808</v>
      </c>
      <c r="B71" s="44">
        <f>+Listen!C67</f>
        <v>4.3099999999999996</v>
      </c>
      <c r="C71" s="51"/>
      <c r="D71" s="52">
        <f t="shared" ref="D71:D77" si="103">+Y71+0.01</f>
        <v>0.17</v>
      </c>
      <c r="E71" s="52">
        <f t="shared" si="12"/>
        <v>0.17</v>
      </c>
      <c r="F71" s="53">
        <f t="shared" si="57"/>
        <v>0.16</v>
      </c>
      <c r="G71" s="54">
        <f t="shared" si="97"/>
        <v>0.13500000000000001</v>
      </c>
      <c r="H71" s="53">
        <f t="shared" si="102"/>
        <v>0.16</v>
      </c>
      <c r="I71" s="65">
        <f>D71</f>
        <v>0.17</v>
      </c>
      <c r="J71" s="54">
        <f t="shared" si="98"/>
        <v>0.17</v>
      </c>
      <c r="K71" s="58">
        <f t="shared" si="58"/>
        <v>0.17</v>
      </c>
      <c r="L71" s="62">
        <f>D71+0.025</f>
        <v>0.19500000000000001</v>
      </c>
      <c r="M71" s="60">
        <f t="shared" si="48"/>
        <v>0.19500000000000001</v>
      </c>
      <c r="N71" s="54">
        <f t="shared" si="99"/>
        <v>0.19500000000000001</v>
      </c>
      <c r="O71" s="53">
        <f>+L71+0.02</f>
        <v>0.215</v>
      </c>
      <c r="P71" s="79">
        <f>D71-0.005</f>
        <v>0.16500000000000001</v>
      </c>
      <c r="Q71" s="56">
        <f t="shared" si="100"/>
        <v>0.16500000000000001</v>
      </c>
      <c r="R71" s="54">
        <f t="shared" si="101"/>
        <v>0.16500000000000001</v>
      </c>
      <c r="S71" s="53">
        <f>+P71</f>
        <v>0.16500000000000001</v>
      </c>
      <c r="T71" s="53"/>
      <c r="U71" s="98">
        <f t="shared" ref="U71:U77" si="104">D71-0.2</f>
        <v>-0.03</v>
      </c>
      <c r="V71" s="98">
        <f t="shared" si="37"/>
        <v>2.5000000000000001E-2</v>
      </c>
      <c r="W71" s="98">
        <f>D71</f>
        <v>0.17</v>
      </c>
      <c r="X71" s="72">
        <f>AVERAGE(Y71:Y77)</f>
        <v>0.16</v>
      </c>
      <c r="Y71" s="72">
        <f>+Z71+0.09</f>
        <v>0.16</v>
      </c>
      <c r="Z71" s="72">
        <v>7.0000000000000007E-2</v>
      </c>
      <c r="AA71" s="72">
        <f t="shared" si="41"/>
        <v>0.16</v>
      </c>
      <c r="AB71" s="72">
        <f t="shared" si="42"/>
        <v>0.22</v>
      </c>
      <c r="AC71" s="72">
        <f>Y71+0.06</f>
        <v>0.22</v>
      </c>
      <c r="AD71" s="72">
        <f>Listen!L67</f>
        <v>-0.5</v>
      </c>
      <c r="AE71" s="72">
        <f t="shared" si="96"/>
        <v>2.1820000000000013E-2</v>
      </c>
      <c r="AF71" s="72"/>
      <c r="AG71" s="110">
        <v>0</v>
      </c>
      <c r="AH71" s="101">
        <v>0</v>
      </c>
      <c r="AI71" s="101">
        <f t="shared" si="83"/>
        <v>5.0000000000000001E-3</v>
      </c>
      <c r="AJ71" s="101">
        <v>0</v>
      </c>
      <c r="AK71" s="101">
        <f t="shared" si="43"/>
        <v>5.0000000000000001E-3</v>
      </c>
      <c r="AL71" s="101">
        <f t="shared" si="56"/>
        <v>0.04</v>
      </c>
      <c r="AM71" s="101">
        <v>7.4999999999999997E-3</v>
      </c>
      <c r="AN71" s="101">
        <v>0</v>
      </c>
      <c r="AO71" s="101">
        <v>0</v>
      </c>
      <c r="AP71" s="101">
        <v>0.155</v>
      </c>
      <c r="AQ71" s="101">
        <v>0</v>
      </c>
      <c r="AR71" s="101">
        <v>0.04</v>
      </c>
      <c r="AS71" s="101"/>
      <c r="AT71" s="72"/>
      <c r="AU71" s="72"/>
      <c r="AV71" s="72">
        <f>Listen!F67</f>
        <v>0.5</v>
      </c>
      <c r="AW71" s="72">
        <f>Listen!G67</f>
        <v>0.435</v>
      </c>
      <c r="AX71" s="72">
        <f>Listen!H67</f>
        <v>0.24</v>
      </c>
      <c r="AY71" s="72">
        <f>Listen!I67</f>
        <v>0.19500000000000001</v>
      </c>
      <c r="AZ71" s="72">
        <f>Listen!J67</f>
        <v>-0.09</v>
      </c>
      <c r="BA71" s="72">
        <f>Listen!K67</f>
        <v>-7.0000000000000007E-2</v>
      </c>
      <c r="BB71" s="72">
        <f>Listen!L67</f>
        <v>-0.5</v>
      </c>
      <c r="BC71" s="126">
        <f t="shared" si="95"/>
        <v>-8.5000000000000006E-2</v>
      </c>
      <c r="BD71" s="126">
        <f t="shared" si="82"/>
        <v>-8.5000000000000006E-2</v>
      </c>
      <c r="BE71" s="124">
        <f t="shared" si="21"/>
        <v>0.11618917885479398</v>
      </c>
      <c r="BF71" s="124">
        <f t="shared" si="35"/>
        <v>0.14634030418250943</v>
      </c>
      <c r="BG71" s="124">
        <f t="shared" si="36"/>
        <v>0.16351145038167936</v>
      </c>
    </row>
    <row r="72" spans="1:59">
      <c r="A72" s="43">
        <v>38838</v>
      </c>
      <c r="B72" s="44">
        <f>+Listen!C68</f>
        <v>4.3540000000000001</v>
      </c>
      <c r="C72" s="51"/>
      <c r="D72" s="52">
        <f t="shared" si="103"/>
        <v>0.17</v>
      </c>
      <c r="E72" s="52">
        <f t="shared" si="12"/>
        <v>0.17</v>
      </c>
      <c r="F72" s="53">
        <f t="shared" si="57"/>
        <v>0.16</v>
      </c>
      <c r="G72" s="54">
        <f t="shared" si="97"/>
        <v>0.13500000000000001</v>
      </c>
      <c r="H72" s="53">
        <f t="shared" si="102"/>
        <v>0.16</v>
      </c>
      <c r="I72" s="65">
        <f t="shared" ref="I72:I77" si="105">D72</f>
        <v>0.17</v>
      </c>
      <c r="J72" s="54">
        <f t="shared" si="98"/>
        <v>0.17</v>
      </c>
      <c r="K72" s="58">
        <f t="shared" si="58"/>
        <v>0.17</v>
      </c>
      <c r="L72" s="62">
        <f t="shared" ref="L72:L77" si="106">D72+0.025</f>
        <v>0.19500000000000001</v>
      </c>
      <c r="M72" s="60">
        <f t="shared" si="48"/>
        <v>0.19500000000000001</v>
      </c>
      <c r="N72" s="54">
        <f t="shared" si="99"/>
        <v>0.19500000000000001</v>
      </c>
      <c r="O72" s="53">
        <f t="shared" ref="O72:O77" si="107">+L72+0.02</f>
        <v>0.215</v>
      </c>
      <c r="P72" s="79">
        <f t="shared" ref="P72:P77" si="108">D72-0.005</f>
        <v>0.16500000000000001</v>
      </c>
      <c r="Q72" s="56">
        <f t="shared" si="100"/>
        <v>0.16500000000000001</v>
      </c>
      <c r="R72" s="54">
        <f t="shared" si="101"/>
        <v>0.16500000000000001</v>
      </c>
      <c r="S72" s="53">
        <f t="shared" ref="S72:S77" si="109">+P72</f>
        <v>0.16500000000000001</v>
      </c>
      <c r="T72" s="53"/>
      <c r="U72" s="98">
        <f t="shared" si="104"/>
        <v>-0.03</v>
      </c>
      <c r="V72" s="98">
        <f t="shared" si="37"/>
        <v>2.5000000000000001E-2</v>
      </c>
      <c r="W72" s="98">
        <f t="shared" ref="W72:W77" si="110">D72</f>
        <v>0.17</v>
      </c>
      <c r="X72" s="72">
        <f>AVERAGE(Z71:Z77)</f>
        <v>7.0000000000000007E-2</v>
      </c>
      <c r="Y72" s="72">
        <f t="shared" ref="Y72:Y77" si="111">+Z72+0.09</f>
        <v>0.16</v>
      </c>
      <c r="Z72" s="72">
        <v>7.0000000000000007E-2</v>
      </c>
      <c r="AA72" s="72">
        <f t="shared" si="41"/>
        <v>0.16</v>
      </c>
      <c r="AB72" s="72">
        <f t="shared" si="42"/>
        <v>0.22</v>
      </c>
      <c r="AC72" s="72">
        <f t="shared" ref="AC72:AC77" si="112">Y72+0.06</f>
        <v>0.22</v>
      </c>
      <c r="AD72" s="72">
        <f>Listen!L68</f>
        <v>-0.5</v>
      </c>
      <c r="AE72" s="72">
        <f t="shared" si="96"/>
        <v>2.1336000000000008E-2</v>
      </c>
      <c r="AF72" s="72"/>
      <c r="AG72" s="110">
        <v>0</v>
      </c>
      <c r="AH72" s="101">
        <v>0</v>
      </c>
      <c r="AI72" s="101">
        <f t="shared" si="83"/>
        <v>5.0000000000000001E-3</v>
      </c>
      <c r="AJ72" s="101">
        <v>0</v>
      </c>
      <c r="AK72" s="101">
        <f t="shared" si="43"/>
        <v>5.0000000000000001E-3</v>
      </c>
      <c r="AL72" s="101">
        <f t="shared" si="56"/>
        <v>0.04</v>
      </c>
      <c r="AM72" s="101">
        <v>7.4999999999999997E-3</v>
      </c>
      <c r="AN72" s="101">
        <v>0</v>
      </c>
      <c r="AO72" s="101">
        <v>0</v>
      </c>
      <c r="AP72" s="101">
        <v>0.155</v>
      </c>
      <c r="AQ72" s="101">
        <v>0</v>
      </c>
      <c r="AR72" s="101">
        <v>0.04</v>
      </c>
      <c r="AS72" s="101"/>
      <c r="AT72" s="72"/>
      <c r="AU72" s="72"/>
      <c r="AV72" s="72">
        <f>Listen!F68</f>
        <v>0.44</v>
      </c>
      <c r="AW72" s="72">
        <f>Listen!G68</f>
        <v>0.38500000000000001</v>
      </c>
      <c r="AX72" s="72">
        <f>Listen!H68</f>
        <v>0.19500000000000001</v>
      </c>
      <c r="AY72" s="72">
        <f>Listen!I68</f>
        <v>0.185</v>
      </c>
      <c r="AZ72" s="72">
        <f>Listen!J68</f>
        <v>-0.09</v>
      </c>
      <c r="BA72" s="72">
        <f>Listen!K68</f>
        <v>-7.0000000000000007E-2</v>
      </c>
      <c r="BB72" s="72">
        <f>Listen!L68</f>
        <v>-0.5</v>
      </c>
      <c r="BC72" s="126">
        <f t="shared" si="95"/>
        <v>-8.5000000000000006E-2</v>
      </c>
      <c r="BD72" s="126">
        <f t="shared" si="82"/>
        <v>-8.5000000000000006E-2</v>
      </c>
      <c r="BE72" s="124">
        <f t="shared" si="21"/>
        <v>0.11812819042156582</v>
      </c>
      <c r="BF72" s="124">
        <f t="shared" si="35"/>
        <v>0.14851520912547522</v>
      </c>
      <c r="BG72" s="124">
        <f t="shared" si="36"/>
        <v>0.1655267175572519</v>
      </c>
    </row>
    <row r="73" spans="1:59">
      <c r="A73" s="43">
        <v>38869</v>
      </c>
      <c r="B73" s="44">
        <f>+Listen!C69</f>
        <v>4.391</v>
      </c>
      <c r="C73" s="51"/>
      <c r="D73" s="52">
        <f t="shared" si="103"/>
        <v>0.17</v>
      </c>
      <c r="E73" s="52">
        <f t="shared" si="12"/>
        <v>0.17</v>
      </c>
      <c r="F73" s="53">
        <f t="shared" si="57"/>
        <v>0.16</v>
      </c>
      <c r="G73" s="54">
        <f t="shared" si="97"/>
        <v>0.13500000000000001</v>
      </c>
      <c r="H73" s="53">
        <f t="shared" si="102"/>
        <v>0.16</v>
      </c>
      <c r="I73" s="65">
        <f t="shared" si="105"/>
        <v>0.17</v>
      </c>
      <c r="J73" s="54">
        <f t="shared" si="98"/>
        <v>0.17</v>
      </c>
      <c r="K73" s="58">
        <f t="shared" si="58"/>
        <v>0.17</v>
      </c>
      <c r="L73" s="62">
        <f t="shared" si="106"/>
        <v>0.19500000000000001</v>
      </c>
      <c r="M73" s="60">
        <f t="shared" si="48"/>
        <v>0.19500000000000001</v>
      </c>
      <c r="N73" s="54">
        <f t="shared" si="99"/>
        <v>0.19500000000000001</v>
      </c>
      <c r="O73" s="53">
        <f t="shared" si="107"/>
        <v>0.215</v>
      </c>
      <c r="P73" s="79">
        <f t="shared" si="108"/>
        <v>0.16500000000000001</v>
      </c>
      <c r="Q73" s="56">
        <f t="shared" si="100"/>
        <v>0.16500000000000001</v>
      </c>
      <c r="R73" s="54">
        <f t="shared" si="101"/>
        <v>0.16500000000000001</v>
      </c>
      <c r="S73" s="53">
        <f t="shared" si="109"/>
        <v>0.16500000000000001</v>
      </c>
      <c r="T73" s="53"/>
      <c r="U73" s="98">
        <f t="shared" si="104"/>
        <v>-0.03</v>
      </c>
      <c r="V73" s="98">
        <f t="shared" si="37"/>
        <v>2.5000000000000001E-2</v>
      </c>
      <c r="W73" s="98">
        <f t="shared" si="110"/>
        <v>0.17</v>
      </c>
      <c r="X73" s="72"/>
      <c r="Y73" s="72">
        <f t="shared" si="111"/>
        <v>0.16</v>
      </c>
      <c r="Z73" s="72">
        <v>7.0000000000000007E-2</v>
      </c>
      <c r="AA73" s="72">
        <f t="shared" si="41"/>
        <v>0.16</v>
      </c>
      <c r="AB73" s="72">
        <f t="shared" si="42"/>
        <v>0.22</v>
      </c>
      <c r="AC73" s="72">
        <f t="shared" si="112"/>
        <v>0.22</v>
      </c>
      <c r="AD73" s="72">
        <f>Listen!L69</f>
        <v>-0.5</v>
      </c>
      <c r="AE73" s="72">
        <f t="shared" si="96"/>
        <v>2.0929000000000003E-2</v>
      </c>
      <c r="AF73" s="72"/>
      <c r="AG73" s="110">
        <v>0</v>
      </c>
      <c r="AH73" s="101">
        <v>0</v>
      </c>
      <c r="AI73" s="101">
        <f t="shared" si="83"/>
        <v>5.0000000000000001E-3</v>
      </c>
      <c r="AJ73" s="101">
        <v>0</v>
      </c>
      <c r="AK73" s="101">
        <f t="shared" si="43"/>
        <v>5.0000000000000001E-3</v>
      </c>
      <c r="AL73" s="101">
        <f t="shared" si="56"/>
        <v>0.04</v>
      </c>
      <c r="AM73" s="101">
        <v>7.4999999999999997E-3</v>
      </c>
      <c r="AN73" s="101">
        <v>0</v>
      </c>
      <c r="AO73" s="101">
        <v>0</v>
      </c>
      <c r="AP73" s="101">
        <v>0.155</v>
      </c>
      <c r="AQ73" s="101">
        <v>0</v>
      </c>
      <c r="AR73" s="101">
        <v>0.04</v>
      </c>
      <c r="AS73" s="101"/>
      <c r="AT73" s="72"/>
      <c r="AU73" s="72"/>
      <c r="AV73" s="72">
        <f>Listen!F69</f>
        <v>0.44</v>
      </c>
      <c r="AW73" s="72">
        <f>Listen!G69</f>
        <v>0.38500000000000001</v>
      </c>
      <c r="AX73" s="72">
        <f>Listen!H69</f>
        <v>0.19500000000000001</v>
      </c>
      <c r="AY73" s="72">
        <f>Listen!I69</f>
        <v>0.19500000000000001</v>
      </c>
      <c r="AZ73" s="72">
        <f>Listen!J69</f>
        <v>-0.09</v>
      </c>
      <c r="BA73" s="72">
        <f>Listen!K69</f>
        <v>-7.0000000000000007E-2</v>
      </c>
      <c r="BB73" s="72">
        <f>Listen!L69</f>
        <v>-0.5</v>
      </c>
      <c r="BC73" s="126">
        <f t="shared" si="95"/>
        <v>-8.5000000000000006E-2</v>
      </c>
      <c r="BD73" s="126">
        <f t="shared" si="82"/>
        <v>-8.5000000000000006E-2</v>
      </c>
      <c r="BE73" s="124">
        <f t="shared" si="21"/>
        <v>0.11975872287544211</v>
      </c>
      <c r="BF73" s="124">
        <f t="shared" si="35"/>
        <v>0.1503441064638783</v>
      </c>
      <c r="BG73" s="124">
        <f t="shared" si="36"/>
        <v>0.16722137404580151</v>
      </c>
    </row>
    <row r="74" spans="1:59">
      <c r="A74" s="43">
        <v>38899</v>
      </c>
      <c r="B74" s="44">
        <f>+Listen!C70</f>
        <v>4.431</v>
      </c>
      <c r="C74" s="51"/>
      <c r="D74" s="52">
        <f t="shared" si="103"/>
        <v>0.17</v>
      </c>
      <c r="E74" s="52">
        <f t="shared" si="12"/>
        <v>0.17</v>
      </c>
      <c r="F74" s="53">
        <f t="shared" si="57"/>
        <v>0.16</v>
      </c>
      <c r="G74" s="54">
        <f t="shared" si="97"/>
        <v>0.13500000000000001</v>
      </c>
      <c r="H74" s="53">
        <f t="shared" si="102"/>
        <v>0.16</v>
      </c>
      <c r="I74" s="65">
        <f t="shared" si="105"/>
        <v>0.17</v>
      </c>
      <c r="J74" s="54">
        <f t="shared" si="98"/>
        <v>0.17</v>
      </c>
      <c r="K74" s="58">
        <f t="shared" si="58"/>
        <v>0.17</v>
      </c>
      <c r="L74" s="62">
        <f t="shared" si="106"/>
        <v>0.19500000000000001</v>
      </c>
      <c r="M74" s="60">
        <f t="shared" si="48"/>
        <v>0.19500000000000001</v>
      </c>
      <c r="N74" s="54">
        <f t="shared" si="99"/>
        <v>0.19500000000000001</v>
      </c>
      <c r="O74" s="53">
        <f t="shared" si="107"/>
        <v>0.215</v>
      </c>
      <c r="P74" s="79">
        <f t="shared" si="108"/>
        <v>0.16500000000000001</v>
      </c>
      <c r="Q74" s="56">
        <f t="shared" si="100"/>
        <v>0.16500000000000001</v>
      </c>
      <c r="R74" s="54">
        <f t="shared" si="101"/>
        <v>0.16500000000000001</v>
      </c>
      <c r="S74" s="53">
        <f t="shared" si="109"/>
        <v>0.16500000000000001</v>
      </c>
      <c r="T74" s="53"/>
      <c r="U74" s="98">
        <f t="shared" si="104"/>
        <v>-0.03</v>
      </c>
      <c r="V74" s="98">
        <f t="shared" si="37"/>
        <v>2.5000000000000001E-2</v>
      </c>
      <c r="W74" s="98">
        <f t="shared" si="110"/>
        <v>0.17</v>
      </c>
      <c r="X74" s="72"/>
      <c r="Y74" s="72">
        <f t="shared" si="111"/>
        <v>0.16</v>
      </c>
      <c r="Z74" s="72">
        <v>7.0000000000000007E-2</v>
      </c>
      <c r="AA74" s="72">
        <f t="shared" si="41"/>
        <v>0.16</v>
      </c>
      <c r="AB74" s="72">
        <f t="shared" si="42"/>
        <v>0.22</v>
      </c>
      <c r="AC74" s="72">
        <f t="shared" si="112"/>
        <v>0.22</v>
      </c>
      <c r="AD74" s="72">
        <f>Listen!L70</f>
        <v>-0.5</v>
      </c>
      <c r="AE74" s="72">
        <f t="shared" si="96"/>
        <v>2.0489000000000007E-2</v>
      </c>
      <c r="AF74" s="72"/>
      <c r="AG74" s="110">
        <v>0</v>
      </c>
      <c r="AH74" s="101">
        <v>0</v>
      </c>
      <c r="AI74" s="101">
        <f t="shared" si="83"/>
        <v>5.0000000000000001E-3</v>
      </c>
      <c r="AJ74" s="101">
        <v>0</v>
      </c>
      <c r="AK74" s="101">
        <f t="shared" si="43"/>
        <v>5.0000000000000001E-3</v>
      </c>
      <c r="AL74" s="101">
        <f t="shared" si="56"/>
        <v>0.04</v>
      </c>
      <c r="AM74" s="101">
        <v>0.01</v>
      </c>
      <c r="AN74" s="101">
        <v>0</v>
      </c>
      <c r="AO74" s="101">
        <v>0</v>
      </c>
      <c r="AP74" s="101">
        <v>0.155</v>
      </c>
      <c r="AQ74" s="101">
        <v>0</v>
      </c>
      <c r="AR74" s="101">
        <v>0.04</v>
      </c>
      <c r="AS74" s="101"/>
      <c r="AT74" s="72"/>
      <c r="AU74" s="72"/>
      <c r="AV74" s="72">
        <f>Listen!F70</f>
        <v>0.5</v>
      </c>
      <c r="AW74" s="72">
        <f>Listen!G70</f>
        <v>0.39750000000000002</v>
      </c>
      <c r="AX74" s="72">
        <f>Listen!H70</f>
        <v>0.26500000000000001</v>
      </c>
      <c r="AY74" s="72">
        <f>Listen!I70</f>
        <v>0.2</v>
      </c>
      <c r="AZ74" s="72">
        <f>Listen!J70</f>
        <v>-0.09</v>
      </c>
      <c r="BA74" s="72">
        <f>Listen!K70</f>
        <v>-7.0000000000000007E-2</v>
      </c>
      <c r="BB74" s="72">
        <f>Listen!L70</f>
        <v>-0.5</v>
      </c>
      <c r="BC74" s="126">
        <f t="shared" si="95"/>
        <v>-8.5000000000000006E-2</v>
      </c>
      <c r="BD74" s="126">
        <f t="shared" si="82"/>
        <v>-8.5000000000000006E-2</v>
      </c>
      <c r="BE74" s="124">
        <f t="shared" si="21"/>
        <v>0.12152146066341653</v>
      </c>
      <c r="BF74" s="124">
        <f t="shared" si="35"/>
        <v>0.15232129277566536</v>
      </c>
      <c r="BG74" s="124">
        <f t="shared" si="36"/>
        <v>0.16905343511450382</v>
      </c>
    </row>
    <row r="75" spans="1:59">
      <c r="A75" s="43">
        <v>38930</v>
      </c>
      <c r="B75" s="44">
        <f>+Listen!C71</f>
        <v>4.4790000000000001</v>
      </c>
      <c r="C75" s="51"/>
      <c r="D75" s="52">
        <f t="shared" si="103"/>
        <v>0.17</v>
      </c>
      <c r="E75" s="52">
        <f t="shared" ref="E75:E138" si="113">D75</f>
        <v>0.17</v>
      </c>
      <c r="F75" s="53">
        <f t="shared" si="57"/>
        <v>0.16</v>
      </c>
      <c r="G75" s="54">
        <f t="shared" si="97"/>
        <v>0.13500000000000001</v>
      </c>
      <c r="H75" s="53">
        <f t="shared" si="102"/>
        <v>0.16</v>
      </c>
      <c r="I75" s="65">
        <f t="shared" si="105"/>
        <v>0.17</v>
      </c>
      <c r="J75" s="54">
        <f t="shared" si="98"/>
        <v>0.17</v>
      </c>
      <c r="K75" s="58">
        <f t="shared" si="58"/>
        <v>0.17</v>
      </c>
      <c r="L75" s="62">
        <f t="shared" si="106"/>
        <v>0.19500000000000001</v>
      </c>
      <c r="M75" s="60">
        <f t="shared" si="48"/>
        <v>0.19500000000000001</v>
      </c>
      <c r="N75" s="54">
        <f t="shared" si="99"/>
        <v>0.19500000000000001</v>
      </c>
      <c r="O75" s="53">
        <f t="shared" si="107"/>
        <v>0.215</v>
      </c>
      <c r="P75" s="79">
        <f t="shared" si="108"/>
        <v>0.16500000000000001</v>
      </c>
      <c r="Q75" s="56">
        <f t="shared" si="100"/>
        <v>0.16500000000000001</v>
      </c>
      <c r="R75" s="54">
        <f t="shared" si="101"/>
        <v>0.16500000000000001</v>
      </c>
      <c r="S75" s="53">
        <f t="shared" si="109"/>
        <v>0.16500000000000001</v>
      </c>
      <c r="T75" s="53"/>
      <c r="U75" s="98">
        <f t="shared" si="104"/>
        <v>-0.03</v>
      </c>
      <c r="V75" s="98">
        <f t="shared" ref="V75:V138" si="114">U75+0.055</f>
        <v>2.5000000000000001E-2</v>
      </c>
      <c r="W75" s="98">
        <f t="shared" si="110"/>
        <v>0.17</v>
      </c>
      <c r="X75" s="72"/>
      <c r="Y75" s="72">
        <f t="shared" si="111"/>
        <v>0.16</v>
      </c>
      <c r="Z75" s="72">
        <v>7.0000000000000007E-2</v>
      </c>
      <c r="AA75" s="72">
        <f t="shared" si="41"/>
        <v>0.16</v>
      </c>
      <c r="AB75" s="72">
        <f t="shared" si="42"/>
        <v>0.22</v>
      </c>
      <c r="AC75" s="72">
        <f t="shared" si="112"/>
        <v>0.22</v>
      </c>
      <c r="AD75" s="72">
        <f>Listen!L71</f>
        <v>-0.5</v>
      </c>
      <c r="AE75" s="72">
        <f t="shared" si="96"/>
        <v>1.9961000000000007E-2</v>
      </c>
      <c r="AF75" s="72"/>
      <c r="AG75" s="110">
        <v>0</v>
      </c>
      <c r="AH75" s="101">
        <v>0</v>
      </c>
      <c r="AI75" s="101">
        <f t="shared" si="83"/>
        <v>5.0000000000000001E-3</v>
      </c>
      <c r="AJ75" s="101">
        <v>0</v>
      </c>
      <c r="AK75" s="101">
        <f t="shared" si="43"/>
        <v>5.0000000000000001E-3</v>
      </c>
      <c r="AL75" s="101">
        <f t="shared" si="56"/>
        <v>0.04</v>
      </c>
      <c r="AM75" s="101">
        <v>1.2500000000000001E-2</v>
      </c>
      <c r="AN75" s="101">
        <v>0</v>
      </c>
      <c r="AO75" s="101">
        <v>0</v>
      </c>
      <c r="AP75" s="101">
        <v>0.155</v>
      </c>
      <c r="AQ75" s="101">
        <v>0</v>
      </c>
      <c r="AR75" s="101">
        <v>0.04</v>
      </c>
      <c r="AS75" s="101"/>
      <c r="AT75" s="72"/>
      <c r="AU75" s="72"/>
      <c r="AV75" s="72">
        <f>Listen!F71</f>
        <v>0.5</v>
      </c>
      <c r="AW75" s="72">
        <f>Listen!G71</f>
        <v>0.4</v>
      </c>
      <c r="AX75" s="72">
        <f>Listen!H71</f>
        <v>0.20499999999999999</v>
      </c>
      <c r="AY75" s="72">
        <f>Listen!I71</f>
        <v>0.21</v>
      </c>
      <c r="AZ75" s="72">
        <f>Listen!J71</f>
        <v>-0.09</v>
      </c>
      <c r="BA75" s="72">
        <f>Listen!K71</f>
        <v>-7.0000000000000007E-2</v>
      </c>
      <c r="BB75" s="72">
        <f>Listen!L71</f>
        <v>-0.5</v>
      </c>
      <c r="BC75" s="126">
        <f t="shared" si="95"/>
        <v>-8.5000000000000006E-2</v>
      </c>
      <c r="BD75" s="126">
        <f t="shared" si="82"/>
        <v>-8.5000000000000006E-2</v>
      </c>
      <c r="BE75" s="124">
        <f t="shared" si="21"/>
        <v>0.12363674600898573</v>
      </c>
      <c r="BF75" s="124">
        <f t="shared" si="35"/>
        <v>0.15469391634980983</v>
      </c>
      <c r="BG75" s="124">
        <f t="shared" si="36"/>
        <v>0.17125190839694654</v>
      </c>
    </row>
    <row r="76" spans="1:59">
      <c r="A76" s="43">
        <v>38961</v>
      </c>
      <c r="B76" s="44">
        <f>+Listen!C72</f>
        <v>4.492</v>
      </c>
      <c r="C76" s="51"/>
      <c r="D76" s="52">
        <f t="shared" si="103"/>
        <v>0.17</v>
      </c>
      <c r="E76" s="52">
        <f t="shared" si="113"/>
        <v>0.17</v>
      </c>
      <c r="F76" s="53">
        <f t="shared" si="57"/>
        <v>0.16</v>
      </c>
      <c r="G76" s="54">
        <f t="shared" si="97"/>
        <v>0.13500000000000001</v>
      </c>
      <c r="H76" s="53">
        <f t="shared" si="102"/>
        <v>0.16</v>
      </c>
      <c r="I76" s="65">
        <f t="shared" si="105"/>
        <v>0.17</v>
      </c>
      <c r="J76" s="54">
        <f t="shared" si="98"/>
        <v>0.17</v>
      </c>
      <c r="K76" s="58">
        <f t="shared" si="58"/>
        <v>0.17</v>
      </c>
      <c r="L76" s="62">
        <f t="shared" si="106"/>
        <v>0.19500000000000001</v>
      </c>
      <c r="M76" s="60">
        <f t="shared" si="48"/>
        <v>0.19500000000000001</v>
      </c>
      <c r="N76" s="54">
        <f t="shared" si="99"/>
        <v>0.19500000000000001</v>
      </c>
      <c r="O76" s="53">
        <f t="shared" si="107"/>
        <v>0.215</v>
      </c>
      <c r="P76" s="79">
        <f t="shared" si="108"/>
        <v>0.16500000000000001</v>
      </c>
      <c r="Q76" s="56">
        <f t="shared" si="100"/>
        <v>0.16500000000000001</v>
      </c>
      <c r="R76" s="54">
        <f t="shared" si="101"/>
        <v>0.16500000000000001</v>
      </c>
      <c r="S76" s="53">
        <f t="shared" si="109"/>
        <v>0.16500000000000001</v>
      </c>
      <c r="T76" s="53"/>
      <c r="U76" s="98">
        <f t="shared" si="104"/>
        <v>-0.03</v>
      </c>
      <c r="V76" s="98">
        <f t="shared" si="114"/>
        <v>2.5000000000000001E-2</v>
      </c>
      <c r="W76" s="98">
        <f t="shared" si="110"/>
        <v>0.17</v>
      </c>
      <c r="X76" s="72"/>
      <c r="Y76" s="72">
        <f t="shared" si="111"/>
        <v>0.16</v>
      </c>
      <c r="Z76" s="72">
        <v>7.0000000000000007E-2</v>
      </c>
      <c r="AA76" s="72">
        <f t="shared" si="41"/>
        <v>0.16</v>
      </c>
      <c r="AB76" s="72">
        <f t="shared" si="42"/>
        <v>0.22</v>
      </c>
      <c r="AC76" s="72">
        <f t="shared" si="112"/>
        <v>0.22</v>
      </c>
      <c r="AD76" s="72">
        <f>Listen!L72</f>
        <v>-0.5</v>
      </c>
      <c r="AE76" s="72">
        <f t="shared" si="96"/>
        <v>1.9818000000000009E-2</v>
      </c>
      <c r="AF76" s="72"/>
      <c r="AG76" s="110">
        <v>0</v>
      </c>
      <c r="AH76" s="101">
        <v>0</v>
      </c>
      <c r="AI76" s="101">
        <f t="shared" si="83"/>
        <v>5.0000000000000001E-3</v>
      </c>
      <c r="AJ76" s="101">
        <v>0</v>
      </c>
      <c r="AK76" s="101">
        <f t="shared" si="43"/>
        <v>5.0000000000000001E-3</v>
      </c>
      <c r="AL76" s="101">
        <f t="shared" si="56"/>
        <v>0.04</v>
      </c>
      <c r="AM76" s="101">
        <v>1.2500000000000001E-2</v>
      </c>
      <c r="AN76" s="101">
        <v>0</v>
      </c>
      <c r="AO76" s="101">
        <v>0</v>
      </c>
      <c r="AP76" s="101">
        <v>0.155</v>
      </c>
      <c r="AQ76" s="101">
        <v>0</v>
      </c>
      <c r="AR76" s="101">
        <v>0.04</v>
      </c>
      <c r="AS76" s="101"/>
      <c r="AT76" s="72"/>
      <c r="AU76" s="72"/>
      <c r="AV76" s="72">
        <f>Listen!F72</f>
        <v>0.46</v>
      </c>
      <c r="AW76" s="72">
        <f>Listen!G72</f>
        <v>0.39750000000000002</v>
      </c>
      <c r="AX76" s="72">
        <f>Listen!H72</f>
        <v>0.185</v>
      </c>
      <c r="AY76" s="72">
        <f>Listen!I72</f>
        <v>0.185</v>
      </c>
      <c r="AZ76" s="72">
        <f>Listen!J72</f>
        <v>-0.09</v>
      </c>
      <c r="BA76" s="72">
        <f>Listen!K72</f>
        <v>-7.0000000000000007E-2</v>
      </c>
      <c r="BB76" s="72">
        <f>Listen!L72</f>
        <v>-0.5</v>
      </c>
      <c r="BC76" s="126">
        <f t="shared" si="95"/>
        <v>-8.5000000000000006E-2</v>
      </c>
      <c r="BD76" s="126">
        <f t="shared" si="82"/>
        <v>-8.5000000000000006E-2</v>
      </c>
      <c r="BE76" s="124">
        <f t="shared" ref="BE76:BE139" si="115">($B76+$BC76)/(1+0.0461)*0.0461+0.015+$BC76</f>
        <v>0.12420963579007745</v>
      </c>
      <c r="BF76" s="124">
        <f t="shared" ref="BF76:BF139" si="116">($B76+$BC76)/(1+0.052)*0.052+0.0225+$BC76</f>
        <v>0.15533650190114062</v>
      </c>
      <c r="BG76" s="124">
        <f t="shared" ref="BG76:BG139" si="117">($B76+$BC76)/(1+0.048)*0.048+0.055+$BD76</f>
        <v>0.17184732824427479</v>
      </c>
    </row>
    <row r="77" spans="1:59">
      <c r="A77" s="43">
        <v>38991</v>
      </c>
      <c r="B77" s="44">
        <f>+Listen!C73</f>
        <v>4.5250000000000004</v>
      </c>
      <c r="C77" s="51"/>
      <c r="D77" s="52">
        <f t="shared" si="103"/>
        <v>0.17</v>
      </c>
      <c r="E77" s="52">
        <f t="shared" si="113"/>
        <v>0.17</v>
      </c>
      <c r="F77" s="53">
        <f t="shared" si="57"/>
        <v>0.16</v>
      </c>
      <c r="G77" s="54">
        <f t="shared" si="97"/>
        <v>0.13500000000000001</v>
      </c>
      <c r="H77" s="53">
        <f t="shared" si="102"/>
        <v>0.16</v>
      </c>
      <c r="I77" s="65">
        <f t="shared" si="105"/>
        <v>0.17</v>
      </c>
      <c r="J77" s="54">
        <f t="shared" si="98"/>
        <v>0.17</v>
      </c>
      <c r="K77" s="58">
        <f t="shared" si="58"/>
        <v>0.17</v>
      </c>
      <c r="L77" s="62">
        <f t="shared" si="106"/>
        <v>0.19500000000000001</v>
      </c>
      <c r="M77" s="60">
        <f t="shared" si="48"/>
        <v>0.19500000000000001</v>
      </c>
      <c r="N77" s="54">
        <f t="shared" si="99"/>
        <v>0.19500000000000001</v>
      </c>
      <c r="O77" s="53">
        <f t="shared" si="107"/>
        <v>0.215</v>
      </c>
      <c r="P77" s="79">
        <f t="shared" si="108"/>
        <v>0.16500000000000001</v>
      </c>
      <c r="Q77" s="56">
        <f t="shared" si="100"/>
        <v>0.16500000000000001</v>
      </c>
      <c r="R77" s="54">
        <f t="shared" si="101"/>
        <v>0.16500000000000001</v>
      </c>
      <c r="S77" s="53">
        <f t="shared" si="109"/>
        <v>0.16500000000000001</v>
      </c>
      <c r="T77" s="53"/>
      <c r="U77" s="98">
        <f t="shared" si="104"/>
        <v>-0.03</v>
      </c>
      <c r="V77" s="98">
        <f t="shared" si="114"/>
        <v>2.5000000000000001E-2</v>
      </c>
      <c r="W77" s="98">
        <f t="shared" si="110"/>
        <v>0.17</v>
      </c>
      <c r="X77" s="72"/>
      <c r="Y77" s="72">
        <f t="shared" si="111"/>
        <v>0.16</v>
      </c>
      <c r="Z77" s="72">
        <v>7.0000000000000007E-2</v>
      </c>
      <c r="AA77" s="72">
        <f t="shared" si="41"/>
        <v>0.16</v>
      </c>
      <c r="AB77" s="72">
        <f t="shared" si="42"/>
        <v>0.22</v>
      </c>
      <c r="AC77" s="72">
        <f t="shared" si="112"/>
        <v>0.22</v>
      </c>
      <c r="AD77" s="72">
        <f>Listen!L73</f>
        <v>-0.5</v>
      </c>
      <c r="AE77" s="72">
        <f t="shared" si="96"/>
        <v>1.9455E-2</v>
      </c>
      <c r="AF77" s="72"/>
      <c r="AG77" s="110">
        <v>0</v>
      </c>
      <c r="AH77" s="101">
        <v>0</v>
      </c>
      <c r="AI77" s="101">
        <f t="shared" si="83"/>
        <v>5.0000000000000001E-3</v>
      </c>
      <c r="AJ77" s="101">
        <v>0</v>
      </c>
      <c r="AK77" s="101">
        <f t="shared" si="43"/>
        <v>5.0000000000000001E-3</v>
      </c>
      <c r="AL77" s="101">
        <f t="shared" si="56"/>
        <v>0.04</v>
      </c>
      <c r="AM77" s="101">
        <v>1.2500000000000001E-2</v>
      </c>
      <c r="AN77" s="101">
        <v>0</v>
      </c>
      <c r="AO77" s="101">
        <v>0</v>
      </c>
      <c r="AP77" s="101">
        <v>0.155</v>
      </c>
      <c r="AQ77" s="101">
        <v>0</v>
      </c>
      <c r="AR77" s="101">
        <v>0.04</v>
      </c>
      <c r="AS77" s="101"/>
      <c r="AT77" s="72"/>
      <c r="AU77" s="72"/>
      <c r="AV77" s="72">
        <f>Listen!F73</f>
        <v>0.47</v>
      </c>
      <c r="AW77" s="72">
        <f>Listen!G73</f>
        <v>0.4</v>
      </c>
      <c r="AX77" s="72">
        <f>Listen!H73</f>
        <v>0.20499999999999999</v>
      </c>
      <c r="AY77" s="72">
        <f>Listen!I73</f>
        <v>0.19500000000000001</v>
      </c>
      <c r="AZ77" s="72">
        <f>Listen!J73</f>
        <v>-0.09</v>
      </c>
      <c r="BA77" s="72">
        <f>Listen!K73</f>
        <v>-7.0000000000000007E-2</v>
      </c>
      <c r="BB77" s="72">
        <f>Listen!L73</f>
        <v>-0.5</v>
      </c>
      <c r="BC77" s="126">
        <f t="shared" si="95"/>
        <v>-8.5000000000000006E-2</v>
      </c>
      <c r="BD77" s="126">
        <f t="shared" si="82"/>
        <v>-8.5000000000000006E-2</v>
      </c>
      <c r="BE77" s="124">
        <f t="shared" si="115"/>
        <v>0.1256638944651563</v>
      </c>
      <c r="BF77" s="124">
        <f t="shared" si="116"/>
        <v>0.15696768060836502</v>
      </c>
      <c r="BG77" s="124">
        <f t="shared" si="117"/>
        <v>0.17335877862595417</v>
      </c>
    </row>
    <row r="78" spans="1:59">
      <c r="A78" s="43">
        <v>39022</v>
      </c>
      <c r="B78" s="44">
        <f>+Listen!C74</f>
        <v>4.641</v>
      </c>
      <c r="C78" s="51"/>
      <c r="D78" s="52">
        <f>Y78+0.02</f>
        <v>0.22999999999999998</v>
      </c>
      <c r="E78" s="52">
        <f t="shared" si="113"/>
        <v>0.22999999999999998</v>
      </c>
      <c r="F78" s="53">
        <f t="shared" si="57"/>
        <v>0.21999999999999997</v>
      </c>
      <c r="G78" s="54">
        <f t="shared" si="97"/>
        <v>0.19499999999999998</v>
      </c>
      <c r="H78" s="53">
        <f t="shared" si="102"/>
        <v>0.21999999999999997</v>
      </c>
      <c r="I78" s="65">
        <f>L78+0</f>
        <v>0.38500000000000001</v>
      </c>
      <c r="J78" s="54">
        <f t="shared" si="98"/>
        <v>0.38500000000000001</v>
      </c>
      <c r="K78" s="58">
        <f t="shared" si="58"/>
        <v>0.38500000000000001</v>
      </c>
      <c r="L78" s="59">
        <f>D78+0.155</f>
        <v>0.38500000000000001</v>
      </c>
      <c r="M78" s="60">
        <f t="shared" si="48"/>
        <v>0.38500000000000001</v>
      </c>
      <c r="N78" s="54">
        <f t="shared" si="99"/>
        <v>0.38500000000000001</v>
      </c>
      <c r="O78" s="53">
        <f>+L78+0.03</f>
        <v>0.41500000000000004</v>
      </c>
      <c r="P78" s="62">
        <f>L78+0.1</f>
        <v>0.48499999999999999</v>
      </c>
      <c r="Q78" s="56">
        <f t="shared" si="100"/>
        <v>0.48499999999999999</v>
      </c>
      <c r="R78" s="54">
        <f t="shared" si="101"/>
        <v>0.48499999999999999</v>
      </c>
      <c r="S78" s="53">
        <f>+P78+0.02</f>
        <v>0.505</v>
      </c>
      <c r="T78" s="53"/>
      <c r="U78" s="98">
        <f>D78-0.16</f>
        <v>6.9999999999999979E-2</v>
      </c>
      <c r="V78" s="98">
        <f t="shared" si="114"/>
        <v>0.12499999999999997</v>
      </c>
      <c r="W78" s="98">
        <f>(U78+B78)*0.032+U78+0.01</f>
        <v>0.23075200000000001</v>
      </c>
      <c r="X78" s="72">
        <f>AVERAGE(Y78:Y82)</f>
        <v>0.22700000000000001</v>
      </c>
      <c r="Y78" s="72">
        <f t="shared" ref="Y78:Y83" si="118">+Z78+0.09</f>
        <v>0.21</v>
      </c>
      <c r="Z78" s="72">
        <v>0.12</v>
      </c>
      <c r="AA78" s="72">
        <f t="shared" si="41"/>
        <v>0.21</v>
      </c>
      <c r="AB78" s="72">
        <f t="shared" si="42"/>
        <v>0.36</v>
      </c>
      <c r="AC78" s="72">
        <f>Y78+0.15</f>
        <v>0.36</v>
      </c>
      <c r="AD78" s="72">
        <f>Listen!L74</f>
        <v>-0.47</v>
      </c>
      <c r="AE78" s="72">
        <f t="shared" si="96"/>
        <v>6.7628999999999995E-2</v>
      </c>
      <c r="AF78" s="72"/>
      <c r="AG78" s="110">
        <v>0</v>
      </c>
      <c r="AH78" s="101">
        <v>0</v>
      </c>
      <c r="AI78" s="101">
        <f t="shared" si="83"/>
        <v>0.02</v>
      </c>
      <c r="AJ78" s="101">
        <v>0</v>
      </c>
      <c r="AK78" s="101">
        <f t="shared" si="43"/>
        <v>0.02</v>
      </c>
      <c r="AL78" s="101">
        <f t="shared" si="56"/>
        <v>0.05</v>
      </c>
      <c r="AM78" s="101">
        <v>2.5000000000000001E-2</v>
      </c>
      <c r="AN78" s="101">
        <v>0</v>
      </c>
      <c r="AO78" s="101">
        <v>0</v>
      </c>
      <c r="AP78" s="101">
        <v>0.155</v>
      </c>
      <c r="AQ78" s="101">
        <v>5.0000000000000001E-3</v>
      </c>
      <c r="AR78" s="101">
        <v>5.5E-2</v>
      </c>
      <c r="AS78" s="101"/>
      <c r="AT78" s="72"/>
      <c r="AU78" s="72"/>
      <c r="AV78" s="72">
        <f>Listen!F74</f>
        <v>0.86</v>
      </c>
      <c r="AW78" s="72">
        <f>Listen!G74</f>
        <v>0.64500000000000002</v>
      </c>
      <c r="AX78" s="72">
        <f>Listen!H74</f>
        <v>0.3</v>
      </c>
      <c r="AY78" s="72">
        <f>Listen!I74</f>
        <v>0.24</v>
      </c>
      <c r="AZ78" s="72">
        <f>Listen!J74</f>
        <v>5.0000000000000001E-3</v>
      </c>
      <c r="BA78" s="72">
        <f>Listen!K74</f>
        <v>7.0000000000000007E-2</v>
      </c>
      <c r="BB78" s="72">
        <f>Listen!L74</f>
        <v>-0.47</v>
      </c>
      <c r="BC78" s="126">
        <f t="shared" si="95"/>
        <v>-0.10500000000000001</v>
      </c>
      <c r="BD78" s="126">
        <f t="shared" si="82"/>
        <v>-0.10500000000000001</v>
      </c>
      <c r="BE78" s="124">
        <f t="shared" si="115"/>
        <v>0.10989446515629478</v>
      </c>
      <c r="BF78" s="124">
        <f t="shared" si="116"/>
        <v>0.14171292775665392</v>
      </c>
      <c r="BG78" s="124">
        <f t="shared" si="117"/>
        <v>0.15775572519083966</v>
      </c>
    </row>
    <row r="79" spans="1:59">
      <c r="A79" s="43">
        <v>39052</v>
      </c>
      <c r="B79" s="44">
        <f>+Listen!C75</f>
        <v>4.7640000000000002</v>
      </c>
      <c r="C79" s="51"/>
      <c r="D79" s="52">
        <f>Y79+0.02</f>
        <v>0.25</v>
      </c>
      <c r="E79" s="52">
        <f t="shared" si="113"/>
        <v>0.25</v>
      </c>
      <c r="F79" s="53">
        <f t="shared" si="57"/>
        <v>0.24</v>
      </c>
      <c r="G79" s="54">
        <f t="shared" si="97"/>
        <v>0.215</v>
      </c>
      <c r="H79" s="53">
        <f t="shared" si="102"/>
        <v>0.24</v>
      </c>
      <c r="I79" s="65">
        <f>L79+0</f>
        <v>0.40500000000000003</v>
      </c>
      <c r="J79" s="54">
        <f t="shared" si="98"/>
        <v>0.40500000000000003</v>
      </c>
      <c r="K79" s="58">
        <f t="shared" si="58"/>
        <v>0.40500000000000003</v>
      </c>
      <c r="L79" s="59">
        <f>D79+0.155</f>
        <v>0.40500000000000003</v>
      </c>
      <c r="M79" s="60">
        <f t="shared" si="48"/>
        <v>0.40500000000000003</v>
      </c>
      <c r="N79" s="54">
        <f t="shared" si="99"/>
        <v>0.40500000000000003</v>
      </c>
      <c r="O79" s="53">
        <f>+L79+0.03</f>
        <v>0.43500000000000005</v>
      </c>
      <c r="P79" s="62">
        <f>L79+0.1</f>
        <v>0.505</v>
      </c>
      <c r="Q79" s="56">
        <f t="shared" si="100"/>
        <v>0.505</v>
      </c>
      <c r="R79" s="54">
        <f t="shared" si="101"/>
        <v>0.505</v>
      </c>
      <c r="S79" s="53">
        <f>+P79+0.02</f>
        <v>0.52500000000000002</v>
      </c>
      <c r="T79" s="53"/>
      <c r="U79" s="98">
        <f>D79-0.16</f>
        <v>0.09</v>
      </c>
      <c r="V79" s="98">
        <f t="shared" si="114"/>
        <v>0.14499999999999999</v>
      </c>
      <c r="W79" s="98">
        <f>(U79+B79)*0.032+U79+0.01</f>
        <v>0.255328</v>
      </c>
      <c r="X79" s="72">
        <f>AVERAGE(Z78:Z82)</f>
        <v>0.13700000000000001</v>
      </c>
      <c r="Y79" s="72">
        <f t="shared" si="118"/>
        <v>0.23</v>
      </c>
      <c r="Z79" s="72">
        <v>0.14000000000000001</v>
      </c>
      <c r="AA79" s="72">
        <f t="shared" si="41"/>
        <v>0.23</v>
      </c>
      <c r="AB79" s="72">
        <f t="shared" si="42"/>
        <v>0.38</v>
      </c>
      <c r="AC79" s="72">
        <f>Y79+0.15</f>
        <v>0.38</v>
      </c>
      <c r="AD79" s="72">
        <f>Listen!L75</f>
        <v>-0.47</v>
      </c>
      <c r="AE79" s="72">
        <f t="shared" si="96"/>
        <v>8.6056000000000021E-2</v>
      </c>
      <c r="AF79" s="72"/>
      <c r="AG79" s="110">
        <v>0</v>
      </c>
      <c r="AH79" s="101">
        <v>0</v>
      </c>
      <c r="AI79" s="101">
        <f t="shared" si="83"/>
        <v>0.02</v>
      </c>
      <c r="AJ79" s="101">
        <v>0</v>
      </c>
      <c r="AK79" s="101">
        <f t="shared" si="43"/>
        <v>0.02</v>
      </c>
      <c r="AL79" s="101">
        <f t="shared" si="56"/>
        <v>0.05</v>
      </c>
      <c r="AM79" s="101">
        <v>2.75E-2</v>
      </c>
      <c r="AN79" s="101">
        <v>0</v>
      </c>
      <c r="AO79" s="101">
        <v>0</v>
      </c>
      <c r="AP79" s="101">
        <v>0.155</v>
      </c>
      <c r="AQ79" s="101">
        <v>5.0000000000000001E-3</v>
      </c>
      <c r="AR79" s="101">
        <v>5.5E-2</v>
      </c>
      <c r="AS79" s="101"/>
      <c r="AT79" s="72"/>
      <c r="AU79" s="72"/>
      <c r="AV79" s="72">
        <f>Listen!F75</f>
        <v>1.28</v>
      </c>
      <c r="AW79" s="72">
        <f>Listen!G75</f>
        <v>0.98</v>
      </c>
      <c r="AX79" s="72">
        <f>Listen!H75</f>
        <v>0.37</v>
      </c>
      <c r="AY79" s="72">
        <f>Listen!I75</f>
        <v>0.26</v>
      </c>
      <c r="AZ79" s="72">
        <f>Listen!J75</f>
        <v>2.5000000000000001E-2</v>
      </c>
      <c r="BA79" s="72">
        <f>Listen!K75</f>
        <v>7.4999999999999997E-2</v>
      </c>
      <c r="BB79" s="72">
        <f>Listen!L75</f>
        <v>-0.47</v>
      </c>
      <c r="BC79" s="126">
        <f t="shared" si="95"/>
        <v>-0.1075</v>
      </c>
      <c r="BD79" s="126">
        <f t="shared" si="82"/>
        <v>-0.1075</v>
      </c>
      <c r="BE79" s="124">
        <f t="shared" si="115"/>
        <v>0.11270471274256764</v>
      </c>
      <c r="BF79" s="124">
        <f t="shared" si="116"/>
        <v>0.14516920152091256</v>
      </c>
      <c r="BG79" s="124">
        <f t="shared" si="117"/>
        <v>0.1607748091603054</v>
      </c>
    </row>
    <row r="80" spans="1:59">
      <c r="A80" s="43">
        <v>39083</v>
      </c>
      <c r="B80" s="44">
        <f>+Listen!C76</f>
        <v>4.7640000000000002</v>
      </c>
      <c r="C80" s="51"/>
      <c r="D80" s="52">
        <f>Y80+0.02</f>
        <v>0.26</v>
      </c>
      <c r="E80" s="52">
        <f t="shared" si="113"/>
        <v>0.26</v>
      </c>
      <c r="F80" s="53">
        <f t="shared" si="57"/>
        <v>0.25</v>
      </c>
      <c r="G80" s="54">
        <f t="shared" si="97"/>
        <v>0.22500000000000001</v>
      </c>
      <c r="H80" s="53">
        <f t="shared" si="102"/>
        <v>0.25</v>
      </c>
      <c r="I80" s="65">
        <f>L80+0</f>
        <v>0.41500000000000004</v>
      </c>
      <c r="J80" s="54">
        <f t="shared" si="98"/>
        <v>0.41500000000000004</v>
      </c>
      <c r="K80" s="58">
        <f t="shared" si="58"/>
        <v>0.41500000000000004</v>
      </c>
      <c r="L80" s="59">
        <f>D80+0.155</f>
        <v>0.41500000000000004</v>
      </c>
      <c r="M80" s="60">
        <f t="shared" si="48"/>
        <v>0.41500000000000004</v>
      </c>
      <c r="N80" s="54">
        <f t="shared" si="99"/>
        <v>0.41500000000000004</v>
      </c>
      <c r="O80" s="53">
        <f>+L80+0.03</f>
        <v>0.44500000000000006</v>
      </c>
      <c r="P80" s="62">
        <f>L80+0.1</f>
        <v>0.51500000000000001</v>
      </c>
      <c r="Q80" s="56">
        <f t="shared" si="100"/>
        <v>0.51500000000000001</v>
      </c>
      <c r="R80" s="54">
        <f t="shared" si="101"/>
        <v>0.51500000000000001</v>
      </c>
      <c r="S80" s="53">
        <f>+P80+0.02</f>
        <v>0.53500000000000003</v>
      </c>
      <c r="T80" s="53"/>
      <c r="U80" s="98">
        <f>D80-0.16</f>
        <v>0.1</v>
      </c>
      <c r="V80" s="98">
        <f t="shared" si="114"/>
        <v>0.155</v>
      </c>
      <c r="W80" s="98">
        <f>(U80+B80)*0.032+U80+0.01</f>
        <v>0.265648</v>
      </c>
      <c r="X80" s="72"/>
      <c r="Y80" s="72">
        <f t="shared" si="118"/>
        <v>0.24</v>
      </c>
      <c r="Z80" s="72">
        <v>0.15</v>
      </c>
      <c r="AA80" s="72">
        <f t="shared" si="41"/>
        <v>0.24</v>
      </c>
      <c r="AB80" s="72">
        <f t="shared" si="42"/>
        <v>0.39</v>
      </c>
      <c r="AC80" s="72">
        <f>Y80+0.15</f>
        <v>0.39</v>
      </c>
      <c r="AD80" s="72">
        <f>Listen!L76</f>
        <v>-0.47</v>
      </c>
      <c r="AE80" s="72">
        <f t="shared" si="96"/>
        <v>9.594599999999999E-2</v>
      </c>
      <c r="AF80" s="72"/>
      <c r="AG80" s="110">
        <v>0</v>
      </c>
      <c r="AH80" s="101">
        <v>0</v>
      </c>
      <c r="AI80" s="101">
        <f t="shared" si="83"/>
        <v>0.02</v>
      </c>
      <c r="AJ80" s="101">
        <v>0</v>
      </c>
      <c r="AK80" s="101">
        <f t="shared" si="43"/>
        <v>0.02</v>
      </c>
      <c r="AL80" s="101">
        <f t="shared" si="56"/>
        <v>0.05</v>
      </c>
      <c r="AM80" s="101">
        <v>0.03</v>
      </c>
      <c r="AN80" s="101">
        <v>0</v>
      </c>
      <c r="AO80" s="101">
        <v>0</v>
      </c>
      <c r="AP80" s="101">
        <v>0.155</v>
      </c>
      <c r="AQ80" s="101">
        <v>5.0000000000000001E-3</v>
      </c>
      <c r="AR80" s="101">
        <v>5.5E-2</v>
      </c>
      <c r="AS80" s="101"/>
      <c r="AT80" s="72"/>
      <c r="AU80" s="72"/>
      <c r="AV80" s="72">
        <f>Listen!F76</f>
        <v>1.61</v>
      </c>
      <c r="AW80" s="72">
        <f>Listen!G76</f>
        <v>1.2050000000000001</v>
      </c>
      <c r="AX80" s="72">
        <f>Listen!H76</f>
        <v>0.4</v>
      </c>
      <c r="AY80" s="72">
        <f>Listen!I76</f>
        <v>0.27</v>
      </c>
      <c r="AZ80" s="72">
        <f>Listen!J76</f>
        <v>3.7499999999999999E-2</v>
      </c>
      <c r="BA80" s="72">
        <f>Listen!K76</f>
        <v>0.09</v>
      </c>
      <c r="BB80" s="72">
        <f>Listen!L76</f>
        <v>-0.47</v>
      </c>
      <c r="BC80" s="126">
        <f t="shared" si="95"/>
        <v>-0.11</v>
      </c>
      <c r="BD80" s="126">
        <f t="shared" si="82"/>
        <v>-0.11</v>
      </c>
      <c r="BE80" s="124">
        <f t="shared" si="115"/>
        <v>0.11009454163081926</v>
      </c>
      <c r="BF80" s="124">
        <f t="shared" si="116"/>
        <v>0.14254562737642584</v>
      </c>
      <c r="BG80" s="124">
        <f t="shared" si="117"/>
        <v>0.15816030534351144</v>
      </c>
    </row>
    <row r="81" spans="1:59">
      <c r="A81" s="43">
        <v>39114</v>
      </c>
      <c r="B81" s="44">
        <f>+Listen!C77</f>
        <v>4.6440000000000001</v>
      </c>
      <c r="C81" s="51"/>
      <c r="D81" s="52">
        <f>Y81+0.02</f>
        <v>0.25</v>
      </c>
      <c r="E81" s="52">
        <f t="shared" si="113"/>
        <v>0.25</v>
      </c>
      <c r="F81" s="53">
        <f t="shared" si="57"/>
        <v>0.24</v>
      </c>
      <c r="G81" s="54">
        <f t="shared" si="97"/>
        <v>0.215</v>
      </c>
      <c r="H81" s="53">
        <f t="shared" si="102"/>
        <v>0.24</v>
      </c>
      <c r="I81" s="65">
        <f>L81+0</f>
        <v>0.40500000000000003</v>
      </c>
      <c r="J81" s="54">
        <f t="shared" si="98"/>
        <v>0.40500000000000003</v>
      </c>
      <c r="K81" s="58">
        <f t="shared" si="58"/>
        <v>0.40500000000000003</v>
      </c>
      <c r="L81" s="59">
        <f>D81+0.155</f>
        <v>0.40500000000000003</v>
      </c>
      <c r="M81" s="60">
        <f t="shared" si="48"/>
        <v>0.40500000000000003</v>
      </c>
      <c r="N81" s="54">
        <f t="shared" si="99"/>
        <v>0.40500000000000003</v>
      </c>
      <c r="O81" s="53">
        <f>+L81+0.03</f>
        <v>0.43500000000000005</v>
      </c>
      <c r="P81" s="62">
        <f>L81+0.1</f>
        <v>0.505</v>
      </c>
      <c r="Q81" s="56">
        <f t="shared" si="100"/>
        <v>0.505</v>
      </c>
      <c r="R81" s="54">
        <f t="shared" si="101"/>
        <v>0.505</v>
      </c>
      <c r="S81" s="53">
        <f>+P81+0.02</f>
        <v>0.52500000000000002</v>
      </c>
      <c r="T81" s="53"/>
      <c r="U81" s="98">
        <f>D81-0.16</f>
        <v>0.09</v>
      </c>
      <c r="V81" s="98">
        <f t="shared" si="114"/>
        <v>0.14499999999999999</v>
      </c>
      <c r="W81" s="98">
        <f>(U81+B81)*0.032+U81+0.01</f>
        <v>0.25148799999999999</v>
      </c>
      <c r="X81" s="72"/>
      <c r="Y81" s="72">
        <f t="shared" si="118"/>
        <v>0.23</v>
      </c>
      <c r="Z81" s="72">
        <v>0.14000000000000001</v>
      </c>
      <c r="AA81" s="72">
        <f t="shared" si="41"/>
        <v>0.23</v>
      </c>
      <c r="AB81" s="72">
        <f t="shared" si="42"/>
        <v>0.38</v>
      </c>
      <c r="AC81" s="72">
        <f>Y81+0.15</f>
        <v>0.38</v>
      </c>
      <c r="AD81" s="72">
        <f>Listen!L77</f>
        <v>-0.47</v>
      </c>
      <c r="AE81" s="72">
        <f t="shared" si="96"/>
        <v>8.7376000000000009E-2</v>
      </c>
      <c r="AF81" s="72"/>
      <c r="AG81" s="110">
        <v>0</v>
      </c>
      <c r="AH81" s="101">
        <v>0</v>
      </c>
      <c r="AI81" s="101">
        <f t="shared" si="83"/>
        <v>0.02</v>
      </c>
      <c r="AJ81" s="101">
        <v>0</v>
      </c>
      <c r="AK81" s="101">
        <f t="shared" si="43"/>
        <v>0.02</v>
      </c>
      <c r="AL81" s="101">
        <f t="shared" si="56"/>
        <v>0.05</v>
      </c>
      <c r="AM81" s="101">
        <v>3.2500000000000001E-2</v>
      </c>
      <c r="AN81" s="101">
        <v>0</v>
      </c>
      <c r="AO81" s="101">
        <v>0</v>
      </c>
      <c r="AP81" s="101">
        <v>0.155</v>
      </c>
      <c r="AQ81" s="101">
        <v>5.0000000000000001E-3</v>
      </c>
      <c r="AR81" s="101">
        <v>5.5E-2</v>
      </c>
      <c r="AS81" s="101"/>
      <c r="AT81" s="72"/>
      <c r="AU81" s="72"/>
      <c r="AV81" s="72">
        <f>Listen!F77</f>
        <v>1.57</v>
      </c>
      <c r="AW81" s="72">
        <f>Listen!G77</f>
        <v>1.2050000000000001</v>
      </c>
      <c r="AX81" s="72">
        <f>Listen!H77</f>
        <v>0.39</v>
      </c>
      <c r="AY81" s="72">
        <f>Listen!I77</f>
        <v>0.27</v>
      </c>
      <c r="AZ81" s="72">
        <f>Listen!J77</f>
        <v>4.2500000000000003E-2</v>
      </c>
      <c r="BA81" s="72">
        <f>Listen!K77</f>
        <v>0.09</v>
      </c>
      <c r="BB81" s="72">
        <f>Listen!L77</f>
        <v>-0.47</v>
      </c>
      <c r="BC81" s="126">
        <f t="shared" si="95"/>
        <v>-0.10250000000000001</v>
      </c>
      <c r="BD81" s="126">
        <f t="shared" si="82"/>
        <v>-0.10250000000000001</v>
      </c>
      <c r="BE81" s="124">
        <f t="shared" si="115"/>
        <v>0.1126368416021413</v>
      </c>
      <c r="BF81" s="124">
        <f t="shared" si="116"/>
        <v>0.14448479087452465</v>
      </c>
      <c r="BG81" s="124">
        <f t="shared" si="117"/>
        <v>0.16050763358778627</v>
      </c>
    </row>
    <row r="82" spans="1:59">
      <c r="A82" s="43">
        <v>39142</v>
      </c>
      <c r="B82" s="44">
        <f>+Listen!C78</f>
        <v>4.5039999999999996</v>
      </c>
      <c r="C82" s="51"/>
      <c r="D82" s="52">
        <f>Y82+0.02</f>
        <v>0.245</v>
      </c>
      <c r="E82" s="52">
        <f t="shared" si="113"/>
        <v>0.245</v>
      </c>
      <c r="F82" s="53">
        <f t="shared" si="57"/>
        <v>0.23499999999999999</v>
      </c>
      <c r="G82" s="54">
        <f t="shared" si="97"/>
        <v>0.21</v>
      </c>
      <c r="H82" s="53">
        <f t="shared" si="102"/>
        <v>0.23499999999999999</v>
      </c>
      <c r="I82" s="65">
        <f>L82+0</f>
        <v>0.4</v>
      </c>
      <c r="J82" s="54">
        <f t="shared" si="98"/>
        <v>0.4</v>
      </c>
      <c r="K82" s="58">
        <f t="shared" si="58"/>
        <v>0.4</v>
      </c>
      <c r="L82" s="59">
        <f>D82+0.155</f>
        <v>0.4</v>
      </c>
      <c r="M82" s="60">
        <f t="shared" si="48"/>
        <v>0.4</v>
      </c>
      <c r="N82" s="54">
        <f t="shared" si="99"/>
        <v>0.4</v>
      </c>
      <c r="O82" s="53">
        <f>+L82+0.03</f>
        <v>0.43000000000000005</v>
      </c>
      <c r="P82" s="62">
        <f>L82+0.1</f>
        <v>0.5</v>
      </c>
      <c r="Q82" s="56">
        <f t="shared" si="100"/>
        <v>0.5</v>
      </c>
      <c r="R82" s="54">
        <f t="shared" si="101"/>
        <v>0.5</v>
      </c>
      <c r="S82" s="53">
        <f>+P82+0.02</f>
        <v>0.52</v>
      </c>
      <c r="T82" s="53"/>
      <c r="U82" s="98">
        <f>D82-0.16</f>
        <v>8.4999999999999992E-2</v>
      </c>
      <c r="V82" s="98">
        <f t="shared" si="114"/>
        <v>0.13999999999999999</v>
      </c>
      <c r="W82" s="98">
        <f>(U82+B82)*0.032+U82+0.01</f>
        <v>0.24184799999999998</v>
      </c>
      <c r="X82" s="72"/>
      <c r="Y82" s="72">
        <f t="shared" si="118"/>
        <v>0.22500000000000001</v>
      </c>
      <c r="Z82" s="72">
        <v>0.13500000000000001</v>
      </c>
      <c r="AA82" s="72">
        <f t="shared" si="41"/>
        <v>0.22500000000000001</v>
      </c>
      <c r="AB82" s="72">
        <f t="shared" si="42"/>
        <v>0.375</v>
      </c>
      <c r="AC82" s="72">
        <f>Y82+0.15</f>
        <v>0.375</v>
      </c>
      <c r="AD82" s="72">
        <f>Listen!L78</f>
        <v>-0.47</v>
      </c>
      <c r="AE82" s="72">
        <f t="shared" si="96"/>
        <v>8.3971000000000018E-2</v>
      </c>
      <c r="AF82" s="72"/>
      <c r="AG82" s="110">
        <v>0</v>
      </c>
      <c r="AH82" s="101">
        <v>0</v>
      </c>
      <c r="AI82" s="101">
        <f t="shared" si="83"/>
        <v>0.02</v>
      </c>
      <c r="AJ82" s="101">
        <v>0</v>
      </c>
      <c r="AK82" s="101">
        <f t="shared" si="43"/>
        <v>0.02</v>
      </c>
      <c r="AL82" s="101">
        <f t="shared" si="56"/>
        <v>0.05</v>
      </c>
      <c r="AM82" s="101">
        <v>3.5000000000000003E-2</v>
      </c>
      <c r="AN82" s="101">
        <v>0</v>
      </c>
      <c r="AO82" s="101">
        <v>0</v>
      </c>
      <c r="AP82" s="101">
        <v>0.155</v>
      </c>
      <c r="AQ82" s="101">
        <v>5.0000000000000001E-3</v>
      </c>
      <c r="AR82" s="101">
        <v>5.5E-2</v>
      </c>
      <c r="AS82" s="101"/>
      <c r="AT82" s="72"/>
      <c r="AU82" s="72"/>
      <c r="AV82" s="72">
        <f>Listen!F78</f>
        <v>0.93</v>
      </c>
      <c r="AW82" s="72">
        <f>Listen!G78</f>
        <v>0.81499999999999995</v>
      </c>
      <c r="AX82" s="72">
        <f>Listen!H78</f>
        <v>0.39</v>
      </c>
      <c r="AY82" s="72">
        <f>Listen!I78</f>
        <v>0.24</v>
      </c>
      <c r="AZ82" s="72">
        <f>Listen!J78</f>
        <v>0.04</v>
      </c>
      <c r="BA82" s="72">
        <f>Listen!K78</f>
        <v>7.4999999999999997E-2</v>
      </c>
      <c r="BB82" s="72">
        <f>Listen!L78</f>
        <v>-0.47</v>
      </c>
      <c r="BC82" s="126">
        <f t="shared" si="95"/>
        <v>-0.1</v>
      </c>
      <c r="BD82" s="126">
        <f t="shared" si="82"/>
        <v>-0.1</v>
      </c>
      <c r="BE82" s="124">
        <f t="shared" si="115"/>
        <v>0.10907743045597937</v>
      </c>
      <c r="BF82" s="124">
        <f t="shared" si="116"/>
        <v>0.1401882129277566</v>
      </c>
      <c r="BG82" s="124">
        <f t="shared" si="117"/>
        <v>0.15670992366412215</v>
      </c>
    </row>
    <row r="83" spans="1:59">
      <c r="A83" s="43">
        <v>39173</v>
      </c>
      <c r="B83" s="44">
        <f>+Listen!C79</f>
        <v>4.375</v>
      </c>
      <c r="C83" s="51"/>
      <c r="D83" s="52">
        <f t="shared" ref="D83:D89" si="119">+Y83+0.01</f>
        <v>0.18</v>
      </c>
      <c r="E83" s="52">
        <f t="shared" si="113"/>
        <v>0.18</v>
      </c>
      <c r="F83" s="53">
        <f t="shared" si="57"/>
        <v>0.16999999999999998</v>
      </c>
      <c r="G83" s="54">
        <f t="shared" si="97"/>
        <v>0.14499999999999999</v>
      </c>
      <c r="H83" s="53">
        <f t="shared" si="102"/>
        <v>0.16999999999999998</v>
      </c>
      <c r="I83" s="65">
        <f>D83</f>
        <v>0.18</v>
      </c>
      <c r="J83" s="54">
        <f t="shared" si="98"/>
        <v>0.18</v>
      </c>
      <c r="K83" s="58">
        <f t="shared" si="58"/>
        <v>0.18</v>
      </c>
      <c r="L83" s="62">
        <f>D83+0.025</f>
        <v>0.20499999999999999</v>
      </c>
      <c r="M83" s="60">
        <f t="shared" si="48"/>
        <v>0.20499999999999999</v>
      </c>
      <c r="N83" s="54">
        <f t="shared" si="99"/>
        <v>0.20499999999999999</v>
      </c>
      <c r="O83" s="53">
        <f>+L83+0.02</f>
        <v>0.22499999999999998</v>
      </c>
      <c r="P83" s="79">
        <f>D83-0.005</f>
        <v>0.17499999999999999</v>
      </c>
      <c r="Q83" s="56">
        <f t="shared" si="100"/>
        <v>0.17499999999999999</v>
      </c>
      <c r="R83" s="54">
        <f t="shared" si="101"/>
        <v>0.17499999999999999</v>
      </c>
      <c r="S83" s="53">
        <f>+P83</f>
        <v>0.17499999999999999</v>
      </c>
      <c r="T83" s="53"/>
      <c r="U83" s="98">
        <f t="shared" ref="U83:U89" si="120">D83-0.2</f>
        <v>-2.0000000000000018E-2</v>
      </c>
      <c r="V83" s="98">
        <f t="shared" si="114"/>
        <v>3.4999999999999983E-2</v>
      </c>
      <c r="W83" s="98">
        <f>D83</f>
        <v>0.18</v>
      </c>
      <c r="X83" s="72">
        <f>AVERAGE(Y83:Y89)</f>
        <v>0.16142857142857142</v>
      </c>
      <c r="Y83" s="72">
        <f t="shared" si="118"/>
        <v>0.16999999999999998</v>
      </c>
      <c r="Z83" s="72">
        <v>0.08</v>
      </c>
      <c r="AA83" s="72">
        <f t="shared" ref="AA83:AA146" si="121">Y83</f>
        <v>0.16999999999999998</v>
      </c>
      <c r="AB83" s="72">
        <f t="shared" ref="AB83:AB146" si="122">AC83</f>
        <v>0.22999999999999998</v>
      </c>
      <c r="AC83" s="72">
        <f>Y83+0.06</f>
        <v>0.22999999999999998</v>
      </c>
      <c r="AD83" s="72">
        <f>Listen!L79</f>
        <v>-0.57299999999999995</v>
      </c>
      <c r="AE83" s="72">
        <f t="shared" ref="AE83:AE101" si="123">Z83-(B83+Z83)*0.011</f>
        <v>3.0995000000000002E-2</v>
      </c>
      <c r="AF83" s="72"/>
      <c r="AG83" s="110">
        <v>0</v>
      </c>
      <c r="AH83" s="101">
        <v>0</v>
      </c>
      <c r="AI83" s="101">
        <f t="shared" si="83"/>
        <v>5.0000000000000001E-3</v>
      </c>
      <c r="AJ83" s="101">
        <v>0</v>
      </c>
      <c r="AK83" s="101">
        <f t="shared" ref="AK83:AK146" si="124">+AI83</f>
        <v>5.0000000000000001E-3</v>
      </c>
      <c r="AL83" s="101">
        <f t="shared" si="56"/>
        <v>0.04</v>
      </c>
      <c r="AM83" s="101">
        <v>7.4999999999999997E-3</v>
      </c>
      <c r="AN83" s="101">
        <v>0</v>
      </c>
      <c r="AO83" s="101">
        <v>0</v>
      </c>
      <c r="AP83" s="101">
        <v>0.155</v>
      </c>
      <c r="AQ83" s="101">
        <v>0</v>
      </c>
      <c r="AR83" s="101">
        <v>0.04</v>
      </c>
      <c r="AS83" s="101"/>
      <c r="AT83" s="72"/>
      <c r="AU83" s="72"/>
      <c r="AV83" s="72">
        <f>Listen!F79</f>
        <v>0.5</v>
      </c>
      <c r="AW83" s="72">
        <f>Listen!G79</f>
        <v>0.435</v>
      </c>
      <c r="AX83" s="72">
        <f>Listen!H79</f>
        <v>0.24</v>
      </c>
      <c r="AY83" s="72">
        <f>Listen!I79</f>
        <v>0.17</v>
      </c>
      <c r="AZ83" s="72">
        <f>Listen!J79</f>
        <v>-0.09</v>
      </c>
      <c r="BA83" s="72">
        <f>Listen!K79</f>
        <v>-7.0000000000000007E-2</v>
      </c>
      <c r="BB83" s="72">
        <f>Listen!L79</f>
        <v>-0.57299999999999995</v>
      </c>
      <c r="BC83" s="126">
        <f t="shared" si="95"/>
        <v>-8.5000000000000006E-2</v>
      </c>
      <c r="BD83" s="126">
        <f t="shared" si="82"/>
        <v>-8.5000000000000006E-2</v>
      </c>
      <c r="BE83" s="124">
        <f t="shared" si="115"/>
        <v>0.11905362776025237</v>
      </c>
      <c r="BF83" s="124">
        <f t="shared" si="116"/>
        <v>0.14955323193916348</v>
      </c>
      <c r="BG83" s="124">
        <f t="shared" si="117"/>
        <v>0.1664885496183206</v>
      </c>
    </row>
    <row r="84" spans="1:59">
      <c r="A84" s="43">
        <v>39203</v>
      </c>
      <c r="B84" s="44">
        <f>+Listen!C80</f>
        <v>4.4189999999999996</v>
      </c>
      <c r="C84" s="51"/>
      <c r="D84" s="52">
        <f t="shared" si="119"/>
        <v>0.17</v>
      </c>
      <c r="E84" s="52">
        <f t="shared" si="113"/>
        <v>0.17</v>
      </c>
      <c r="F84" s="53">
        <f t="shared" si="57"/>
        <v>0.16</v>
      </c>
      <c r="G84" s="54">
        <f t="shared" si="97"/>
        <v>0.13500000000000001</v>
      </c>
      <c r="H84" s="53">
        <f t="shared" si="102"/>
        <v>0.16</v>
      </c>
      <c r="I84" s="65">
        <f t="shared" ref="I84:I89" si="125">D84</f>
        <v>0.17</v>
      </c>
      <c r="J84" s="54">
        <f t="shared" si="98"/>
        <v>0.17</v>
      </c>
      <c r="K84" s="58">
        <f t="shared" si="58"/>
        <v>0.17</v>
      </c>
      <c r="L84" s="62">
        <f t="shared" ref="L84:L89" si="126">D84+0.025</f>
        <v>0.19500000000000001</v>
      </c>
      <c r="M84" s="60">
        <f t="shared" si="48"/>
        <v>0.19500000000000001</v>
      </c>
      <c r="N84" s="54">
        <f t="shared" si="99"/>
        <v>0.19500000000000001</v>
      </c>
      <c r="O84" s="53">
        <f t="shared" ref="O84:O89" si="127">+L84+0.02</f>
        <v>0.215</v>
      </c>
      <c r="P84" s="79">
        <f t="shared" ref="P84:P89" si="128">D84-0.005</f>
        <v>0.16500000000000001</v>
      </c>
      <c r="Q84" s="56">
        <f t="shared" si="100"/>
        <v>0.16500000000000001</v>
      </c>
      <c r="R84" s="54">
        <f t="shared" si="101"/>
        <v>0.16500000000000001</v>
      </c>
      <c r="S84" s="53">
        <f t="shared" ref="S84:S89" si="129">+P84</f>
        <v>0.16500000000000001</v>
      </c>
      <c r="T84" s="53"/>
      <c r="U84" s="98">
        <f t="shared" si="120"/>
        <v>-0.03</v>
      </c>
      <c r="V84" s="98">
        <f t="shared" si="114"/>
        <v>2.5000000000000001E-2</v>
      </c>
      <c r="W84" s="98">
        <f t="shared" ref="W84:W89" si="130">D84</f>
        <v>0.17</v>
      </c>
      <c r="X84" s="72">
        <f>AVERAGE(Z83:Z89)</f>
        <v>7.1428571428571425E-2</v>
      </c>
      <c r="Y84" s="72">
        <f t="shared" ref="Y84:Y89" si="131">+Z84+0.09</f>
        <v>0.16</v>
      </c>
      <c r="Z84" s="72">
        <v>7.0000000000000007E-2</v>
      </c>
      <c r="AA84" s="72">
        <f t="shared" si="121"/>
        <v>0.16</v>
      </c>
      <c r="AB84" s="72">
        <f t="shared" si="122"/>
        <v>0.22</v>
      </c>
      <c r="AC84" s="72">
        <f t="shared" ref="AC84:AC89" si="132">Y84+0.06</f>
        <v>0.22</v>
      </c>
      <c r="AD84" s="72">
        <f>Listen!L80</f>
        <v>-0.57299999999999995</v>
      </c>
      <c r="AE84" s="72">
        <f t="shared" si="123"/>
        <v>2.0621000000000014E-2</v>
      </c>
      <c r="AF84" s="72"/>
      <c r="AG84" s="110">
        <v>0</v>
      </c>
      <c r="AH84" s="101">
        <v>0</v>
      </c>
      <c r="AI84" s="101">
        <f t="shared" si="83"/>
        <v>5.0000000000000001E-3</v>
      </c>
      <c r="AJ84" s="101">
        <v>0</v>
      </c>
      <c r="AK84" s="101">
        <f t="shared" si="124"/>
        <v>5.0000000000000001E-3</v>
      </c>
      <c r="AL84" s="101">
        <f t="shared" si="56"/>
        <v>0.04</v>
      </c>
      <c r="AM84" s="101">
        <v>7.4999999999999997E-3</v>
      </c>
      <c r="AN84" s="101">
        <v>0</v>
      </c>
      <c r="AO84" s="101">
        <v>0</v>
      </c>
      <c r="AP84" s="101">
        <v>0.155</v>
      </c>
      <c r="AQ84" s="101">
        <v>0</v>
      </c>
      <c r="AR84" s="101">
        <v>0.04</v>
      </c>
      <c r="AS84" s="101"/>
      <c r="AT84" s="72"/>
      <c r="AU84" s="72"/>
      <c r="AV84" s="72">
        <f>Listen!F80</f>
        <v>0.44</v>
      </c>
      <c r="AW84" s="72">
        <f>Listen!G80</f>
        <v>0.38500000000000001</v>
      </c>
      <c r="AX84" s="72">
        <f>Listen!H80</f>
        <v>0.19500000000000001</v>
      </c>
      <c r="AY84" s="72">
        <f>Listen!I80</f>
        <v>0.16500000000000001</v>
      </c>
      <c r="AZ84" s="72">
        <f>Listen!J80</f>
        <v>-0.09</v>
      </c>
      <c r="BA84" s="72">
        <f>Listen!K80</f>
        <v>-7.0000000000000007E-2</v>
      </c>
      <c r="BB84" s="72">
        <f>Listen!L80</f>
        <v>-0.57299999999999995</v>
      </c>
      <c r="BC84" s="126">
        <f t="shared" si="95"/>
        <v>-8.5000000000000006E-2</v>
      </c>
      <c r="BD84" s="126">
        <f t="shared" si="82"/>
        <v>-8.5000000000000006E-2</v>
      </c>
      <c r="BE84" s="124">
        <f t="shared" si="115"/>
        <v>0.12099263932702416</v>
      </c>
      <c r="BF84" s="124">
        <f t="shared" si="116"/>
        <v>0.15172813688212927</v>
      </c>
      <c r="BG84" s="124">
        <f t="shared" si="117"/>
        <v>0.16850381679389309</v>
      </c>
    </row>
    <row r="85" spans="1:59">
      <c r="A85" s="43">
        <v>39234</v>
      </c>
      <c r="B85" s="44">
        <f>+Listen!C81</f>
        <v>4.4560000000000004</v>
      </c>
      <c r="C85" s="51"/>
      <c r="D85" s="52">
        <f t="shared" si="119"/>
        <v>0.16</v>
      </c>
      <c r="E85" s="52">
        <f t="shared" si="113"/>
        <v>0.16</v>
      </c>
      <c r="F85" s="53">
        <f t="shared" si="57"/>
        <v>0.15</v>
      </c>
      <c r="G85" s="54">
        <f t="shared" si="97"/>
        <v>0.125</v>
      </c>
      <c r="H85" s="53">
        <f t="shared" si="102"/>
        <v>0.15</v>
      </c>
      <c r="I85" s="65">
        <f t="shared" si="125"/>
        <v>0.16</v>
      </c>
      <c r="J85" s="54">
        <f t="shared" si="98"/>
        <v>0.16</v>
      </c>
      <c r="K85" s="58">
        <f t="shared" si="58"/>
        <v>0.16</v>
      </c>
      <c r="L85" s="62">
        <f t="shared" si="126"/>
        <v>0.185</v>
      </c>
      <c r="M85" s="60">
        <f t="shared" si="48"/>
        <v>0.185</v>
      </c>
      <c r="N85" s="54">
        <f t="shared" si="99"/>
        <v>0.185</v>
      </c>
      <c r="O85" s="53">
        <f t="shared" si="127"/>
        <v>0.20499999999999999</v>
      </c>
      <c r="P85" s="79">
        <f t="shared" si="128"/>
        <v>0.155</v>
      </c>
      <c r="Q85" s="56">
        <f t="shared" si="100"/>
        <v>0.155</v>
      </c>
      <c r="R85" s="54">
        <f t="shared" si="101"/>
        <v>0.155</v>
      </c>
      <c r="S85" s="53">
        <f t="shared" si="129"/>
        <v>0.155</v>
      </c>
      <c r="T85" s="53"/>
      <c r="U85" s="98">
        <f t="shared" si="120"/>
        <v>-4.0000000000000008E-2</v>
      </c>
      <c r="V85" s="98">
        <f t="shared" si="114"/>
        <v>1.4999999999999993E-2</v>
      </c>
      <c r="W85" s="98">
        <f t="shared" si="130"/>
        <v>0.16</v>
      </c>
      <c r="X85" s="72"/>
      <c r="Y85" s="72">
        <f t="shared" si="131"/>
        <v>0.15</v>
      </c>
      <c r="Z85" s="72">
        <v>0.06</v>
      </c>
      <c r="AA85" s="72">
        <f t="shared" si="121"/>
        <v>0.15</v>
      </c>
      <c r="AB85" s="72">
        <f t="shared" si="122"/>
        <v>0.21</v>
      </c>
      <c r="AC85" s="72">
        <f t="shared" si="132"/>
        <v>0.21</v>
      </c>
      <c r="AD85" s="72">
        <f>Listen!L81</f>
        <v>-0.57299999999999995</v>
      </c>
      <c r="AE85" s="72">
        <f t="shared" si="123"/>
        <v>1.0324E-2</v>
      </c>
      <c r="AF85" s="72"/>
      <c r="AG85" s="110">
        <v>0</v>
      </c>
      <c r="AH85" s="101">
        <v>0</v>
      </c>
      <c r="AI85" s="101">
        <f t="shared" si="83"/>
        <v>5.0000000000000001E-3</v>
      </c>
      <c r="AJ85" s="101">
        <v>0</v>
      </c>
      <c r="AK85" s="101">
        <f t="shared" si="124"/>
        <v>5.0000000000000001E-3</v>
      </c>
      <c r="AL85" s="101">
        <f t="shared" si="56"/>
        <v>0.04</v>
      </c>
      <c r="AM85" s="101">
        <v>7.4999999999999997E-3</v>
      </c>
      <c r="AN85" s="101">
        <v>0</v>
      </c>
      <c r="AO85" s="101">
        <v>0</v>
      </c>
      <c r="AP85" s="101">
        <v>0.155</v>
      </c>
      <c r="AQ85" s="101">
        <v>0</v>
      </c>
      <c r="AR85" s="101">
        <v>0.04</v>
      </c>
      <c r="AS85" s="101"/>
      <c r="AT85" s="72"/>
      <c r="AU85" s="72"/>
      <c r="AV85" s="72">
        <f>Listen!F81</f>
        <v>0.44</v>
      </c>
      <c r="AW85" s="72">
        <f>Listen!G81</f>
        <v>0.38500000000000001</v>
      </c>
      <c r="AX85" s="72">
        <f>Listen!H81</f>
        <v>0.19500000000000001</v>
      </c>
      <c r="AY85" s="72">
        <f>Listen!I81</f>
        <v>0.17</v>
      </c>
      <c r="AZ85" s="72">
        <f>Listen!J81</f>
        <v>-0.09</v>
      </c>
      <c r="BA85" s="72">
        <f>Listen!K81</f>
        <v>-7.0000000000000007E-2</v>
      </c>
      <c r="BB85" s="72">
        <f>Listen!L81</f>
        <v>-0.57299999999999995</v>
      </c>
      <c r="BC85" s="126">
        <f t="shared" si="95"/>
        <v>-8.5000000000000006E-2</v>
      </c>
      <c r="BD85" s="126">
        <f t="shared" si="82"/>
        <v>-8.5000000000000006E-2</v>
      </c>
      <c r="BE85" s="124">
        <f t="shared" si="115"/>
        <v>0.1226231717809005</v>
      </c>
      <c r="BF85" s="124">
        <f t="shared" si="116"/>
        <v>0.1535570342205323</v>
      </c>
      <c r="BG85" s="124">
        <f t="shared" si="117"/>
        <v>0.17019847328244275</v>
      </c>
    </row>
    <row r="86" spans="1:59">
      <c r="A86" s="43">
        <v>39264</v>
      </c>
      <c r="B86" s="44">
        <f>+Listen!C82</f>
        <v>4.4960000000000004</v>
      </c>
      <c r="C86" s="51"/>
      <c r="D86" s="52">
        <f t="shared" si="119"/>
        <v>0.16</v>
      </c>
      <c r="E86" s="52">
        <f t="shared" si="113"/>
        <v>0.16</v>
      </c>
      <c r="F86" s="53">
        <f t="shared" si="57"/>
        <v>0.15</v>
      </c>
      <c r="G86" s="54">
        <f t="shared" si="97"/>
        <v>0.125</v>
      </c>
      <c r="H86" s="53">
        <f t="shared" si="102"/>
        <v>0.15</v>
      </c>
      <c r="I86" s="65">
        <f t="shared" si="125"/>
        <v>0.16</v>
      </c>
      <c r="J86" s="54">
        <f t="shared" si="98"/>
        <v>0.16</v>
      </c>
      <c r="K86" s="58">
        <f t="shared" si="58"/>
        <v>0.16</v>
      </c>
      <c r="L86" s="62">
        <f t="shared" si="126"/>
        <v>0.185</v>
      </c>
      <c r="M86" s="60">
        <f t="shared" si="48"/>
        <v>0.185</v>
      </c>
      <c r="N86" s="54">
        <f t="shared" si="99"/>
        <v>0.185</v>
      </c>
      <c r="O86" s="53">
        <f t="shared" si="127"/>
        <v>0.20499999999999999</v>
      </c>
      <c r="P86" s="79">
        <f t="shared" si="128"/>
        <v>0.155</v>
      </c>
      <c r="Q86" s="56">
        <f t="shared" si="100"/>
        <v>0.155</v>
      </c>
      <c r="R86" s="54">
        <f t="shared" si="101"/>
        <v>0.155</v>
      </c>
      <c r="S86" s="53">
        <f t="shared" si="129"/>
        <v>0.155</v>
      </c>
      <c r="T86" s="53"/>
      <c r="U86" s="98">
        <f t="shared" si="120"/>
        <v>-4.0000000000000008E-2</v>
      </c>
      <c r="V86" s="98">
        <f t="shared" si="114"/>
        <v>1.4999999999999993E-2</v>
      </c>
      <c r="W86" s="98">
        <f t="shared" si="130"/>
        <v>0.16</v>
      </c>
      <c r="X86" s="72"/>
      <c r="Y86" s="72">
        <f t="shared" si="131"/>
        <v>0.15</v>
      </c>
      <c r="Z86" s="72">
        <v>0.06</v>
      </c>
      <c r="AA86" s="72">
        <f t="shared" si="121"/>
        <v>0.15</v>
      </c>
      <c r="AB86" s="72">
        <f t="shared" si="122"/>
        <v>0.21</v>
      </c>
      <c r="AC86" s="72">
        <f t="shared" si="132"/>
        <v>0.21</v>
      </c>
      <c r="AD86" s="72">
        <f>Listen!L82</f>
        <v>-0.57299999999999995</v>
      </c>
      <c r="AE86" s="72">
        <f t="shared" si="123"/>
        <v>9.883999999999997E-3</v>
      </c>
      <c r="AF86" s="72"/>
      <c r="AG86" s="110">
        <v>0</v>
      </c>
      <c r="AH86" s="101">
        <v>0</v>
      </c>
      <c r="AI86" s="101">
        <f t="shared" si="83"/>
        <v>5.0000000000000001E-3</v>
      </c>
      <c r="AJ86" s="101">
        <v>0</v>
      </c>
      <c r="AK86" s="101">
        <f t="shared" si="124"/>
        <v>5.0000000000000001E-3</v>
      </c>
      <c r="AL86" s="101">
        <f t="shared" si="56"/>
        <v>0.04</v>
      </c>
      <c r="AM86" s="101">
        <v>0.01</v>
      </c>
      <c r="AN86" s="101">
        <v>0</v>
      </c>
      <c r="AO86" s="101">
        <v>0</v>
      </c>
      <c r="AP86" s="101">
        <v>0.155</v>
      </c>
      <c r="AQ86" s="101">
        <v>0</v>
      </c>
      <c r="AR86" s="101">
        <v>0.04</v>
      </c>
      <c r="AS86" s="101"/>
      <c r="AT86" s="72"/>
      <c r="AU86" s="72"/>
      <c r="AV86" s="72">
        <f>Listen!F82</f>
        <v>0.5</v>
      </c>
      <c r="AW86" s="72">
        <f>Listen!G82</f>
        <v>0.39750000000000002</v>
      </c>
      <c r="AX86" s="72">
        <f>Listen!H82</f>
        <v>0.26500000000000001</v>
      </c>
      <c r="AY86" s="72">
        <f>Listen!I82</f>
        <v>0.17499999999999999</v>
      </c>
      <c r="AZ86" s="72">
        <f>Listen!J82</f>
        <v>-0.09</v>
      </c>
      <c r="BA86" s="72">
        <f>Listen!K82</f>
        <v>-7.0000000000000007E-2</v>
      </c>
      <c r="BB86" s="72">
        <f>Listen!L82</f>
        <v>-0.57299999999999995</v>
      </c>
      <c r="BC86" s="126">
        <f t="shared" si="95"/>
        <v>-8.5000000000000006E-2</v>
      </c>
      <c r="BD86" s="126">
        <f t="shared" si="82"/>
        <v>-8.5000000000000006E-2</v>
      </c>
      <c r="BE86" s="124">
        <f t="shared" si="115"/>
        <v>0.12438590956887487</v>
      </c>
      <c r="BF86" s="124">
        <f t="shared" si="116"/>
        <v>0.15553422053231936</v>
      </c>
      <c r="BG86" s="124">
        <f t="shared" si="117"/>
        <v>0.17203053435114501</v>
      </c>
    </row>
    <row r="87" spans="1:59">
      <c r="A87" s="43">
        <v>39295</v>
      </c>
      <c r="B87" s="44">
        <f>+Listen!C83</f>
        <v>4.5439999999999996</v>
      </c>
      <c r="C87" s="51"/>
      <c r="D87" s="52">
        <f t="shared" si="119"/>
        <v>0.16</v>
      </c>
      <c r="E87" s="52">
        <f t="shared" si="113"/>
        <v>0.16</v>
      </c>
      <c r="F87" s="53">
        <f t="shared" si="57"/>
        <v>0.15</v>
      </c>
      <c r="G87" s="54">
        <f t="shared" si="97"/>
        <v>0.125</v>
      </c>
      <c r="H87" s="53">
        <f t="shared" si="102"/>
        <v>0.15</v>
      </c>
      <c r="I87" s="65">
        <f t="shared" si="125"/>
        <v>0.16</v>
      </c>
      <c r="J87" s="54">
        <f t="shared" si="98"/>
        <v>0.16</v>
      </c>
      <c r="K87" s="58">
        <f t="shared" si="58"/>
        <v>0.16</v>
      </c>
      <c r="L87" s="62">
        <f t="shared" si="126"/>
        <v>0.185</v>
      </c>
      <c r="M87" s="60">
        <f t="shared" si="48"/>
        <v>0.185</v>
      </c>
      <c r="N87" s="54">
        <f t="shared" si="99"/>
        <v>0.185</v>
      </c>
      <c r="O87" s="53">
        <f t="shared" si="127"/>
        <v>0.20499999999999999</v>
      </c>
      <c r="P87" s="79">
        <f t="shared" si="128"/>
        <v>0.155</v>
      </c>
      <c r="Q87" s="56">
        <f t="shared" si="100"/>
        <v>0.155</v>
      </c>
      <c r="R87" s="54">
        <f t="shared" si="101"/>
        <v>0.155</v>
      </c>
      <c r="S87" s="53">
        <f t="shared" si="129"/>
        <v>0.155</v>
      </c>
      <c r="T87" s="53"/>
      <c r="U87" s="98">
        <f t="shared" si="120"/>
        <v>-4.0000000000000008E-2</v>
      </c>
      <c r="V87" s="98">
        <f t="shared" si="114"/>
        <v>1.4999999999999993E-2</v>
      </c>
      <c r="W87" s="98">
        <f t="shared" si="130"/>
        <v>0.16</v>
      </c>
      <c r="X87" s="72"/>
      <c r="Y87" s="72">
        <f t="shared" si="131"/>
        <v>0.15</v>
      </c>
      <c r="Z87" s="72">
        <v>0.06</v>
      </c>
      <c r="AA87" s="72">
        <f t="shared" si="121"/>
        <v>0.15</v>
      </c>
      <c r="AB87" s="72">
        <f t="shared" si="122"/>
        <v>0.21</v>
      </c>
      <c r="AC87" s="72">
        <f t="shared" si="132"/>
        <v>0.21</v>
      </c>
      <c r="AD87" s="72">
        <f>Listen!L83</f>
        <v>-0.57299999999999995</v>
      </c>
      <c r="AE87" s="72">
        <f t="shared" si="123"/>
        <v>9.3560000000000101E-3</v>
      </c>
      <c r="AF87" s="72"/>
      <c r="AG87" s="110">
        <v>0</v>
      </c>
      <c r="AH87" s="101">
        <v>0</v>
      </c>
      <c r="AI87" s="101">
        <f t="shared" si="83"/>
        <v>5.0000000000000001E-3</v>
      </c>
      <c r="AJ87" s="101">
        <v>0</v>
      </c>
      <c r="AK87" s="101">
        <f t="shared" si="124"/>
        <v>5.0000000000000001E-3</v>
      </c>
      <c r="AL87" s="101">
        <f t="shared" si="56"/>
        <v>0.04</v>
      </c>
      <c r="AM87" s="101">
        <v>1.2500000000000001E-2</v>
      </c>
      <c r="AN87" s="101">
        <v>0</v>
      </c>
      <c r="AO87" s="101">
        <v>0</v>
      </c>
      <c r="AP87" s="101">
        <v>0.155</v>
      </c>
      <c r="AQ87" s="101">
        <v>0</v>
      </c>
      <c r="AR87" s="101">
        <v>0.04</v>
      </c>
      <c r="AS87" s="101"/>
      <c r="AT87" s="72"/>
      <c r="AU87" s="72"/>
      <c r="AV87" s="72">
        <f>Listen!F83</f>
        <v>0.5</v>
      </c>
      <c r="AW87" s="72">
        <f>Listen!G83</f>
        <v>0.4</v>
      </c>
      <c r="AX87" s="72">
        <f>Listen!H83</f>
        <v>0.20499999999999999</v>
      </c>
      <c r="AY87" s="72">
        <f>Listen!I83</f>
        <v>0.17499999999999999</v>
      </c>
      <c r="AZ87" s="72">
        <f>Listen!J83</f>
        <v>-0.09</v>
      </c>
      <c r="BA87" s="72">
        <f>Listen!K83</f>
        <v>-7.0000000000000007E-2</v>
      </c>
      <c r="BB87" s="72">
        <f>Listen!L83</f>
        <v>-0.57299999999999995</v>
      </c>
      <c r="BC87" s="126">
        <f t="shared" si="95"/>
        <v>-8.5000000000000006E-2</v>
      </c>
      <c r="BD87" s="126">
        <f t="shared" si="82"/>
        <v>-8.5000000000000006E-2</v>
      </c>
      <c r="BE87" s="124">
        <f t="shared" si="115"/>
        <v>0.12650119491444412</v>
      </c>
      <c r="BF87" s="124">
        <f t="shared" si="116"/>
        <v>0.15790684410646383</v>
      </c>
      <c r="BG87" s="124">
        <f t="shared" si="117"/>
        <v>0.17422900763358778</v>
      </c>
    </row>
    <row r="88" spans="1:59">
      <c r="A88" s="43">
        <v>39326</v>
      </c>
      <c r="B88" s="44">
        <f>+Listen!C84</f>
        <v>4.5570000000000004</v>
      </c>
      <c r="C88" s="51"/>
      <c r="D88" s="52">
        <f t="shared" si="119"/>
        <v>0.18</v>
      </c>
      <c r="E88" s="52">
        <f t="shared" si="113"/>
        <v>0.18</v>
      </c>
      <c r="F88" s="53">
        <f t="shared" si="57"/>
        <v>0.16999999999999998</v>
      </c>
      <c r="G88" s="54">
        <f t="shared" si="97"/>
        <v>0.14499999999999999</v>
      </c>
      <c r="H88" s="53">
        <f t="shared" si="102"/>
        <v>0.16999999999999998</v>
      </c>
      <c r="I88" s="65">
        <f t="shared" si="125"/>
        <v>0.18</v>
      </c>
      <c r="J88" s="54">
        <f t="shared" si="98"/>
        <v>0.18</v>
      </c>
      <c r="K88" s="58">
        <f t="shared" si="58"/>
        <v>0.18</v>
      </c>
      <c r="L88" s="62">
        <f t="shared" si="126"/>
        <v>0.20499999999999999</v>
      </c>
      <c r="M88" s="60">
        <f t="shared" ref="M88:M151" si="133">L88-0</f>
        <v>0.20499999999999999</v>
      </c>
      <c r="N88" s="54">
        <f t="shared" si="99"/>
        <v>0.20499999999999999</v>
      </c>
      <c r="O88" s="53">
        <f t="shared" si="127"/>
        <v>0.22499999999999998</v>
      </c>
      <c r="P88" s="79">
        <f t="shared" si="128"/>
        <v>0.17499999999999999</v>
      </c>
      <c r="Q88" s="56">
        <f t="shared" si="100"/>
        <v>0.17499999999999999</v>
      </c>
      <c r="R88" s="54">
        <f t="shared" si="101"/>
        <v>0.17499999999999999</v>
      </c>
      <c r="S88" s="53">
        <f t="shared" si="129"/>
        <v>0.17499999999999999</v>
      </c>
      <c r="T88" s="53"/>
      <c r="U88" s="98">
        <f t="shared" si="120"/>
        <v>-2.0000000000000018E-2</v>
      </c>
      <c r="V88" s="98">
        <f t="shared" si="114"/>
        <v>3.4999999999999983E-2</v>
      </c>
      <c r="W88" s="98">
        <f t="shared" si="130"/>
        <v>0.18</v>
      </c>
      <c r="X88" s="72"/>
      <c r="Y88" s="72">
        <f t="shared" si="131"/>
        <v>0.16999999999999998</v>
      </c>
      <c r="Z88" s="72">
        <v>0.08</v>
      </c>
      <c r="AA88" s="72">
        <f t="shared" si="121"/>
        <v>0.16999999999999998</v>
      </c>
      <c r="AB88" s="72">
        <f t="shared" si="122"/>
        <v>0.22999999999999998</v>
      </c>
      <c r="AC88" s="72">
        <f t="shared" si="132"/>
        <v>0.22999999999999998</v>
      </c>
      <c r="AD88" s="72">
        <f>Listen!L84</f>
        <v>-0.57299999999999995</v>
      </c>
      <c r="AE88" s="72">
        <f t="shared" si="123"/>
        <v>2.8992999999999998E-2</v>
      </c>
      <c r="AF88" s="72"/>
      <c r="AG88" s="110">
        <v>0</v>
      </c>
      <c r="AH88" s="101">
        <v>0</v>
      </c>
      <c r="AI88" s="101">
        <f t="shared" si="83"/>
        <v>5.0000000000000001E-3</v>
      </c>
      <c r="AJ88" s="101">
        <v>0</v>
      </c>
      <c r="AK88" s="101">
        <f t="shared" si="124"/>
        <v>5.0000000000000001E-3</v>
      </c>
      <c r="AL88" s="101">
        <f t="shared" ref="AL88:AL151" si="134">AL76</f>
        <v>0.04</v>
      </c>
      <c r="AM88" s="101">
        <v>1.2500000000000001E-2</v>
      </c>
      <c r="AN88" s="101">
        <v>0</v>
      </c>
      <c r="AO88" s="101">
        <v>0</v>
      </c>
      <c r="AP88" s="101">
        <v>0.155</v>
      </c>
      <c r="AQ88" s="101">
        <v>0</v>
      </c>
      <c r="AR88" s="101">
        <v>0.04</v>
      </c>
      <c r="AS88" s="101"/>
      <c r="AT88" s="72"/>
      <c r="AU88" s="72"/>
      <c r="AV88" s="72">
        <f>Listen!F84</f>
        <v>0.46</v>
      </c>
      <c r="AW88" s="72">
        <f>Listen!G84</f>
        <v>0.39750000000000002</v>
      </c>
      <c r="AX88" s="72">
        <f>Listen!H84</f>
        <v>0.185</v>
      </c>
      <c r="AY88" s="72">
        <f>Listen!I84</f>
        <v>0.16500000000000001</v>
      </c>
      <c r="AZ88" s="72">
        <f>Listen!J84</f>
        <v>-0.09</v>
      </c>
      <c r="BA88" s="72">
        <f>Listen!K84</f>
        <v>-7.0000000000000007E-2</v>
      </c>
      <c r="BB88" s="72">
        <f>Listen!L84</f>
        <v>-0.57299999999999995</v>
      </c>
      <c r="BC88" s="126">
        <f t="shared" si="95"/>
        <v>-8.5000000000000006E-2</v>
      </c>
      <c r="BD88" s="126">
        <f t="shared" si="82"/>
        <v>-8.5000000000000006E-2</v>
      </c>
      <c r="BE88" s="124">
        <f t="shared" si="115"/>
        <v>0.12707408469553583</v>
      </c>
      <c r="BF88" s="124">
        <f t="shared" si="116"/>
        <v>0.15854942965779467</v>
      </c>
      <c r="BG88" s="124">
        <f t="shared" si="117"/>
        <v>0.17482442748091603</v>
      </c>
    </row>
    <row r="89" spans="1:59">
      <c r="A89" s="43">
        <v>39356</v>
      </c>
      <c r="B89" s="44">
        <f>+Listen!C85</f>
        <v>4.59</v>
      </c>
      <c r="C89" s="51"/>
      <c r="D89" s="52">
        <f t="shared" si="119"/>
        <v>0.19</v>
      </c>
      <c r="E89" s="52">
        <f t="shared" si="113"/>
        <v>0.19</v>
      </c>
      <c r="F89" s="53">
        <f t="shared" si="57"/>
        <v>0.18</v>
      </c>
      <c r="G89" s="54">
        <f t="shared" si="97"/>
        <v>0.155</v>
      </c>
      <c r="H89" s="53">
        <f t="shared" si="102"/>
        <v>0.18</v>
      </c>
      <c r="I89" s="65">
        <f t="shared" si="125"/>
        <v>0.19</v>
      </c>
      <c r="J89" s="54">
        <f t="shared" si="98"/>
        <v>0.19</v>
      </c>
      <c r="K89" s="58">
        <f t="shared" si="58"/>
        <v>0.19</v>
      </c>
      <c r="L89" s="62">
        <f t="shared" si="126"/>
        <v>0.215</v>
      </c>
      <c r="M89" s="60">
        <f t="shared" si="133"/>
        <v>0.215</v>
      </c>
      <c r="N89" s="54">
        <f t="shared" si="99"/>
        <v>0.215</v>
      </c>
      <c r="O89" s="53">
        <f t="shared" si="127"/>
        <v>0.23499999999999999</v>
      </c>
      <c r="P89" s="79">
        <f t="shared" si="128"/>
        <v>0.185</v>
      </c>
      <c r="Q89" s="56">
        <f t="shared" si="100"/>
        <v>0.185</v>
      </c>
      <c r="R89" s="54">
        <f t="shared" si="101"/>
        <v>0.185</v>
      </c>
      <c r="S89" s="53">
        <f t="shared" si="129"/>
        <v>0.185</v>
      </c>
      <c r="T89" s="53"/>
      <c r="U89" s="98">
        <f t="shared" si="120"/>
        <v>-1.0000000000000009E-2</v>
      </c>
      <c r="V89" s="98">
        <f t="shared" si="114"/>
        <v>4.4999999999999991E-2</v>
      </c>
      <c r="W89" s="98">
        <f t="shared" si="130"/>
        <v>0.19</v>
      </c>
      <c r="X89" s="72"/>
      <c r="Y89" s="72">
        <f t="shared" si="131"/>
        <v>0.18</v>
      </c>
      <c r="Z89" s="72">
        <v>0.09</v>
      </c>
      <c r="AA89" s="72">
        <f t="shared" si="121"/>
        <v>0.18</v>
      </c>
      <c r="AB89" s="72">
        <f t="shared" si="122"/>
        <v>0.24</v>
      </c>
      <c r="AC89" s="72">
        <f t="shared" si="132"/>
        <v>0.24</v>
      </c>
      <c r="AD89" s="72">
        <f>Listen!L85</f>
        <v>-0.57299999999999995</v>
      </c>
      <c r="AE89" s="72">
        <f t="shared" si="123"/>
        <v>3.8520000000000006E-2</v>
      </c>
      <c r="AF89" s="72"/>
      <c r="AG89" s="110">
        <v>0</v>
      </c>
      <c r="AH89" s="101">
        <v>0</v>
      </c>
      <c r="AI89" s="101">
        <f t="shared" si="83"/>
        <v>5.0000000000000001E-3</v>
      </c>
      <c r="AJ89" s="101">
        <v>0</v>
      </c>
      <c r="AK89" s="101">
        <f t="shared" si="124"/>
        <v>5.0000000000000001E-3</v>
      </c>
      <c r="AL89" s="101">
        <f t="shared" si="134"/>
        <v>0.04</v>
      </c>
      <c r="AM89" s="101">
        <v>1.2500000000000001E-2</v>
      </c>
      <c r="AN89" s="101">
        <v>0</v>
      </c>
      <c r="AO89" s="101">
        <v>0</v>
      </c>
      <c r="AP89" s="101">
        <v>0.155</v>
      </c>
      <c r="AQ89" s="101">
        <v>0</v>
      </c>
      <c r="AR89" s="101">
        <v>0.04</v>
      </c>
      <c r="AS89" s="101"/>
      <c r="AT89" s="72"/>
      <c r="AU89" s="72"/>
      <c r="AV89" s="72">
        <f>Listen!F85</f>
        <v>0.47</v>
      </c>
      <c r="AW89" s="72">
        <f>Listen!G85</f>
        <v>0.4</v>
      </c>
      <c r="AX89" s="72">
        <f>Listen!H85</f>
        <v>0.20499999999999999</v>
      </c>
      <c r="AY89" s="72">
        <f>Listen!I85</f>
        <v>0.17249999999999999</v>
      </c>
      <c r="AZ89" s="72">
        <f>Listen!J85</f>
        <v>-0.09</v>
      </c>
      <c r="BA89" s="72">
        <f>Listen!K85</f>
        <v>-7.0000000000000007E-2</v>
      </c>
      <c r="BB89" s="72">
        <f>Listen!L85</f>
        <v>-0.57299999999999995</v>
      </c>
      <c r="BC89" s="126">
        <f t="shared" si="95"/>
        <v>-8.5000000000000006E-2</v>
      </c>
      <c r="BD89" s="126">
        <f t="shared" si="82"/>
        <v>-8.5000000000000006E-2</v>
      </c>
      <c r="BE89" s="124">
        <f t="shared" si="115"/>
        <v>0.12852834337061464</v>
      </c>
      <c r="BF89" s="124">
        <f t="shared" si="116"/>
        <v>0.16018060836501896</v>
      </c>
      <c r="BG89" s="124">
        <f t="shared" si="117"/>
        <v>0.17633587786259541</v>
      </c>
    </row>
    <row r="90" spans="1:59">
      <c r="A90" s="43">
        <v>39387</v>
      </c>
      <c r="B90" s="44">
        <f>+Listen!C86</f>
        <v>4.7060000000000004</v>
      </c>
      <c r="C90" s="51"/>
      <c r="D90" s="52">
        <f>Y90+0.02</f>
        <v>0.24249999999999999</v>
      </c>
      <c r="E90" s="52">
        <f t="shared" si="113"/>
        <v>0.24249999999999999</v>
      </c>
      <c r="F90" s="53">
        <f t="shared" si="57"/>
        <v>0.23249999999999998</v>
      </c>
      <c r="G90" s="54">
        <f t="shared" si="97"/>
        <v>0.20749999999999999</v>
      </c>
      <c r="H90" s="53">
        <f t="shared" si="102"/>
        <v>0.23249999999999998</v>
      </c>
      <c r="I90" s="65">
        <f>L90+0</f>
        <v>0.39249999999999996</v>
      </c>
      <c r="J90" s="54">
        <f t="shared" si="98"/>
        <v>0.39249999999999996</v>
      </c>
      <c r="K90" s="58">
        <f t="shared" si="58"/>
        <v>0.39249999999999996</v>
      </c>
      <c r="L90" s="59">
        <f>D90+0.15</f>
        <v>0.39249999999999996</v>
      </c>
      <c r="M90" s="60">
        <f t="shared" si="133"/>
        <v>0.39249999999999996</v>
      </c>
      <c r="N90" s="54">
        <f t="shared" si="99"/>
        <v>0.39249999999999996</v>
      </c>
      <c r="O90" s="53">
        <f>+L90+0.03</f>
        <v>0.42249999999999999</v>
      </c>
      <c r="P90" s="62">
        <f>L90+0.1</f>
        <v>0.49249999999999994</v>
      </c>
      <c r="Q90" s="56">
        <f t="shared" si="100"/>
        <v>0.49249999999999994</v>
      </c>
      <c r="R90" s="54">
        <f t="shared" si="101"/>
        <v>0.49249999999999994</v>
      </c>
      <c r="S90" s="53">
        <f>+P90+0.02</f>
        <v>0.51249999999999996</v>
      </c>
      <c r="T90" s="53"/>
      <c r="U90" s="98">
        <f>D90-0.16</f>
        <v>8.249999999999999E-2</v>
      </c>
      <c r="V90" s="98">
        <f t="shared" si="114"/>
        <v>0.13749999999999998</v>
      </c>
      <c r="W90" s="98">
        <f>(U90+B90)*0.032+U90+0.01</f>
        <v>0.24573200000000001</v>
      </c>
      <c r="X90" s="72">
        <f>AVERAGE(Y90:Y94)</f>
        <v>0.23949999999999999</v>
      </c>
      <c r="Y90" s="72">
        <f>+Z90+0.1</f>
        <v>0.2225</v>
      </c>
      <c r="Z90" s="72">
        <v>0.1225</v>
      </c>
      <c r="AA90" s="72">
        <f t="shared" si="121"/>
        <v>0.2225</v>
      </c>
      <c r="AB90" s="72">
        <f t="shared" si="122"/>
        <v>0.3725</v>
      </c>
      <c r="AC90" s="72">
        <f>Y90+0.15</f>
        <v>0.3725</v>
      </c>
      <c r="AD90" s="72">
        <f>Listen!L86</f>
        <v>-0.46</v>
      </c>
      <c r="AE90" s="72">
        <f t="shared" si="123"/>
        <v>6.9386500000000004E-2</v>
      </c>
      <c r="AF90" s="72"/>
      <c r="AG90" s="110">
        <v>0</v>
      </c>
      <c r="AH90" s="101">
        <v>0</v>
      </c>
      <c r="AI90" s="101">
        <f t="shared" si="83"/>
        <v>0.02</v>
      </c>
      <c r="AJ90" s="101">
        <v>0</v>
      </c>
      <c r="AK90" s="101">
        <f t="shared" si="124"/>
        <v>0.02</v>
      </c>
      <c r="AL90" s="101">
        <f t="shared" si="134"/>
        <v>0.05</v>
      </c>
      <c r="AM90" s="101">
        <v>2.5000000000000001E-2</v>
      </c>
      <c r="AN90" s="101">
        <v>0</v>
      </c>
      <c r="AO90" s="101">
        <v>0</v>
      </c>
      <c r="AP90" s="101">
        <v>0.155</v>
      </c>
      <c r="AQ90" s="101">
        <v>5.0000000000000001E-3</v>
      </c>
      <c r="AR90" s="101">
        <v>5.5E-2</v>
      </c>
      <c r="AS90" s="101"/>
      <c r="AT90" s="72"/>
      <c r="AU90" s="72"/>
      <c r="AV90" s="72">
        <f>Listen!F86</f>
        <v>0.86</v>
      </c>
      <c r="AW90" s="72">
        <f>Listen!G86</f>
        <v>0.64500000000000002</v>
      </c>
      <c r="AX90" s="72">
        <f>Listen!H86</f>
        <v>0.3</v>
      </c>
      <c r="AY90" s="72">
        <f>Listen!I86</f>
        <v>0.24</v>
      </c>
      <c r="AZ90" s="72">
        <f>Listen!J86</f>
        <v>5.0000000000000001E-3</v>
      </c>
      <c r="BA90" s="72">
        <f>Listen!K86</f>
        <v>7.0000000000000007E-2</v>
      </c>
      <c r="BB90" s="72">
        <f>Listen!L86</f>
        <v>-0.46</v>
      </c>
      <c r="BC90" s="126">
        <f t="shared" si="95"/>
        <v>-0.10500000000000001</v>
      </c>
      <c r="BD90" s="126">
        <f t="shared" si="82"/>
        <v>-0.10500000000000001</v>
      </c>
      <c r="BE90" s="124">
        <f t="shared" si="115"/>
        <v>0.11275891406175317</v>
      </c>
      <c r="BF90" s="124">
        <f t="shared" si="116"/>
        <v>0.14492585551330794</v>
      </c>
      <c r="BG90" s="124">
        <f t="shared" si="117"/>
        <v>0.16073282442748091</v>
      </c>
    </row>
    <row r="91" spans="1:59">
      <c r="A91" s="43">
        <v>39417</v>
      </c>
      <c r="B91" s="44">
        <f>+Listen!C87</f>
        <v>4.8289999999999997</v>
      </c>
      <c r="C91" s="51"/>
      <c r="D91" s="52">
        <f>Y91+0.02</f>
        <v>0.26250000000000001</v>
      </c>
      <c r="E91" s="52">
        <f t="shared" si="113"/>
        <v>0.26250000000000001</v>
      </c>
      <c r="F91" s="53">
        <f t="shared" si="57"/>
        <v>0.2525</v>
      </c>
      <c r="G91" s="54">
        <f t="shared" si="97"/>
        <v>0.22750000000000001</v>
      </c>
      <c r="H91" s="53">
        <f t="shared" si="102"/>
        <v>0.2525</v>
      </c>
      <c r="I91" s="65">
        <f>L91+0</f>
        <v>0.41249999999999998</v>
      </c>
      <c r="J91" s="54">
        <f t="shared" si="98"/>
        <v>0.41249999999999998</v>
      </c>
      <c r="K91" s="58">
        <f t="shared" si="58"/>
        <v>0.41249999999999998</v>
      </c>
      <c r="L91" s="59">
        <f>D91+0.15</f>
        <v>0.41249999999999998</v>
      </c>
      <c r="M91" s="60">
        <f t="shared" si="133"/>
        <v>0.41249999999999998</v>
      </c>
      <c r="N91" s="54">
        <f t="shared" si="99"/>
        <v>0.41249999999999998</v>
      </c>
      <c r="O91" s="53">
        <f>+L91+0.03</f>
        <v>0.4425</v>
      </c>
      <c r="P91" s="62">
        <f>L91+0.1</f>
        <v>0.51249999999999996</v>
      </c>
      <c r="Q91" s="56">
        <f t="shared" si="100"/>
        <v>0.51249999999999996</v>
      </c>
      <c r="R91" s="54">
        <f t="shared" si="101"/>
        <v>0.51249999999999996</v>
      </c>
      <c r="S91" s="53">
        <f>+P91+0.02</f>
        <v>0.53249999999999997</v>
      </c>
      <c r="T91" s="53"/>
      <c r="U91" s="98">
        <f>D91-0.16</f>
        <v>0.10250000000000001</v>
      </c>
      <c r="V91" s="98">
        <f t="shared" si="114"/>
        <v>0.1575</v>
      </c>
      <c r="W91" s="98">
        <f>(U91+B91)*0.032+U91+0.01</f>
        <v>0.27030799999999999</v>
      </c>
      <c r="X91" s="72">
        <f>AVERAGE(Z90:Z94)</f>
        <v>0.13950000000000001</v>
      </c>
      <c r="Y91" s="72">
        <f>+Z91+0.1</f>
        <v>0.24249999999999999</v>
      </c>
      <c r="Z91" s="72">
        <v>0.14249999999999999</v>
      </c>
      <c r="AA91" s="72">
        <f t="shared" si="121"/>
        <v>0.24249999999999999</v>
      </c>
      <c r="AB91" s="72">
        <f t="shared" si="122"/>
        <v>0.39249999999999996</v>
      </c>
      <c r="AC91" s="72">
        <f>Y91+0.15</f>
        <v>0.39249999999999996</v>
      </c>
      <c r="AD91" s="72">
        <f>Listen!L87</f>
        <v>-0.46</v>
      </c>
      <c r="AE91" s="72">
        <f t="shared" si="123"/>
        <v>8.7813499999999989E-2</v>
      </c>
      <c r="AF91" s="72"/>
      <c r="AG91" s="110">
        <v>0</v>
      </c>
      <c r="AH91" s="101">
        <v>0</v>
      </c>
      <c r="AI91" s="101">
        <f t="shared" si="83"/>
        <v>0.02</v>
      </c>
      <c r="AJ91" s="101">
        <v>0</v>
      </c>
      <c r="AK91" s="101">
        <f t="shared" si="124"/>
        <v>0.02</v>
      </c>
      <c r="AL91" s="101">
        <f t="shared" si="134"/>
        <v>0.05</v>
      </c>
      <c r="AM91" s="101">
        <v>2.75E-2</v>
      </c>
      <c r="AN91" s="101">
        <v>0</v>
      </c>
      <c r="AO91" s="101">
        <v>0</v>
      </c>
      <c r="AP91" s="101">
        <v>0.155</v>
      </c>
      <c r="AQ91" s="101">
        <v>5.0000000000000001E-3</v>
      </c>
      <c r="AR91" s="101">
        <v>5.5E-2</v>
      </c>
      <c r="AS91" s="101"/>
      <c r="AT91" s="72"/>
      <c r="AU91" s="72"/>
      <c r="AV91" s="72">
        <f>Listen!F87</f>
        <v>1.28</v>
      </c>
      <c r="AW91" s="72">
        <f>Listen!G87</f>
        <v>0.98</v>
      </c>
      <c r="AX91" s="72">
        <f>Listen!H87</f>
        <v>0.37</v>
      </c>
      <c r="AY91" s="72">
        <f>Listen!I87</f>
        <v>0.26</v>
      </c>
      <c r="AZ91" s="72">
        <f>Listen!J87</f>
        <v>2.5000000000000001E-2</v>
      </c>
      <c r="BA91" s="72">
        <f>Listen!K87</f>
        <v>7.4999999999999997E-2</v>
      </c>
      <c r="BB91" s="72">
        <f>Listen!L87</f>
        <v>-0.46</v>
      </c>
      <c r="BC91" s="126">
        <f t="shared" si="95"/>
        <v>-0.1075</v>
      </c>
      <c r="BD91" s="126">
        <f t="shared" si="82"/>
        <v>-0.1075</v>
      </c>
      <c r="BE91" s="124">
        <f t="shared" si="115"/>
        <v>0.11556916164802604</v>
      </c>
      <c r="BF91" s="124">
        <f t="shared" si="116"/>
        <v>0.1483821292775665</v>
      </c>
      <c r="BG91" s="124">
        <f t="shared" si="117"/>
        <v>0.16375190839694659</v>
      </c>
    </row>
    <row r="92" spans="1:59">
      <c r="A92" s="43">
        <v>39448</v>
      </c>
      <c r="B92" s="44">
        <f>+Listen!C88</f>
        <v>4.8390000000000004</v>
      </c>
      <c r="C92" s="51"/>
      <c r="D92" s="52">
        <f>Y92+0.02</f>
        <v>0.27250000000000002</v>
      </c>
      <c r="E92" s="52">
        <f t="shared" si="113"/>
        <v>0.27250000000000002</v>
      </c>
      <c r="F92" s="53">
        <f t="shared" si="57"/>
        <v>0.26250000000000001</v>
      </c>
      <c r="G92" s="54">
        <f t="shared" si="97"/>
        <v>0.23750000000000002</v>
      </c>
      <c r="H92" s="53">
        <f t="shared" si="102"/>
        <v>0.26250000000000001</v>
      </c>
      <c r="I92" s="65">
        <f>L92+0</f>
        <v>0.42249999999999999</v>
      </c>
      <c r="J92" s="54">
        <f t="shared" si="98"/>
        <v>0.42249999999999999</v>
      </c>
      <c r="K92" s="58">
        <f t="shared" si="58"/>
        <v>0.42249999999999999</v>
      </c>
      <c r="L92" s="59">
        <f>D92+0.15</f>
        <v>0.42249999999999999</v>
      </c>
      <c r="M92" s="60">
        <f t="shared" si="133"/>
        <v>0.42249999999999999</v>
      </c>
      <c r="N92" s="54">
        <f t="shared" si="99"/>
        <v>0.42249999999999999</v>
      </c>
      <c r="O92" s="53">
        <f>+L92+0.03</f>
        <v>0.45250000000000001</v>
      </c>
      <c r="P92" s="62">
        <f>L92+0.1</f>
        <v>0.52249999999999996</v>
      </c>
      <c r="Q92" s="56">
        <f t="shared" si="100"/>
        <v>0.52249999999999996</v>
      </c>
      <c r="R92" s="54">
        <f t="shared" si="101"/>
        <v>0.52249999999999996</v>
      </c>
      <c r="S92" s="53">
        <f>+P92+0.02</f>
        <v>0.54249999999999998</v>
      </c>
      <c r="T92" s="53"/>
      <c r="U92" s="98">
        <f>D92-0.16</f>
        <v>0.11250000000000002</v>
      </c>
      <c r="V92" s="98">
        <f t="shared" si="114"/>
        <v>0.16750000000000001</v>
      </c>
      <c r="W92" s="98">
        <f>(U92+B92)*0.032+U92+0.01</f>
        <v>0.28094800000000003</v>
      </c>
      <c r="X92" s="72"/>
      <c r="Y92" s="72">
        <f>+Z92+0.1</f>
        <v>0.2525</v>
      </c>
      <c r="Z92" s="72">
        <v>0.1525</v>
      </c>
      <c r="AA92" s="72">
        <f t="shared" si="121"/>
        <v>0.2525</v>
      </c>
      <c r="AB92" s="72">
        <f t="shared" si="122"/>
        <v>0.40249999999999997</v>
      </c>
      <c r="AC92" s="72">
        <f>Y92+0.15</f>
        <v>0.40249999999999997</v>
      </c>
      <c r="AD92" s="72">
        <f>Listen!L88</f>
        <v>-0.46</v>
      </c>
      <c r="AE92" s="72">
        <f t="shared" si="123"/>
        <v>9.75935E-2</v>
      </c>
      <c r="AF92" s="72"/>
      <c r="AG92" s="110">
        <v>0</v>
      </c>
      <c r="AH92" s="101">
        <v>0</v>
      </c>
      <c r="AI92" s="101">
        <f t="shared" si="83"/>
        <v>0.02</v>
      </c>
      <c r="AJ92" s="101">
        <v>0</v>
      </c>
      <c r="AK92" s="101">
        <f t="shared" si="124"/>
        <v>0.02</v>
      </c>
      <c r="AL92" s="101">
        <f t="shared" si="134"/>
        <v>0.05</v>
      </c>
      <c r="AM92" s="101">
        <v>0.03</v>
      </c>
      <c r="AN92" s="101">
        <v>0</v>
      </c>
      <c r="AO92" s="101">
        <v>0</v>
      </c>
      <c r="AP92" s="101">
        <v>0.155</v>
      </c>
      <c r="AQ92" s="101">
        <v>5.0000000000000001E-3</v>
      </c>
      <c r="AR92" s="101">
        <v>5.5E-2</v>
      </c>
      <c r="AS92" s="101"/>
      <c r="AT92" s="72"/>
      <c r="AU92" s="72"/>
      <c r="AV92" s="72">
        <f>Listen!F88</f>
        <v>1.61</v>
      </c>
      <c r="AW92" s="72">
        <f>Listen!G88</f>
        <v>1.2050000000000001</v>
      </c>
      <c r="AX92" s="72">
        <f>Listen!H88</f>
        <v>0.4</v>
      </c>
      <c r="AY92" s="72">
        <f>Listen!I88</f>
        <v>0.27</v>
      </c>
      <c r="AZ92" s="72">
        <f>Listen!J88</f>
        <v>3.7499999999999999E-2</v>
      </c>
      <c r="BA92" s="72">
        <f>Listen!K88</f>
        <v>0.09</v>
      </c>
      <c r="BB92" s="72">
        <f>Listen!L88</f>
        <v>-0.46</v>
      </c>
      <c r="BC92" s="126">
        <f t="shared" si="95"/>
        <v>-0.11</v>
      </c>
      <c r="BD92" s="126">
        <f t="shared" si="82"/>
        <v>-0.11</v>
      </c>
      <c r="BE92" s="124">
        <f t="shared" si="115"/>
        <v>0.11339967498327123</v>
      </c>
      <c r="BF92" s="124">
        <f t="shared" si="116"/>
        <v>0.14625285171102659</v>
      </c>
      <c r="BG92" s="124">
        <f t="shared" si="117"/>
        <v>0.16159541984732828</v>
      </c>
    </row>
    <row r="93" spans="1:59">
      <c r="A93" s="43">
        <v>39479</v>
      </c>
      <c r="B93" s="44">
        <f>+Listen!C89</f>
        <v>4.7190000000000003</v>
      </c>
      <c r="C93" s="51"/>
      <c r="D93" s="52">
        <f>Y93+0.02</f>
        <v>0.26250000000000001</v>
      </c>
      <c r="E93" s="52">
        <f t="shared" si="113"/>
        <v>0.26250000000000001</v>
      </c>
      <c r="F93" s="53">
        <f t="shared" si="57"/>
        <v>0.2525</v>
      </c>
      <c r="G93" s="54">
        <f t="shared" si="97"/>
        <v>0.22750000000000001</v>
      </c>
      <c r="H93" s="53">
        <f t="shared" si="102"/>
        <v>0.2525</v>
      </c>
      <c r="I93" s="65">
        <f>L93+0</f>
        <v>0.41249999999999998</v>
      </c>
      <c r="J93" s="54">
        <f t="shared" si="98"/>
        <v>0.41249999999999998</v>
      </c>
      <c r="K93" s="58">
        <f t="shared" si="58"/>
        <v>0.41249999999999998</v>
      </c>
      <c r="L93" s="59">
        <f>D93+0.15</f>
        <v>0.41249999999999998</v>
      </c>
      <c r="M93" s="60">
        <f t="shared" si="133"/>
        <v>0.41249999999999998</v>
      </c>
      <c r="N93" s="54">
        <f t="shared" si="99"/>
        <v>0.41249999999999998</v>
      </c>
      <c r="O93" s="53">
        <f>+L93+0.03</f>
        <v>0.4425</v>
      </c>
      <c r="P93" s="62">
        <f>L93+0.1</f>
        <v>0.51249999999999996</v>
      </c>
      <c r="Q93" s="56">
        <f t="shared" si="100"/>
        <v>0.51249999999999996</v>
      </c>
      <c r="R93" s="54">
        <f t="shared" si="101"/>
        <v>0.51249999999999996</v>
      </c>
      <c r="S93" s="53">
        <f>+P93+0.02</f>
        <v>0.53249999999999997</v>
      </c>
      <c r="T93" s="53"/>
      <c r="U93" s="98">
        <f>D93-0.16</f>
        <v>0.10250000000000001</v>
      </c>
      <c r="V93" s="98">
        <f t="shared" si="114"/>
        <v>0.1575</v>
      </c>
      <c r="W93" s="98">
        <f>(U93+B93)*0.032+U93+0.01</f>
        <v>0.26678800000000003</v>
      </c>
      <c r="X93" s="72"/>
      <c r="Y93" s="72">
        <f>+Z93+0.1</f>
        <v>0.24249999999999999</v>
      </c>
      <c r="Z93" s="72">
        <v>0.14249999999999999</v>
      </c>
      <c r="AA93" s="72">
        <f t="shared" si="121"/>
        <v>0.24249999999999999</v>
      </c>
      <c r="AB93" s="72">
        <f t="shared" si="122"/>
        <v>0.39249999999999996</v>
      </c>
      <c r="AC93" s="72">
        <f>Y93+0.15</f>
        <v>0.39249999999999996</v>
      </c>
      <c r="AD93" s="72">
        <f>Listen!L89</f>
        <v>-0.46</v>
      </c>
      <c r="AE93" s="72">
        <f t="shared" si="123"/>
        <v>8.9023499999999978E-2</v>
      </c>
      <c r="AF93" s="72"/>
      <c r="AG93" s="110">
        <v>0</v>
      </c>
      <c r="AH93" s="101">
        <v>0</v>
      </c>
      <c r="AI93" s="101">
        <f t="shared" si="83"/>
        <v>0.02</v>
      </c>
      <c r="AJ93" s="101">
        <v>0</v>
      </c>
      <c r="AK93" s="101">
        <f t="shared" si="124"/>
        <v>0.02</v>
      </c>
      <c r="AL93" s="101">
        <f t="shared" si="134"/>
        <v>0.05</v>
      </c>
      <c r="AM93" s="101">
        <v>3.2500000000000001E-2</v>
      </c>
      <c r="AN93" s="101">
        <v>0</v>
      </c>
      <c r="AO93" s="101">
        <v>0</v>
      </c>
      <c r="AP93" s="101">
        <v>0.155</v>
      </c>
      <c r="AQ93" s="101">
        <v>5.0000000000000001E-3</v>
      </c>
      <c r="AR93" s="101">
        <v>5.5E-2</v>
      </c>
      <c r="AS93" s="101"/>
      <c r="AT93" s="72"/>
      <c r="AU93" s="72"/>
      <c r="AV93" s="72">
        <f>Listen!F89</f>
        <v>1.57</v>
      </c>
      <c r="AW93" s="72">
        <f>Listen!G89</f>
        <v>1.2050000000000001</v>
      </c>
      <c r="AX93" s="72">
        <f>Listen!H89</f>
        <v>0.39</v>
      </c>
      <c r="AY93" s="72">
        <f>Listen!I89</f>
        <v>0.27</v>
      </c>
      <c r="AZ93" s="72">
        <f>Listen!J89</f>
        <v>4.2500000000000003E-2</v>
      </c>
      <c r="BA93" s="72">
        <f>Listen!K89</f>
        <v>0.09</v>
      </c>
      <c r="BB93" s="72">
        <f>Listen!L89</f>
        <v>-0.46</v>
      </c>
      <c r="BC93" s="126">
        <f t="shared" si="95"/>
        <v>-0.10250000000000001</v>
      </c>
      <c r="BD93" s="126">
        <f t="shared" si="82"/>
        <v>-0.10250000000000001</v>
      </c>
      <c r="BE93" s="124">
        <f t="shared" si="115"/>
        <v>0.11594197495459327</v>
      </c>
      <c r="BF93" s="124">
        <f t="shared" si="116"/>
        <v>0.14819201520912548</v>
      </c>
      <c r="BG93" s="124">
        <f t="shared" si="117"/>
        <v>0.16394274809160306</v>
      </c>
    </row>
    <row r="94" spans="1:59">
      <c r="A94" s="43">
        <v>39508</v>
      </c>
      <c r="B94" s="44">
        <f>+Listen!C90</f>
        <v>4.5789999999999997</v>
      </c>
      <c r="C94" s="51"/>
      <c r="D94" s="52">
        <f>Y94+0.02</f>
        <v>0.25750000000000001</v>
      </c>
      <c r="E94" s="52">
        <f t="shared" si="113"/>
        <v>0.25750000000000001</v>
      </c>
      <c r="F94" s="53">
        <f t="shared" si="57"/>
        <v>0.2475</v>
      </c>
      <c r="G94" s="54">
        <f t="shared" si="97"/>
        <v>0.2225</v>
      </c>
      <c r="H94" s="53">
        <f t="shared" si="102"/>
        <v>0.2475</v>
      </c>
      <c r="I94" s="65">
        <f>L94+0</f>
        <v>0.40749999999999997</v>
      </c>
      <c r="J94" s="54">
        <f t="shared" si="98"/>
        <v>0.40749999999999997</v>
      </c>
      <c r="K94" s="58">
        <f t="shared" ref="K94:K157" si="135">I94+0</f>
        <v>0.40749999999999997</v>
      </c>
      <c r="L94" s="59">
        <f>D94+0.15</f>
        <v>0.40749999999999997</v>
      </c>
      <c r="M94" s="60">
        <f t="shared" si="133"/>
        <v>0.40749999999999997</v>
      </c>
      <c r="N94" s="54">
        <f t="shared" si="99"/>
        <v>0.40749999999999997</v>
      </c>
      <c r="O94" s="53">
        <f>+L94+0.03</f>
        <v>0.4375</v>
      </c>
      <c r="P94" s="62">
        <f>L94+0.1</f>
        <v>0.50749999999999995</v>
      </c>
      <c r="Q94" s="56">
        <f t="shared" si="100"/>
        <v>0.50749999999999995</v>
      </c>
      <c r="R94" s="54">
        <f t="shared" si="101"/>
        <v>0.50749999999999995</v>
      </c>
      <c r="S94" s="53">
        <f>+P94+0.02</f>
        <v>0.52749999999999997</v>
      </c>
      <c r="T94" s="53"/>
      <c r="U94" s="98">
        <f>D94-0.16</f>
        <v>9.7500000000000003E-2</v>
      </c>
      <c r="V94" s="98">
        <f t="shared" si="114"/>
        <v>0.1525</v>
      </c>
      <c r="W94" s="98">
        <f>(U94+B94)*0.032+U94+0.01</f>
        <v>0.25714799999999999</v>
      </c>
      <c r="X94" s="72"/>
      <c r="Y94" s="72">
        <f>+Z94+0.1</f>
        <v>0.23750000000000002</v>
      </c>
      <c r="Z94" s="72">
        <v>0.13750000000000001</v>
      </c>
      <c r="AA94" s="72">
        <f t="shared" si="121"/>
        <v>0.23750000000000002</v>
      </c>
      <c r="AB94" s="72">
        <f t="shared" si="122"/>
        <v>0.38750000000000001</v>
      </c>
      <c r="AC94" s="72">
        <f>Y94+0.15</f>
        <v>0.38750000000000001</v>
      </c>
      <c r="AD94" s="72">
        <f>Listen!L90</f>
        <v>-0.46</v>
      </c>
      <c r="AE94" s="72">
        <f t="shared" si="123"/>
        <v>8.5618500000000014E-2</v>
      </c>
      <c r="AF94" s="72"/>
      <c r="AG94" s="110">
        <v>0</v>
      </c>
      <c r="AH94" s="101">
        <v>0</v>
      </c>
      <c r="AI94" s="101">
        <f t="shared" si="83"/>
        <v>0.02</v>
      </c>
      <c r="AJ94" s="101">
        <v>0</v>
      </c>
      <c r="AK94" s="101">
        <f t="shared" si="124"/>
        <v>0.02</v>
      </c>
      <c r="AL94" s="101">
        <f t="shared" si="134"/>
        <v>0.05</v>
      </c>
      <c r="AM94" s="101">
        <v>3.5000000000000003E-2</v>
      </c>
      <c r="AN94" s="101">
        <v>0</v>
      </c>
      <c r="AO94" s="101">
        <v>0</v>
      </c>
      <c r="AP94" s="101">
        <v>0.155</v>
      </c>
      <c r="AQ94" s="101">
        <v>5.0000000000000001E-3</v>
      </c>
      <c r="AR94" s="101">
        <v>5.5E-2</v>
      </c>
      <c r="AS94" s="101"/>
      <c r="AT94" s="72"/>
      <c r="AU94" s="72"/>
      <c r="AV94" s="72">
        <f>Listen!F90</f>
        <v>0.93</v>
      </c>
      <c r="AW94" s="72">
        <f>Listen!G90</f>
        <v>0.81499999999999995</v>
      </c>
      <c r="AX94" s="72">
        <f>Listen!H90</f>
        <v>0.39</v>
      </c>
      <c r="AY94" s="72">
        <f>Listen!I90</f>
        <v>0.24</v>
      </c>
      <c r="AZ94" s="72">
        <f>Listen!J90</f>
        <v>0.04</v>
      </c>
      <c r="BA94" s="72">
        <f>Listen!K90</f>
        <v>7.4999999999999997E-2</v>
      </c>
      <c r="BB94" s="72">
        <f>Listen!L90</f>
        <v>-0.46</v>
      </c>
      <c r="BC94" s="126">
        <f t="shared" si="95"/>
        <v>-0.1</v>
      </c>
      <c r="BD94" s="126">
        <f t="shared" si="82"/>
        <v>-0.1</v>
      </c>
      <c r="BE94" s="124">
        <f t="shared" si="115"/>
        <v>0.11238256380843134</v>
      </c>
      <c r="BF94" s="124">
        <f t="shared" si="116"/>
        <v>0.1438954372623574</v>
      </c>
      <c r="BG94" s="124">
        <f t="shared" si="117"/>
        <v>0.16014503816793893</v>
      </c>
    </row>
    <row r="95" spans="1:59">
      <c r="A95" s="43">
        <v>39539</v>
      </c>
      <c r="B95" s="44">
        <f>+Listen!C91</f>
        <v>4.45</v>
      </c>
      <c r="C95" s="51"/>
      <c r="D95" s="52">
        <f t="shared" ref="D95:D101" si="136">+Y95+0.01</f>
        <v>0.1825</v>
      </c>
      <c r="E95" s="52">
        <f t="shared" si="113"/>
        <v>0.1825</v>
      </c>
      <c r="F95" s="53">
        <f t="shared" ref="F95:F101" si="137">D95-0.01</f>
        <v>0.17249999999999999</v>
      </c>
      <c r="G95" s="54">
        <f t="shared" si="97"/>
        <v>0.14749999999999999</v>
      </c>
      <c r="H95" s="53">
        <f t="shared" si="102"/>
        <v>0.17249999999999999</v>
      </c>
      <c r="I95" s="65">
        <f>D95</f>
        <v>0.1825</v>
      </c>
      <c r="J95" s="54">
        <f t="shared" si="98"/>
        <v>0.1825</v>
      </c>
      <c r="K95" s="58">
        <f t="shared" si="135"/>
        <v>0.1825</v>
      </c>
      <c r="L95" s="62">
        <f>D95+0.025</f>
        <v>0.20749999999999999</v>
      </c>
      <c r="M95" s="60">
        <f t="shared" si="133"/>
        <v>0.20749999999999999</v>
      </c>
      <c r="N95" s="54">
        <f t="shared" si="99"/>
        <v>0.20749999999999999</v>
      </c>
      <c r="O95" s="53">
        <f>+L95+0.02</f>
        <v>0.22749999999999998</v>
      </c>
      <c r="P95" s="79">
        <f>D95-0.005</f>
        <v>0.17749999999999999</v>
      </c>
      <c r="Q95" s="56">
        <f t="shared" si="100"/>
        <v>0.17749999999999999</v>
      </c>
      <c r="R95" s="54">
        <f t="shared" si="101"/>
        <v>0.17749999999999999</v>
      </c>
      <c r="S95" s="53">
        <f>+P95</f>
        <v>0.17749999999999999</v>
      </c>
      <c r="T95" s="53"/>
      <c r="U95" s="98">
        <f t="shared" ref="U95:U101" si="138">D95-0.2</f>
        <v>-1.7500000000000016E-2</v>
      </c>
      <c r="V95" s="98">
        <f t="shared" si="114"/>
        <v>3.7499999999999985E-2</v>
      </c>
      <c r="W95" s="98">
        <f>D95</f>
        <v>0.1825</v>
      </c>
      <c r="X95" s="72">
        <f>AVERAGE(Y95:Y101)</f>
        <v>0.16392857142857142</v>
      </c>
      <c r="Y95" s="72">
        <f>+Z95+0.09</f>
        <v>0.17249999999999999</v>
      </c>
      <c r="Z95" s="72">
        <v>8.2500000000000004E-2</v>
      </c>
      <c r="AA95" s="72">
        <f t="shared" si="121"/>
        <v>0.17249999999999999</v>
      </c>
      <c r="AB95" s="72">
        <f t="shared" si="122"/>
        <v>0.23249999999999998</v>
      </c>
      <c r="AC95" s="72">
        <f>Y95+0.06</f>
        <v>0.23249999999999998</v>
      </c>
      <c r="AD95" s="72">
        <f>Listen!L91</f>
        <v>-0.6</v>
      </c>
      <c r="AE95" s="72">
        <f t="shared" si="123"/>
        <v>3.2642500000000012E-2</v>
      </c>
      <c r="AF95" s="72"/>
      <c r="AG95" s="110">
        <v>0</v>
      </c>
      <c r="AH95" s="101">
        <v>0</v>
      </c>
      <c r="AI95" s="101">
        <f t="shared" si="83"/>
        <v>5.0000000000000001E-3</v>
      </c>
      <c r="AJ95" s="101">
        <v>0</v>
      </c>
      <c r="AK95" s="101">
        <f t="shared" si="124"/>
        <v>5.0000000000000001E-3</v>
      </c>
      <c r="AL95" s="101">
        <f t="shared" si="134"/>
        <v>0.04</v>
      </c>
      <c r="AM95" s="101">
        <v>7.4999999999999997E-3</v>
      </c>
      <c r="AN95" s="101">
        <v>0</v>
      </c>
      <c r="AO95" s="101">
        <v>0</v>
      </c>
      <c r="AP95" s="101">
        <v>0.155</v>
      </c>
      <c r="AQ95" s="101">
        <v>0</v>
      </c>
      <c r="AR95" s="101">
        <v>0.04</v>
      </c>
      <c r="AS95" s="101"/>
      <c r="AT95" s="72"/>
      <c r="AU95" s="72"/>
      <c r="AV95" s="72">
        <f>Listen!F91</f>
        <v>0.5</v>
      </c>
      <c r="AW95" s="72">
        <f>Listen!G91</f>
        <v>0.435</v>
      </c>
      <c r="AX95" s="72">
        <f>Listen!H91</f>
        <v>0.24</v>
      </c>
      <c r="AY95" s="72">
        <f>Listen!I91</f>
        <v>0.17</v>
      </c>
      <c r="AZ95" s="72">
        <f>Listen!J91</f>
        <v>-0.09</v>
      </c>
      <c r="BA95" s="72">
        <f>Listen!K91</f>
        <v>-7.0000000000000007E-2</v>
      </c>
      <c r="BB95" s="72">
        <f>Listen!L91</f>
        <v>-0.6</v>
      </c>
      <c r="BC95" s="126">
        <f t="shared" si="95"/>
        <v>-8.5000000000000006E-2</v>
      </c>
      <c r="BD95" s="126">
        <f t="shared" si="82"/>
        <v>-8.5000000000000006E-2</v>
      </c>
      <c r="BE95" s="124">
        <f t="shared" si="115"/>
        <v>0.12235876111270434</v>
      </c>
      <c r="BF95" s="124">
        <f t="shared" si="116"/>
        <v>0.15326045627376428</v>
      </c>
      <c r="BG95" s="124">
        <f t="shared" si="117"/>
        <v>0.16992366412213739</v>
      </c>
    </row>
    <row r="96" spans="1:59">
      <c r="A96" s="43">
        <v>39569</v>
      </c>
      <c r="B96" s="44">
        <f>+Listen!C92</f>
        <v>4.4939999999999998</v>
      </c>
      <c r="C96" s="51"/>
      <c r="D96" s="52">
        <f t="shared" si="136"/>
        <v>0.17249999999999999</v>
      </c>
      <c r="E96" s="52">
        <f t="shared" si="113"/>
        <v>0.17249999999999999</v>
      </c>
      <c r="F96" s="53">
        <f t="shared" si="137"/>
        <v>0.16249999999999998</v>
      </c>
      <c r="G96" s="54">
        <f t="shared" si="97"/>
        <v>0.13749999999999998</v>
      </c>
      <c r="H96" s="53">
        <f t="shared" si="102"/>
        <v>0.16249999999999998</v>
      </c>
      <c r="I96" s="65">
        <f t="shared" ref="I96:I101" si="139">D96</f>
        <v>0.17249999999999999</v>
      </c>
      <c r="J96" s="54">
        <f t="shared" si="98"/>
        <v>0.17249999999999999</v>
      </c>
      <c r="K96" s="58">
        <f t="shared" si="135"/>
        <v>0.17249999999999999</v>
      </c>
      <c r="L96" s="62">
        <f t="shared" ref="L96:L101" si="140">D96+0.025</f>
        <v>0.19749999999999998</v>
      </c>
      <c r="M96" s="60">
        <f t="shared" si="133"/>
        <v>0.19749999999999998</v>
      </c>
      <c r="N96" s="54">
        <f t="shared" si="99"/>
        <v>0.19749999999999998</v>
      </c>
      <c r="O96" s="53">
        <f t="shared" ref="O96:O101" si="141">+L96+0.02</f>
        <v>0.21749999999999997</v>
      </c>
      <c r="P96" s="79">
        <f t="shared" ref="P96:P101" si="142">D96-0.005</f>
        <v>0.16749999999999998</v>
      </c>
      <c r="Q96" s="56">
        <f t="shared" si="100"/>
        <v>0.16749999999999998</v>
      </c>
      <c r="R96" s="54">
        <f t="shared" si="101"/>
        <v>0.16749999999999998</v>
      </c>
      <c r="S96" s="53">
        <f t="shared" ref="S96:S101" si="143">+P96</f>
        <v>0.16749999999999998</v>
      </c>
      <c r="T96" s="53"/>
      <c r="U96" s="98">
        <f t="shared" si="138"/>
        <v>-2.7500000000000024E-2</v>
      </c>
      <c r="V96" s="98">
        <f t="shared" si="114"/>
        <v>2.7499999999999976E-2</v>
      </c>
      <c r="W96" s="98">
        <f t="shared" ref="W96:W101" si="144">D96</f>
        <v>0.17249999999999999</v>
      </c>
      <c r="X96" s="72">
        <f>AVERAGE(Z95:Z101)</f>
        <v>7.3928571428571441E-2</v>
      </c>
      <c r="Y96" s="72">
        <f t="shared" ref="Y96:Y101" si="145">+Z96+0.09</f>
        <v>0.16249999999999998</v>
      </c>
      <c r="Z96" s="72">
        <v>7.2499999999999995E-2</v>
      </c>
      <c r="AA96" s="72">
        <f t="shared" si="121"/>
        <v>0.16249999999999998</v>
      </c>
      <c r="AB96" s="72">
        <f t="shared" si="122"/>
        <v>0.22249999999999998</v>
      </c>
      <c r="AC96" s="72">
        <f t="shared" ref="AC96:AC101" si="146">Y96+0.06</f>
        <v>0.22249999999999998</v>
      </c>
      <c r="AD96" s="72">
        <f>Listen!L92</f>
        <v>-0.6</v>
      </c>
      <c r="AE96" s="72">
        <f t="shared" si="123"/>
        <v>2.2268500000000004E-2</v>
      </c>
      <c r="AF96" s="72"/>
      <c r="AG96" s="110">
        <v>0</v>
      </c>
      <c r="AH96" s="101">
        <v>0</v>
      </c>
      <c r="AI96" s="101">
        <f t="shared" si="83"/>
        <v>5.0000000000000001E-3</v>
      </c>
      <c r="AJ96" s="101">
        <v>0</v>
      </c>
      <c r="AK96" s="101">
        <f t="shared" si="124"/>
        <v>5.0000000000000001E-3</v>
      </c>
      <c r="AL96" s="101">
        <f t="shared" si="134"/>
        <v>0.04</v>
      </c>
      <c r="AM96" s="101">
        <v>7.4999999999999997E-3</v>
      </c>
      <c r="AN96" s="101">
        <v>0</v>
      </c>
      <c r="AO96" s="101">
        <v>0</v>
      </c>
      <c r="AP96" s="101">
        <v>0.155</v>
      </c>
      <c r="AQ96" s="101">
        <v>0</v>
      </c>
      <c r="AR96" s="101">
        <v>0.04</v>
      </c>
      <c r="AS96" s="101"/>
      <c r="AT96" s="72"/>
      <c r="AU96" s="72"/>
      <c r="AV96" s="72">
        <f>Listen!F92</f>
        <v>0.44</v>
      </c>
      <c r="AW96" s="72">
        <f>Listen!G92</f>
        <v>0.38500000000000001</v>
      </c>
      <c r="AX96" s="72">
        <f>Listen!H92</f>
        <v>0.19500000000000001</v>
      </c>
      <c r="AY96" s="72">
        <f>Listen!I92</f>
        <v>0.16500000000000001</v>
      </c>
      <c r="AZ96" s="72">
        <f>Listen!J92</f>
        <v>-0.09</v>
      </c>
      <c r="BA96" s="72">
        <f>Listen!K92</f>
        <v>-7.0000000000000007E-2</v>
      </c>
      <c r="BB96" s="72">
        <f>Listen!L92</f>
        <v>-0.6</v>
      </c>
      <c r="BC96" s="126">
        <f t="shared" si="95"/>
        <v>-8.5000000000000006E-2</v>
      </c>
      <c r="BD96" s="126">
        <f t="shared" si="82"/>
        <v>-8.5000000000000006E-2</v>
      </c>
      <c r="BE96" s="124">
        <f t="shared" si="115"/>
        <v>0.12429777267947613</v>
      </c>
      <c r="BF96" s="124">
        <f t="shared" si="116"/>
        <v>0.15543536121673002</v>
      </c>
      <c r="BG96" s="124">
        <f t="shared" si="117"/>
        <v>0.17193893129770987</v>
      </c>
    </row>
    <row r="97" spans="1:59">
      <c r="A97" s="43">
        <v>39600</v>
      </c>
      <c r="B97" s="44">
        <f>+Listen!C93</f>
        <v>4.5309999999999997</v>
      </c>
      <c r="C97" s="51"/>
      <c r="D97" s="52">
        <f t="shared" si="136"/>
        <v>0.16250000000000001</v>
      </c>
      <c r="E97" s="52">
        <f t="shared" si="113"/>
        <v>0.16250000000000001</v>
      </c>
      <c r="F97" s="53">
        <f t="shared" si="137"/>
        <v>0.1525</v>
      </c>
      <c r="G97" s="54">
        <f t="shared" si="97"/>
        <v>0.1275</v>
      </c>
      <c r="H97" s="53">
        <f t="shared" si="102"/>
        <v>0.1525</v>
      </c>
      <c r="I97" s="65">
        <f t="shared" si="139"/>
        <v>0.16250000000000001</v>
      </c>
      <c r="J97" s="54">
        <f t="shared" si="98"/>
        <v>0.16250000000000001</v>
      </c>
      <c r="K97" s="58">
        <f t="shared" si="135"/>
        <v>0.16250000000000001</v>
      </c>
      <c r="L97" s="62">
        <f t="shared" si="140"/>
        <v>0.1875</v>
      </c>
      <c r="M97" s="60">
        <f t="shared" si="133"/>
        <v>0.1875</v>
      </c>
      <c r="N97" s="54">
        <f t="shared" si="99"/>
        <v>0.1875</v>
      </c>
      <c r="O97" s="53">
        <f t="shared" si="141"/>
        <v>0.20749999999999999</v>
      </c>
      <c r="P97" s="79">
        <f t="shared" si="142"/>
        <v>0.1575</v>
      </c>
      <c r="Q97" s="56">
        <f t="shared" si="100"/>
        <v>0.1575</v>
      </c>
      <c r="R97" s="54">
        <f t="shared" si="101"/>
        <v>0.1575</v>
      </c>
      <c r="S97" s="53">
        <f t="shared" si="143"/>
        <v>0.1575</v>
      </c>
      <c r="T97" s="53"/>
      <c r="U97" s="98">
        <f t="shared" si="138"/>
        <v>-3.7500000000000006E-2</v>
      </c>
      <c r="V97" s="98">
        <f t="shared" si="114"/>
        <v>1.7499999999999995E-2</v>
      </c>
      <c r="W97" s="98">
        <f t="shared" si="144"/>
        <v>0.16250000000000001</v>
      </c>
      <c r="X97" s="72"/>
      <c r="Y97" s="72">
        <f t="shared" si="145"/>
        <v>0.1525</v>
      </c>
      <c r="Z97" s="72">
        <v>6.25E-2</v>
      </c>
      <c r="AA97" s="72">
        <f t="shared" si="121"/>
        <v>0.1525</v>
      </c>
      <c r="AB97" s="72">
        <f t="shared" si="122"/>
        <v>0.21249999999999999</v>
      </c>
      <c r="AC97" s="72">
        <f t="shared" si="146"/>
        <v>0.21249999999999999</v>
      </c>
      <c r="AD97" s="72">
        <f>Listen!L93</f>
        <v>-0.6</v>
      </c>
      <c r="AE97" s="72">
        <f t="shared" si="123"/>
        <v>1.1971500000000003E-2</v>
      </c>
      <c r="AF97" s="72"/>
      <c r="AG97" s="110">
        <v>0</v>
      </c>
      <c r="AH97" s="101">
        <v>0</v>
      </c>
      <c r="AI97" s="101">
        <f t="shared" si="83"/>
        <v>5.0000000000000001E-3</v>
      </c>
      <c r="AJ97" s="101">
        <v>0</v>
      </c>
      <c r="AK97" s="101">
        <f t="shared" si="124"/>
        <v>5.0000000000000001E-3</v>
      </c>
      <c r="AL97" s="101">
        <f t="shared" si="134"/>
        <v>0.04</v>
      </c>
      <c r="AM97" s="101">
        <v>7.4999999999999997E-3</v>
      </c>
      <c r="AN97" s="101">
        <v>0</v>
      </c>
      <c r="AO97" s="101">
        <v>0</v>
      </c>
      <c r="AP97" s="101">
        <v>0.155</v>
      </c>
      <c r="AQ97" s="101">
        <v>0</v>
      </c>
      <c r="AR97" s="101">
        <v>0.04</v>
      </c>
      <c r="AS97" s="101"/>
      <c r="AT97" s="72"/>
      <c r="AU97" s="72"/>
      <c r="AV97" s="72">
        <f>Listen!F93</f>
        <v>0.44</v>
      </c>
      <c r="AW97" s="72">
        <f>Listen!G93</f>
        <v>0.38500000000000001</v>
      </c>
      <c r="AX97" s="72">
        <f>Listen!H93</f>
        <v>0.19500000000000001</v>
      </c>
      <c r="AY97" s="72">
        <f>Listen!I93</f>
        <v>0.17</v>
      </c>
      <c r="AZ97" s="72">
        <f>Listen!J93</f>
        <v>-0.09</v>
      </c>
      <c r="BA97" s="72">
        <f>Listen!K93</f>
        <v>-7.0000000000000007E-2</v>
      </c>
      <c r="BB97" s="72">
        <f>Listen!L93</f>
        <v>-0.6</v>
      </c>
      <c r="BC97" s="126">
        <f t="shared" si="95"/>
        <v>-8.5000000000000006E-2</v>
      </c>
      <c r="BD97" s="126">
        <f t="shared" si="82"/>
        <v>-8.5000000000000006E-2</v>
      </c>
      <c r="BE97" s="124">
        <f t="shared" si="115"/>
        <v>0.1259283051333524</v>
      </c>
      <c r="BF97" s="124">
        <f t="shared" si="116"/>
        <v>0.15726425855513304</v>
      </c>
      <c r="BG97" s="124">
        <f t="shared" si="117"/>
        <v>0.17363358778625954</v>
      </c>
    </row>
    <row r="98" spans="1:59">
      <c r="A98" s="43">
        <v>39630</v>
      </c>
      <c r="B98" s="44">
        <f>+Listen!C94</f>
        <v>4.5709999999999997</v>
      </c>
      <c r="C98" s="51"/>
      <c r="D98" s="52">
        <f t="shared" si="136"/>
        <v>0.16250000000000001</v>
      </c>
      <c r="E98" s="52">
        <f t="shared" si="113"/>
        <v>0.16250000000000001</v>
      </c>
      <c r="F98" s="53">
        <f t="shared" si="137"/>
        <v>0.1525</v>
      </c>
      <c r="G98" s="54">
        <f t="shared" si="97"/>
        <v>0.1275</v>
      </c>
      <c r="H98" s="53">
        <f t="shared" si="102"/>
        <v>0.1525</v>
      </c>
      <c r="I98" s="65">
        <f t="shared" si="139"/>
        <v>0.16250000000000001</v>
      </c>
      <c r="J98" s="54">
        <f t="shared" si="98"/>
        <v>0.16250000000000001</v>
      </c>
      <c r="K98" s="58">
        <f t="shared" si="135"/>
        <v>0.16250000000000001</v>
      </c>
      <c r="L98" s="62">
        <f t="shared" si="140"/>
        <v>0.1875</v>
      </c>
      <c r="M98" s="60">
        <f t="shared" si="133"/>
        <v>0.1875</v>
      </c>
      <c r="N98" s="54">
        <f t="shared" si="99"/>
        <v>0.1875</v>
      </c>
      <c r="O98" s="53">
        <f t="shared" si="141"/>
        <v>0.20749999999999999</v>
      </c>
      <c r="P98" s="79">
        <f t="shared" si="142"/>
        <v>0.1575</v>
      </c>
      <c r="Q98" s="56">
        <f t="shared" si="100"/>
        <v>0.1575</v>
      </c>
      <c r="R98" s="54">
        <f t="shared" si="101"/>
        <v>0.1575</v>
      </c>
      <c r="S98" s="53">
        <f t="shared" si="143"/>
        <v>0.1575</v>
      </c>
      <c r="T98" s="53"/>
      <c r="U98" s="98">
        <f t="shared" si="138"/>
        <v>-3.7500000000000006E-2</v>
      </c>
      <c r="V98" s="98">
        <f t="shared" si="114"/>
        <v>1.7499999999999995E-2</v>
      </c>
      <c r="W98" s="98">
        <f t="shared" si="144"/>
        <v>0.16250000000000001</v>
      </c>
      <c r="X98" s="72"/>
      <c r="Y98" s="72">
        <f t="shared" si="145"/>
        <v>0.1525</v>
      </c>
      <c r="Z98" s="72">
        <v>6.25E-2</v>
      </c>
      <c r="AA98" s="72">
        <f t="shared" si="121"/>
        <v>0.1525</v>
      </c>
      <c r="AB98" s="72">
        <f t="shared" si="122"/>
        <v>0.21249999999999999</v>
      </c>
      <c r="AC98" s="72">
        <f t="shared" si="146"/>
        <v>0.21249999999999999</v>
      </c>
      <c r="AD98" s="72">
        <f>Listen!L94</f>
        <v>-0.6</v>
      </c>
      <c r="AE98" s="72">
        <f t="shared" si="123"/>
        <v>1.1531500000000007E-2</v>
      </c>
      <c r="AF98" s="72"/>
      <c r="AG98" s="110">
        <v>0</v>
      </c>
      <c r="AH98" s="101">
        <v>0</v>
      </c>
      <c r="AI98" s="101">
        <f t="shared" si="83"/>
        <v>5.0000000000000001E-3</v>
      </c>
      <c r="AJ98" s="101">
        <v>0</v>
      </c>
      <c r="AK98" s="101">
        <f t="shared" si="124"/>
        <v>5.0000000000000001E-3</v>
      </c>
      <c r="AL98" s="101">
        <f t="shared" si="134"/>
        <v>0.04</v>
      </c>
      <c r="AM98" s="101">
        <v>0.01</v>
      </c>
      <c r="AN98" s="101">
        <v>0</v>
      </c>
      <c r="AO98" s="101">
        <v>0</v>
      </c>
      <c r="AP98" s="101">
        <v>0.155</v>
      </c>
      <c r="AQ98" s="101">
        <v>0</v>
      </c>
      <c r="AR98" s="101">
        <v>0.04</v>
      </c>
      <c r="AS98" s="101"/>
      <c r="AT98" s="72"/>
      <c r="AU98" s="72"/>
      <c r="AV98" s="72">
        <f>Listen!F94</f>
        <v>0.5</v>
      </c>
      <c r="AW98" s="72">
        <f>Listen!G94</f>
        <v>0.39750000000000002</v>
      </c>
      <c r="AX98" s="72">
        <f>Listen!H94</f>
        <v>0.26500000000000001</v>
      </c>
      <c r="AY98" s="72">
        <f>Listen!I94</f>
        <v>0.17499999999999999</v>
      </c>
      <c r="AZ98" s="72">
        <f>Listen!J94</f>
        <v>-0.09</v>
      </c>
      <c r="BA98" s="72">
        <f>Listen!K94</f>
        <v>-7.0000000000000007E-2</v>
      </c>
      <c r="BB98" s="72">
        <f>Listen!L94</f>
        <v>-0.6</v>
      </c>
      <c r="BC98" s="126">
        <f t="shared" si="95"/>
        <v>-8.5000000000000006E-2</v>
      </c>
      <c r="BD98" s="126">
        <f t="shared" si="82"/>
        <v>-8.5000000000000006E-2</v>
      </c>
      <c r="BE98" s="124">
        <f t="shared" si="115"/>
        <v>0.12769104292132682</v>
      </c>
      <c r="BF98" s="124">
        <f t="shared" si="116"/>
        <v>0.1592414448669201</v>
      </c>
      <c r="BG98" s="124">
        <f t="shared" si="117"/>
        <v>0.1754656488549618</v>
      </c>
    </row>
    <row r="99" spans="1:59">
      <c r="A99" s="43">
        <v>39661</v>
      </c>
      <c r="B99" s="44">
        <f>+Listen!C95</f>
        <v>4.6189999999999998</v>
      </c>
      <c r="C99" s="51"/>
      <c r="D99" s="52">
        <f t="shared" si="136"/>
        <v>0.16250000000000001</v>
      </c>
      <c r="E99" s="52">
        <f t="shared" si="113"/>
        <v>0.16250000000000001</v>
      </c>
      <c r="F99" s="53">
        <f t="shared" si="137"/>
        <v>0.1525</v>
      </c>
      <c r="G99" s="54">
        <f t="shared" si="97"/>
        <v>0.1275</v>
      </c>
      <c r="H99" s="53">
        <f t="shared" si="102"/>
        <v>0.1525</v>
      </c>
      <c r="I99" s="65">
        <f t="shared" si="139"/>
        <v>0.16250000000000001</v>
      </c>
      <c r="J99" s="54">
        <f t="shared" si="98"/>
        <v>0.16250000000000001</v>
      </c>
      <c r="K99" s="58">
        <f t="shared" si="135"/>
        <v>0.16250000000000001</v>
      </c>
      <c r="L99" s="62">
        <f t="shared" si="140"/>
        <v>0.1875</v>
      </c>
      <c r="M99" s="60">
        <f t="shared" si="133"/>
        <v>0.1875</v>
      </c>
      <c r="N99" s="54">
        <f t="shared" si="99"/>
        <v>0.1875</v>
      </c>
      <c r="O99" s="53">
        <f t="shared" si="141"/>
        <v>0.20749999999999999</v>
      </c>
      <c r="P99" s="79">
        <f t="shared" si="142"/>
        <v>0.1575</v>
      </c>
      <c r="Q99" s="56">
        <f t="shared" si="100"/>
        <v>0.1575</v>
      </c>
      <c r="R99" s="54">
        <f t="shared" si="101"/>
        <v>0.1575</v>
      </c>
      <c r="S99" s="53">
        <f t="shared" si="143"/>
        <v>0.1575</v>
      </c>
      <c r="T99" s="53"/>
      <c r="U99" s="98">
        <f t="shared" si="138"/>
        <v>-3.7500000000000006E-2</v>
      </c>
      <c r="V99" s="98">
        <f t="shared" si="114"/>
        <v>1.7499999999999995E-2</v>
      </c>
      <c r="W99" s="98">
        <f t="shared" si="144"/>
        <v>0.16250000000000001</v>
      </c>
      <c r="X99" s="72"/>
      <c r="Y99" s="72">
        <f t="shared" si="145"/>
        <v>0.1525</v>
      </c>
      <c r="Z99" s="72">
        <v>6.25E-2</v>
      </c>
      <c r="AA99" s="72">
        <f t="shared" si="121"/>
        <v>0.1525</v>
      </c>
      <c r="AB99" s="72">
        <f t="shared" si="122"/>
        <v>0.21249999999999999</v>
      </c>
      <c r="AC99" s="72">
        <f t="shared" si="146"/>
        <v>0.21249999999999999</v>
      </c>
      <c r="AD99" s="72">
        <f>Listen!L95</f>
        <v>-0.6</v>
      </c>
      <c r="AE99" s="72">
        <f t="shared" si="123"/>
        <v>1.1003500000000006E-2</v>
      </c>
      <c r="AF99" s="72"/>
      <c r="AG99" s="110">
        <v>0</v>
      </c>
      <c r="AH99" s="101">
        <v>0</v>
      </c>
      <c r="AI99" s="101">
        <f t="shared" si="83"/>
        <v>5.0000000000000001E-3</v>
      </c>
      <c r="AJ99" s="101">
        <v>0</v>
      </c>
      <c r="AK99" s="101">
        <f t="shared" si="124"/>
        <v>5.0000000000000001E-3</v>
      </c>
      <c r="AL99" s="101">
        <f t="shared" si="134"/>
        <v>0.04</v>
      </c>
      <c r="AM99" s="101">
        <v>1.2500000000000001E-2</v>
      </c>
      <c r="AN99" s="101">
        <v>0</v>
      </c>
      <c r="AO99" s="101">
        <v>0</v>
      </c>
      <c r="AP99" s="101">
        <v>0.155</v>
      </c>
      <c r="AQ99" s="101">
        <v>0</v>
      </c>
      <c r="AR99" s="101">
        <v>0.04</v>
      </c>
      <c r="AS99" s="101"/>
      <c r="AT99" s="72"/>
      <c r="AU99" s="72"/>
      <c r="AV99" s="72">
        <f>Listen!F95</f>
        <v>0.5</v>
      </c>
      <c r="AW99" s="72">
        <f>Listen!G95</f>
        <v>0.4</v>
      </c>
      <c r="AX99" s="72">
        <f>Listen!H95</f>
        <v>0.20499999999999999</v>
      </c>
      <c r="AY99" s="72">
        <f>Listen!I95</f>
        <v>0.17499999999999999</v>
      </c>
      <c r="AZ99" s="72">
        <f>Listen!J95</f>
        <v>-0.09</v>
      </c>
      <c r="BA99" s="72">
        <f>Listen!K95</f>
        <v>-7.0000000000000007E-2</v>
      </c>
      <c r="BB99" s="72">
        <f>Listen!L95</f>
        <v>-0.6</v>
      </c>
      <c r="BC99" s="126">
        <f t="shared" si="95"/>
        <v>-8.5000000000000006E-2</v>
      </c>
      <c r="BD99" s="126">
        <f t="shared" si="82"/>
        <v>-8.5000000000000006E-2</v>
      </c>
      <c r="BE99" s="124">
        <f t="shared" si="115"/>
        <v>0.12980632826689609</v>
      </c>
      <c r="BF99" s="124">
        <f t="shared" si="116"/>
        <v>0.16161406844106463</v>
      </c>
      <c r="BG99" s="124">
        <f t="shared" si="117"/>
        <v>0.17766412213740457</v>
      </c>
    </row>
    <row r="100" spans="1:59">
      <c r="A100" s="43">
        <v>39692</v>
      </c>
      <c r="B100" s="44">
        <f>+Listen!C96</f>
        <v>4.6319999999999997</v>
      </c>
      <c r="C100" s="51"/>
      <c r="D100" s="52">
        <f t="shared" si="136"/>
        <v>0.1825</v>
      </c>
      <c r="E100" s="52">
        <f t="shared" si="113"/>
        <v>0.1825</v>
      </c>
      <c r="F100" s="53">
        <f t="shared" si="137"/>
        <v>0.17249999999999999</v>
      </c>
      <c r="G100" s="54">
        <f t="shared" si="97"/>
        <v>0.14749999999999999</v>
      </c>
      <c r="H100" s="53">
        <f t="shared" si="102"/>
        <v>0.17249999999999999</v>
      </c>
      <c r="I100" s="65">
        <f t="shared" si="139"/>
        <v>0.1825</v>
      </c>
      <c r="J100" s="54">
        <f t="shared" si="98"/>
        <v>0.1825</v>
      </c>
      <c r="K100" s="58">
        <f t="shared" si="135"/>
        <v>0.1825</v>
      </c>
      <c r="L100" s="62">
        <f t="shared" si="140"/>
        <v>0.20749999999999999</v>
      </c>
      <c r="M100" s="60">
        <f t="shared" si="133"/>
        <v>0.20749999999999999</v>
      </c>
      <c r="N100" s="54">
        <f t="shared" si="99"/>
        <v>0.20749999999999999</v>
      </c>
      <c r="O100" s="53">
        <f t="shared" si="141"/>
        <v>0.22749999999999998</v>
      </c>
      <c r="P100" s="79">
        <f t="shared" si="142"/>
        <v>0.17749999999999999</v>
      </c>
      <c r="Q100" s="56">
        <f t="shared" si="100"/>
        <v>0.17749999999999999</v>
      </c>
      <c r="R100" s="54">
        <f t="shared" si="101"/>
        <v>0.17749999999999999</v>
      </c>
      <c r="S100" s="53">
        <f t="shared" si="143"/>
        <v>0.17749999999999999</v>
      </c>
      <c r="T100" s="53"/>
      <c r="U100" s="98">
        <f t="shared" si="138"/>
        <v>-1.7500000000000016E-2</v>
      </c>
      <c r="V100" s="98">
        <f t="shared" si="114"/>
        <v>3.7499999999999985E-2</v>
      </c>
      <c r="W100" s="98">
        <f t="shared" si="144"/>
        <v>0.1825</v>
      </c>
      <c r="X100" s="72"/>
      <c r="Y100" s="72">
        <f t="shared" si="145"/>
        <v>0.17249999999999999</v>
      </c>
      <c r="Z100" s="72">
        <v>8.2500000000000004E-2</v>
      </c>
      <c r="AA100" s="72">
        <f t="shared" si="121"/>
        <v>0.17249999999999999</v>
      </c>
      <c r="AB100" s="72">
        <f t="shared" si="122"/>
        <v>0.23249999999999998</v>
      </c>
      <c r="AC100" s="72">
        <f t="shared" si="146"/>
        <v>0.23249999999999998</v>
      </c>
      <c r="AD100" s="72">
        <f>Listen!L96</f>
        <v>-0.6</v>
      </c>
      <c r="AE100" s="72">
        <f t="shared" si="123"/>
        <v>3.0640500000000015E-2</v>
      </c>
      <c r="AF100" s="72"/>
      <c r="AG100" s="110">
        <v>0</v>
      </c>
      <c r="AH100" s="101">
        <v>0</v>
      </c>
      <c r="AI100" s="101">
        <f t="shared" si="83"/>
        <v>5.0000000000000001E-3</v>
      </c>
      <c r="AJ100" s="101">
        <v>0</v>
      </c>
      <c r="AK100" s="101">
        <f t="shared" si="124"/>
        <v>5.0000000000000001E-3</v>
      </c>
      <c r="AL100" s="101">
        <f t="shared" si="134"/>
        <v>0.04</v>
      </c>
      <c r="AM100" s="101">
        <v>1.2500000000000001E-2</v>
      </c>
      <c r="AN100" s="101">
        <v>0</v>
      </c>
      <c r="AO100" s="101">
        <v>0</v>
      </c>
      <c r="AP100" s="101">
        <v>0.155</v>
      </c>
      <c r="AQ100" s="101">
        <v>0</v>
      </c>
      <c r="AR100" s="101">
        <v>0.04</v>
      </c>
      <c r="AS100" s="101"/>
      <c r="AT100" s="72"/>
      <c r="AU100" s="72"/>
      <c r="AV100" s="72">
        <f>Listen!F96</f>
        <v>0.46</v>
      </c>
      <c r="AW100" s="72">
        <f>Listen!G96</f>
        <v>0.39750000000000002</v>
      </c>
      <c r="AX100" s="72">
        <f>Listen!H96</f>
        <v>0.185</v>
      </c>
      <c r="AY100" s="72">
        <f>Listen!I96</f>
        <v>0.16500000000000001</v>
      </c>
      <c r="AZ100" s="72">
        <f>Listen!J96</f>
        <v>-0.09</v>
      </c>
      <c r="BA100" s="72">
        <f>Listen!K96</f>
        <v>-7.0000000000000007E-2</v>
      </c>
      <c r="BB100" s="72">
        <f>Listen!L96</f>
        <v>-0.6</v>
      </c>
      <c r="BC100" s="126">
        <f t="shared" si="95"/>
        <v>-8.5000000000000006E-2</v>
      </c>
      <c r="BD100" s="126">
        <f t="shared" si="82"/>
        <v>-8.5000000000000006E-2</v>
      </c>
      <c r="BE100" s="124">
        <f t="shared" si="115"/>
        <v>0.13037921804798774</v>
      </c>
      <c r="BF100" s="124">
        <f t="shared" si="116"/>
        <v>0.16225665399239542</v>
      </c>
      <c r="BG100" s="124">
        <f t="shared" si="117"/>
        <v>0.17825954198473282</v>
      </c>
    </row>
    <row r="101" spans="1:59">
      <c r="A101" s="43">
        <v>39722</v>
      </c>
      <c r="B101" s="44">
        <f>+Listen!C97</f>
        <v>4.665</v>
      </c>
      <c r="C101" s="51"/>
      <c r="D101" s="52">
        <f t="shared" si="136"/>
        <v>0.1925</v>
      </c>
      <c r="E101" s="52">
        <f t="shared" si="113"/>
        <v>0.1925</v>
      </c>
      <c r="F101" s="53">
        <f t="shared" si="137"/>
        <v>0.1825</v>
      </c>
      <c r="G101" s="54">
        <f t="shared" si="97"/>
        <v>0.1575</v>
      </c>
      <c r="H101" s="53">
        <f t="shared" si="102"/>
        <v>0.1825</v>
      </c>
      <c r="I101" s="65">
        <f t="shared" si="139"/>
        <v>0.1925</v>
      </c>
      <c r="J101" s="54">
        <f t="shared" si="98"/>
        <v>0.1925</v>
      </c>
      <c r="K101" s="58">
        <f t="shared" si="135"/>
        <v>0.1925</v>
      </c>
      <c r="L101" s="62">
        <f t="shared" si="140"/>
        <v>0.2175</v>
      </c>
      <c r="M101" s="60">
        <f t="shared" si="133"/>
        <v>0.2175</v>
      </c>
      <c r="N101" s="54">
        <f t="shared" si="99"/>
        <v>0.2175</v>
      </c>
      <c r="O101" s="53">
        <f t="shared" si="141"/>
        <v>0.23749999999999999</v>
      </c>
      <c r="P101" s="79">
        <f t="shared" si="142"/>
        <v>0.1875</v>
      </c>
      <c r="Q101" s="56">
        <f t="shared" si="100"/>
        <v>0.1875</v>
      </c>
      <c r="R101" s="54">
        <f t="shared" si="101"/>
        <v>0.1875</v>
      </c>
      <c r="S101" s="53">
        <f t="shared" si="143"/>
        <v>0.1875</v>
      </c>
      <c r="T101" s="53"/>
      <c r="U101" s="98">
        <f t="shared" si="138"/>
        <v>-7.5000000000000067E-3</v>
      </c>
      <c r="V101" s="98">
        <f t="shared" si="114"/>
        <v>4.7499999999999994E-2</v>
      </c>
      <c r="W101" s="98">
        <f t="shared" si="144"/>
        <v>0.1925</v>
      </c>
      <c r="X101" s="72"/>
      <c r="Y101" s="72">
        <f t="shared" si="145"/>
        <v>0.1825</v>
      </c>
      <c r="Z101" s="72">
        <v>9.2499999999999999E-2</v>
      </c>
      <c r="AA101" s="72">
        <f t="shared" si="121"/>
        <v>0.1825</v>
      </c>
      <c r="AB101" s="72">
        <f t="shared" si="122"/>
        <v>0.24249999999999999</v>
      </c>
      <c r="AC101" s="72">
        <f t="shared" si="146"/>
        <v>0.24249999999999999</v>
      </c>
      <c r="AD101" s="72">
        <f>Listen!L97</f>
        <v>-0.6</v>
      </c>
      <c r="AE101" s="72">
        <f t="shared" si="123"/>
        <v>4.0167500000000002E-2</v>
      </c>
      <c r="AF101" s="72"/>
      <c r="AG101" s="110">
        <v>0</v>
      </c>
      <c r="AH101" s="101">
        <v>0</v>
      </c>
      <c r="AI101" s="101">
        <f t="shared" si="83"/>
        <v>5.0000000000000001E-3</v>
      </c>
      <c r="AJ101" s="101">
        <v>0</v>
      </c>
      <c r="AK101" s="101">
        <f t="shared" si="124"/>
        <v>5.0000000000000001E-3</v>
      </c>
      <c r="AL101" s="101">
        <f t="shared" si="134"/>
        <v>0.04</v>
      </c>
      <c r="AM101" s="101">
        <v>1.2500000000000001E-2</v>
      </c>
      <c r="AN101" s="101">
        <v>0</v>
      </c>
      <c r="AO101" s="101">
        <v>0</v>
      </c>
      <c r="AP101" s="101">
        <v>0.155</v>
      </c>
      <c r="AQ101" s="101">
        <v>0</v>
      </c>
      <c r="AR101" s="101">
        <v>0.04</v>
      </c>
      <c r="AS101" s="101"/>
      <c r="AT101" s="72"/>
      <c r="AU101" s="72"/>
      <c r="AV101" s="72">
        <f>Listen!F97</f>
        <v>0.47</v>
      </c>
      <c r="AW101" s="72">
        <f>Listen!G97</f>
        <v>0.4</v>
      </c>
      <c r="AX101" s="72">
        <f>Listen!H97</f>
        <v>0.20499999999999999</v>
      </c>
      <c r="AY101" s="72">
        <f>Listen!I97</f>
        <v>0.17249999999999999</v>
      </c>
      <c r="AZ101" s="72">
        <f>Listen!J97</f>
        <v>-0.09</v>
      </c>
      <c r="BA101" s="72">
        <f>Listen!K97</f>
        <v>-7.0000000000000007E-2</v>
      </c>
      <c r="BB101" s="72">
        <f>Listen!L97</f>
        <v>-0.6</v>
      </c>
      <c r="BC101" s="126">
        <f t="shared" si="95"/>
        <v>-8.5000000000000006E-2</v>
      </c>
      <c r="BD101" s="126">
        <f t="shared" si="82"/>
        <v>-8.5000000000000006E-2</v>
      </c>
      <c r="BE101" s="124">
        <f t="shared" si="115"/>
        <v>0.13183347672306661</v>
      </c>
      <c r="BF101" s="124">
        <f t="shared" si="116"/>
        <v>0.16388783269961971</v>
      </c>
      <c r="BG101" s="124">
        <f t="shared" si="117"/>
        <v>0.1797709923664122</v>
      </c>
    </row>
    <row r="102" spans="1:59">
      <c r="A102" s="43">
        <v>39753</v>
      </c>
      <c r="B102" s="44">
        <f>+Listen!C98</f>
        <v>4.7809999999999997</v>
      </c>
      <c r="C102" s="51"/>
      <c r="D102" s="52">
        <f>Y102+0.02</f>
        <v>0.2475</v>
      </c>
      <c r="E102" s="52">
        <f t="shared" si="113"/>
        <v>0.2475</v>
      </c>
      <c r="F102" s="53">
        <f t="shared" ref="F102:F138" si="147">D102</f>
        <v>0.2475</v>
      </c>
      <c r="G102" s="54">
        <f t="shared" si="97"/>
        <v>0.21249999999999999</v>
      </c>
      <c r="H102" s="53">
        <f t="shared" si="102"/>
        <v>0.2475</v>
      </c>
      <c r="I102" s="65">
        <f>I90-0.005</f>
        <v>0.38749999999999996</v>
      </c>
      <c r="J102" s="54">
        <f t="shared" si="98"/>
        <v>0.38749999999999996</v>
      </c>
      <c r="K102" s="58">
        <f t="shared" si="135"/>
        <v>0.38749999999999996</v>
      </c>
      <c r="L102" s="59">
        <f>D102+0.11</f>
        <v>0.35749999999999998</v>
      </c>
      <c r="M102" s="60">
        <f t="shared" si="133"/>
        <v>0.35749999999999998</v>
      </c>
      <c r="N102" s="54">
        <f t="shared" si="99"/>
        <v>0.35749999999999998</v>
      </c>
      <c r="O102" s="53">
        <f>+L102+0.03</f>
        <v>0.38749999999999996</v>
      </c>
      <c r="P102" s="62">
        <f>L102+0.1</f>
        <v>0.45750000000000002</v>
      </c>
      <c r="Q102" s="56">
        <f t="shared" si="100"/>
        <v>0.45750000000000002</v>
      </c>
      <c r="R102" s="54">
        <f t="shared" si="101"/>
        <v>0.45750000000000002</v>
      </c>
      <c r="S102" s="53">
        <f>+P102+0.02</f>
        <v>0.47750000000000004</v>
      </c>
      <c r="T102" s="53"/>
      <c r="U102" s="98">
        <f>D102-0.16</f>
        <v>8.7499999999999994E-2</v>
      </c>
      <c r="V102" s="98">
        <f t="shared" si="114"/>
        <v>0.14249999999999999</v>
      </c>
      <c r="W102" s="98">
        <f>(U102+B102)*0.032+U102+0.01</f>
        <v>0.25329200000000002</v>
      </c>
      <c r="X102" s="72">
        <f>AVERAGE(Y102:Y106)</f>
        <v>0.2445</v>
      </c>
      <c r="Y102" s="72">
        <v>0.22750000000000001</v>
      </c>
      <c r="Z102" s="72">
        <v>0.1275</v>
      </c>
      <c r="AA102" s="72">
        <f t="shared" si="121"/>
        <v>0.22750000000000001</v>
      </c>
      <c r="AB102" s="72">
        <f t="shared" si="122"/>
        <v>0.3775</v>
      </c>
      <c r="AC102" s="72">
        <f>Y102+0.15</f>
        <v>0.3775</v>
      </c>
      <c r="AD102" s="72">
        <f>Listen!L98</f>
        <v>-0.5</v>
      </c>
      <c r="AE102" s="72"/>
      <c r="AF102" s="72"/>
      <c r="AG102" s="110">
        <v>0</v>
      </c>
      <c r="AH102" s="101">
        <v>0</v>
      </c>
      <c r="AI102" s="101">
        <f t="shared" si="83"/>
        <v>0.02</v>
      </c>
      <c r="AJ102" s="101">
        <v>0</v>
      </c>
      <c r="AK102" s="101">
        <f t="shared" si="124"/>
        <v>0.02</v>
      </c>
      <c r="AL102" s="101">
        <f t="shared" si="134"/>
        <v>0.05</v>
      </c>
      <c r="AM102" s="101">
        <v>2.5000000000000001E-2</v>
      </c>
      <c r="AN102" s="101">
        <v>0</v>
      </c>
      <c r="AO102" s="101">
        <v>0</v>
      </c>
      <c r="AP102" s="101">
        <v>0.155</v>
      </c>
      <c r="AQ102" s="101">
        <v>5.0000000000000001E-3</v>
      </c>
      <c r="AR102" s="101">
        <v>5.5E-2</v>
      </c>
      <c r="AS102" s="101"/>
      <c r="AT102" s="72"/>
      <c r="AU102" s="72"/>
      <c r="AV102" s="72">
        <f>Listen!F98</f>
        <v>0.86</v>
      </c>
      <c r="AW102" s="72">
        <f>Listen!G98</f>
        <v>0.64500000000000002</v>
      </c>
      <c r="AX102" s="72">
        <f>Listen!H98</f>
        <v>0.3</v>
      </c>
      <c r="AY102" s="72">
        <f>Listen!I98</f>
        <v>0.24</v>
      </c>
      <c r="AZ102" s="72">
        <f>Listen!J98</f>
        <v>5.0000000000000001E-3</v>
      </c>
      <c r="BA102" s="72">
        <f>Listen!K98</f>
        <v>7.0000000000000007E-2</v>
      </c>
      <c r="BB102" s="72">
        <f>Listen!L98</f>
        <v>-0.5</v>
      </c>
      <c r="BC102" s="126">
        <f t="shared" si="95"/>
        <v>-0.10500000000000001</v>
      </c>
      <c r="BD102" s="126">
        <f t="shared" si="82"/>
        <v>-0.10500000000000001</v>
      </c>
      <c r="BE102" s="124">
        <f t="shared" si="115"/>
        <v>0.11606404741420509</v>
      </c>
      <c r="BF102" s="124">
        <f t="shared" si="116"/>
        <v>0.14863307984790872</v>
      </c>
      <c r="BG102" s="124">
        <f t="shared" si="117"/>
        <v>0.16416793893129769</v>
      </c>
    </row>
    <row r="103" spans="1:59">
      <c r="A103" s="43">
        <v>39783</v>
      </c>
      <c r="B103" s="44">
        <f>+Listen!C99</f>
        <v>4.9039999999999999</v>
      </c>
      <c r="C103" s="51"/>
      <c r="D103" s="52">
        <f>Y103+0.02</f>
        <v>0.26750000000000002</v>
      </c>
      <c r="E103" s="52">
        <f t="shared" si="113"/>
        <v>0.26750000000000002</v>
      </c>
      <c r="F103" s="53">
        <f t="shared" si="147"/>
        <v>0.26750000000000002</v>
      </c>
      <c r="G103" s="54">
        <f t="shared" si="97"/>
        <v>0.23250000000000001</v>
      </c>
      <c r="H103" s="53">
        <f t="shared" si="102"/>
        <v>0.26750000000000002</v>
      </c>
      <c r="I103" s="65">
        <f>I91-0.005</f>
        <v>0.40749999999999997</v>
      </c>
      <c r="J103" s="54">
        <f t="shared" si="98"/>
        <v>0.40749999999999997</v>
      </c>
      <c r="K103" s="58">
        <f t="shared" si="135"/>
        <v>0.40749999999999997</v>
      </c>
      <c r="L103" s="59">
        <f>D103+0.11</f>
        <v>0.3775</v>
      </c>
      <c r="M103" s="60">
        <f t="shared" si="133"/>
        <v>0.3775</v>
      </c>
      <c r="N103" s="54">
        <f t="shared" si="99"/>
        <v>0.3775</v>
      </c>
      <c r="O103" s="53">
        <f>+L103+0.03</f>
        <v>0.40749999999999997</v>
      </c>
      <c r="P103" s="62">
        <f>L103+0.1</f>
        <v>0.47750000000000004</v>
      </c>
      <c r="Q103" s="56">
        <f t="shared" si="100"/>
        <v>0.47750000000000004</v>
      </c>
      <c r="R103" s="54">
        <f t="shared" si="101"/>
        <v>0.47750000000000004</v>
      </c>
      <c r="S103" s="53">
        <f>+P103+0.02</f>
        <v>0.49750000000000005</v>
      </c>
      <c r="T103" s="53"/>
      <c r="U103" s="98">
        <f>D103-0.16</f>
        <v>0.10750000000000001</v>
      </c>
      <c r="V103" s="98">
        <f t="shared" si="114"/>
        <v>0.16250000000000001</v>
      </c>
      <c r="W103" s="98">
        <f>(U103+B103)*0.032+U103+0.01</f>
        <v>0.277868</v>
      </c>
      <c r="X103" s="72">
        <f>AVERAGE(Z102:Z106)</f>
        <v>0.14449999999999999</v>
      </c>
      <c r="Y103" s="72">
        <v>0.2475</v>
      </c>
      <c r="Z103" s="72">
        <v>0.14749999999999999</v>
      </c>
      <c r="AA103" s="72">
        <f t="shared" si="121"/>
        <v>0.2475</v>
      </c>
      <c r="AB103" s="72">
        <f t="shared" si="122"/>
        <v>0.39749999999999996</v>
      </c>
      <c r="AC103" s="72">
        <f>Y103+0.15</f>
        <v>0.39749999999999996</v>
      </c>
      <c r="AD103" s="72">
        <f>Listen!L99</f>
        <v>-0.5</v>
      </c>
      <c r="AE103" s="72"/>
      <c r="AF103" s="72"/>
      <c r="AG103" s="110">
        <v>0</v>
      </c>
      <c r="AH103" s="101">
        <v>0</v>
      </c>
      <c r="AI103" s="101">
        <f t="shared" si="83"/>
        <v>0.02</v>
      </c>
      <c r="AJ103" s="101">
        <v>0</v>
      </c>
      <c r="AK103" s="101">
        <f t="shared" si="124"/>
        <v>0.02</v>
      </c>
      <c r="AL103" s="101">
        <f t="shared" si="134"/>
        <v>0.05</v>
      </c>
      <c r="AM103" s="101">
        <v>2.75E-2</v>
      </c>
      <c r="AN103" s="101">
        <v>0</v>
      </c>
      <c r="AO103" s="101">
        <v>0</v>
      </c>
      <c r="AP103" s="101">
        <v>0.155</v>
      </c>
      <c r="AQ103" s="101">
        <v>5.0000000000000001E-3</v>
      </c>
      <c r="AR103" s="101">
        <v>5.5E-2</v>
      </c>
      <c r="AS103" s="101"/>
      <c r="AT103" s="72"/>
      <c r="AU103" s="72"/>
      <c r="AV103" s="72">
        <f>Listen!F99</f>
        <v>1.28</v>
      </c>
      <c r="AW103" s="72">
        <f>Listen!G99</f>
        <v>0.98</v>
      </c>
      <c r="AX103" s="72">
        <f>Listen!H99</f>
        <v>0.37</v>
      </c>
      <c r="AY103" s="72">
        <f>Listen!I99</f>
        <v>0.26</v>
      </c>
      <c r="AZ103" s="72">
        <f>Listen!J99</f>
        <v>2.5000000000000001E-2</v>
      </c>
      <c r="BA103" s="72">
        <f>Listen!K99</f>
        <v>7.4999999999999997E-2</v>
      </c>
      <c r="BB103" s="72">
        <f>Listen!L99</f>
        <v>-0.5</v>
      </c>
      <c r="BC103" s="126">
        <f t="shared" si="95"/>
        <v>-0.1075</v>
      </c>
      <c r="BD103" s="126">
        <f t="shared" si="82"/>
        <v>-0.1075</v>
      </c>
      <c r="BE103" s="124">
        <f t="shared" si="115"/>
        <v>0.11887429500047796</v>
      </c>
      <c r="BF103" s="124">
        <f t="shared" si="116"/>
        <v>0.1520893536121673</v>
      </c>
      <c r="BG103" s="124">
        <f t="shared" si="117"/>
        <v>0.16718702290076337</v>
      </c>
    </row>
    <row r="104" spans="1:59">
      <c r="A104" s="43">
        <v>39814</v>
      </c>
      <c r="B104" s="44">
        <f>+Listen!C100</f>
        <v>4.9189999999999996</v>
      </c>
      <c r="C104" s="51"/>
      <c r="D104" s="52">
        <f>Y104+0.02</f>
        <v>0.27750000000000002</v>
      </c>
      <c r="E104" s="52">
        <f t="shared" si="113"/>
        <v>0.27750000000000002</v>
      </c>
      <c r="F104" s="53">
        <f t="shared" si="147"/>
        <v>0.27750000000000002</v>
      </c>
      <c r="G104" s="54">
        <f t="shared" si="97"/>
        <v>0.24250000000000002</v>
      </c>
      <c r="H104" s="53">
        <f t="shared" si="102"/>
        <v>0.27750000000000002</v>
      </c>
      <c r="I104" s="65">
        <f>I92-0.005</f>
        <v>0.41749999999999998</v>
      </c>
      <c r="J104" s="54">
        <f t="shared" si="98"/>
        <v>0.41749999999999998</v>
      </c>
      <c r="K104" s="58">
        <f t="shared" si="135"/>
        <v>0.41749999999999998</v>
      </c>
      <c r="L104" s="59">
        <f>D104+0.11</f>
        <v>0.38750000000000001</v>
      </c>
      <c r="M104" s="60">
        <f t="shared" si="133"/>
        <v>0.38750000000000001</v>
      </c>
      <c r="N104" s="54">
        <f t="shared" si="99"/>
        <v>0.38750000000000001</v>
      </c>
      <c r="O104" s="53">
        <f>+L104+0.03</f>
        <v>0.41749999999999998</v>
      </c>
      <c r="P104" s="62">
        <f>L104+0.1</f>
        <v>0.48750000000000004</v>
      </c>
      <c r="Q104" s="56">
        <f t="shared" si="100"/>
        <v>0.48750000000000004</v>
      </c>
      <c r="R104" s="54">
        <f t="shared" si="101"/>
        <v>0.48750000000000004</v>
      </c>
      <c r="S104" s="53">
        <f>+P104+0.02</f>
        <v>0.50750000000000006</v>
      </c>
      <c r="T104" s="53"/>
      <c r="U104" s="98">
        <f>D104-0.16</f>
        <v>0.11750000000000002</v>
      </c>
      <c r="V104" s="98">
        <f t="shared" si="114"/>
        <v>0.17250000000000001</v>
      </c>
      <c r="W104" s="98">
        <f>(U104+B104)*0.032+U104+0.01</f>
        <v>0.28866800000000004</v>
      </c>
      <c r="X104" s="72"/>
      <c r="Y104" s="72">
        <v>0.25750000000000001</v>
      </c>
      <c r="Z104" s="72">
        <v>0.1575</v>
      </c>
      <c r="AA104" s="72">
        <f t="shared" si="121"/>
        <v>0.25750000000000001</v>
      </c>
      <c r="AB104" s="72">
        <f t="shared" si="122"/>
        <v>0.40749999999999997</v>
      </c>
      <c r="AC104" s="72">
        <f>Y104+0.15</f>
        <v>0.40749999999999997</v>
      </c>
      <c r="AD104" s="72">
        <f>Listen!L100</f>
        <v>-0.5</v>
      </c>
      <c r="AE104" s="72"/>
      <c r="AF104" s="72"/>
      <c r="AG104" s="110">
        <v>0</v>
      </c>
      <c r="AH104" s="101">
        <v>0</v>
      </c>
      <c r="AI104" s="101">
        <f t="shared" si="83"/>
        <v>0.02</v>
      </c>
      <c r="AJ104" s="101">
        <v>0</v>
      </c>
      <c r="AK104" s="101">
        <f t="shared" si="124"/>
        <v>0.02</v>
      </c>
      <c r="AL104" s="101">
        <f t="shared" si="134"/>
        <v>0.05</v>
      </c>
      <c r="AM104" s="101">
        <v>0.03</v>
      </c>
      <c r="AN104" s="101">
        <v>0</v>
      </c>
      <c r="AO104" s="101">
        <v>0</v>
      </c>
      <c r="AP104" s="101">
        <v>0.155</v>
      </c>
      <c r="AQ104" s="101">
        <v>5.0000000000000001E-3</v>
      </c>
      <c r="AR104" s="101">
        <v>5.5E-2</v>
      </c>
      <c r="AS104" s="101"/>
      <c r="AT104" s="72"/>
      <c r="AU104" s="72"/>
      <c r="AV104" s="72">
        <f>Listen!F100</f>
        <v>1.61</v>
      </c>
      <c r="AW104" s="72">
        <f>Listen!G100</f>
        <v>1.2050000000000001</v>
      </c>
      <c r="AX104" s="72">
        <f>Listen!H100</f>
        <v>0.4</v>
      </c>
      <c r="AY104" s="72">
        <f>Listen!I100</f>
        <v>0.27</v>
      </c>
      <c r="AZ104" s="72">
        <f>Listen!J100</f>
        <v>3.7499999999999999E-2</v>
      </c>
      <c r="BA104" s="72">
        <f>Listen!K100</f>
        <v>0.09</v>
      </c>
      <c r="BB104" s="72">
        <f>Listen!L100</f>
        <v>-0.5</v>
      </c>
      <c r="BC104" s="126">
        <f t="shared" si="95"/>
        <v>-0.11</v>
      </c>
      <c r="BD104" s="126">
        <f t="shared" si="82"/>
        <v>-0.11</v>
      </c>
      <c r="BE104" s="124">
        <f t="shared" si="115"/>
        <v>0.11692515055921991</v>
      </c>
      <c r="BF104" s="124">
        <f t="shared" si="116"/>
        <v>0.15020722433460071</v>
      </c>
      <c r="BG104" s="124">
        <f t="shared" si="117"/>
        <v>0.16525954198473281</v>
      </c>
    </row>
    <row r="105" spans="1:59">
      <c r="A105" s="43">
        <v>39845</v>
      </c>
      <c r="B105" s="44">
        <f>+Listen!C101</f>
        <v>4.7990000000000004</v>
      </c>
      <c r="C105" s="51"/>
      <c r="D105" s="52">
        <f>Y105+0.02</f>
        <v>0.26750000000000002</v>
      </c>
      <c r="E105" s="52">
        <f t="shared" si="113"/>
        <v>0.26750000000000002</v>
      </c>
      <c r="F105" s="53">
        <f t="shared" si="147"/>
        <v>0.26750000000000002</v>
      </c>
      <c r="G105" s="54">
        <f t="shared" si="97"/>
        <v>0.23250000000000001</v>
      </c>
      <c r="H105" s="53">
        <f t="shared" si="102"/>
        <v>0.26750000000000002</v>
      </c>
      <c r="I105" s="65">
        <f>I93-0.005</f>
        <v>0.40749999999999997</v>
      </c>
      <c r="J105" s="54">
        <f t="shared" si="98"/>
        <v>0.40749999999999997</v>
      </c>
      <c r="K105" s="58">
        <f t="shared" si="135"/>
        <v>0.40749999999999997</v>
      </c>
      <c r="L105" s="59">
        <f>D105+0.11</f>
        <v>0.3775</v>
      </c>
      <c r="M105" s="60">
        <f t="shared" si="133"/>
        <v>0.3775</v>
      </c>
      <c r="N105" s="54">
        <f t="shared" si="99"/>
        <v>0.3775</v>
      </c>
      <c r="O105" s="53">
        <f>+L105+0.03</f>
        <v>0.40749999999999997</v>
      </c>
      <c r="P105" s="62">
        <f>L105+0.1</f>
        <v>0.47750000000000004</v>
      </c>
      <c r="Q105" s="56">
        <f t="shared" si="100"/>
        <v>0.47750000000000004</v>
      </c>
      <c r="R105" s="54">
        <f t="shared" si="101"/>
        <v>0.47750000000000004</v>
      </c>
      <c r="S105" s="53">
        <f>+P105+0.02</f>
        <v>0.49750000000000005</v>
      </c>
      <c r="T105" s="53"/>
      <c r="U105" s="98">
        <f>D105-0.16</f>
        <v>0.10750000000000001</v>
      </c>
      <c r="V105" s="98">
        <f t="shared" si="114"/>
        <v>0.16250000000000001</v>
      </c>
      <c r="W105" s="98">
        <f>(U105+B105)*0.032+U105+0.01</f>
        <v>0.27450800000000003</v>
      </c>
      <c r="X105" s="72"/>
      <c r="Y105" s="72">
        <v>0.2475</v>
      </c>
      <c r="Z105" s="72">
        <v>0.14749999999999999</v>
      </c>
      <c r="AA105" s="72">
        <f t="shared" si="121"/>
        <v>0.2475</v>
      </c>
      <c r="AB105" s="72">
        <f t="shared" si="122"/>
        <v>0.39749999999999996</v>
      </c>
      <c r="AC105" s="72">
        <f>Y105+0.15</f>
        <v>0.39749999999999996</v>
      </c>
      <c r="AD105" s="72">
        <f>Listen!L101</f>
        <v>-0.5</v>
      </c>
      <c r="AE105" s="72"/>
      <c r="AF105" s="72"/>
      <c r="AG105" s="110">
        <v>0</v>
      </c>
      <c r="AH105" s="101">
        <v>0</v>
      </c>
      <c r="AI105" s="101">
        <f t="shared" si="83"/>
        <v>0.02</v>
      </c>
      <c r="AJ105" s="101">
        <v>0</v>
      </c>
      <c r="AK105" s="101">
        <f t="shared" si="124"/>
        <v>0.02</v>
      </c>
      <c r="AL105" s="101">
        <f t="shared" si="134"/>
        <v>0.05</v>
      </c>
      <c r="AM105" s="101">
        <v>3.2500000000000001E-2</v>
      </c>
      <c r="AN105" s="101">
        <v>0</v>
      </c>
      <c r="AO105" s="101">
        <v>0</v>
      </c>
      <c r="AP105" s="101">
        <v>0.155</v>
      </c>
      <c r="AQ105" s="101">
        <v>5.0000000000000001E-3</v>
      </c>
      <c r="AR105" s="101">
        <v>5.5E-2</v>
      </c>
      <c r="AS105" s="101"/>
      <c r="AT105" s="72"/>
      <c r="AU105" s="72"/>
      <c r="AV105" s="72">
        <f>Listen!F101</f>
        <v>1.57</v>
      </c>
      <c r="AW105" s="72">
        <f>Listen!G101</f>
        <v>1.2050000000000001</v>
      </c>
      <c r="AX105" s="72">
        <f>Listen!H101</f>
        <v>0.39</v>
      </c>
      <c r="AY105" s="72">
        <f>Listen!I101</f>
        <v>0.27</v>
      </c>
      <c r="AZ105" s="72">
        <f>Listen!J101</f>
        <v>4.2500000000000003E-2</v>
      </c>
      <c r="BA105" s="72">
        <f>Listen!K101</f>
        <v>0.09</v>
      </c>
      <c r="BB105" s="72">
        <f>Listen!L101</f>
        <v>-0.5</v>
      </c>
      <c r="BC105" s="126">
        <f t="shared" si="95"/>
        <v>-0.10250000000000001</v>
      </c>
      <c r="BD105" s="126">
        <f t="shared" si="82"/>
        <v>-0.10250000000000001</v>
      </c>
      <c r="BE105" s="124">
        <f t="shared" si="115"/>
        <v>0.119467450530542</v>
      </c>
      <c r="BF105" s="124">
        <f t="shared" si="116"/>
        <v>0.15214638783269965</v>
      </c>
      <c r="BG105" s="124">
        <f t="shared" si="117"/>
        <v>0.16760687022900764</v>
      </c>
    </row>
    <row r="106" spans="1:59">
      <c r="A106" s="43">
        <v>39873</v>
      </c>
      <c r="B106" s="44">
        <f>+Listen!C102</f>
        <v>4.6589999999999998</v>
      </c>
      <c r="C106" s="51"/>
      <c r="D106" s="52">
        <f>Y106+0.02</f>
        <v>0.26250000000000001</v>
      </c>
      <c r="E106" s="52">
        <f t="shared" si="113"/>
        <v>0.26250000000000001</v>
      </c>
      <c r="F106" s="53">
        <f t="shared" si="147"/>
        <v>0.26250000000000001</v>
      </c>
      <c r="G106" s="54">
        <f t="shared" si="97"/>
        <v>0.22750000000000001</v>
      </c>
      <c r="H106" s="53">
        <f t="shared" si="102"/>
        <v>0.26250000000000001</v>
      </c>
      <c r="I106" s="65">
        <f>I94-0.005</f>
        <v>0.40249999999999997</v>
      </c>
      <c r="J106" s="54">
        <f t="shared" si="98"/>
        <v>0.40249999999999997</v>
      </c>
      <c r="K106" s="58">
        <f t="shared" si="135"/>
        <v>0.40249999999999997</v>
      </c>
      <c r="L106" s="59">
        <f>D106+0.11</f>
        <v>0.3725</v>
      </c>
      <c r="M106" s="60">
        <f t="shared" si="133"/>
        <v>0.3725</v>
      </c>
      <c r="N106" s="54">
        <f t="shared" si="99"/>
        <v>0.3725</v>
      </c>
      <c r="O106" s="53">
        <f>+L106+0.03</f>
        <v>0.40249999999999997</v>
      </c>
      <c r="P106" s="62">
        <f>L106+0.1</f>
        <v>0.47250000000000003</v>
      </c>
      <c r="Q106" s="56">
        <f t="shared" si="100"/>
        <v>0.47250000000000003</v>
      </c>
      <c r="R106" s="54">
        <f t="shared" si="101"/>
        <v>0.47250000000000003</v>
      </c>
      <c r="S106" s="53">
        <f>+P106+0.02</f>
        <v>0.49250000000000005</v>
      </c>
      <c r="T106" s="53"/>
      <c r="U106" s="98">
        <f>D106-0.16</f>
        <v>0.10250000000000001</v>
      </c>
      <c r="V106" s="98">
        <f t="shared" si="114"/>
        <v>0.1575</v>
      </c>
      <c r="W106" s="98">
        <f>(U106+B106)*0.032+U106+0.01</f>
        <v>0.26486799999999999</v>
      </c>
      <c r="X106" s="72"/>
      <c r="Y106" s="72">
        <v>0.24249999999999999</v>
      </c>
      <c r="Z106" s="72">
        <v>0.14249999999999999</v>
      </c>
      <c r="AA106" s="72">
        <f t="shared" si="121"/>
        <v>0.24249999999999999</v>
      </c>
      <c r="AB106" s="72">
        <f t="shared" si="122"/>
        <v>0.39249999999999996</v>
      </c>
      <c r="AC106" s="72">
        <f>Y106+0.15</f>
        <v>0.39249999999999996</v>
      </c>
      <c r="AD106" s="72">
        <f>Listen!L102</f>
        <v>-0.5</v>
      </c>
      <c r="AE106" s="72"/>
      <c r="AF106" s="72"/>
      <c r="AG106" s="110">
        <v>0</v>
      </c>
      <c r="AH106" s="101">
        <v>0</v>
      </c>
      <c r="AI106" s="101">
        <f t="shared" si="83"/>
        <v>0.02</v>
      </c>
      <c r="AJ106" s="101">
        <v>0</v>
      </c>
      <c r="AK106" s="101">
        <f t="shared" si="124"/>
        <v>0.02</v>
      </c>
      <c r="AL106" s="101">
        <f t="shared" si="134"/>
        <v>0.05</v>
      </c>
      <c r="AM106" s="101">
        <v>3.5000000000000003E-2</v>
      </c>
      <c r="AN106" s="101">
        <v>0</v>
      </c>
      <c r="AO106" s="101">
        <v>0</v>
      </c>
      <c r="AP106" s="101">
        <v>0.155</v>
      </c>
      <c r="AQ106" s="101">
        <v>5.0000000000000001E-3</v>
      </c>
      <c r="AR106" s="101">
        <v>5.5E-2</v>
      </c>
      <c r="AS106" s="101"/>
      <c r="AT106" s="72"/>
      <c r="AU106" s="72"/>
      <c r="AV106" s="72">
        <f>Listen!F102</f>
        <v>0.93</v>
      </c>
      <c r="AW106" s="72">
        <f>Listen!G102</f>
        <v>0.81499999999999995</v>
      </c>
      <c r="AX106" s="72">
        <f>Listen!H102</f>
        <v>0.39</v>
      </c>
      <c r="AY106" s="72">
        <f>Listen!I102</f>
        <v>0.24</v>
      </c>
      <c r="AZ106" s="72">
        <f>Listen!J102</f>
        <v>0.04</v>
      </c>
      <c r="BA106" s="72">
        <f>Listen!K102</f>
        <v>7.4999999999999997E-2</v>
      </c>
      <c r="BB106" s="72">
        <f>Listen!L102</f>
        <v>-0.5</v>
      </c>
      <c r="BC106" s="126">
        <f t="shared" si="95"/>
        <v>-0.1</v>
      </c>
      <c r="BD106" s="126">
        <f t="shared" si="82"/>
        <v>-0.1</v>
      </c>
      <c r="BE106" s="124">
        <f t="shared" si="115"/>
        <v>0.11590803938438007</v>
      </c>
      <c r="BF106" s="124">
        <f t="shared" si="116"/>
        <v>0.14784980988593152</v>
      </c>
      <c r="BG106" s="124">
        <f t="shared" si="117"/>
        <v>0.16380916030534351</v>
      </c>
    </row>
    <row r="107" spans="1:59">
      <c r="A107" s="43">
        <v>39904</v>
      </c>
      <c r="B107" s="44">
        <f>+Listen!C103</f>
        <v>4.53</v>
      </c>
      <c r="C107" s="51"/>
      <c r="D107" s="52">
        <f t="shared" ref="D107:D113" si="148">+Y107+0.01</f>
        <v>0.1875</v>
      </c>
      <c r="E107" s="52">
        <f t="shared" si="113"/>
        <v>0.1875</v>
      </c>
      <c r="F107" s="53">
        <f t="shared" si="147"/>
        <v>0.1875</v>
      </c>
      <c r="G107" s="54">
        <f t="shared" si="97"/>
        <v>0.1525</v>
      </c>
      <c r="H107" s="53">
        <f t="shared" si="102"/>
        <v>0.1875</v>
      </c>
      <c r="I107" s="65">
        <f>D107</f>
        <v>0.1875</v>
      </c>
      <c r="J107" s="54">
        <f t="shared" si="98"/>
        <v>0.1875</v>
      </c>
      <c r="K107" s="58">
        <f t="shared" si="135"/>
        <v>0.1875</v>
      </c>
      <c r="L107" s="62">
        <f>D107+0.025</f>
        <v>0.21249999999999999</v>
      </c>
      <c r="M107" s="60">
        <f t="shared" si="133"/>
        <v>0.21249999999999999</v>
      </c>
      <c r="N107" s="54">
        <f t="shared" si="99"/>
        <v>0.21249999999999999</v>
      </c>
      <c r="O107" s="53">
        <f>+L107+0.02</f>
        <v>0.23249999999999998</v>
      </c>
      <c r="P107" s="79">
        <f>D107-0.005</f>
        <v>0.1825</v>
      </c>
      <c r="Q107" s="56">
        <f t="shared" si="100"/>
        <v>0.1825</v>
      </c>
      <c r="R107" s="54">
        <f t="shared" si="101"/>
        <v>0.1825</v>
      </c>
      <c r="S107" s="53">
        <f>+P107</f>
        <v>0.1825</v>
      </c>
      <c r="T107" s="53"/>
      <c r="U107" s="98">
        <f t="shared" ref="U107:U113" si="149">D107-0.2</f>
        <v>-1.2500000000000011E-2</v>
      </c>
      <c r="V107" s="98">
        <f t="shared" si="114"/>
        <v>4.2499999999999989E-2</v>
      </c>
      <c r="W107" s="98">
        <f>D107</f>
        <v>0.1875</v>
      </c>
      <c r="X107" s="72">
        <f>AVERAGE(Y107:Y113)</f>
        <v>0.1689285714285714</v>
      </c>
      <c r="Y107" s="72">
        <f>+Z107+0.09</f>
        <v>0.17749999999999999</v>
      </c>
      <c r="Z107" s="72">
        <v>8.7499999999999994E-2</v>
      </c>
      <c r="AA107" s="72">
        <f t="shared" si="121"/>
        <v>0.17749999999999999</v>
      </c>
      <c r="AB107" s="72">
        <f t="shared" si="122"/>
        <v>0.23749999999999999</v>
      </c>
      <c r="AC107" s="72">
        <f>Y107+0.06</f>
        <v>0.23749999999999999</v>
      </c>
      <c r="AD107" s="72">
        <f>Listen!L103</f>
        <v>-0.65</v>
      </c>
      <c r="AE107" s="72"/>
      <c r="AF107" s="72"/>
      <c r="AG107" s="110">
        <v>0</v>
      </c>
      <c r="AH107" s="101">
        <v>0</v>
      </c>
      <c r="AI107" s="101">
        <f t="shared" si="83"/>
        <v>5.0000000000000001E-3</v>
      </c>
      <c r="AJ107" s="101">
        <v>0</v>
      </c>
      <c r="AK107" s="101">
        <f t="shared" si="124"/>
        <v>5.0000000000000001E-3</v>
      </c>
      <c r="AL107" s="101">
        <f t="shared" si="134"/>
        <v>0.04</v>
      </c>
      <c r="AM107" s="101">
        <v>7.4999999999999997E-3</v>
      </c>
      <c r="AN107" s="101">
        <v>0</v>
      </c>
      <c r="AO107" s="101">
        <v>0</v>
      </c>
      <c r="AP107" s="101">
        <v>0.155</v>
      </c>
      <c r="AQ107" s="101">
        <v>0</v>
      </c>
      <c r="AR107" s="101">
        <v>0.04</v>
      </c>
      <c r="AS107" s="101"/>
      <c r="AT107" s="72"/>
      <c r="AU107" s="72"/>
      <c r="AV107" s="72">
        <f>Listen!F103</f>
        <v>0.5</v>
      </c>
      <c r="AW107" s="72">
        <f>Listen!G103</f>
        <v>0.435</v>
      </c>
      <c r="AX107" s="72">
        <f>Listen!H103</f>
        <v>0.24</v>
      </c>
      <c r="AY107" s="72">
        <f>Listen!I103</f>
        <v>0.17</v>
      </c>
      <c r="AZ107" s="72">
        <f>Listen!J103</f>
        <v>-0.09</v>
      </c>
      <c r="BA107" s="72">
        <f>Listen!K103</f>
        <v>-7.0000000000000007E-2</v>
      </c>
      <c r="BB107" s="72">
        <f>Listen!L103</f>
        <v>-0.65</v>
      </c>
      <c r="BC107" s="126">
        <f t="shared" si="95"/>
        <v>-8.5000000000000006E-2</v>
      </c>
      <c r="BD107" s="126">
        <f t="shared" si="82"/>
        <v>-8.5000000000000006E-2</v>
      </c>
      <c r="BE107" s="124">
        <f t="shared" si="115"/>
        <v>0.12588423668865312</v>
      </c>
      <c r="BF107" s="124">
        <f t="shared" si="116"/>
        <v>0.15721482889733834</v>
      </c>
      <c r="BG107" s="124">
        <f t="shared" si="117"/>
        <v>0.17358778625954197</v>
      </c>
    </row>
    <row r="108" spans="1:59">
      <c r="A108" s="43">
        <v>39934</v>
      </c>
      <c r="B108" s="44">
        <f>+Listen!C104</f>
        <v>4.5739999999999998</v>
      </c>
      <c r="C108" s="51"/>
      <c r="D108" s="52">
        <f t="shared" si="148"/>
        <v>0.17749999999999999</v>
      </c>
      <c r="E108" s="52">
        <f t="shared" si="113"/>
        <v>0.17749999999999999</v>
      </c>
      <c r="F108" s="53">
        <f t="shared" si="147"/>
        <v>0.17749999999999999</v>
      </c>
      <c r="G108" s="54">
        <f t="shared" si="97"/>
        <v>0.14249999999999999</v>
      </c>
      <c r="H108" s="53">
        <f t="shared" si="102"/>
        <v>0.17749999999999999</v>
      </c>
      <c r="I108" s="65">
        <f t="shared" ref="I108:I113" si="150">D108</f>
        <v>0.17749999999999999</v>
      </c>
      <c r="J108" s="54">
        <f t="shared" si="98"/>
        <v>0.17749999999999999</v>
      </c>
      <c r="K108" s="58">
        <f t="shared" si="135"/>
        <v>0.17749999999999999</v>
      </c>
      <c r="L108" s="62">
        <f t="shared" ref="L108:L113" si="151">D108+0.025</f>
        <v>0.20249999999999999</v>
      </c>
      <c r="M108" s="60">
        <f t="shared" si="133"/>
        <v>0.20249999999999999</v>
      </c>
      <c r="N108" s="54">
        <f t="shared" si="99"/>
        <v>0.20249999999999999</v>
      </c>
      <c r="O108" s="53">
        <f t="shared" ref="O108:O113" si="152">+L108+0.02</f>
        <v>0.22249999999999998</v>
      </c>
      <c r="P108" s="79">
        <f t="shared" ref="P108:P113" si="153">D108-0.005</f>
        <v>0.17249999999999999</v>
      </c>
      <c r="Q108" s="56">
        <f t="shared" si="100"/>
        <v>0.17249999999999999</v>
      </c>
      <c r="R108" s="54">
        <f t="shared" si="101"/>
        <v>0.17249999999999999</v>
      </c>
      <c r="S108" s="53">
        <f t="shared" ref="S108:S113" si="154">+P108</f>
        <v>0.17249999999999999</v>
      </c>
      <c r="T108" s="53"/>
      <c r="U108" s="98">
        <f t="shared" si="149"/>
        <v>-2.250000000000002E-2</v>
      </c>
      <c r="V108" s="98">
        <f t="shared" si="114"/>
        <v>3.249999999999998E-2</v>
      </c>
      <c r="W108" s="98">
        <f t="shared" ref="W108:W113" si="155">D108</f>
        <v>0.17749999999999999</v>
      </c>
      <c r="X108" s="72">
        <f>AVERAGE(Z107:Z113)</f>
        <v>7.8928571428571431E-2</v>
      </c>
      <c r="Y108" s="72">
        <f t="shared" ref="Y108:Y113" si="156">+Z108+0.09</f>
        <v>0.16749999999999998</v>
      </c>
      <c r="Z108" s="72">
        <v>7.7499999999999999E-2</v>
      </c>
      <c r="AA108" s="72">
        <f t="shared" si="121"/>
        <v>0.16749999999999998</v>
      </c>
      <c r="AB108" s="72">
        <f t="shared" si="122"/>
        <v>0.22749999999999998</v>
      </c>
      <c r="AC108" s="72">
        <f t="shared" ref="AC108:AC113" si="157">Y108+0.06</f>
        <v>0.22749999999999998</v>
      </c>
      <c r="AD108" s="72">
        <f>Listen!L104</f>
        <v>-0.65</v>
      </c>
      <c r="AE108" s="72"/>
      <c r="AF108" s="72"/>
      <c r="AG108" s="110">
        <v>0</v>
      </c>
      <c r="AH108" s="101">
        <v>0</v>
      </c>
      <c r="AI108" s="101">
        <f t="shared" si="83"/>
        <v>5.0000000000000001E-3</v>
      </c>
      <c r="AJ108" s="101">
        <v>0</v>
      </c>
      <c r="AK108" s="101">
        <f t="shared" si="124"/>
        <v>5.0000000000000001E-3</v>
      </c>
      <c r="AL108" s="101">
        <f t="shared" si="134"/>
        <v>0.04</v>
      </c>
      <c r="AM108" s="101">
        <v>7.4999999999999997E-3</v>
      </c>
      <c r="AN108" s="101">
        <v>0</v>
      </c>
      <c r="AO108" s="101">
        <v>0</v>
      </c>
      <c r="AP108" s="101">
        <v>0.155</v>
      </c>
      <c r="AQ108" s="101">
        <v>0</v>
      </c>
      <c r="AR108" s="101">
        <v>0.04</v>
      </c>
      <c r="AS108" s="101"/>
      <c r="AT108" s="72"/>
      <c r="AU108" s="72"/>
      <c r="AV108" s="72">
        <f>Listen!F104</f>
        <v>0.44</v>
      </c>
      <c r="AW108" s="72">
        <f>Listen!G104</f>
        <v>0.38500000000000001</v>
      </c>
      <c r="AX108" s="72">
        <f>Listen!H104</f>
        <v>0.19500000000000001</v>
      </c>
      <c r="AY108" s="72">
        <f>Listen!I104</f>
        <v>0.16500000000000001</v>
      </c>
      <c r="AZ108" s="72">
        <f>Listen!J104</f>
        <v>-0.09</v>
      </c>
      <c r="BA108" s="72">
        <f>Listen!K104</f>
        <v>-7.0000000000000007E-2</v>
      </c>
      <c r="BB108" s="72">
        <f>Listen!L104</f>
        <v>-0.65</v>
      </c>
      <c r="BC108" s="126">
        <f t="shared" si="95"/>
        <v>-8.5000000000000006E-2</v>
      </c>
      <c r="BD108" s="126">
        <f t="shared" si="82"/>
        <v>-8.5000000000000006E-2</v>
      </c>
      <c r="BE108" s="124">
        <f t="shared" si="115"/>
        <v>0.1278232482554249</v>
      </c>
      <c r="BF108" s="124">
        <f t="shared" si="116"/>
        <v>0.15938973384030414</v>
      </c>
      <c r="BG108" s="124">
        <f t="shared" si="117"/>
        <v>0.17560305343511445</v>
      </c>
    </row>
    <row r="109" spans="1:59">
      <c r="A109" s="43">
        <v>39965</v>
      </c>
      <c r="B109" s="44">
        <f>+Listen!C105</f>
        <v>4.6109999999999998</v>
      </c>
      <c r="C109" s="51"/>
      <c r="D109" s="52">
        <f t="shared" si="148"/>
        <v>0.16750000000000001</v>
      </c>
      <c r="E109" s="52">
        <f t="shared" si="113"/>
        <v>0.16750000000000001</v>
      </c>
      <c r="F109" s="53">
        <f t="shared" si="147"/>
        <v>0.16750000000000001</v>
      </c>
      <c r="G109" s="54">
        <f t="shared" si="97"/>
        <v>0.13250000000000001</v>
      </c>
      <c r="H109" s="53">
        <f t="shared" si="102"/>
        <v>0.16750000000000001</v>
      </c>
      <c r="I109" s="65">
        <f t="shared" si="150"/>
        <v>0.16750000000000001</v>
      </c>
      <c r="J109" s="54">
        <f t="shared" si="98"/>
        <v>0.16750000000000001</v>
      </c>
      <c r="K109" s="58">
        <f t="shared" si="135"/>
        <v>0.16750000000000001</v>
      </c>
      <c r="L109" s="62">
        <f t="shared" si="151"/>
        <v>0.1925</v>
      </c>
      <c r="M109" s="60">
        <f t="shared" si="133"/>
        <v>0.1925</v>
      </c>
      <c r="N109" s="54">
        <f t="shared" si="99"/>
        <v>0.1925</v>
      </c>
      <c r="O109" s="53">
        <f t="shared" si="152"/>
        <v>0.21249999999999999</v>
      </c>
      <c r="P109" s="79">
        <f t="shared" si="153"/>
        <v>0.16250000000000001</v>
      </c>
      <c r="Q109" s="56">
        <f t="shared" si="100"/>
        <v>0.16250000000000001</v>
      </c>
      <c r="R109" s="54">
        <f t="shared" si="101"/>
        <v>0.16250000000000001</v>
      </c>
      <c r="S109" s="53">
        <f t="shared" si="154"/>
        <v>0.16250000000000001</v>
      </c>
      <c r="T109" s="53"/>
      <c r="U109" s="98">
        <f t="shared" si="149"/>
        <v>-3.2500000000000001E-2</v>
      </c>
      <c r="V109" s="98">
        <f t="shared" si="114"/>
        <v>2.2499999999999999E-2</v>
      </c>
      <c r="W109" s="98">
        <f t="shared" si="155"/>
        <v>0.16750000000000001</v>
      </c>
      <c r="X109" s="72"/>
      <c r="Y109" s="72">
        <f t="shared" si="156"/>
        <v>0.1575</v>
      </c>
      <c r="Z109" s="72">
        <v>6.7500000000000004E-2</v>
      </c>
      <c r="AA109" s="72">
        <f t="shared" si="121"/>
        <v>0.1575</v>
      </c>
      <c r="AB109" s="72">
        <f t="shared" si="122"/>
        <v>0.2175</v>
      </c>
      <c r="AC109" s="72">
        <f t="shared" si="157"/>
        <v>0.2175</v>
      </c>
      <c r="AD109" s="72">
        <f>Listen!L105</f>
        <v>-0.65</v>
      </c>
      <c r="AE109" s="72"/>
      <c r="AF109" s="72"/>
      <c r="AG109" s="110">
        <v>0</v>
      </c>
      <c r="AH109" s="101">
        <v>0</v>
      </c>
      <c r="AI109" s="101">
        <f t="shared" si="83"/>
        <v>5.0000000000000001E-3</v>
      </c>
      <c r="AJ109" s="101">
        <v>0</v>
      </c>
      <c r="AK109" s="101">
        <f t="shared" si="124"/>
        <v>5.0000000000000001E-3</v>
      </c>
      <c r="AL109" s="101">
        <f t="shared" si="134"/>
        <v>0.04</v>
      </c>
      <c r="AM109" s="101">
        <v>7.4999999999999997E-3</v>
      </c>
      <c r="AN109" s="101">
        <v>0</v>
      </c>
      <c r="AO109" s="101">
        <v>0</v>
      </c>
      <c r="AP109" s="101">
        <v>0.155</v>
      </c>
      <c r="AQ109" s="101">
        <v>0</v>
      </c>
      <c r="AR109" s="101">
        <v>0.04</v>
      </c>
      <c r="AS109" s="101"/>
      <c r="AT109" s="72"/>
      <c r="AU109" s="72"/>
      <c r="AV109" s="72">
        <f>Listen!F105</f>
        <v>0.44</v>
      </c>
      <c r="AW109" s="72">
        <f>Listen!G105</f>
        <v>0.38500000000000001</v>
      </c>
      <c r="AX109" s="72">
        <f>Listen!H105</f>
        <v>0.19500000000000001</v>
      </c>
      <c r="AY109" s="72">
        <f>Listen!I105</f>
        <v>0.17</v>
      </c>
      <c r="AZ109" s="72">
        <f>Listen!J105</f>
        <v>-0.09</v>
      </c>
      <c r="BA109" s="72">
        <f>Listen!K105</f>
        <v>-7.0000000000000007E-2</v>
      </c>
      <c r="BB109" s="72">
        <f>Listen!L105</f>
        <v>-0.65</v>
      </c>
      <c r="BC109" s="126">
        <f t="shared" si="95"/>
        <v>-8.5000000000000006E-2</v>
      </c>
      <c r="BD109" s="126">
        <f t="shared" si="82"/>
        <v>-8.5000000000000006E-2</v>
      </c>
      <c r="BE109" s="124">
        <f t="shared" si="115"/>
        <v>0.12945378070930119</v>
      </c>
      <c r="BF109" s="124">
        <f t="shared" si="116"/>
        <v>0.16121863117870716</v>
      </c>
      <c r="BG109" s="124">
        <f t="shared" si="117"/>
        <v>0.17729770992366412</v>
      </c>
    </row>
    <row r="110" spans="1:59">
      <c r="A110" s="43">
        <v>39995</v>
      </c>
      <c r="B110" s="44">
        <f>+Listen!C106</f>
        <v>4.6509999999999998</v>
      </c>
      <c r="C110" s="51"/>
      <c r="D110" s="52">
        <f t="shared" si="148"/>
        <v>0.16750000000000001</v>
      </c>
      <c r="E110" s="52">
        <f t="shared" si="113"/>
        <v>0.16750000000000001</v>
      </c>
      <c r="F110" s="53">
        <f t="shared" si="147"/>
        <v>0.16750000000000001</v>
      </c>
      <c r="G110" s="54">
        <f t="shared" si="97"/>
        <v>0.13250000000000001</v>
      </c>
      <c r="H110" s="53">
        <f t="shared" si="102"/>
        <v>0.16750000000000001</v>
      </c>
      <c r="I110" s="65">
        <f t="shared" si="150"/>
        <v>0.16750000000000001</v>
      </c>
      <c r="J110" s="54">
        <f t="shared" si="98"/>
        <v>0.16750000000000001</v>
      </c>
      <c r="K110" s="58">
        <f t="shared" si="135"/>
        <v>0.16750000000000001</v>
      </c>
      <c r="L110" s="62">
        <f t="shared" si="151"/>
        <v>0.1925</v>
      </c>
      <c r="M110" s="60">
        <f t="shared" si="133"/>
        <v>0.1925</v>
      </c>
      <c r="N110" s="54">
        <f t="shared" si="99"/>
        <v>0.1925</v>
      </c>
      <c r="O110" s="53">
        <f t="shared" si="152"/>
        <v>0.21249999999999999</v>
      </c>
      <c r="P110" s="79">
        <f t="shared" si="153"/>
        <v>0.16250000000000001</v>
      </c>
      <c r="Q110" s="56">
        <f t="shared" si="100"/>
        <v>0.16250000000000001</v>
      </c>
      <c r="R110" s="54">
        <f t="shared" si="101"/>
        <v>0.16250000000000001</v>
      </c>
      <c r="S110" s="53">
        <f t="shared" si="154"/>
        <v>0.16250000000000001</v>
      </c>
      <c r="T110" s="53"/>
      <c r="U110" s="98">
        <f t="shared" si="149"/>
        <v>-3.2500000000000001E-2</v>
      </c>
      <c r="V110" s="98">
        <f t="shared" si="114"/>
        <v>2.2499999999999999E-2</v>
      </c>
      <c r="W110" s="98">
        <f t="shared" si="155"/>
        <v>0.16750000000000001</v>
      </c>
      <c r="X110" s="72"/>
      <c r="Y110" s="72">
        <f t="shared" si="156"/>
        <v>0.1575</v>
      </c>
      <c r="Z110" s="72">
        <v>6.7500000000000004E-2</v>
      </c>
      <c r="AA110" s="72">
        <f t="shared" si="121"/>
        <v>0.1575</v>
      </c>
      <c r="AB110" s="72">
        <f t="shared" si="122"/>
        <v>0.2175</v>
      </c>
      <c r="AC110" s="72">
        <f t="shared" si="157"/>
        <v>0.2175</v>
      </c>
      <c r="AD110" s="72">
        <f>Listen!L106</f>
        <v>-0.65</v>
      </c>
      <c r="AE110" s="72"/>
      <c r="AF110" s="72"/>
      <c r="AG110" s="110">
        <v>0</v>
      </c>
      <c r="AH110" s="101">
        <v>0</v>
      </c>
      <c r="AI110" s="101">
        <f t="shared" si="83"/>
        <v>5.0000000000000001E-3</v>
      </c>
      <c r="AJ110" s="101">
        <v>0</v>
      </c>
      <c r="AK110" s="101">
        <f t="shared" si="124"/>
        <v>5.0000000000000001E-3</v>
      </c>
      <c r="AL110" s="101">
        <f t="shared" si="134"/>
        <v>0.04</v>
      </c>
      <c r="AM110" s="101">
        <v>0.01</v>
      </c>
      <c r="AN110" s="101">
        <v>0</v>
      </c>
      <c r="AO110" s="101">
        <v>0</v>
      </c>
      <c r="AP110" s="101">
        <v>0.155</v>
      </c>
      <c r="AQ110" s="101">
        <v>0</v>
      </c>
      <c r="AR110" s="101">
        <v>0.04</v>
      </c>
      <c r="AS110" s="101"/>
      <c r="AT110" s="72"/>
      <c r="AU110" s="72"/>
      <c r="AV110" s="72">
        <f>Listen!F106</f>
        <v>0.5</v>
      </c>
      <c r="AW110" s="72">
        <f>Listen!G106</f>
        <v>0.39750000000000002</v>
      </c>
      <c r="AX110" s="72">
        <f>Listen!H106</f>
        <v>0.26500000000000001</v>
      </c>
      <c r="AY110" s="72">
        <f>Listen!I106</f>
        <v>0.17499999999999999</v>
      </c>
      <c r="AZ110" s="72">
        <f>Listen!J106</f>
        <v>-0.09</v>
      </c>
      <c r="BA110" s="72">
        <f>Listen!K106</f>
        <v>-7.0000000000000007E-2</v>
      </c>
      <c r="BB110" s="72">
        <f>Listen!L106</f>
        <v>-0.65</v>
      </c>
      <c r="BC110" s="126">
        <f t="shared" si="95"/>
        <v>-8.5000000000000006E-2</v>
      </c>
      <c r="BD110" s="126">
        <f t="shared" si="82"/>
        <v>-8.5000000000000006E-2</v>
      </c>
      <c r="BE110" s="124">
        <f t="shared" si="115"/>
        <v>0.13121651849727556</v>
      </c>
      <c r="BF110" s="124">
        <f t="shared" si="116"/>
        <v>0.16319581749049422</v>
      </c>
      <c r="BG110" s="124">
        <f t="shared" si="117"/>
        <v>0.17912977099236638</v>
      </c>
    </row>
    <row r="111" spans="1:59">
      <c r="A111" s="43">
        <v>40026</v>
      </c>
      <c r="B111" s="44">
        <f>+Listen!C107</f>
        <v>4.6989999999999998</v>
      </c>
      <c r="C111" s="51"/>
      <c r="D111" s="52">
        <f t="shared" si="148"/>
        <v>0.16750000000000001</v>
      </c>
      <c r="E111" s="52">
        <f t="shared" si="113"/>
        <v>0.16750000000000001</v>
      </c>
      <c r="F111" s="53">
        <f t="shared" si="147"/>
        <v>0.16750000000000001</v>
      </c>
      <c r="G111" s="54">
        <f t="shared" si="97"/>
        <v>0.13250000000000001</v>
      </c>
      <c r="H111" s="53">
        <f t="shared" si="102"/>
        <v>0.16750000000000001</v>
      </c>
      <c r="I111" s="65">
        <f t="shared" si="150"/>
        <v>0.16750000000000001</v>
      </c>
      <c r="J111" s="54">
        <f t="shared" si="98"/>
        <v>0.16750000000000001</v>
      </c>
      <c r="K111" s="58">
        <f t="shared" si="135"/>
        <v>0.16750000000000001</v>
      </c>
      <c r="L111" s="62">
        <f t="shared" si="151"/>
        <v>0.1925</v>
      </c>
      <c r="M111" s="60">
        <f t="shared" si="133"/>
        <v>0.1925</v>
      </c>
      <c r="N111" s="54">
        <f t="shared" si="99"/>
        <v>0.1925</v>
      </c>
      <c r="O111" s="53">
        <f t="shared" si="152"/>
        <v>0.21249999999999999</v>
      </c>
      <c r="P111" s="79">
        <f t="shared" si="153"/>
        <v>0.16250000000000001</v>
      </c>
      <c r="Q111" s="56">
        <f t="shared" si="100"/>
        <v>0.16250000000000001</v>
      </c>
      <c r="R111" s="54">
        <f t="shared" si="101"/>
        <v>0.16250000000000001</v>
      </c>
      <c r="S111" s="53">
        <f t="shared" si="154"/>
        <v>0.16250000000000001</v>
      </c>
      <c r="T111" s="53"/>
      <c r="U111" s="98">
        <f t="shared" si="149"/>
        <v>-3.2500000000000001E-2</v>
      </c>
      <c r="V111" s="98">
        <f t="shared" si="114"/>
        <v>2.2499999999999999E-2</v>
      </c>
      <c r="W111" s="98">
        <f t="shared" si="155"/>
        <v>0.16750000000000001</v>
      </c>
      <c r="X111" s="72"/>
      <c r="Y111" s="72">
        <f t="shared" si="156"/>
        <v>0.1575</v>
      </c>
      <c r="Z111" s="72">
        <v>6.7500000000000004E-2</v>
      </c>
      <c r="AA111" s="72">
        <f t="shared" si="121"/>
        <v>0.1575</v>
      </c>
      <c r="AB111" s="72">
        <f t="shared" si="122"/>
        <v>0.2175</v>
      </c>
      <c r="AC111" s="72">
        <f t="shared" si="157"/>
        <v>0.2175</v>
      </c>
      <c r="AD111" s="72">
        <f>Listen!L107</f>
        <v>-0.65</v>
      </c>
      <c r="AE111" s="72"/>
      <c r="AF111" s="72"/>
      <c r="AG111" s="110">
        <v>0</v>
      </c>
      <c r="AH111" s="101">
        <v>0</v>
      </c>
      <c r="AI111" s="101">
        <f t="shared" si="83"/>
        <v>5.0000000000000001E-3</v>
      </c>
      <c r="AJ111" s="101">
        <v>0</v>
      </c>
      <c r="AK111" s="101">
        <f t="shared" si="124"/>
        <v>5.0000000000000001E-3</v>
      </c>
      <c r="AL111" s="101">
        <f t="shared" si="134"/>
        <v>0.04</v>
      </c>
      <c r="AM111" s="101">
        <v>1.2500000000000001E-2</v>
      </c>
      <c r="AN111" s="101">
        <v>0</v>
      </c>
      <c r="AO111" s="101">
        <v>0</v>
      </c>
      <c r="AP111" s="101">
        <v>0.155</v>
      </c>
      <c r="AQ111" s="101">
        <v>0</v>
      </c>
      <c r="AR111" s="101">
        <v>0.04</v>
      </c>
      <c r="AS111" s="101"/>
      <c r="AT111" s="72"/>
      <c r="AU111" s="72"/>
      <c r="AV111" s="72">
        <f>Listen!F107</f>
        <v>0.5</v>
      </c>
      <c r="AW111" s="72">
        <f>Listen!G107</f>
        <v>0.4</v>
      </c>
      <c r="AX111" s="72">
        <f>Listen!H107</f>
        <v>0.20499999999999999</v>
      </c>
      <c r="AY111" s="72">
        <f>Listen!I107</f>
        <v>0.17499999999999999</v>
      </c>
      <c r="AZ111" s="72">
        <f>Listen!J107</f>
        <v>-0.09</v>
      </c>
      <c r="BA111" s="72">
        <f>Listen!K107</f>
        <v>-7.0000000000000007E-2</v>
      </c>
      <c r="BB111" s="72">
        <f>Listen!L107</f>
        <v>-0.65</v>
      </c>
      <c r="BC111" s="126">
        <f t="shared" si="95"/>
        <v>-8.5000000000000006E-2</v>
      </c>
      <c r="BD111" s="126">
        <f t="shared" si="82"/>
        <v>-8.5000000000000006E-2</v>
      </c>
      <c r="BE111" s="124">
        <f t="shared" si="115"/>
        <v>0.13333180384284482</v>
      </c>
      <c r="BF111" s="124">
        <f t="shared" si="116"/>
        <v>0.16556844106463875</v>
      </c>
      <c r="BG111" s="124">
        <f t="shared" si="117"/>
        <v>0.18132824427480915</v>
      </c>
    </row>
    <row r="112" spans="1:59">
      <c r="A112" s="43">
        <v>40057</v>
      </c>
      <c r="B112" s="44">
        <f>+Listen!C108</f>
        <v>4.7119999999999997</v>
      </c>
      <c r="C112" s="51"/>
      <c r="D112" s="52">
        <f t="shared" si="148"/>
        <v>0.1875</v>
      </c>
      <c r="E112" s="52">
        <f t="shared" si="113"/>
        <v>0.1875</v>
      </c>
      <c r="F112" s="53">
        <f t="shared" si="147"/>
        <v>0.1875</v>
      </c>
      <c r="G112" s="54">
        <f t="shared" si="97"/>
        <v>0.1525</v>
      </c>
      <c r="H112" s="53">
        <f t="shared" si="102"/>
        <v>0.1875</v>
      </c>
      <c r="I112" s="65">
        <f t="shared" si="150"/>
        <v>0.1875</v>
      </c>
      <c r="J112" s="54">
        <f t="shared" si="98"/>
        <v>0.1875</v>
      </c>
      <c r="K112" s="58">
        <f t="shared" si="135"/>
        <v>0.1875</v>
      </c>
      <c r="L112" s="62">
        <f t="shared" si="151"/>
        <v>0.21249999999999999</v>
      </c>
      <c r="M112" s="60">
        <f t="shared" si="133"/>
        <v>0.21249999999999999</v>
      </c>
      <c r="N112" s="54">
        <f t="shared" si="99"/>
        <v>0.21249999999999999</v>
      </c>
      <c r="O112" s="53">
        <f t="shared" si="152"/>
        <v>0.23249999999999998</v>
      </c>
      <c r="P112" s="79">
        <f t="shared" si="153"/>
        <v>0.1825</v>
      </c>
      <c r="Q112" s="56">
        <f t="shared" si="100"/>
        <v>0.1825</v>
      </c>
      <c r="R112" s="54">
        <f t="shared" si="101"/>
        <v>0.1825</v>
      </c>
      <c r="S112" s="53">
        <f t="shared" si="154"/>
        <v>0.1825</v>
      </c>
      <c r="T112" s="53"/>
      <c r="U112" s="98">
        <f t="shared" si="149"/>
        <v>-1.2500000000000011E-2</v>
      </c>
      <c r="V112" s="98">
        <f t="shared" si="114"/>
        <v>4.2499999999999989E-2</v>
      </c>
      <c r="W112" s="98">
        <f t="shared" si="155"/>
        <v>0.1875</v>
      </c>
      <c r="X112" s="72"/>
      <c r="Y112" s="72">
        <f t="shared" si="156"/>
        <v>0.17749999999999999</v>
      </c>
      <c r="Z112" s="72">
        <v>8.7499999999999994E-2</v>
      </c>
      <c r="AA112" s="72">
        <f t="shared" si="121"/>
        <v>0.17749999999999999</v>
      </c>
      <c r="AB112" s="72">
        <f t="shared" si="122"/>
        <v>0.23749999999999999</v>
      </c>
      <c r="AC112" s="72">
        <f t="shared" si="157"/>
        <v>0.23749999999999999</v>
      </c>
      <c r="AD112" s="72">
        <f>Listen!L108</f>
        <v>-0.65</v>
      </c>
      <c r="AE112" s="72"/>
      <c r="AF112" s="72"/>
      <c r="AG112" s="110">
        <v>0</v>
      </c>
      <c r="AH112" s="101">
        <v>0</v>
      </c>
      <c r="AI112" s="101">
        <f t="shared" si="83"/>
        <v>5.0000000000000001E-3</v>
      </c>
      <c r="AJ112" s="101">
        <v>0</v>
      </c>
      <c r="AK112" s="101">
        <f t="shared" si="124"/>
        <v>5.0000000000000001E-3</v>
      </c>
      <c r="AL112" s="101">
        <f t="shared" si="134"/>
        <v>0.04</v>
      </c>
      <c r="AM112" s="101">
        <v>1.2500000000000001E-2</v>
      </c>
      <c r="AN112" s="101">
        <v>0</v>
      </c>
      <c r="AO112" s="101">
        <v>0</v>
      </c>
      <c r="AP112" s="101">
        <v>0.155</v>
      </c>
      <c r="AQ112" s="101">
        <v>0</v>
      </c>
      <c r="AR112" s="101">
        <v>0.04</v>
      </c>
      <c r="AS112" s="101"/>
      <c r="AT112" s="72"/>
      <c r="AU112" s="72"/>
      <c r="AV112" s="72">
        <f>Listen!F108</f>
        <v>0.46</v>
      </c>
      <c r="AW112" s="72">
        <f>Listen!G108</f>
        <v>0.39750000000000002</v>
      </c>
      <c r="AX112" s="72">
        <f>Listen!H108</f>
        <v>0.185</v>
      </c>
      <c r="AY112" s="72">
        <f>Listen!I108</f>
        <v>0.16500000000000001</v>
      </c>
      <c r="AZ112" s="72">
        <f>Listen!J108</f>
        <v>-0.09</v>
      </c>
      <c r="BA112" s="72">
        <f>Listen!K108</f>
        <v>-7.0000000000000007E-2</v>
      </c>
      <c r="BB112" s="72">
        <f>Listen!L108</f>
        <v>-0.65</v>
      </c>
      <c r="BC112" s="126">
        <f t="shared" si="95"/>
        <v>-8.5000000000000006E-2</v>
      </c>
      <c r="BD112" s="126">
        <f t="shared" ref="BD112:BD173" si="158">+BC112</f>
        <v>-8.5000000000000006E-2</v>
      </c>
      <c r="BE112" s="124">
        <f t="shared" si="115"/>
        <v>0.13390469362393648</v>
      </c>
      <c r="BF112" s="124">
        <f t="shared" si="116"/>
        <v>0.16621102661596954</v>
      </c>
      <c r="BG112" s="124">
        <f t="shared" si="117"/>
        <v>0.1819236641221374</v>
      </c>
    </row>
    <row r="113" spans="1:59">
      <c r="A113" s="43">
        <v>40087</v>
      </c>
      <c r="B113" s="44">
        <f>+Listen!C109</f>
        <v>4.7450000000000001</v>
      </c>
      <c r="C113" s="51"/>
      <c r="D113" s="52">
        <f t="shared" si="148"/>
        <v>0.19750000000000001</v>
      </c>
      <c r="E113" s="52">
        <f t="shared" si="113"/>
        <v>0.19750000000000001</v>
      </c>
      <c r="F113" s="53">
        <f t="shared" si="147"/>
        <v>0.19750000000000001</v>
      </c>
      <c r="G113" s="54">
        <f t="shared" si="97"/>
        <v>0.16250000000000001</v>
      </c>
      <c r="H113" s="53">
        <f t="shared" si="102"/>
        <v>0.19750000000000001</v>
      </c>
      <c r="I113" s="65">
        <f t="shared" si="150"/>
        <v>0.19750000000000001</v>
      </c>
      <c r="J113" s="54">
        <f t="shared" si="98"/>
        <v>0.19750000000000001</v>
      </c>
      <c r="K113" s="58">
        <f t="shared" si="135"/>
        <v>0.19750000000000001</v>
      </c>
      <c r="L113" s="62">
        <f t="shared" si="151"/>
        <v>0.2225</v>
      </c>
      <c r="M113" s="60">
        <f t="shared" si="133"/>
        <v>0.2225</v>
      </c>
      <c r="N113" s="54">
        <f t="shared" si="99"/>
        <v>0.2225</v>
      </c>
      <c r="O113" s="53">
        <f t="shared" si="152"/>
        <v>0.24249999999999999</v>
      </c>
      <c r="P113" s="79">
        <f t="shared" si="153"/>
        <v>0.1925</v>
      </c>
      <c r="Q113" s="56">
        <f t="shared" si="100"/>
        <v>0.1925</v>
      </c>
      <c r="R113" s="54">
        <f t="shared" si="101"/>
        <v>0.1925</v>
      </c>
      <c r="S113" s="53">
        <f t="shared" si="154"/>
        <v>0.1925</v>
      </c>
      <c r="T113" s="53"/>
      <c r="U113" s="98">
        <f t="shared" si="149"/>
        <v>-2.5000000000000022E-3</v>
      </c>
      <c r="V113" s="98">
        <f t="shared" si="114"/>
        <v>5.2499999999999998E-2</v>
      </c>
      <c r="W113" s="98">
        <f t="shared" si="155"/>
        <v>0.19750000000000001</v>
      </c>
      <c r="X113" s="72"/>
      <c r="Y113" s="72">
        <f t="shared" si="156"/>
        <v>0.1875</v>
      </c>
      <c r="Z113" s="72">
        <v>9.7500000000000003E-2</v>
      </c>
      <c r="AA113" s="72">
        <f t="shared" si="121"/>
        <v>0.1875</v>
      </c>
      <c r="AB113" s="72">
        <f t="shared" si="122"/>
        <v>0.2475</v>
      </c>
      <c r="AC113" s="72">
        <f t="shared" si="157"/>
        <v>0.2475</v>
      </c>
      <c r="AD113" s="72">
        <f>Listen!L109</f>
        <v>-0.65</v>
      </c>
      <c r="AE113" s="72"/>
      <c r="AF113" s="72"/>
      <c r="AG113" s="110">
        <v>0</v>
      </c>
      <c r="AH113" s="101">
        <v>0</v>
      </c>
      <c r="AI113" s="101">
        <f t="shared" si="83"/>
        <v>5.0000000000000001E-3</v>
      </c>
      <c r="AJ113" s="101">
        <v>0</v>
      </c>
      <c r="AK113" s="101">
        <f t="shared" si="124"/>
        <v>5.0000000000000001E-3</v>
      </c>
      <c r="AL113" s="101">
        <f t="shared" si="134"/>
        <v>0.04</v>
      </c>
      <c r="AM113" s="101">
        <v>1.2500000000000001E-2</v>
      </c>
      <c r="AN113" s="101">
        <v>0</v>
      </c>
      <c r="AO113" s="101">
        <v>0</v>
      </c>
      <c r="AP113" s="101">
        <v>0.155</v>
      </c>
      <c r="AQ113" s="101">
        <v>0</v>
      </c>
      <c r="AR113" s="101">
        <v>0.04</v>
      </c>
      <c r="AS113" s="101"/>
      <c r="AT113" s="72"/>
      <c r="AU113" s="72"/>
      <c r="AV113" s="72">
        <f>Listen!F109</f>
        <v>0.47</v>
      </c>
      <c r="AW113" s="72">
        <f>Listen!G109</f>
        <v>0.4</v>
      </c>
      <c r="AX113" s="72">
        <f>Listen!H109</f>
        <v>0.20499999999999999</v>
      </c>
      <c r="AY113" s="72">
        <f>Listen!I109</f>
        <v>0.17249999999999999</v>
      </c>
      <c r="AZ113" s="72">
        <f>Listen!J109</f>
        <v>-0.09</v>
      </c>
      <c r="BA113" s="72">
        <f>Listen!K109</f>
        <v>-7.0000000000000007E-2</v>
      </c>
      <c r="BB113" s="72">
        <f>Listen!L109</f>
        <v>-0.65</v>
      </c>
      <c r="BC113" s="126">
        <f t="shared" si="95"/>
        <v>-8.5000000000000006E-2</v>
      </c>
      <c r="BD113" s="126">
        <f t="shared" si="158"/>
        <v>-8.5000000000000006E-2</v>
      </c>
      <c r="BE113" s="124">
        <f t="shared" si="115"/>
        <v>0.1353589522990154</v>
      </c>
      <c r="BF113" s="124">
        <f t="shared" si="116"/>
        <v>0.16784220532319388</v>
      </c>
      <c r="BG113" s="124">
        <f t="shared" si="117"/>
        <v>0.18343511450381678</v>
      </c>
    </row>
    <row r="114" spans="1:59">
      <c r="A114" s="43">
        <v>40118</v>
      </c>
      <c r="B114" s="44">
        <f>+Listen!C110</f>
        <v>4.8609999999999998</v>
      </c>
      <c r="C114" s="51"/>
      <c r="D114" s="52">
        <f>Y114+0.02</f>
        <v>0.25</v>
      </c>
      <c r="E114" s="52">
        <f t="shared" si="113"/>
        <v>0.25</v>
      </c>
      <c r="F114" s="53">
        <f t="shared" si="147"/>
        <v>0.25</v>
      </c>
      <c r="G114" s="54">
        <f t="shared" si="97"/>
        <v>0.215</v>
      </c>
      <c r="H114" s="53">
        <f t="shared" si="102"/>
        <v>0.25</v>
      </c>
      <c r="I114" s="65">
        <f>I102-0.005</f>
        <v>0.38249999999999995</v>
      </c>
      <c r="J114" s="54">
        <f t="shared" si="98"/>
        <v>0.38249999999999995</v>
      </c>
      <c r="K114" s="58">
        <f t="shared" si="135"/>
        <v>0.38249999999999995</v>
      </c>
      <c r="L114" s="59">
        <f>D114+0.12</f>
        <v>0.37</v>
      </c>
      <c r="M114" s="60">
        <f t="shared" si="133"/>
        <v>0.37</v>
      </c>
      <c r="N114" s="54">
        <f t="shared" si="99"/>
        <v>0.37</v>
      </c>
      <c r="O114" s="53">
        <f>+L114+0.03</f>
        <v>0.4</v>
      </c>
      <c r="P114" s="62">
        <f>L114+0.1</f>
        <v>0.47</v>
      </c>
      <c r="Q114" s="56">
        <f t="shared" si="100"/>
        <v>0.47</v>
      </c>
      <c r="R114" s="54">
        <f t="shared" si="101"/>
        <v>0.47</v>
      </c>
      <c r="S114" s="53">
        <f>+P114+0.02</f>
        <v>0.49</v>
      </c>
      <c r="T114" s="53"/>
      <c r="U114" s="98">
        <f>D114-0.16</f>
        <v>0.09</v>
      </c>
      <c r="V114" s="98">
        <f t="shared" si="114"/>
        <v>0.14499999999999999</v>
      </c>
      <c r="W114" s="98">
        <f>(U114+B114)*0.032+U114+0.01</f>
        <v>0.258432</v>
      </c>
      <c r="X114" s="72">
        <f>AVERAGE(Y114:Y118)</f>
        <v>0.24699999999999997</v>
      </c>
      <c r="Y114" s="72">
        <v>0.23</v>
      </c>
      <c r="Z114" s="72">
        <v>0.13</v>
      </c>
      <c r="AA114" s="72">
        <f t="shared" si="121"/>
        <v>0.23</v>
      </c>
      <c r="AB114" s="72">
        <f t="shared" si="122"/>
        <v>0.38</v>
      </c>
      <c r="AC114" s="72">
        <f>Y114+0.15</f>
        <v>0.38</v>
      </c>
      <c r="AD114" s="72">
        <f>Listen!L110</f>
        <v>-0.5</v>
      </c>
      <c r="AE114" s="72"/>
      <c r="AF114" s="72"/>
      <c r="AG114" s="110">
        <v>0</v>
      </c>
      <c r="AH114" s="101">
        <v>0</v>
      </c>
      <c r="AI114" s="101">
        <f t="shared" si="83"/>
        <v>0.02</v>
      </c>
      <c r="AJ114" s="101">
        <v>0</v>
      </c>
      <c r="AK114" s="101">
        <f t="shared" si="124"/>
        <v>0.02</v>
      </c>
      <c r="AL114" s="101">
        <f t="shared" si="134"/>
        <v>0.05</v>
      </c>
      <c r="AM114" s="101">
        <v>2.5000000000000001E-2</v>
      </c>
      <c r="AN114" s="101">
        <v>0</v>
      </c>
      <c r="AO114" s="101">
        <v>0</v>
      </c>
      <c r="AP114" s="101">
        <v>0.155</v>
      </c>
      <c r="AQ114" s="101">
        <v>5.0000000000000001E-3</v>
      </c>
      <c r="AR114" s="101">
        <v>5.5E-2</v>
      </c>
      <c r="AS114" s="101"/>
      <c r="AT114" s="72"/>
      <c r="AU114" s="72"/>
      <c r="AV114" s="72">
        <f>Listen!F110</f>
        <v>0.86</v>
      </c>
      <c r="AW114" s="72">
        <f>Listen!G110</f>
        <v>0.64500000000000002</v>
      </c>
      <c r="AX114" s="72">
        <f>Listen!H110</f>
        <v>0.3</v>
      </c>
      <c r="AY114" s="72">
        <f>Listen!I110</f>
        <v>0.24</v>
      </c>
      <c r="AZ114" s="72">
        <f>Listen!J110</f>
        <v>5.0000000000000001E-3</v>
      </c>
      <c r="BA114" s="72">
        <f>Listen!K110</f>
        <v>7.0000000000000007E-2</v>
      </c>
      <c r="BB114" s="72">
        <f>Listen!L110</f>
        <v>-0.5</v>
      </c>
      <c r="BC114" s="126">
        <f t="shared" si="95"/>
        <v>-0.10500000000000001</v>
      </c>
      <c r="BD114" s="126">
        <f t="shared" si="158"/>
        <v>-0.10500000000000001</v>
      </c>
      <c r="BE114" s="124">
        <f t="shared" si="115"/>
        <v>0.11958952299015388</v>
      </c>
      <c r="BF114" s="124">
        <f t="shared" si="116"/>
        <v>0.15258745247148284</v>
      </c>
      <c r="BG114" s="124">
        <f t="shared" si="117"/>
        <v>0.16783206106870227</v>
      </c>
    </row>
    <row r="115" spans="1:59">
      <c r="A115" s="43">
        <v>40148</v>
      </c>
      <c r="B115" s="44">
        <f>+Listen!C111</f>
        <v>4.984</v>
      </c>
      <c r="C115" s="51"/>
      <c r="D115" s="52">
        <f>Y115+0.02</f>
        <v>0.27</v>
      </c>
      <c r="E115" s="52">
        <f t="shared" si="113"/>
        <v>0.27</v>
      </c>
      <c r="F115" s="53">
        <f t="shared" si="147"/>
        <v>0.27</v>
      </c>
      <c r="G115" s="54">
        <f t="shared" si="97"/>
        <v>0.23500000000000001</v>
      </c>
      <c r="H115" s="53">
        <f t="shared" si="102"/>
        <v>0.27</v>
      </c>
      <c r="I115" s="65">
        <f>I103-0.005</f>
        <v>0.40249999999999997</v>
      </c>
      <c r="J115" s="54">
        <f t="shared" si="98"/>
        <v>0.40249999999999997</v>
      </c>
      <c r="K115" s="58">
        <f t="shared" si="135"/>
        <v>0.40249999999999997</v>
      </c>
      <c r="L115" s="59">
        <f>D115+0.12</f>
        <v>0.39</v>
      </c>
      <c r="M115" s="60">
        <f t="shared" si="133"/>
        <v>0.39</v>
      </c>
      <c r="N115" s="54">
        <f t="shared" si="99"/>
        <v>0.39</v>
      </c>
      <c r="O115" s="53">
        <f>+L115+0.03</f>
        <v>0.42000000000000004</v>
      </c>
      <c r="P115" s="62">
        <f>L115+0.1</f>
        <v>0.49</v>
      </c>
      <c r="Q115" s="56">
        <f t="shared" si="100"/>
        <v>0.49</v>
      </c>
      <c r="R115" s="54">
        <f t="shared" si="101"/>
        <v>0.49</v>
      </c>
      <c r="S115" s="53">
        <f>+P115+0.02</f>
        <v>0.51</v>
      </c>
      <c r="T115" s="53"/>
      <c r="U115" s="98">
        <f>D115-0.16</f>
        <v>0.11000000000000001</v>
      </c>
      <c r="V115" s="98">
        <f t="shared" si="114"/>
        <v>0.16500000000000001</v>
      </c>
      <c r="W115" s="98">
        <f>(U115+B115)*0.032+U115+0.01</f>
        <v>0.28300800000000004</v>
      </c>
      <c r="X115" s="72">
        <f>AVERAGE(Z114:Z118)</f>
        <v>0.14700000000000002</v>
      </c>
      <c r="Y115" s="72">
        <v>0.25</v>
      </c>
      <c r="Z115" s="72">
        <v>0.15</v>
      </c>
      <c r="AA115" s="72">
        <f t="shared" si="121"/>
        <v>0.25</v>
      </c>
      <c r="AB115" s="72">
        <f t="shared" si="122"/>
        <v>0.4</v>
      </c>
      <c r="AC115" s="72">
        <f>Y115+0.15</f>
        <v>0.4</v>
      </c>
      <c r="AD115" s="72">
        <f>Listen!L111</f>
        <v>-0.5</v>
      </c>
      <c r="AE115" s="72"/>
      <c r="AF115" s="72"/>
      <c r="AG115" s="110">
        <v>0</v>
      </c>
      <c r="AH115" s="101">
        <v>0</v>
      </c>
      <c r="AI115" s="101">
        <f t="shared" si="83"/>
        <v>0.02</v>
      </c>
      <c r="AJ115" s="101">
        <v>0</v>
      </c>
      <c r="AK115" s="101">
        <f t="shared" si="124"/>
        <v>0.02</v>
      </c>
      <c r="AL115" s="101">
        <f t="shared" si="134"/>
        <v>0.05</v>
      </c>
      <c r="AM115" s="101">
        <v>2.75E-2</v>
      </c>
      <c r="AN115" s="101">
        <v>0</v>
      </c>
      <c r="AO115" s="101">
        <v>0</v>
      </c>
      <c r="AP115" s="101">
        <v>0.155</v>
      </c>
      <c r="AQ115" s="101">
        <v>5.0000000000000001E-3</v>
      </c>
      <c r="AR115" s="101">
        <v>5.5E-2</v>
      </c>
      <c r="AS115" s="101"/>
      <c r="AT115" s="72"/>
      <c r="AU115" s="72"/>
      <c r="AV115" s="72">
        <f>Listen!F111</f>
        <v>1.28</v>
      </c>
      <c r="AW115" s="72">
        <f>Listen!G111</f>
        <v>0.98</v>
      </c>
      <c r="AX115" s="72">
        <f>Listen!H111</f>
        <v>0.37</v>
      </c>
      <c r="AY115" s="72">
        <f>Listen!I111</f>
        <v>0.26</v>
      </c>
      <c r="AZ115" s="72">
        <f>Listen!J111</f>
        <v>2.5000000000000001E-2</v>
      </c>
      <c r="BA115" s="72">
        <f>Listen!K111</f>
        <v>7.4999999999999997E-2</v>
      </c>
      <c r="BB115" s="72">
        <f>Listen!L111</f>
        <v>-0.5</v>
      </c>
      <c r="BC115" s="126">
        <f t="shared" si="95"/>
        <v>-0.1075</v>
      </c>
      <c r="BD115" s="126">
        <f t="shared" si="158"/>
        <v>-0.1075</v>
      </c>
      <c r="BE115" s="124">
        <f t="shared" si="115"/>
        <v>0.12239977057642674</v>
      </c>
      <c r="BF115" s="124">
        <f t="shared" si="116"/>
        <v>0.15604372623574148</v>
      </c>
      <c r="BG115" s="124">
        <f t="shared" si="117"/>
        <v>0.17085114503816795</v>
      </c>
    </row>
    <row r="116" spans="1:59">
      <c r="A116" s="43">
        <v>40179</v>
      </c>
      <c r="B116" s="44">
        <f>+Listen!C112</f>
        <v>5.0039999999999996</v>
      </c>
      <c r="C116" s="51"/>
      <c r="D116" s="52">
        <f>Y116+0.02</f>
        <v>0.28000000000000003</v>
      </c>
      <c r="E116" s="52">
        <f t="shared" si="113"/>
        <v>0.28000000000000003</v>
      </c>
      <c r="F116" s="53">
        <f t="shared" si="147"/>
        <v>0.28000000000000003</v>
      </c>
      <c r="G116" s="54">
        <f t="shared" si="97"/>
        <v>0.24500000000000002</v>
      </c>
      <c r="H116" s="53">
        <f t="shared" si="102"/>
        <v>0.28000000000000003</v>
      </c>
      <c r="I116" s="65">
        <f>I104-0.005</f>
        <v>0.41249999999999998</v>
      </c>
      <c r="J116" s="54">
        <f t="shared" si="98"/>
        <v>0.41249999999999998</v>
      </c>
      <c r="K116" s="58">
        <f t="shared" si="135"/>
        <v>0.41249999999999998</v>
      </c>
      <c r="L116" s="59">
        <f>D116+0.12</f>
        <v>0.4</v>
      </c>
      <c r="M116" s="60">
        <f t="shared" si="133"/>
        <v>0.4</v>
      </c>
      <c r="N116" s="54">
        <f t="shared" si="99"/>
        <v>0.4</v>
      </c>
      <c r="O116" s="53">
        <f>+L116+0.03</f>
        <v>0.43000000000000005</v>
      </c>
      <c r="P116" s="62">
        <f>L116+0.1</f>
        <v>0.5</v>
      </c>
      <c r="Q116" s="56">
        <f t="shared" si="100"/>
        <v>0.5</v>
      </c>
      <c r="R116" s="54">
        <f t="shared" si="101"/>
        <v>0.5</v>
      </c>
      <c r="S116" s="53">
        <f>+P116+0.02</f>
        <v>0.52</v>
      </c>
      <c r="T116" s="53"/>
      <c r="U116" s="98">
        <f>D116-0.16</f>
        <v>0.12000000000000002</v>
      </c>
      <c r="V116" s="98">
        <f t="shared" si="114"/>
        <v>0.17500000000000002</v>
      </c>
      <c r="W116" s="98">
        <f>(U116+B116)*0.032+U116+0.01</f>
        <v>0.29396800000000001</v>
      </c>
      <c r="X116" s="72"/>
      <c r="Y116" s="72">
        <v>0.26</v>
      </c>
      <c r="Z116" s="72">
        <v>0.16</v>
      </c>
      <c r="AA116" s="72">
        <f t="shared" si="121"/>
        <v>0.26</v>
      </c>
      <c r="AB116" s="72">
        <f t="shared" si="122"/>
        <v>0.41000000000000003</v>
      </c>
      <c r="AC116" s="72">
        <f>Y116+0.15</f>
        <v>0.41000000000000003</v>
      </c>
      <c r="AD116" s="72">
        <f>Listen!L112</f>
        <v>-0.5</v>
      </c>
      <c r="AE116" s="72"/>
      <c r="AF116" s="72"/>
      <c r="AG116" s="110">
        <v>0</v>
      </c>
      <c r="AH116" s="101">
        <v>0</v>
      </c>
      <c r="AI116" s="101">
        <f t="shared" si="83"/>
        <v>0.02</v>
      </c>
      <c r="AJ116" s="101">
        <v>0</v>
      </c>
      <c r="AK116" s="101">
        <f t="shared" si="124"/>
        <v>0.02</v>
      </c>
      <c r="AL116" s="101">
        <f t="shared" si="134"/>
        <v>0.05</v>
      </c>
      <c r="AM116" s="101">
        <v>0.03</v>
      </c>
      <c r="AN116" s="101">
        <v>0</v>
      </c>
      <c r="AO116" s="101">
        <v>0</v>
      </c>
      <c r="AP116" s="101">
        <v>0.155</v>
      </c>
      <c r="AQ116" s="101">
        <v>5.0000000000000001E-3</v>
      </c>
      <c r="AR116" s="101">
        <v>5.5E-2</v>
      </c>
      <c r="AS116" s="101"/>
      <c r="AT116" s="72"/>
      <c r="AU116" s="72"/>
      <c r="AV116" s="72">
        <f>Listen!F112</f>
        <v>1.61</v>
      </c>
      <c r="AW116" s="72">
        <f>Listen!G112</f>
        <v>1.2050000000000001</v>
      </c>
      <c r="AX116" s="72">
        <f>Listen!H112</f>
        <v>0.4</v>
      </c>
      <c r="AY116" s="72">
        <f>Listen!I112</f>
        <v>0.27</v>
      </c>
      <c r="AZ116" s="72">
        <f>Listen!J112</f>
        <v>3.7499999999999999E-2</v>
      </c>
      <c r="BA116" s="72">
        <f>Listen!K112</f>
        <v>0.09</v>
      </c>
      <c r="BB116" s="72">
        <f>Listen!L112</f>
        <v>-0.5</v>
      </c>
      <c r="BC116" s="126">
        <f t="shared" si="95"/>
        <v>-0.11</v>
      </c>
      <c r="BD116" s="126">
        <f t="shared" si="158"/>
        <v>-0.11</v>
      </c>
      <c r="BE116" s="124">
        <f t="shared" si="115"/>
        <v>0.12067096835866552</v>
      </c>
      <c r="BF116" s="124">
        <f t="shared" si="116"/>
        <v>0.1544087452471482</v>
      </c>
      <c r="BG116" s="124">
        <f t="shared" si="117"/>
        <v>0.16915267175572518</v>
      </c>
    </row>
    <row r="117" spans="1:59">
      <c r="A117" s="43">
        <v>40210</v>
      </c>
      <c r="B117" s="44">
        <f>+Listen!C113</f>
        <v>4.8840000000000003</v>
      </c>
      <c r="C117" s="51"/>
      <c r="D117" s="52">
        <f>Y117+0.02</f>
        <v>0.27</v>
      </c>
      <c r="E117" s="52">
        <f t="shared" si="113"/>
        <v>0.27</v>
      </c>
      <c r="F117" s="53">
        <f t="shared" si="147"/>
        <v>0.27</v>
      </c>
      <c r="G117" s="54">
        <f t="shared" si="97"/>
        <v>0.23500000000000001</v>
      </c>
      <c r="H117" s="53">
        <f t="shared" si="102"/>
        <v>0.27</v>
      </c>
      <c r="I117" s="65">
        <f>I105-0.005</f>
        <v>0.40249999999999997</v>
      </c>
      <c r="J117" s="54">
        <f t="shared" si="98"/>
        <v>0.40249999999999997</v>
      </c>
      <c r="K117" s="58">
        <f t="shared" si="135"/>
        <v>0.40249999999999997</v>
      </c>
      <c r="L117" s="59">
        <f>D117+0.12</f>
        <v>0.39</v>
      </c>
      <c r="M117" s="60">
        <f t="shared" si="133"/>
        <v>0.39</v>
      </c>
      <c r="N117" s="54">
        <f t="shared" si="99"/>
        <v>0.39</v>
      </c>
      <c r="O117" s="53">
        <f>+L117+0.03</f>
        <v>0.42000000000000004</v>
      </c>
      <c r="P117" s="62">
        <f>L117+0.1</f>
        <v>0.49</v>
      </c>
      <c r="Q117" s="56">
        <f t="shared" si="100"/>
        <v>0.49</v>
      </c>
      <c r="R117" s="54">
        <f t="shared" si="101"/>
        <v>0.49</v>
      </c>
      <c r="S117" s="53">
        <f>+P117+0.02</f>
        <v>0.51</v>
      </c>
      <c r="T117" s="53"/>
      <c r="U117" s="98">
        <f>D117-0.16</f>
        <v>0.11000000000000001</v>
      </c>
      <c r="V117" s="98">
        <f t="shared" si="114"/>
        <v>0.16500000000000001</v>
      </c>
      <c r="W117" s="98">
        <f>(U117+B117)*0.032+U117+0.01</f>
        <v>0.27980800000000006</v>
      </c>
      <c r="X117" s="72"/>
      <c r="Y117" s="72">
        <v>0.25</v>
      </c>
      <c r="Z117" s="72">
        <v>0.15</v>
      </c>
      <c r="AA117" s="72">
        <f t="shared" si="121"/>
        <v>0.25</v>
      </c>
      <c r="AB117" s="72">
        <f t="shared" si="122"/>
        <v>0.4</v>
      </c>
      <c r="AC117" s="72">
        <f>Y117+0.15</f>
        <v>0.4</v>
      </c>
      <c r="AD117" s="72">
        <f>Listen!L113</f>
        <v>-0.5</v>
      </c>
      <c r="AE117" s="72"/>
      <c r="AF117" s="72"/>
      <c r="AG117" s="110">
        <v>0</v>
      </c>
      <c r="AH117" s="101">
        <v>0</v>
      </c>
      <c r="AI117" s="101">
        <f t="shared" si="83"/>
        <v>0.02</v>
      </c>
      <c r="AJ117" s="101">
        <v>0</v>
      </c>
      <c r="AK117" s="101">
        <f t="shared" si="124"/>
        <v>0.02</v>
      </c>
      <c r="AL117" s="101">
        <f t="shared" si="134"/>
        <v>0.05</v>
      </c>
      <c r="AM117" s="101">
        <v>3.2500000000000001E-2</v>
      </c>
      <c r="AN117" s="101">
        <v>0</v>
      </c>
      <c r="AO117" s="101">
        <v>0</v>
      </c>
      <c r="AP117" s="101">
        <v>0.155</v>
      </c>
      <c r="AQ117" s="101">
        <v>5.0000000000000001E-3</v>
      </c>
      <c r="AR117" s="101">
        <v>5.5E-2</v>
      </c>
      <c r="AS117" s="101"/>
      <c r="AT117" s="72"/>
      <c r="AU117" s="72"/>
      <c r="AV117" s="72">
        <f>Listen!F113</f>
        <v>1.57</v>
      </c>
      <c r="AW117" s="72">
        <f>Listen!G113</f>
        <v>1.2050000000000001</v>
      </c>
      <c r="AX117" s="72">
        <f>Listen!H113</f>
        <v>0.39</v>
      </c>
      <c r="AY117" s="72">
        <f>Listen!I113</f>
        <v>0.27</v>
      </c>
      <c r="AZ117" s="72">
        <f>Listen!J113</f>
        <v>4.2500000000000003E-2</v>
      </c>
      <c r="BA117" s="72">
        <f>Listen!K113</f>
        <v>0.09</v>
      </c>
      <c r="BB117" s="72">
        <f>Listen!L113</f>
        <v>-0.5</v>
      </c>
      <c r="BC117" s="126">
        <f t="shared" si="95"/>
        <v>-0.10250000000000001</v>
      </c>
      <c r="BD117" s="126">
        <f t="shared" si="158"/>
        <v>-0.10250000000000001</v>
      </c>
      <c r="BE117" s="124">
        <f t="shared" si="115"/>
        <v>0.12321326832998761</v>
      </c>
      <c r="BF117" s="124">
        <f t="shared" si="116"/>
        <v>0.15634790874524715</v>
      </c>
      <c r="BG117" s="124">
        <f t="shared" si="117"/>
        <v>0.17150000000000001</v>
      </c>
    </row>
    <row r="118" spans="1:59">
      <c r="A118" s="43">
        <v>40238</v>
      </c>
      <c r="B118" s="44">
        <f>+Listen!C114</f>
        <v>4.7439999999999998</v>
      </c>
      <c r="C118" s="51"/>
      <c r="D118" s="52">
        <f>Y118+0.02</f>
        <v>0.26500000000000001</v>
      </c>
      <c r="E118" s="52">
        <f t="shared" si="113"/>
        <v>0.26500000000000001</v>
      </c>
      <c r="F118" s="53">
        <f t="shared" si="147"/>
        <v>0.26500000000000001</v>
      </c>
      <c r="G118" s="54">
        <f t="shared" si="97"/>
        <v>0.23</v>
      </c>
      <c r="H118" s="53">
        <f t="shared" si="102"/>
        <v>0.26500000000000001</v>
      </c>
      <c r="I118" s="65">
        <f>I106-0.005</f>
        <v>0.39749999999999996</v>
      </c>
      <c r="J118" s="54">
        <f t="shared" si="98"/>
        <v>0.39749999999999996</v>
      </c>
      <c r="K118" s="58">
        <f t="shared" si="135"/>
        <v>0.39749999999999996</v>
      </c>
      <c r="L118" s="59">
        <f>D118+0.12</f>
        <v>0.38500000000000001</v>
      </c>
      <c r="M118" s="60">
        <f t="shared" si="133"/>
        <v>0.38500000000000001</v>
      </c>
      <c r="N118" s="54">
        <f t="shared" si="99"/>
        <v>0.38500000000000001</v>
      </c>
      <c r="O118" s="53">
        <f>+L118+0.03</f>
        <v>0.41500000000000004</v>
      </c>
      <c r="P118" s="62">
        <f>L118+0.1</f>
        <v>0.48499999999999999</v>
      </c>
      <c r="Q118" s="56">
        <f t="shared" si="100"/>
        <v>0.48499999999999999</v>
      </c>
      <c r="R118" s="54">
        <f t="shared" si="101"/>
        <v>0.48499999999999999</v>
      </c>
      <c r="S118" s="53">
        <f>+P118+0.02</f>
        <v>0.505</v>
      </c>
      <c r="T118" s="53"/>
      <c r="U118" s="98">
        <f>D118-0.16</f>
        <v>0.10500000000000001</v>
      </c>
      <c r="V118" s="98">
        <f t="shared" si="114"/>
        <v>0.16</v>
      </c>
      <c r="W118" s="98">
        <f>(U118+B118)*0.032+U118+0.01</f>
        <v>0.27016800000000002</v>
      </c>
      <c r="X118" s="72"/>
      <c r="Y118" s="72">
        <v>0.245</v>
      </c>
      <c r="Z118" s="72">
        <v>0.14499999999999999</v>
      </c>
      <c r="AA118" s="72">
        <f t="shared" si="121"/>
        <v>0.245</v>
      </c>
      <c r="AB118" s="72">
        <f t="shared" si="122"/>
        <v>0.39500000000000002</v>
      </c>
      <c r="AC118" s="72">
        <f>Y118+0.15</f>
        <v>0.39500000000000002</v>
      </c>
      <c r="AD118" s="72">
        <f>Listen!L114</f>
        <v>-0.5</v>
      </c>
      <c r="AE118" s="72"/>
      <c r="AF118" s="72"/>
      <c r="AG118" s="110">
        <v>0</v>
      </c>
      <c r="AH118" s="101">
        <v>0</v>
      </c>
      <c r="AI118" s="101">
        <f t="shared" si="83"/>
        <v>0.02</v>
      </c>
      <c r="AJ118" s="101">
        <v>0</v>
      </c>
      <c r="AK118" s="101">
        <f t="shared" si="124"/>
        <v>0.02</v>
      </c>
      <c r="AL118" s="101">
        <f t="shared" si="134"/>
        <v>0.05</v>
      </c>
      <c r="AM118" s="101">
        <v>3.5000000000000003E-2</v>
      </c>
      <c r="AN118" s="101">
        <v>0</v>
      </c>
      <c r="AO118" s="101">
        <v>0</v>
      </c>
      <c r="AP118" s="101">
        <v>0.155</v>
      </c>
      <c r="AQ118" s="101">
        <v>5.0000000000000001E-3</v>
      </c>
      <c r="AR118" s="101">
        <v>5.5E-2</v>
      </c>
      <c r="AS118" s="101"/>
      <c r="AT118" s="72"/>
      <c r="AU118" s="72"/>
      <c r="AV118" s="72">
        <f>Listen!F114</f>
        <v>0.93</v>
      </c>
      <c r="AW118" s="72">
        <f>Listen!G114</f>
        <v>0.81499999999999995</v>
      </c>
      <c r="AX118" s="72">
        <f>Listen!H114</f>
        <v>0.39</v>
      </c>
      <c r="AY118" s="72">
        <f>Listen!I114</f>
        <v>0.24</v>
      </c>
      <c r="AZ118" s="72">
        <f>Listen!J114</f>
        <v>0.04</v>
      </c>
      <c r="BA118" s="72">
        <f>Listen!K114</f>
        <v>7.4999999999999997E-2</v>
      </c>
      <c r="BB118" s="72">
        <f>Listen!L114</f>
        <v>-0.5</v>
      </c>
      <c r="BC118" s="126">
        <f t="shared" si="95"/>
        <v>-0.1</v>
      </c>
      <c r="BD118" s="126">
        <f t="shared" si="158"/>
        <v>-0.1</v>
      </c>
      <c r="BE118" s="124">
        <f t="shared" si="115"/>
        <v>0.11965385718382562</v>
      </c>
      <c r="BF118" s="124">
        <f t="shared" si="116"/>
        <v>0.15205133079847907</v>
      </c>
      <c r="BG118" s="124">
        <f t="shared" si="117"/>
        <v>0.16770229007633589</v>
      </c>
    </row>
    <row r="119" spans="1:59">
      <c r="A119" s="43">
        <v>40269</v>
      </c>
      <c r="B119" s="44">
        <f>+Listen!C115</f>
        <v>4.6150000000000002</v>
      </c>
      <c r="C119" s="51"/>
      <c r="D119" s="52">
        <f t="shared" ref="D119:D125" si="159">+Y119+0.01</f>
        <v>0.19</v>
      </c>
      <c r="E119" s="52">
        <f t="shared" si="113"/>
        <v>0.19</v>
      </c>
      <c r="F119" s="53">
        <f t="shared" si="147"/>
        <v>0.19</v>
      </c>
      <c r="G119" s="54">
        <f t="shared" si="97"/>
        <v>0.155</v>
      </c>
      <c r="H119" s="53">
        <f t="shared" si="102"/>
        <v>0.19</v>
      </c>
      <c r="I119" s="65">
        <f>D119</f>
        <v>0.19</v>
      </c>
      <c r="J119" s="54">
        <f t="shared" si="98"/>
        <v>0.19</v>
      </c>
      <c r="K119" s="58">
        <f t="shared" si="135"/>
        <v>0.19</v>
      </c>
      <c r="L119" s="62">
        <f>D119+0.025</f>
        <v>0.215</v>
      </c>
      <c r="M119" s="60">
        <f t="shared" si="133"/>
        <v>0.215</v>
      </c>
      <c r="N119" s="54">
        <f t="shared" si="99"/>
        <v>0.215</v>
      </c>
      <c r="O119" s="53">
        <f>+L119+0.02</f>
        <v>0.23499999999999999</v>
      </c>
      <c r="P119" s="79">
        <f>D119-0.005</f>
        <v>0.185</v>
      </c>
      <c r="Q119" s="56">
        <f t="shared" si="100"/>
        <v>0.185</v>
      </c>
      <c r="R119" s="54">
        <f t="shared" si="101"/>
        <v>0.185</v>
      </c>
      <c r="S119" s="53">
        <f>+P119</f>
        <v>0.185</v>
      </c>
      <c r="T119" s="53"/>
      <c r="U119" s="98">
        <f t="shared" ref="U119:U125" si="160">D119-0.2</f>
        <v>-1.0000000000000009E-2</v>
      </c>
      <c r="V119" s="98">
        <f t="shared" si="114"/>
        <v>4.4999999999999991E-2</v>
      </c>
      <c r="W119" s="98">
        <f>D119</f>
        <v>0.19</v>
      </c>
      <c r="X119" s="72">
        <f>AVERAGE(Y119:Y125)</f>
        <v>0.17142857142857143</v>
      </c>
      <c r="Y119" s="72">
        <f>+Z119+0.09</f>
        <v>0.18</v>
      </c>
      <c r="Z119" s="72">
        <v>0.09</v>
      </c>
      <c r="AA119" s="72">
        <f t="shared" si="121"/>
        <v>0.18</v>
      </c>
      <c r="AB119" s="72">
        <f t="shared" si="122"/>
        <v>0.24</v>
      </c>
      <c r="AC119" s="72">
        <f>Y119+0.06</f>
        <v>0.24</v>
      </c>
      <c r="AD119" s="72">
        <f>Listen!L115</f>
        <v>-0.65</v>
      </c>
      <c r="AE119" s="72"/>
      <c r="AF119" s="72"/>
      <c r="AG119" s="110">
        <v>0</v>
      </c>
      <c r="AH119" s="101">
        <v>0</v>
      </c>
      <c r="AI119" s="101">
        <f t="shared" ref="AI119:AI182" si="161">+AI107</f>
        <v>5.0000000000000001E-3</v>
      </c>
      <c r="AJ119" s="101">
        <v>0</v>
      </c>
      <c r="AK119" s="101">
        <f t="shared" si="124"/>
        <v>5.0000000000000001E-3</v>
      </c>
      <c r="AL119" s="101">
        <f t="shared" si="134"/>
        <v>0.04</v>
      </c>
      <c r="AM119" s="101">
        <v>7.4999999999999997E-3</v>
      </c>
      <c r="AN119" s="101">
        <v>0</v>
      </c>
      <c r="AO119" s="101">
        <v>0</v>
      </c>
      <c r="AP119" s="101">
        <v>0.155</v>
      </c>
      <c r="AQ119" s="101">
        <v>0</v>
      </c>
      <c r="AR119" s="101">
        <v>0.04</v>
      </c>
      <c r="AS119" s="101"/>
      <c r="AT119" s="72"/>
      <c r="AU119" s="72"/>
      <c r="AV119" s="72">
        <f>Listen!F115</f>
        <v>0.5</v>
      </c>
      <c r="AW119" s="72">
        <f>Listen!G115</f>
        <v>0.435</v>
      </c>
      <c r="AX119" s="72">
        <f>Listen!H115</f>
        <v>0.24</v>
      </c>
      <c r="AY119" s="72">
        <f>Listen!I115</f>
        <v>0.17</v>
      </c>
      <c r="AZ119" s="72">
        <f>Listen!J115</f>
        <v>-0.09</v>
      </c>
      <c r="BA119" s="72">
        <f>Listen!K115</f>
        <v>-7.0000000000000007E-2</v>
      </c>
      <c r="BB119" s="72">
        <f>Listen!L115</f>
        <v>-0.65</v>
      </c>
      <c r="BC119" s="126">
        <f t="shared" si="95"/>
        <v>-8.5000000000000006E-2</v>
      </c>
      <c r="BD119" s="126">
        <f t="shared" si="158"/>
        <v>-8.5000000000000006E-2</v>
      </c>
      <c r="BE119" s="124">
        <f t="shared" si="115"/>
        <v>0.12963005448809867</v>
      </c>
      <c r="BF119" s="124">
        <f t="shared" si="116"/>
        <v>0.1614163498098859</v>
      </c>
      <c r="BG119" s="124">
        <f t="shared" si="117"/>
        <v>0.17748091603053434</v>
      </c>
    </row>
    <row r="120" spans="1:59">
      <c r="A120" s="43">
        <v>40299</v>
      </c>
      <c r="B120" s="44">
        <f>+Listen!C116</f>
        <v>4.6589999999999998</v>
      </c>
      <c r="C120" s="51"/>
      <c r="D120" s="52">
        <f t="shared" si="159"/>
        <v>0.18</v>
      </c>
      <c r="E120" s="52">
        <f t="shared" si="113"/>
        <v>0.18</v>
      </c>
      <c r="F120" s="53">
        <f t="shared" si="147"/>
        <v>0.18</v>
      </c>
      <c r="G120" s="54">
        <f t="shared" si="97"/>
        <v>0.14499999999999999</v>
      </c>
      <c r="H120" s="53">
        <f t="shared" si="102"/>
        <v>0.18</v>
      </c>
      <c r="I120" s="65">
        <f t="shared" ref="I120:I125" si="162">D120</f>
        <v>0.18</v>
      </c>
      <c r="J120" s="54">
        <f t="shared" si="98"/>
        <v>0.18</v>
      </c>
      <c r="K120" s="58">
        <f t="shared" si="135"/>
        <v>0.18</v>
      </c>
      <c r="L120" s="62">
        <f t="shared" ref="L120:L125" si="163">D120+0.025</f>
        <v>0.20499999999999999</v>
      </c>
      <c r="M120" s="60">
        <f t="shared" si="133"/>
        <v>0.20499999999999999</v>
      </c>
      <c r="N120" s="54">
        <f t="shared" si="99"/>
        <v>0.20499999999999999</v>
      </c>
      <c r="O120" s="53">
        <f t="shared" ref="O120:O125" si="164">+L120+0.02</f>
        <v>0.22499999999999998</v>
      </c>
      <c r="P120" s="79">
        <f t="shared" ref="P120:P125" si="165">D120-0.005</f>
        <v>0.17499999999999999</v>
      </c>
      <c r="Q120" s="56">
        <f t="shared" si="100"/>
        <v>0.17499999999999999</v>
      </c>
      <c r="R120" s="54">
        <f t="shared" si="101"/>
        <v>0.17499999999999999</v>
      </c>
      <c r="S120" s="53">
        <f t="shared" ref="S120:S125" si="166">+P120</f>
        <v>0.17499999999999999</v>
      </c>
      <c r="T120" s="53"/>
      <c r="U120" s="98">
        <f t="shared" si="160"/>
        <v>-2.0000000000000018E-2</v>
      </c>
      <c r="V120" s="98">
        <f t="shared" si="114"/>
        <v>3.4999999999999983E-2</v>
      </c>
      <c r="W120" s="98">
        <f t="shared" ref="W120:W125" si="167">D120</f>
        <v>0.18</v>
      </c>
      <c r="X120" s="72">
        <f>AVERAGE(Z119:Z125)</f>
        <v>8.142857142857142E-2</v>
      </c>
      <c r="Y120" s="72">
        <f t="shared" ref="Y120:Y125" si="168">+Z120+0.09</f>
        <v>0.16999999999999998</v>
      </c>
      <c r="Z120" s="72">
        <v>0.08</v>
      </c>
      <c r="AA120" s="72">
        <f t="shared" si="121"/>
        <v>0.16999999999999998</v>
      </c>
      <c r="AB120" s="72">
        <f t="shared" si="122"/>
        <v>0.22999999999999998</v>
      </c>
      <c r="AC120" s="72">
        <f t="shared" ref="AC120:AC125" si="169">Y120+0.06</f>
        <v>0.22999999999999998</v>
      </c>
      <c r="AD120" s="72">
        <f>Listen!L116</f>
        <v>-0.65</v>
      </c>
      <c r="AE120" s="72"/>
      <c r="AF120" s="72"/>
      <c r="AG120" s="110">
        <v>0</v>
      </c>
      <c r="AH120" s="101">
        <v>0</v>
      </c>
      <c r="AI120" s="101">
        <f t="shared" si="161"/>
        <v>5.0000000000000001E-3</v>
      </c>
      <c r="AJ120" s="101">
        <v>0</v>
      </c>
      <c r="AK120" s="101">
        <f t="shared" si="124"/>
        <v>5.0000000000000001E-3</v>
      </c>
      <c r="AL120" s="101">
        <f t="shared" si="134"/>
        <v>0.04</v>
      </c>
      <c r="AM120" s="101">
        <v>7.4999999999999997E-3</v>
      </c>
      <c r="AN120" s="101">
        <v>0</v>
      </c>
      <c r="AO120" s="101">
        <v>0</v>
      </c>
      <c r="AP120" s="101">
        <v>0.155</v>
      </c>
      <c r="AQ120" s="101">
        <v>0</v>
      </c>
      <c r="AR120" s="101">
        <v>0.04</v>
      </c>
      <c r="AS120" s="101"/>
      <c r="AT120" s="72"/>
      <c r="AU120" s="72"/>
      <c r="AV120" s="72">
        <f>Listen!F116</f>
        <v>0.44</v>
      </c>
      <c r="AW120" s="72">
        <f>Listen!G116</f>
        <v>0.38500000000000001</v>
      </c>
      <c r="AX120" s="72">
        <f>Listen!H116</f>
        <v>0.19500000000000001</v>
      </c>
      <c r="AY120" s="72">
        <f>Listen!I116</f>
        <v>0.16500000000000001</v>
      </c>
      <c r="AZ120" s="72">
        <f>Listen!J116</f>
        <v>-0.09</v>
      </c>
      <c r="BA120" s="72">
        <f>Listen!K116</f>
        <v>-7.0000000000000007E-2</v>
      </c>
      <c r="BB120" s="72">
        <f>Listen!L116</f>
        <v>-0.65</v>
      </c>
      <c r="BC120" s="126">
        <f t="shared" si="95"/>
        <v>-8.5000000000000006E-2</v>
      </c>
      <c r="BD120" s="126">
        <f t="shared" si="158"/>
        <v>-8.5000000000000006E-2</v>
      </c>
      <c r="BE120" s="124">
        <f t="shared" si="115"/>
        <v>0.13156906605487045</v>
      </c>
      <c r="BF120" s="124">
        <f t="shared" si="116"/>
        <v>0.16359125475285169</v>
      </c>
      <c r="BG120" s="124">
        <f t="shared" si="117"/>
        <v>0.17949618320610683</v>
      </c>
    </row>
    <row r="121" spans="1:59">
      <c r="A121" s="43">
        <v>40330</v>
      </c>
      <c r="B121" s="44">
        <f>+Listen!C117</f>
        <v>4.6959999999999997</v>
      </c>
      <c r="C121" s="51"/>
      <c r="D121" s="52">
        <f t="shared" si="159"/>
        <v>0.17</v>
      </c>
      <c r="E121" s="52">
        <f t="shared" si="113"/>
        <v>0.17</v>
      </c>
      <c r="F121" s="53">
        <f t="shared" si="147"/>
        <v>0.17</v>
      </c>
      <c r="G121" s="54">
        <f t="shared" si="97"/>
        <v>0.13500000000000001</v>
      </c>
      <c r="H121" s="53">
        <f t="shared" si="102"/>
        <v>0.17</v>
      </c>
      <c r="I121" s="65">
        <f t="shared" si="162"/>
        <v>0.17</v>
      </c>
      <c r="J121" s="54">
        <f t="shared" si="98"/>
        <v>0.17</v>
      </c>
      <c r="K121" s="58">
        <f t="shared" si="135"/>
        <v>0.17</v>
      </c>
      <c r="L121" s="62">
        <f t="shared" si="163"/>
        <v>0.19500000000000001</v>
      </c>
      <c r="M121" s="60">
        <f t="shared" si="133"/>
        <v>0.19500000000000001</v>
      </c>
      <c r="N121" s="54">
        <f t="shared" si="99"/>
        <v>0.19500000000000001</v>
      </c>
      <c r="O121" s="53">
        <f t="shared" si="164"/>
        <v>0.215</v>
      </c>
      <c r="P121" s="79">
        <f t="shared" si="165"/>
        <v>0.16500000000000001</v>
      </c>
      <c r="Q121" s="56">
        <f t="shared" si="100"/>
        <v>0.16500000000000001</v>
      </c>
      <c r="R121" s="54">
        <f t="shared" si="101"/>
        <v>0.16500000000000001</v>
      </c>
      <c r="S121" s="53">
        <f t="shared" si="166"/>
        <v>0.16500000000000001</v>
      </c>
      <c r="T121" s="53"/>
      <c r="U121" s="98">
        <f t="shared" si="160"/>
        <v>-0.03</v>
      </c>
      <c r="V121" s="98">
        <f t="shared" si="114"/>
        <v>2.5000000000000001E-2</v>
      </c>
      <c r="W121" s="98">
        <f t="shared" si="167"/>
        <v>0.17</v>
      </c>
      <c r="X121" s="72"/>
      <c r="Y121" s="72">
        <f t="shared" si="168"/>
        <v>0.16</v>
      </c>
      <c r="Z121" s="72">
        <v>7.0000000000000007E-2</v>
      </c>
      <c r="AA121" s="72">
        <f t="shared" si="121"/>
        <v>0.16</v>
      </c>
      <c r="AB121" s="72">
        <f t="shared" si="122"/>
        <v>0.22</v>
      </c>
      <c r="AC121" s="72">
        <f t="shared" si="169"/>
        <v>0.22</v>
      </c>
      <c r="AD121" s="72">
        <f>Listen!L117</f>
        <v>-0.65</v>
      </c>
      <c r="AE121" s="72"/>
      <c r="AF121" s="72"/>
      <c r="AG121" s="110">
        <v>0</v>
      </c>
      <c r="AH121" s="101">
        <v>0</v>
      </c>
      <c r="AI121" s="101">
        <f t="shared" si="161"/>
        <v>5.0000000000000001E-3</v>
      </c>
      <c r="AJ121" s="101">
        <v>0</v>
      </c>
      <c r="AK121" s="101">
        <f t="shared" si="124"/>
        <v>5.0000000000000001E-3</v>
      </c>
      <c r="AL121" s="101">
        <f t="shared" si="134"/>
        <v>0.04</v>
      </c>
      <c r="AM121" s="101">
        <v>7.4999999999999997E-3</v>
      </c>
      <c r="AN121" s="101">
        <v>0</v>
      </c>
      <c r="AO121" s="101">
        <v>0</v>
      </c>
      <c r="AP121" s="101">
        <v>0.155</v>
      </c>
      <c r="AQ121" s="101">
        <v>0</v>
      </c>
      <c r="AR121" s="101">
        <v>0.04</v>
      </c>
      <c r="AS121" s="101"/>
      <c r="AT121" s="72"/>
      <c r="AU121" s="72"/>
      <c r="AV121" s="72">
        <f>Listen!F117</f>
        <v>0.44</v>
      </c>
      <c r="AW121" s="72">
        <f>Listen!G117</f>
        <v>0.38500000000000001</v>
      </c>
      <c r="AX121" s="72">
        <f>Listen!H117</f>
        <v>0.19500000000000001</v>
      </c>
      <c r="AY121" s="72">
        <f>Listen!I117</f>
        <v>0.17</v>
      </c>
      <c r="AZ121" s="72">
        <f>Listen!J117</f>
        <v>-0.09</v>
      </c>
      <c r="BA121" s="72">
        <f>Listen!K117</f>
        <v>-7.0000000000000007E-2</v>
      </c>
      <c r="BB121" s="72">
        <f>Listen!L117</f>
        <v>-0.65</v>
      </c>
      <c r="BC121" s="126">
        <f t="shared" si="95"/>
        <v>-8.5000000000000006E-2</v>
      </c>
      <c r="BD121" s="126">
        <f t="shared" si="158"/>
        <v>-8.5000000000000006E-2</v>
      </c>
      <c r="BE121" s="124">
        <f t="shared" si="115"/>
        <v>0.13319959850874674</v>
      </c>
      <c r="BF121" s="124">
        <f t="shared" si="116"/>
        <v>0.16542015209125471</v>
      </c>
      <c r="BG121" s="124">
        <f t="shared" si="117"/>
        <v>0.18119083969465649</v>
      </c>
    </row>
    <row r="122" spans="1:59">
      <c r="A122" s="43">
        <v>40360</v>
      </c>
      <c r="B122" s="44">
        <f>+Listen!C118</f>
        <v>4.7359999999999998</v>
      </c>
      <c r="C122" s="51"/>
      <c r="D122" s="52">
        <f t="shared" si="159"/>
        <v>0.17</v>
      </c>
      <c r="E122" s="52">
        <f t="shared" si="113"/>
        <v>0.17</v>
      </c>
      <c r="F122" s="53">
        <f t="shared" si="147"/>
        <v>0.17</v>
      </c>
      <c r="G122" s="54">
        <f t="shared" si="97"/>
        <v>0.13500000000000001</v>
      </c>
      <c r="H122" s="53">
        <f t="shared" si="102"/>
        <v>0.17</v>
      </c>
      <c r="I122" s="65">
        <f t="shared" si="162"/>
        <v>0.17</v>
      </c>
      <c r="J122" s="54">
        <f t="shared" si="98"/>
        <v>0.17</v>
      </c>
      <c r="K122" s="58">
        <f t="shared" si="135"/>
        <v>0.17</v>
      </c>
      <c r="L122" s="62">
        <f t="shared" si="163"/>
        <v>0.19500000000000001</v>
      </c>
      <c r="M122" s="60">
        <f t="shared" si="133"/>
        <v>0.19500000000000001</v>
      </c>
      <c r="N122" s="54">
        <f t="shared" si="99"/>
        <v>0.19500000000000001</v>
      </c>
      <c r="O122" s="53">
        <f t="shared" si="164"/>
        <v>0.215</v>
      </c>
      <c r="P122" s="79">
        <f t="shared" si="165"/>
        <v>0.16500000000000001</v>
      </c>
      <c r="Q122" s="56">
        <f t="shared" si="100"/>
        <v>0.16500000000000001</v>
      </c>
      <c r="R122" s="54">
        <f t="shared" si="101"/>
        <v>0.16500000000000001</v>
      </c>
      <c r="S122" s="53">
        <f t="shared" si="166"/>
        <v>0.16500000000000001</v>
      </c>
      <c r="T122" s="53"/>
      <c r="U122" s="98">
        <f t="shared" si="160"/>
        <v>-0.03</v>
      </c>
      <c r="V122" s="98">
        <f t="shared" si="114"/>
        <v>2.5000000000000001E-2</v>
      </c>
      <c r="W122" s="98">
        <f t="shared" si="167"/>
        <v>0.17</v>
      </c>
      <c r="X122" s="72"/>
      <c r="Y122" s="72">
        <f t="shared" si="168"/>
        <v>0.16</v>
      </c>
      <c r="Z122" s="72">
        <v>7.0000000000000007E-2</v>
      </c>
      <c r="AA122" s="72">
        <f t="shared" si="121"/>
        <v>0.16</v>
      </c>
      <c r="AB122" s="72">
        <f t="shared" si="122"/>
        <v>0.22</v>
      </c>
      <c r="AC122" s="72">
        <f t="shared" si="169"/>
        <v>0.22</v>
      </c>
      <c r="AD122" s="72">
        <f>Listen!L118</f>
        <v>-0.65</v>
      </c>
      <c r="AE122" s="72"/>
      <c r="AF122" s="72"/>
      <c r="AG122" s="110">
        <v>0</v>
      </c>
      <c r="AH122" s="101">
        <v>0</v>
      </c>
      <c r="AI122" s="101">
        <f t="shared" si="161"/>
        <v>5.0000000000000001E-3</v>
      </c>
      <c r="AJ122" s="101">
        <v>0</v>
      </c>
      <c r="AK122" s="101">
        <f t="shared" si="124"/>
        <v>5.0000000000000001E-3</v>
      </c>
      <c r="AL122" s="101">
        <f t="shared" si="134"/>
        <v>0.04</v>
      </c>
      <c r="AM122" s="101">
        <v>0.01</v>
      </c>
      <c r="AN122" s="101">
        <v>0</v>
      </c>
      <c r="AO122" s="101">
        <v>0</v>
      </c>
      <c r="AP122" s="101">
        <v>0.155</v>
      </c>
      <c r="AQ122" s="101">
        <v>0</v>
      </c>
      <c r="AR122" s="101">
        <v>0.04</v>
      </c>
      <c r="AS122" s="101"/>
      <c r="AT122" s="72"/>
      <c r="AU122" s="72"/>
      <c r="AV122" s="72">
        <f>Listen!F118</f>
        <v>0.5</v>
      </c>
      <c r="AW122" s="72">
        <f>Listen!G118</f>
        <v>0.39750000000000002</v>
      </c>
      <c r="AX122" s="72">
        <f>Listen!H118</f>
        <v>0.26500000000000001</v>
      </c>
      <c r="AY122" s="72">
        <f>Listen!I118</f>
        <v>0.17499999999999999</v>
      </c>
      <c r="AZ122" s="72">
        <f>Listen!J118</f>
        <v>-0.09</v>
      </c>
      <c r="BA122" s="72">
        <f>Listen!K118</f>
        <v>-7.0000000000000007E-2</v>
      </c>
      <c r="BB122" s="72">
        <f>Listen!L118</f>
        <v>-0.65</v>
      </c>
      <c r="BC122" s="126">
        <f t="shared" si="95"/>
        <v>-8.5000000000000006E-2</v>
      </c>
      <c r="BD122" s="126">
        <f t="shared" si="158"/>
        <v>-8.5000000000000006E-2</v>
      </c>
      <c r="BE122" s="124">
        <f t="shared" si="115"/>
        <v>0.13496233629672111</v>
      </c>
      <c r="BF122" s="124">
        <f t="shared" si="116"/>
        <v>0.16739733840304177</v>
      </c>
      <c r="BG122" s="124">
        <f t="shared" si="117"/>
        <v>0.18302290076335875</v>
      </c>
    </row>
    <row r="123" spans="1:59">
      <c r="A123" s="43">
        <v>40391</v>
      </c>
      <c r="B123" s="44">
        <f>+Listen!C119</f>
        <v>4.7839999999999998</v>
      </c>
      <c r="C123" s="51"/>
      <c r="D123" s="52">
        <f t="shared" si="159"/>
        <v>0.17</v>
      </c>
      <c r="E123" s="52">
        <f t="shared" si="113"/>
        <v>0.17</v>
      </c>
      <c r="F123" s="53">
        <f t="shared" si="147"/>
        <v>0.17</v>
      </c>
      <c r="G123" s="54">
        <f t="shared" si="97"/>
        <v>0.13500000000000001</v>
      </c>
      <c r="H123" s="53">
        <f t="shared" si="102"/>
        <v>0.17</v>
      </c>
      <c r="I123" s="65">
        <f t="shared" si="162"/>
        <v>0.17</v>
      </c>
      <c r="J123" s="54">
        <f t="shared" si="98"/>
        <v>0.17</v>
      </c>
      <c r="K123" s="58">
        <f t="shared" si="135"/>
        <v>0.17</v>
      </c>
      <c r="L123" s="62">
        <f t="shared" si="163"/>
        <v>0.19500000000000001</v>
      </c>
      <c r="M123" s="60">
        <f t="shared" si="133"/>
        <v>0.19500000000000001</v>
      </c>
      <c r="N123" s="54">
        <f t="shared" si="99"/>
        <v>0.19500000000000001</v>
      </c>
      <c r="O123" s="53">
        <f t="shared" si="164"/>
        <v>0.215</v>
      </c>
      <c r="P123" s="79">
        <f t="shared" si="165"/>
        <v>0.16500000000000001</v>
      </c>
      <c r="Q123" s="56">
        <f t="shared" si="100"/>
        <v>0.16500000000000001</v>
      </c>
      <c r="R123" s="54">
        <f t="shared" si="101"/>
        <v>0.16500000000000001</v>
      </c>
      <c r="S123" s="53">
        <f t="shared" si="166"/>
        <v>0.16500000000000001</v>
      </c>
      <c r="T123" s="53"/>
      <c r="U123" s="98">
        <f t="shared" si="160"/>
        <v>-0.03</v>
      </c>
      <c r="V123" s="98">
        <f t="shared" si="114"/>
        <v>2.5000000000000001E-2</v>
      </c>
      <c r="W123" s="98">
        <f t="shared" si="167"/>
        <v>0.17</v>
      </c>
      <c r="X123" s="72"/>
      <c r="Y123" s="72">
        <f t="shared" si="168"/>
        <v>0.16</v>
      </c>
      <c r="Z123" s="72">
        <v>7.0000000000000007E-2</v>
      </c>
      <c r="AA123" s="72">
        <f t="shared" si="121"/>
        <v>0.16</v>
      </c>
      <c r="AB123" s="72">
        <f t="shared" si="122"/>
        <v>0.22</v>
      </c>
      <c r="AC123" s="72">
        <f t="shared" si="169"/>
        <v>0.22</v>
      </c>
      <c r="AD123" s="72">
        <f>Listen!L119</f>
        <v>-0.65</v>
      </c>
      <c r="AE123" s="72"/>
      <c r="AF123" s="72"/>
      <c r="AG123" s="110">
        <v>0</v>
      </c>
      <c r="AH123" s="101">
        <v>0</v>
      </c>
      <c r="AI123" s="101">
        <f t="shared" si="161"/>
        <v>5.0000000000000001E-3</v>
      </c>
      <c r="AJ123" s="101">
        <v>0</v>
      </c>
      <c r="AK123" s="101">
        <f t="shared" si="124"/>
        <v>5.0000000000000001E-3</v>
      </c>
      <c r="AL123" s="101">
        <f t="shared" si="134"/>
        <v>0.04</v>
      </c>
      <c r="AM123" s="101">
        <v>1.2500000000000001E-2</v>
      </c>
      <c r="AN123" s="101">
        <v>0</v>
      </c>
      <c r="AO123" s="101">
        <v>0</v>
      </c>
      <c r="AP123" s="101">
        <v>0.155</v>
      </c>
      <c r="AQ123" s="101">
        <v>0</v>
      </c>
      <c r="AR123" s="101">
        <v>0.04</v>
      </c>
      <c r="AS123" s="101"/>
      <c r="AT123" s="72"/>
      <c r="AU123" s="72"/>
      <c r="AV123" s="72">
        <f>Listen!F119</f>
        <v>0.5</v>
      </c>
      <c r="AW123" s="72">
        <f>Listen!G119</f>
        <v>0.4</v>
      </c>
      <c r="AX123" s="72">
        <f>Listen!H119</f>
        <v>0.20499999999999999</v>
      </c>
      <c r="AY123" s="72">
        <f>Listen!I119</f>
        <v>0.17499999999999999</v>
      </c>
      <c r="AZ123" s="72">
        <f>Listen!J119</f>
        <v>-0.09</v>
      </c>
      <c r="BA123" s="72">
        <f>Listen!K119</f>
        <v>-7.0000000000000007E-2</v>
      </c>
      <c r="BB123" s="72">
        <f>Listen!L119</f>
        <v>-0.65</v>
      </c>
      <c r="BC123" s="126">
        <f t="shared" si="95"/>
        <v>-8.5000000000000006E-2</v>
      </c>
      <c r="BD123" s="126">
        <f t="shared" si="158"/>
        <v>-8.5000000000000006E-2</v>
      </c>
      <c r="BE123" s="124">
        <f t="shared" si="115"/>
        <v>0.13707762164229037</v>
      </c>
      <c r="BF123" s="124">
        <f t="shared" si="116"/>
        <v>0.1697699619771863</v>
      </c>
      <c r="BG123" s="124">
        <f t="shared" si="117"/>
        <v>0.18522137404580147</v>
      </c>
    </row>
    <row r="124" spans="1:59">
      <c r="A124" s="43">
        <v>40422</v>
      </c>
      <c r="B124" s="44">
        <f>+Listen!C120</f>
        <v>4.7969999999999997</v>
      </c>
      <c r="C124" s="51"/>
      <c r="D124" s="52">
        <f t="shared" si="159"/>
        <v>0.19</v>
      </c>
      <c r="E124" s="52">
        <f t="shared" si="113"/>
        <v>0.19</v>
      </c>
      <c r="F124" s="53">
        <f t="shared" si="147"/>
        <v>0.19</v>
      </c>
      <c r="G124" s="54">
        <f t="shared" si="97"/>
        <v>0.155</v>
      </c>
      <c r="H124" s="53">
        <f t="shared" si="102"/>
        <v>0.19</v>
      </c>
      <c r="I124" s="65">
        <f t="shared" si="162"/>
        <v>0.19</v>
      </c>
      <c r="J124" s="54">
        <f t="shared" si="98"/>
        <v>0.19</v>
      </c>
      <c r="K124" s="58">
        <f t="shared" si="135"/>
        <v>0.19</v>
      </c>
      <c r="L124" s="62">
        <f t="shared" si="163"/>
        <v>0.215</v>
      </c>
      <c r="M124" s="60">
        <f t="shared" si="133"/>
        <v>0.215</v>
      </c>
      <c r="N124" s="54">
        <f t="shared" si="99"/>
        <v>0.215</v>
      </c>
      <c r="O124" s="53">
        <f t="shared" si="164"/>
        <v>0.23499999999999999</v>
      </c>
      <c r="P124" s="79">
        <f t="shared" si="165"/>
        <v>0.185</v>
      </c>
      <c r="Q124" s="56">
        <f t="shared" si="100"/>
        <v>0.185</v>
      </c>
      <c r="R124" s="54">
        <f t="shared" si="101"/>
        <v>0.185</v>
      </c>
      <c r="S124" s="53">
        <f t="shared" si="166"/>
        <v>0.185</v>
      </c>
      <c r="T124" s="53"/>
      <c r="U124" s="98">
        <f t="shared" si="160"/>
        <v>-1.0000000000000009E-2</v>
      </c>
      <c r="V124" s="98">
        <f t="shared" si="114"/>
        <v>4.4999999999999991E-2</v>
      </c>
      <c r="W124" s="98">
        <f t="shared" si="167"/>
        <v>0.19</v>
      </c>
      <c r="X124" s="72"/>
      <c r="Y124" s="72">
        <f t="shared" si="168"/>
        <v>0.18</v>
      </c>
      <c r="Z124" s="72">
        <v>0.09</v>
      </c>
      <c r="AA124" s="72">
        <f t="shared" si="121"/>
        <v>0.18</v>
      </c>
      <c r="AB124" s="72">
        <f t="shared" si="122"/>
        <v>0.24</v>
      </c>
      <c r="AC124" s="72">
        <f t="shared" si="169"/>
        <v>0.24</v>
      </c>
      <c r="AD124" s="72">
        <f>Listen!L120</f>
        <v>-0.65</v>
      </c>
      <c r="AE124" s="72"/>
      <c r="AF124" s="72"/>
      <c r="AG124" s="110">
        <v>0</v>
      </c>
      <c r="AH124" s="101">
        <v>0</v>
      </c>
      <c r="AI124" s="101">
        <f t="shared" si="161"/>
        <v>5.0000000000000001E-3</v>
      </c>
      <c r="AJ124" s="101">
        <v>0</v>
      </c>
      <c r="AK124" s="101">
        <f t="shared" si="124"/>
        <v>5.0000000000000001E-3</v>
      </c>
      <c r="AL124" s="101">
        <f t="shared" si="134"/>
        <v>0.04</v>
      </c>
      <c r="AM124" s="101">
        <v>1.2500000000000001E-2</v>
      </c>
      <c r="AN124" s="101">
        <v>0</v>
      </c>
      <c r="AO124" s="101">
        <v>0</v>
      </c>
      <c r="AP124" s="101">
        <v>0.155</v>
      </c>
      <c r="AQ124" s="101">
        <v>0</v>
      </c>
      <c r="AR124" s="101">
        <v>0.04</v>
      </c>
      <c r="AS124" s="101"/>
      <c r="AT124" s="72"/>
      <c r="AU124" s="72"/>
      <c r="AV124" s="72">
        <f>Listen!F120</f>
        <v>0.46</v>
      </c>
      <c r="AW124" s="72">
        <f>Listen!G120</f>
        <v>0.39750000000000002</v>
      </c>
      <c r="AX124" s="72">
        <f>Listen!H120</f>
        <v>0.185</v>
      </c>
      <c r="AY124" s="72">
        <f>Listen!I120</f>
        <v>0.16500000000000001</v>
      </c>
      <c r="AZ124" s="72">
        <f>Listen!J120</f>
        <v>-0.09</v>
      </c>
      <c r="BA124" s="72">
        <f>Listen!K120</f>
        <v>-7.0000000000000007E-2</v>
      </c>
      <c r="BB124" s="72">
        <f>Listen!L120</f>
        <v>-0.65</v>
      </c>
      <c r="BC124" s="126">
        <f t="shared" ref="BC124:BC173" si="170">+BC112</f>
        <v>-8.5000000000000006E-2</v>
      </c>
      <c r="BD124" s="126">
        <f t="shared" si="158"/>
        <v>-8.5000000000000006E-2</v>
      </c>
      <c r="BE124" s="124">
        <f t="shared" si="115"/>
        <v>0.13765051142338208</v>
      </c>
      <c r="BF124" s="124">
        <f t="shared" si="116"/>
        <v>0.17041254752851703</v>
      </c>
      <c r="BG124" s="124">
        <f t="shared" si="117"/>
        <v>0.18581679389312972</v>
      </c>
    </row>
    <row r="125" spans="1:59">
      <c r="A125" s="43">
        <v>40452</v>
      </c>
      <c r="B125" s="44">
        <f>+Listen!C121</f>
        <v>4.83</v>
      </c>
      <c r="C125" s="51"/>
      <c r="D125" s="52">
        <f t="shared" si="159"/>
        <v>0.2</v>
      </c>
      <c r="E125" s="52">
        <f t="shared" si="113"/>
        <v>0.2</v>
      </c>
      <c r="F125" s="53">
        <f t="shared" si="147"/>
        <v>0.2</v>
      </c>
      <c r="G125" s="54">
        <f t="shared" si="97"/>
        <v>0.16500000000000001</v>
      </c>
      <c r="H125" s="53">
        <f t="shared" si="102"/>
        <v>0.2</v>
      </c>
      <c r="I125" s="65">
        <f t="shared" si="162"/>
        <v>0.2</v>
      </c>
      <c r="J125" s="54">
        <f t="shared" si="98"/>
        <v>0.2</v>
      </c>
      <c r="K125" s="58">
        <f t="shared" si="135"/>
        <v>0.2</v>
      </c>
      <c r="L125" s="62">
        <f t="shared" si="163"/>
        <v>0.22500000000000001</v>
      </c>
      <c r="M125" s="60">
        <f t="shared" si="133"/>
        <v>0.22500000000000001</v>
      </c>
      <c r="N125" s="54">
        <f t="shared" si="99"/>
        <v>0.22500000000000001</v>
      </c>
      <c r="O125" s="53">
        <f t="shared" si="164"/>
        <v>0.245</v>
      </c>
      <c r="P125" s="79">
        <f t="shared" si="165"/>
        <v>0.19500000000000001</v>
      </c>
      <c r="Q125" s="56">
        <f t="shared" si="100"/>
        <v>0.19500000000000001</v>
      </c>
      <c r="R125" s="54">
        <f t="shared" si="101"/>
        <v>0.19500000000000001</v>
      </c>
      <c r="S125" s="53">
        <f t="shared" si="166"/>
        <v>0.19500000000000001</v>
      </c>
      <c r="T125" s="53"/>
      <c r="U125" s="98">
        <f t="shared" si="160"/>
        <v>0</v>
      </c>
      <c r="V125" s="98">
        <f t="shared" si="114"/>
        <v>5.5E-2</v>
      </c>
      <c r="W125" s="98">
        <f t="shared" si="167"/>
        <v>0.2</v>
      </c>
      <c r="X125" s="72"/>
      <c r="Y125" s="72">
        <f t="shared" si="168"/>
        <v>0.19</v>
      </c>
      <c r="Z125" s="72">
        <v>0.1</v>
      </c>
      <c r="AA125" s="72">
        <f t="shared" si="121"/>
        <v>0.19</v>
      </c>
      <c r="AB125" s="72">
        <f t="shared" si="122"/>
        <v>0.25</v>
      </c>
      <c r="AC125" s="72">
        <f t="shared" si="169"/>
        <v>0.25</v>
      </c>
      <c r="AD125" s="72">
        <f>Listen!L121</f>
        <v>-0.65</v>
      </c>
      <c r="AE125" s="72"/>
      <c r="AF125" s="72"/>
      <c r="AG125" s="110">
        <v>0</v>
      </c>
      <c r="AH125" s="101">
        <v>0</v>
      </c>
      <c r="AI125" s="101">
        <f t="shared" si="161"/>
        <v>5.0000000000000001E-3</v>
      </c>
      <c r="AJ125" s="101">
        <v>0</v>
      </c>
      <c r="AK125" s="101">
        <f t="shared" si="124"/>
        <v>5.0000000000000001E-3</v>
      </c>
      <c r="AL125" s="101">
        <f t="shared" si="134"/>
        <v>0.04</v>
      </c>
      <c r="AM125" s="101">
        <v>1.2500000000000001E-2</v>
      </c>
      <c r="AN125" s="101">
        <v>0</v>
      </c>
      <c r="AO125" s="101">
        <v>0</v>
      </c>
      <c r="AP125" s="101">
        <v>0.155</v>
      </c>
      <c r="AQ125" s="101">
        <v>0</v>
      </c>
      <c r="AR125" s="101">
        <v>0.04</v>
      </c>
      <c r="AS125" s="101"/>
      <c r="AT125" s="72"/>
      <c r="AU125" s="72"/>
      <c r="AV125" s="72">
        <f>Listen!F121</f>
        <v>0.47</v>
      </c>
      <c r="AW125" s="72">
        <f>Listen!G121</f>
        <v>0.4</v>
      </c>
      <c r="AX125" s="72">
        <f>Listen!H121</f>
        <v>0.20499999999999999</v>
      </c>
      <c r="AY125" s="72">
        <f>Listen!I121</f>
        <v>0.17249999999999999</v>
      </c>
      <c r="AZ125" s="72">
        <f>Listen!J121</f>
        <v>-0.09</v>
      </c>
      <c r="BA125" s="72">
        <f>Listen!K121</f>
        <v>-7.0000000000000007E-2</v>
      </c>
      <c r="BB125" s="72">
        <f>Listen!L121</f>
        <v>-0.65</v>
      </c>
      <c r="BC125" s="126">
        <f t="shared" si="170"/>
        <v>-8.5000000000000006E-2</v>
      </c>
      <c r="BD125" s="126">
        <f t="shared" si="158"/>
        <v>-8.5000000000000006E-2</v>
      </c>
      <c r="BE125" s="124">
        <f t="shared" si="115"/>
        <v>0.13910477009846095</v>
      </c>
      <c r="BF125" s="124">
        <f t="shared" si="116"/>
        <v>0.17204372623574143</v>
      </c>
      <c r="BG125" s="124">
        <f t="shared" si="117"/>
        <v>0.18732824427480915</v>
      </c>
    </row>
    <row r="126" spans="1:59">
      <c r="A126" s="43">
        <v>40483</v>
      </c>
      <c r="B126" s="44">
        <f>+Listen!C122</f>
        <v>4.9459999999999997</v>
      </c>
      <c r="C126" s="51"/>
      <c r="D126" s="52">
        <f t="shared" ref="D126:D173" si="171">+D114+0</f>
        <v>0.25</v>
      </c>
      <c r="E126" s="52">
        <f t="shared" si="113"/>
        <v>0.25</v>
      </c>
      <c r="F126" s="53">
        <f t="shared" si="147"/>
        <v>0.25</v>
      </c>
      <c r="G126" s="54">
        <f t="shared" si="97"/>
        <v>0.215</v>
      </c>
      <c r="H126" s="53">
        <f t="shared" si="102"/>
        <v>0.25</v>
      </c>
      <c r="I126" s="65">
        <f>I114-0.005</f>
        <v>0.37749999999999995</v>
      </c>
      <c r="J126" s="54">
        <f t="shared" si="98"/>
        <v>0.37749999999999995</v>
      </c>
      <c r="K126" s="58">
        <f t="shared" si="135"/>
        <v>0.37749999999999995</v>
      </c>
      <c r="L126" s="59">
        <f>D126+0.12</f>
        <v>0.37</v>
      </c>
      <c r="M126" s="60">
        <f t="shared" si="133"/>
        <v>0.37</v>
      </c>
      <c r="N126" s="54">
        <f t="shared" si="99"/>
        <v>0.37</v>
      </c>
      <c r="O126" s="53">
        <f>+L126+0.03</f>
        <v>0.4</v>
      </c>
      <c r="P126" s="62">
        <f>L126+0.1</f>
        <v>0.47</v>
      </c>
      <c r="Q126" s="56">
        <f t="shared" si="100"/>
        <v>0.47</v>
      </c>
      <c r="R126" s="54">
        <f t="shared" si="101"/>
        <v>0.47</v>
      </c>
      <c r="S126" s="53">
        <f>+P126+0.02</f>
        <v>0.49</v>
      </c>
      <c r="T126" s="53"/>
      <c r="U126" s="98">
        <f>D126-0.16</f>
        <v>0.09</v>
      </c>
      <c r="V126" s="98">
        <f t="shared" si="114"/>
        <v>0.14499999999999999</v>
      </c>
      <c r="W126" s="98">
        <f>(U126+B126)*0.032+U126+0.01</f>
        <v>0.261152</v>
      </c>
      <c r="X126" s="72">
        <f>AVERAGE(Y126:Y130)</f>
        <v>0.2495</v>
      </c>
      <c r="Y126" s="72">
        <v>0.23250000000000001</v>
      </c>
      <c r="Z126" s="72">
        <v>0.13250000000000001</v>
      </c>
      <c r="AA126" s="72">
        <f t="shared" si="121"/>
        <v>0.23250000000000001</v>
      </c>
      <c r="AB126" s="72">
        <f t="shared" si="122"/>
        <v>0.38250000000000001</v>
      </c>
      <c r="AC126" s="72">
        <f>Y126+0.15</f>
        <v>0.38250000000000001</v>
      </c>
      <c r="AD126" s="72">
        <f>Listen!L122</f>
        <v>-0.5</v>
      </c>
      <c r="AE126" s="72"/>
      <c r="AF126" s="72"/>
      <c r="AG126" s="110">
        <v>0</v>
      </c>
      <c r="AH126" s="101">
        <v>0</v>
      </c>
      <c r="AI126" s="101">
        <f t="shared" si="161"/>
        <v>0.02</v>
      </c>
      <c r="AJ126" s="101">
        <v>0</v>
      </c>
      <c r="AK126" s="101">
        <f t="shared" si="124"/>
        <v>0.02</v>
      </c>
      <c r="AL126" s="101">
        <f t="shared" si="134"/>
        <v>0.05</v>
      </c>
      <c r="AM126" s="101">
        <v>2.5000000000000001E-2</v>
      </c>
      <c r="AN126" s="101">
        <v>0</v>
      </c>
      <c r="AO126" s="101">
        <v>0</v>
      </c>
      <c r="AP126" s="101">
        <v>0.155</v>
      </c>
      <c r="AQ126" s="101">
        <v>5.0000000000000001E-3</v>
      </c>
      <c r="AR126" s="101">
        <v>5.5E-2</v>
      </c>
      <c r="AS126" s="101"/>
      <c r="AT126" s="72"/>
      <c r="AU126" s="72"/>
      <c r="AV126" s="72">
        <f>Listen!F122</f>
        <v>0.86</v>
      </c>
      <c r="AW126" s="72">
        <f>Listen!G122</f>
        <v>0.64500000000000002</v>
      </c>
      <c r="AX126" s="72">
        <f>Listen!H122</f>
        <v>0.3</v>
      </c>
      <c r="AY126" s="72">
        <f>Listen!I122</f>
        <v>0.24</v>
      </c>
      <c r="AZ126" s="72">
        <f>Listen!J122</f>
        <v>5.0000000000000001E-3</v>
      </c>
      <c r="BA126" s="72">
        <f>Listen!K122</f>
        <v>7.0000000000000007E-2</v>
      </c>
      <c r="BB126" s="72">
        <f>Listen!L122</f>
        <v>-0.5</v>
      </c>
      <c r="BC126" s="126">
        <f t="shared" si="170"/>
        <v>-0.10500000000000001</v>
      </c>
      <c r="BD126" s="126">
        <f t="shared" si="158"/>
        <v>-0.10500000000000001</v>
      </c>
      <c r="BE126" s="124">
        <f t="shared" si="115"/>
        <v>0.12333534078959943</v>
      </c>
      <c r="BF126" s="124">
        <f t="shared" si="116"/>
        <v>0.15678897338403039</v>
      </c>
      <c r="BG126" s="124">
        <f t="shared" si="117"/>
        <v>0.17172519083969465</v>
      </c>
    </row>
    <row r="127" spans="1:59">
      <c r="A127" s="43">
        <v>40513</v>
      </c>
      <c r="B127" s="44">
        <f>+Listen!C123</f>
        <v>5.069</v>
      </c>
      <c r="C127" s="51"/>
      <c r="D127" s="52">
        <f t="shared" si="171"/>
        <v>0.27</v>
      </c>
      <c r="E127" s="52">
        <f t="shared" si="113"/>
        <v>0.27</v>
      </c>
      <c r="F127" s="53">
        <f t="shared" si="147"/>
        <v>0.27</v>
      </c>
      <c r="G127" s="54">
        <f t="shared" si="97"/>
        <v>0.23500000000000001</v>
      </c>
      <c r="H127" s="53">
        <f t="shared" si="102"/>
        <v>0.27</v>
      </c>
      <c r="I127" s="65">
        <f>I115-0.005</f>
        <v>0.39749999999999996</v>
      </c>
      <c r="J127" s="54">
        <f t="shared" si="98"/>
        <v>0.39749999999999996</v>
      </c>
      <c r="K127" s="58">
        <f t="shared" si="135"/>
        <v>0.39749999999999996</v>
      </c>
      <c r="L127" s="59">
        <f>D127+0.12</f>
        <v>0.39</v>
      </c>
      <c r="M127" s="60">
        <f t="shared" si="133"/>
        <v>0.39</v>
      </c>
      <c r="N127" s="54">
        <f t="shared" si="99"/>
        <v>0.39</v>
      </c>
      <c r="O127" s="53">
        <f>+L127+0.03</f>
        <v>0.42000000000000004</v>
      </c>
      <c r="P127" s="62">
        <f>L127+0.1</f>
        <v>0.49</v>
      </c>
      <c r="Q127" s="56">
        <f t="shared" si="100"/>
        <v>0.49</v>
      </c>
      <c r="R127" s="54">
        <f t="shared" si="101"/>
        <v>0.49</v>
      </c>
      <c r="S127" s="53">
        <f>+P127+0.02</f>
        <v>0.51</v>
      </c>
      <c r="T127" s="53"/>
      <c r="U127" s="98">
        <f>D127-0.16</f>
        <v>0.11000000000000001</v>
      </c>
      <c r="V127" s="98">
        <f t="shared" si="114"/>
        <v>0.16500000000000001</v>
      </c>
      <c r="W127" s="98">
        <f>(U127+B127)*0.032+U127+0.01</f>
        <v>0.28572800000000004</v>
      </c>
      <c r="X127" s="72">
        <f>AVERAGE(Z126:Z130)</f>
        <v>0.14949999999999999</v>
      </c>
      <c r="Y127" s="72">
        <v>0.2525</v>
      </c>
      <c r="Z127" s="72">
        <v>0.1525</v>
      </c>
      <c r="AA127" s="72">
        <f t="shared" si="121"/>
        <v>0.2525</v>
      </c>
      <c r="AB127" s="72">
        <f t="shared" si="122"/>
        <v>0.40249999999999997</v>
      </c>
      <c r="AC127" s="72">
        <f>Y127+0.15</f>
        <v>0.40249999999999997</v>
      </c>
      <c r="AD127" s="72">
        <f>Listen!L123</f>
        <v>-0.5</v>
      </c>
      <c r="AE127" s="72"/>
      <c r="AF127" s="72"/>
      <c r="AG127" s="110">
        <v>0</v>
      </c>
      <c r="AH127" s="101">
        <v>0</v>
      </c>
      <c r="AI127" s="101">
        <f t="shared" si="161"/>
        <v>0.02</v>
      </c>
      <c r="AJ127" s="101">
        <v>0</v>
      </c>
      <c r="AK127" s="101">
        <f t="shared" si="124"/>
        <v>0.02</v>
      </c>
      <c r="AL127" s="101">
        <f t="shared" si="134"/>
        <v>0.05</v>
      </c>
      <c r="AM127" s="101">
        <v>2.75E-2</v>
      </c>
      <c r="AN127" s="101">
        <v>0</v>
      </c>
      <c r="AO127" s="101">
        <v>0</v>
      </c>
      <c r="AP127" s="101">
        <v>0.155</v>
      </c>
      <c r="AQ127" s="101">
        <v>5.0000000000000001E-3</v>
      </c>
      <c r="AR127" s="101">
        <v>5.5E-2</v>
      </c>
      <c r="AS127" s="101"/>
      <c r="AT127" s="72"/>
      <c r="AU127" s="72"/>
      <c r="AV127" s="72">
        <f>Listen!F123</f>
        <v>1.28</v>
      </c>
      <c r="AW127" s="72">
        <f>Listen!G123</f>
        <v>0.98</v>
      </c>
      <c r="AX127" s="72">
        <f>Listen!H123</f>
        <v>0.37</v>
      </c>
      <c r="AY127" s="72">
        <f>Listen!I123</f>
        <v>0.26</v>
      </c>
      <c r="AZ127" s="72">
        <f>Listen!J123</f>
        <v>2.5000000000000001E-2</v>
      </c>
      <c r="BA127" s="72">
        <f>Listen!K123</f>
        <v>7.4999999999999997E-2</v>
      </c>
      <c r="BB127" s="72">
        <f>Listen!L123</f>
        <v>-0.5</v>
      </c>
      <c r="BC127" s="126">
        <f t="shared" si="170"/>
        <v>-0.1075</v>
      </c>
      <c r="BD127" s="126">
        <f t="shared" si="158"/>
        <v>-0.1075</v>
      </c>
      <c r="BE127" s="124">
        <f t="shared" si="115"/>
        <v>0.12614558837587231</v>
      </c>
      <c r="BF127" s="124">
        <f t="shared" si="116"/>
        <v>0.16024524714828897</v>
      </c>
      <c r="BG127" s="124">
        <f t="shared" si="117"/>
        <v>0.17474427480916033</v>
      </c>
    </row>
    <row r="128" spans="1:59">
      <c r="A128" s="43">
        <v>40544</v>
      </c>
      <c r="B128" s="44">
        <f>+Listen!C124</f>
        <v>5.0940000000000003</v>
      </c>
      <c r="C128" s="51"/>
      <c r="D128" s="52">
        <f t="shared" si="171"/>
        <v>0.28000000000000003</v>
      </c>
      <c r="E128" s="52">
        <f t="shared" si="113"/>
        <v>0.28000000000000003</v>
      </c>
      <c r="F128" s="53">
        <f t="shared" si="147"/>
        <v>0.28000000000000003</v>
      </c>
      <c r="G128" s="54">
        <f t="shared" si="97"/>
        <v>0.24500000000000002</v>
      </c>
      <c r="H128" s="53">
        <f t="shared" si="102"/>
        <v>0.28000000000000003</v>
      </c>
      <c r="I128" s="65">
        <f>I116-0.005</f>
        <v>0.40749999999999997</v>
      </c>
      <c r="J128" s="54">
        <f t="shared" si="98"/>
        <v>0.40749999999999997</v>
      </c>
      <c r="K128" s="58">
        <f t="shared" si="135"/>
        <v>0.40749999999999997</v>
      </c>
      <c r="L128" s="59">
        <f>D128+0.12</f>
        <v>0.4</v>
      </c>
      <c r="M128" s="60">
        <f t="shared" si="133"/>
        <v>0.4</v>
      </c>
      <c r="N128" s="54">
        <f t="shared" si="99"/>
        <v>0.4</v>
      </c>
      <c r="O128" s="53">
        <f>+L128+0.03</f>
        <v>0.43000000000000005</v>
      </c>
      <c r="P128" s="62">
        <f>L128+0.1</f>
        <v>0.5</v>
      </c>
      <c r="Q128" s="56">
        <f t="shared" si="100"/>
        <v>0.5</v>
      </c>
      <c r="R128" s="54">
        <f t="shared" si="101"/>
        <v>0.5</v>
      </c>
      <c r="S128" s="53">
        <f>+P128+0.02</f>
        <v>0.52</v>
      </c>
      <c r="T128" s="53"/>
      <c r="U128" s="98">
        <f>D128-0.16</f>
        <v>0.12000000000000002</v>
      </c>
      <c r="V128" s="98">
        <f t="shared" si="114"/>
        <v>0.17500000000000002</v>
      </c>
      <c r="W128" s="98">
        <f>(U128+B128)*0.032+U128+0.01</f>
        <v>0.29684800000000006</v>
      </c>
      <c r="X128" s="72"/>
      <c r="Y128" s="72">
        <v>0.26250000000000001</v>
      </c>
      <c r="Z128" s="72">
        <v>0.16250000000000001</v>
      </c>
      <c r="AA128" s="72">
        <f t="shared" si="121"/>
        <v>0.26250000000000001</v>
      </c>
      <c r="AB128" s="72">
        <f t="shared" si="122"/>
        <v>0.41249999999999998</v>
      </c>
      <c r="AC128" s="72">
        <f>Y128+0.15</f>
        <v>0.41249999999999998</v>
      </c>
      <c r="AD128" s="72">
        <f>Listen!L124</f>
        <v>-0.5</v>
      </c>
      <c r="AE128" s="72"/>
      <c r="AF128" s="72"/>
      <c r="AG128" s="110">
        <v>0</v>
      </c>
      <c r="AH128" s="101">
        <v>0</v>
      </c>
      <c r="AI128" s="101">
        <f t="shared" si="161"/>
        <v>0.02</v>
      </c>
      <c r="AJ128" s="101">
        <v>0</v>
      </c>
      <c r="AK128" s="101">
        <f t="shared" si="124"/>
        <v>0.02</v>
      </c>
      <c r="AL128" s="101">
        <f t="shared" si="134"/>
        <v>0.05</v>
      </c>
      <c r="AM128" s="101">
        <v>0.03</v>
      </c>
      <c r="AN128" s="101">
        <v>0</v>
      </c>
      <c r="AO128" s="101">
        <v>0</v>
      </c>
      <c r="AP128" s="101">
        <v>0.155</v>
      </c>
      <c r="AQ128" s="101">
        <v>5.0000000000000001E-3</v>
      </c>
      <c r="AR128" s="101">
        <v>5.5E-2</v>
      </c>
      <c r="AS128" s="101"/>
      <c r="AT128" s="72"/>
      <c r="AU128" s="72"/>
      <c r="AV128" s="72">
        <f>Listen!F124</f>
        <v>1.61</v>
      </c>
      <c r="AW128" s="72">
        <f>Listen!G124</f>
        <v>1.2050000000000001</v>
      </c>
      <c r="AX128" s="72">
        <f>Listen!H124</f>
        <v>0.4</v>
      </c>
      <c r="AY128" s="72">
        <f>Listen!I124</f>
        <v>0.27</v>
      </c>
      <c r="AZ128" s="72">
        <f>Listen!J124</f>
        <v>3.7499999999999999E-2</v>
      </c>
      <c r="BA128" s="72">
        <f>Listen!K124</f>
        <v>0.09</v>
      </c>
      <c r="BB128" s="72">
        <f>Listen!L124</f>
        <v>-0.5</v>
      </c>
      <c r="BC128" s="126">
        <f t="shared" si="170"/>
        <v>-0.11</v>
      </c>
      <c r="BD128" s="126">
        <f t="shared" si="158"/>
        <v>-0.11</v>
      </c>
      <c r="BE128" s="124">
        <f t="shared" si="115"/>
        <v>0.12463712838160788</v>
      </c>
      <c r="BF128" s="124">
        <f t="shared" si="116"/>
        <v>0.15885741444866919</v>
      </c>
      <c r="BG128" s="124">
        <f t="shared" si="117"/>
        <v>0.17327480916030535</v>
      </c>
    </row>
    <row r="129" spans="1:59">
      <c r="A129" s="43">
        <v>40575</v>
      </c>
      <c r="B129" s="44">
        <f>+Listen!C125</f>
        <v>4.9740000000000002</v>
      </c>
      <c r="C129" s="51"/>
      <c r="D129" s="52">
        <f t="shared" si="171"/>
        <v>0.27</v>
      </c>
      <c r="E129" s="52">
        <f t="shared" si="113"/>
        <v>0.27</v>
      </c>
      <c r="F129" s="53">
        <f t="shared" si="147"/>
        <v>0.27</v>
      </c>
      <c r="G129" s="54">
        <f t="shared" si="97"/>
        <v>0.23500000000000001</v>
      </c>
      <c r="H129" s="53">
        <f t="shared" si="102"/>
        <v>0.27</v>
      </c>
      <c r="I129" s="65">
        <f>I117-0.005</f>
        <v>0.39749999999999996</v>
      </c>
      <c r="J129" s="54">
        <f t="shared" si="98"/>
        <v>0.39749999999999996</v>
      </c>
      <c r="K129" s="58">
        <f t="shared" si="135"/>
        <v>0.39749999999999996</v>
      </c>
      <c r="L129" s="59">
        <f>D129+0.12</f>
        <v>0.39</v>
      </c>
      <c r="M129" s="60">
        <f t="shared" si="133"/>
        <v>0.39</v>
      </c>
      <c r="N129" s="54">
        <f t="shared" si="99"/>
        <v>0.39</v>
      </c>
      <c r="O129" s="53">
        <f>+L129+0.03</f>
        <v>0.42000000000000004</v>
      </c>
      <c r="P129" s="62">
        <f>L129+0.1</f>
        <v>0.49</v>
      </c>
      <c r="Q129" s="56">
        <f t="shared" si="100"/>
        <v>0.49</v>
      </c>
      <c r="R129" s="54">
        <f t="shared" si="101"/>
        <v>0.49</v>
      </c>
      <c r="S129" s="53">
        <f>+P129+0.02</f>
        <v>0.51</v>
      </c>
      <c r="T129" s="53"/>
      <c r="U129" s="98">
        <f>D129-0.16</f>
        <v>0.11000000000000001</v>
      </c>
      <c r="V129" s="98">
        <f t="shared" si="114"/>
        <v>0.16500000000000001</v>
      </c>
      <c r="W129" s="98">
        <f>(U129+B129)*0.032+U129+0.01</f>
        <v>0.28268800000000005</v>
      </c>
      <c r="X129" s="72"/>
      <c r="Y129" s="72">
        <v>0.2525</v>
      </c>
      <c r="Z129" s="72">
        <v>0.1525</v>
      </c>
      <c r="AA129" s="72">
        <f t="shared" si="121"/>
        <v>0.2525</v>
      </c>
      <c r="AB129" s="72">
        <f t="shared" si="122"/>
        <v>0.40249999999999997</v>
      </c>
      <c r="AC129" s="72">
        <f>Y129+0.15</f>
        <v>0.40249999999999997</v>
      </c>
      <c r="AD129" s="72">
        <f>Listen!L125</f>
        <v>-0.5</v>
      </c>
      <c r="AE129" s="72"/>
      <c r="AF129" s="72"/>
      <c r="AG129" s="110">
        <v>0</v>
      </c>
      <c r="AH129" s="101">
        <v>0</v>
      </c>
      <c r="AI129" s="101">
        <f t="shared" si="161"/>
        <v>0.02</v>
      </c>
      <c r="AJ129" s="101">
        <v>0</v>
      </c>
      <c r="AK129" s="101">
        <f t="shared" si="124"/>
        <v>0.02</v>
      </c>
      <c r="AL129" s="101">
        <f t="shared" si="134"/>
        <v>0.05</v>
      </c>
      <c r="AM129" s="101">
        <v>3.2500000000000001E-2</v>
      </c>
      <c r="AN129" s="101">
        <v>0</v>
      </c>
      <c r="AO129" s="101">
        <v>0</v>
      </c>
      <c r="AP129" s="101">
        <v>0.155</v>
      </c>
      <c r="AQ129" s="101">
        <v>5.0000000000000001E-3</v>
      </c>
      <c r="AR129" s="101">
        <v>5.5E-2</v>
      </c>
      <c r="AS129" s="101"/>
      <c r="AT129" s="72"/>
      <c r="AU129" s="72"/>
      <c r="AV129" s="72">
        <f>Listen!F125</f>
        <v>1.57</v>
      </c>
      <c r="AW129" s="72">
        <f>Listen!G125</f>
        <v>1.2050000000000001</v>
      </c>
      <c r="AX129" s="72">
        <f>Listen!H125</f>
        <v>0.39</v>
      </c>
      <c r="AY129" s="72">
        <f>Listen!I125</f>
        <v>0.27</v>
      </c>
      <c r="AZ129" s="72">
        <f>Listen!J125</f>
        <v>4.2500000000000003E-2</v>
      </c>
      <c r="BA129" s="72">
        <f>Listen!K125</f>
        <v>0.09</v>
      </c>
      <c r="BB129" s="72">
        <f>Listen!L125</f>
        <v>-0.5</v>
      </c>
      <c r="BC129" s="126">
        <f t="shared" si="170"/>
        <v>-0.10250000000000001</v>
      </c>
      <c r="BD129" s="126">
        <f t="shared" si="158"/>
        <v>-0.10250000000000001</v>
      </c>
      <c r="BE129" s="124">
        <f t="shared" si="115"/>
        <v>0.12717942835292992</v>
      </c>
      <c r="BF129" s="124">
        <f t="shared" si="116"/>
        <v>0.16079657794676802</v>
      </c>
      <c r="BG129" s="124">
        <f t="shared" si="117"/>
        <v>0.17562213740458019</v>
      </c>
    </row>
    <row r="130" spans="1:59">
      <c r="A130" s="43">
        <v>40603</v>
      </c>
      <c r="B130" s="44">
        <f>+Listen!C126</f>
        <v>4.8339999999999996</v>
      </c>
      <c r="C130" s="51"/>
      <c r="D130" s="52">
        <f t="shared" si="171"/>
        <v>0.26500000000000001</v>
      </c>
      <c r="E130" s="52">
        <f t="shared" si="113"/>
        <v>0.26500000000000001</v>
      </c>
      <c r="F130" s="53">
        <f t="shared" si="147"/>
        <v>0.26500000000000001</v>
      </c>
      <c r="G130" s="54">
        <f t="shared" si="97"/>
        <v>0.23</v>
      </c>
      <c r="H130" s="53">
        <f t="shared" si="102"/>
        <v>0.26500000000000001</v>
      </c>
      <c r="I130" s="65">
        <f>I118-0.005</f>
        <v>0.39249999999999996</v>
      </c>
      <c r="J130" s="54">
        <f t="shared" si="98"/>
        <v>0.39249999999999996</v>
      </c>
      <c r="K130" s="58">
        <f t="shared" si="135"/>
        <v>0.39249999999999996</v>
      </c>
      <c r="L130" s="59">
        <f>D130+0.12</f>
        <v>0.38500000000000001</v>
      </c>
      <c r="M130" s="60">
        <f t="shared" si="133"/>
        <v>0.38500000000000001</v>
      </c>
      <c r="N130" s="54">
        <f t="shared" si="99"/>
        <v>0.38500000000000001</v>
      </c>
      <c r="O130" s="53">
        <f>+L130+0.03</f>
        <v>0.41500000000000004</v>
      </c>
      <c r="P130" s="62">
        <f>L130+0.1</f>
        <v>0.48499999999999999</v>
      </c>
      <c r="Q130" s="56">
        <f t="shared" si="100"/>
        <v>0.48499999999999999</v>
      </c>
      <c r="R130" s="54">
        <f t="shared" si="101"/>
        <v>0.48499999999999999</v>
      </c>
      <c r="S130" s="53">
        <f>+P130+0.02</f>
        <v>0.505</v>
      </c>
      <c r="T130" s="53"/>
      <c r="U130" s="98">
        <f>D130-0.16</f>
        <v>0.10500000000000001</v>
      </c>
      <c r="V130" s="98">
        <f t="shared" si="114"/>
        <v>0.16</v>
      </c>
      <c r="W130" s="98">
        <f>(U130+B130)*0.032+U130+0.01</f>
        <v>0.27304800000000001</v>
      </c>
      <c r="X130" s="72"/>
      <c r="Y130" s="72">
        <v>0.2475</v>
      </c>
      <c r="Z130" s="72">
        <v>0.14749999999999999</v>
      </c>
      <c r="AA130" s="72">
        <f t="shared" si="121"/>
        <v>0.2475</v>
      </c>
      <c r="AB130" s="72">
        <f t="shared" si="122"/>
        <v>0.39749999999999996</v>
      </c>
      <c r="AC130" s="72">
        <f>Y130+0.15</f>
        <v>0.39749999999999996</v>
      </c>
      <c r="AD130" s="72">
        <f>Listen!L126</f>
        <v>-0.5</v>
      </c>
      <c r="AE130" s="72"/>
      <c r="AF130" s="72"/>
      <c r="AG130" s="110">
        <v>0</v>
      </c>
      <c r="AH130" s="101">
        <v>0</v>
      </c>
      <c r="AI130" s="101">
        <f t="shared" si="161"/>
        <v>0.02</v>
      </c>
      <c r="AJ130" s="101">
        <v>0</v>
      </c>
      <c r="AK130" s="101">
        <f t="shared" si="124"/>
        <v>0.02</v>
      </c>
      <c r="AL130" s="101">
        <f t="shared" si="134"/>
        <v>0.05</v>
      </c>
      <c r="AM130" s="101">
        <v>3.5000000000000003E-2</v>
      </c>
      <c r="AN130" s="101">
        <v>0</v>
      </c>
      <c r="AO130" s="101">
        <v>0</v>
      </c>
      <c r="AP130" s="101">
        <v>0.155</v>
      </c>
      <c r="AQ130" s="101">
        <v>5.0000000000000001E-3</v>
      </c>
      <c r="AR130" s="101">
        <v>5.5E-2</v>
      </c>
      <c r="AS130" s="101"/>
      <c r="AT130" s="72"/>
      <c r="AU130" s="72"/>
      <c r="AV130" s="72">
        <f>Listen!F126</f>
        <v>0.93</v>
      </c>
      <c r="AW130" s="72">
        <f>Listen!G126</f>
        <v>0.81499999999999995</v>
      </c>
      <c r="AX130" s="72">
        <f>Listen!H126</f>
        <v>0.39</v>
      </c>
      <c r="AY130" s="72">
        <f>Listen!I126</f>
        <v>0.24</v>
      </c>
      <c r="AZ130" s="72">
        <f>Listen!J126</f>
        <v>0.04</v>
      </c>
      <c r="BA130" s="72">
        <f>Listen!K126</f>
        <v>7.4999999999999997E-2</v>
      </c>
      <c r="BB130" s="72">
        <f>Listen!L126</f>
        <v>-0.5</v>
      </c>
      <c r="BC130" s="126">
        <f t="shared" si="170"/>
        <v>-0.1</v>
      </c>
      <c r="BD130" s="126">
        <f t="shared" si="158"/>
        <v>-0.1</v>
      </c>
      <c r="BE130" s="124">
        <f t="shared" si="115"/>
        <v>0.12362001720676799</v>
      </c>
      <c r="BF130" s="124">
        <f t="shared" si="116"/>
        <v>0.1565</v>
      </c>
      <c r="BG130" s="124">
        <f t="shared" si="117"/>
        <v>0.171824427480916</v>
      </c>
    </row>
    <row r="131" spans="1:59">
      <c r="A131" s="43">
        <v>40634</v>
      </c>
      <c r="B131" s="44">
        <f>+Listen!C127</f>
        <v>4.7050000000000001</v>
      </c>
      <c r="C131" s="51"/>
      <c r="D131" s="52">
        <f t="shared" si="171"/>
        <v>0.19</v>
      </c>
      <c r="E131" s="52">
        <f t="shared" si="113"/>
        <v>0.19</v>
      </c>
      <c r="F131" s="53">
        <f t="shared" si="147"/>
        <v>0.19</v>
      </c>
      <c r="G131" s="54">
        <f t="shared" ref="G131:G173" si="172">D131-0.035</f>
        <v>0.155</v>
      </c>
      <c r="H131" s="53">
        <f t="shared" si="102"/>
        <v>0.19</v>
      </c>
      <c r="I131" s="65">
        <f>D131</f>
        <v>0.19</v>
      </c>
      <c r="J131" s="54">
        <f t="shared" ref="J131:J173" si="173">I131</f>
        <v>0.19</v>
      </c>
      <c r="K131" s="58">
        <f t="shared" si="135"/>
        <v>0.19</v>
      </c>
      <c r="L131" s="62">
        <f>D131+0.025</f>
        <v>0.215</v>
      </c>
      <c r="M131" s="60">
        <f t="shared" si="133"/>
        <v>0.215</v>
      </c>
      <c r="N131" s="54">
        <f t="shared" ref="N131:N173" si="174">L131</f>
        <v>0.215</v>
      </c>
      <c r="O131" s="53">
        <f>+L131+0.02</f>
        <v>0.23499999999999999</v>
      </c>
      <c r="P131" s="79">
        <f>D131-0.005</f>
        <v>0.185</v>
      </c>
      <c r="Q131" s="56">
        <f t="shared" ref="Q131:Q173" si="175">P131</f>
        <v>0.185</v>
      </c>
      <c r="R131" s="54">
        <f t="shared" ref="R131:R173" si="176">P131</f>
        <v>0.185</v>
      </c>
      <c r="S131" s="53">
        <f>+P131</f>
        <v>0.185</v>
      </c>
      <c r="T131" s="53"/>
      <c r="U131" s="98">
        <f t="shared" ref="U131:U137" si="177">D131-0.2</f>
        <v>-1.0000000000000009E-2</v>
      </c>
      <c r="V131" s="98">
        <f t="shared" si="114"/>
        <v>4.4999999999999991E-2</v>
      </c>
      <c r="W131" s="98">
        <f>D131</f>
        <v>0.19</v>
      </c>
      <c r="X131" s="72">
        <f>AVERAGE(Y131:Y137)</f>
        <v>0.1739285714285714</v>
      </c>
      <c r="Y131" s="72">
        <f>+Z131+0.09</f>
        <v>0.1825</v>
      </c>
      <c r="Z131" s="72">
        <v>9.2499999999999999E-2</v>
      </c>
      <c r="AA131" s="72">
        <f t="shared" si="121"/>
        <v>0.1825</v>
      </c>
      <c r="AB131" s="72">
        <f t="shared" si="122"/>
        <v>0.24249999999999999</v>
      </c>
      <c r="AC131" s="72">
        <f>Y131+0.06</f>
        <v>0.24249999999999999</v>
      </c>
      <c r="AD131" s="72">
        <f>Listen!L127</f>
        <v>-0.65</v>
      </c>
      <c r="AE131" s="72"/>
      <c r="AF131" s="72"/>
      <c r="AG131" s="110">
        <v>0</v>
      </c>
      <c r="AH131" s="101">
        <v>0</v>
      </c>
      <c r="AI131" s="101">
        <f t="shared" si="161"/>
        <v>5.0000000000000001E-3</v>
      </c>
      <c r="AJ131" s="101">
        <v>0</v>
      </c>
      <c r="AK131" s="101">
        <f t="shared" si="124"/>
        <v>5.0000000000000001E-3</v>
      </c>
      <c r="AL131" s="101">
        <f t="shared" si="134"/>
        <v>0.04</v>
      </c>
      <c r="AM131" s="101">
        <v>7.4999999999999997E-3</v>
      </c>
      <c r="AN131" s="101">
        <v>0</v>
      </c>
      <c r="AO131" s="101">
        <v>0</v>
      </c>
      <c r="AP131" s="101">
        <v>0.155</v>
      </c>
      <c r="AQ131" s="101">
        <v>0</v>
      </c>
      <c r="AR131" s="101">
        <v>0.04</v>
      </c>
      <c r="AS131" s="101"/>
      <c r="AT131" s="72"/>
      <c r="AU131" s="72"/>
      <c r="AV131" s="72">
        <f>Listen!F127</f>
        <v>0.5</v>
      </c>
      <c r="AW131" s="72">
        <f>Listen!G127</f>
        <v>0.435</v>
      </c>
      <c r="AX131" s="72">
        <f>Listen!H127</f>
        <v>0.24</v>
      </c>
      <c r="AY131" s="72">
        <f>Listen!I127</f>
        <v>0.17</v>
      </c>
      <c r="AZ131" s="72">
        <f>Listen!J127</f>
        <v>-0.09</v>
      </c>
      <c r="BA131" s="72">
        <f>Listen!K127</f>
        <v>-7.0000000000000007E-2</v>
      </c>
      <c r="BB131" s="72">
        <f>Listen!L127</f>
        <v>-0.65</v>
      </c>
      <c r="BC131" s="126">
        <f t="shared" si="170"/>
        <v>-8.5000000000000006E-2</v>
      </c>
      <c r="BD131" s="126">
        <f t="shared" si="158"/>
        <v>-8.5000000000000006E-2</v>
      </c>
      <c r="BE131" s="124">
        <f t="shared" si="115"/>
        <v>0.13359621451104098</v>
      </c>
      <c r="BF131" s="124">
        <f t="shared" si="116"/>
        <v>0.16586501901140682</v>
      </c>
      <c r="BG131" s="124">
        <f t="shared" si="117"/>
        <v>0.18160305343511451</v>
      </c>
    </row>
    <row r="132" spans="1:59">
      <c r="A132" s="43">
        <v>40664</v>
      </c>
      <c r="B132" s="44">
        <f>+Listen!C128</f>
        <v>4.7489999999999997</v>
      </c>
      <c r="C132" s="51"/>
      <c r="D132" s="52">
        <f t="shared" si="171"/>
        <v>0.18</v>
      </c>
      <c r="E132" s="52">
        <f t="shared" si="113"/>
        <v>0.18</v>
      </c>
      <c r="F132" s="53">
        <f t="shared" si="147"/>
        <v>0.18</v>
      </c>
      <c r="G132" s="54">
        <f t="shared" si="172"/>
        <v>0.14499999999999999</v>
      </c>
      <c r="H132" s="53">
        <f t="shared" si="102"/>
        <v>0.18</v>
      </c>
      <c r="I132" s="65">
        <f t="shared" ref="I132:I137" si="178">D132</f>
        <v>0.18</v>
      </c>
      <c r="J132" s="54">
        <f t="shared" si="173"/>
        <v>0.18</v>
      </c>
      <c r="K132" s="58">
        <f t="shared" si="135"/>
        <v>0.18</v>
      </c>
      <c r="L132" s="62">
        <f t="shared" ref="L132:L137" si="179">D132+0.025</f>
        <v>0.20499999999999999</v>
      </c>
      <c r="M132" s="60">
        <f t="shared" si="133"/>
        <v>0.20499999999999999</v>
      </c>
      <c r="N132" s="54">
        <f t="shared" si="174"/>
        <v>0.20499999999999999</v>
      </c>
      <c r="O132" s="53">
        <f t="shared" ref="O132:O137" si="180">+L132+0.02</f>
        <v>0.22499999999999998</v>
      </c>
      <c r="P132" s="79">
        <f t="shared" ref="P132:P137" si="181">D132-0.005</f>
        <v>0.17499999999999999</v>
      </c>
      <c r="Q132" s="56">
        <f t="shared" si="175"/>
        <v>0.17499999999999999</v>
      </c>
      <c r="R132" s="54">
        <f t="shared" si="176"/>
        <v>0.17499999999999999</v>
      </c>
      <c r="S132" s="53">
        <f t="shared" ref="S132:S137" si="182">+P132</f>
        <v>0.17499999999999999</v>
      </c>
      <c r="T132" s="53"/>
      <c r="U132" s="98">
        <f t="shared" si="177"/>
        <v>-2.0000000000000018E-2</v>
      </c>
      <c r="V132" s="98">
        <f t="shared" si="114"/>
        <v>3.4999999999999983E-2</v>
      </c>
      <c r="W132" s="98">
        <f t="shared" ref="W132:W137" si="183">D132</f>
        <v>0.18</v>
      </c>
      <c r="X132" s="72">
        <f>AVERAGE(Z131:Z137)</f>
        <v>8.3928571428571436E-2</v>
      </c>
      <c r="Y132" s="72">
        <f t="shared" ref="Y132:Y137" si="184">+Z132+0.09</f>
        <v>0.17249999999999999</v>
      </c>
      <c r="Z132" s="72">
        <v>8.2500000000000004E-2</v>
      </c>
      <c r="AA132" s="72">
        <f t="shared" si="121"/>
        <v>0.17249999999999999</v>
      </c>
      <c r="AB132" s="72">
        <f t="shared" si="122"/>
        <v>0.23249999999999998</v>
      </c>
      <c r="AC132" s="72">
        <f t="shared" ref="AC132:AC137" si="185">Y132+0.06</f>
        <v>0.23249999999999998</v>
      </c>
      <c r="AD132" s="72">
        <f>Listen!L128</f>
        <v>-0.65</v>
      </c>
      <c r="AE132" s="72"/>
      <c r="AF132" s="72"/>
      <c r="AG132" s="110">
        <v>0</v>
      </c>
      <c r="AH132" s="101">
        <v>0</v>
      </c>
      <c r="AI132" s="101">
        <f t="shared" si="161"/>
        <v>5.0000000000000001E-3</v>
      </c>
      <c r="AJ132" s="101">
        <v>0</v>
      </c>
      <c r="AK132" s="101">
        <f t="shared" si="124"/>
        <v>5.0000000000000001E-3</v>
      </c>
      <c r="AL132" s="101">
        <f t="shared" si="134"/>
        <v>0.04</v>
      </c>
      <c r="AM132" s="101">
        <v>7.4999999999999997E-3</v>
      </c>
      <c r="AN132" s="101">
        <v>0</v>
      </c>
      <c r="AO132" s="101">
        <v>0</v>
      </c>
      <c r="AP132" s="101">
        <v>0.155</v>
      </c>
      <c r="AQ132" s="101">
        <v>0</v>
      </c>
      <c r="AR132" s="101">
        <v>0.04</v>
      </c>
      <c r="AS132" s="101"/>
      <c r="AT132" s="72"/>
      <c r="AU132" s="72"/>
      <c r="AV132" s="72">
        <f>Listen!F128</f>
        <v>0.44</v>
      </c>
      <c r="AW132" s="72">
        <f>Listen!G128</f>
        <v>0.38500000000000001</v>
      </c>
      <c r="AX132" s="72">
        <f>Listen!H128</f>
        <v>0.19500000000000001</v>
      </c>
      <c r="AY132" s="72">
        <f>Listen!I128</f>
        <v>0.16500000000000001</v>
      </c>
      <c r="AZ132" s="72">
        <f>Listen!J128</f>
        <v>-0.09</v>
      </c>
      <c r="BA132" s="72">
        <f>Listen!K128</f>
        <v>-7.0000000000000007E-2</v>
      </c>
      <c r="BB132" s="72">
        <f>Listen!L128</f>
        <v>-0.65</v>
      </c>
      <c r="BC132" s="126">
        <f t="shared" si="170"/>
        <v>-8.5000000000000006E-2</v>
      </c>
      <c r="BD132" s="126">
        <f t="shared" si="158"/>
        <v>-8.5000000000000006E-2</v>
      </c>
      <c r="BE132" s="124">
        <f t="shared" si="115"/>
        <v>0.13553522607781282</v>
      </c>
      <c r="BF132" s="124">
        <f t="shared" si="116"/>
        <v>0.16803992395437256</v>
      </c>
      <c r="BG132" s="124">
        <f t="shared" si="117"/>
        <v>0.183618320610687</v>
      </c>
    </row>
    <row r="133" spans="1:59">
      <c r="A133" s="43">
        <v>40695</v>
      </c>
      <c r="B133" s="44">
        <f>+Listen!C129</f>
        <v>4.7859999999999996</v>
      </c>
      <c r="C133" s="51"/>
      <c r="D133" s="52">
        <f t="shared" si="171"/>
        <v>0.17</v>
      </c>
      <c r="E133" s="52">
        <f t="shared" si="113"/>
        <v>0.17</v>
      </c>
      <c r="F133" s="53">
        <f t="shared" si="147"/>
        <v>0.17</v>
      </c>
      <c r="G133" s="54">
        <f t="shared" si="172"/>
        <v>0.13500000000000001</v>
      </c>
      <c r="H133" s="53">
        <f t="shared" si="102"/>
        <v>0.17</v>
      </c>
      <c r="I133" s="65">
        <f t="shared" si="178"/>
        <v>0.17</v>
      </c>
      <c r="J133" s="54">
        <f t="shared" si="173"/>
        <v>0.17</v>
      </c>
      <c r="K133" s="58">
        <f t="shared" si="135"/>
        <v>0.17</v>
      </c>
      <c r="L133" s="62">
        <f t="shared" si="179"/>
        <v>0.19500000000000001</v>
      </c>
      <c r="M133" s="60">
        <f t="shared" si="133"/>
        <v>0.19500000000000001</v>
      </c>
      <c r="N133" s="54">
        <f t="shared" si="174"/>
        <v>0.19500000000000001</v>
      </c>
      <c r="O133" s="53">
        <f t="shared" si="180"/>
        <v>0.215</v>
      </c>
      <c r="P133" s="79">
        <f t="shared" si="181"/>
        <v>0.16500000000000001</v>
      </c>
      <c r="Q133" s="56">
        <f t="shared" si="175"/>
        <v>0.16500000000000001</v>
      </c>
      <c r="R133" s="54">
        <f t="shared" si="176"/>
        <v>0.16500000000000001</v>
      </c>
      <c r="S133" s="53">
        <f t="shared" si="182"/>
        <v>0.16500000000000001</v>
      </c>
      <c r="T133" s="53"/>
      <c r="U133" s="98">
        <f t="shared" si="177"/>
        <v>-0.03</v>
      </c>
      <c r="V133" s="98">
        <f t="shared" si="114"/>
        <v>2.5000000000000001E-2</v>
      </c>
      <c r="W133" s="98">
        <f t="shared" si="183"/>
        <v>0.17</v>
      </c>
      <c r="X133" s="72"/>
      <c r="Y133" s="72">
        <f t="shared" si="184"/>
        <v>0.16249999999999998</v>
      </c>
      <c r="Z133" s="72">
        <v>7.2499999999999995E-2</v>
      </c>
      <c r="AA133" s="72">
        <f t="shared" si="121"/>
        <v>0.16249999999999998</v>
      </c>
      <c r="AB133" s="72">
        <f t="shared" si="122"/>
        <v>0.22249999999999998</v>
      </c>
      <c r="AC133" s="72">
        <f t="shared" si="185"/>
        <v>0.22249999999999998</v>
      </c>
      <c r="AD133" s="72">
        <f>Listen!L129</f>
        <v>-0.65</v>
      </c>
      <c r="AE133" s="72"/>
      <c r="AF133" s="72"/>
      <c r="AG133" s="110">
        <v>0</v>
      </c>
      <c r="AH133" s="101">
        <v>0</v>
      </c>
      <c r="AI133" s="101">
        <f t="shared" si="161"/>
        <v>5.0000000000000001E-3</v>
      </c>
      <c r="AJ133" s="101">
        <v>0</v>
      </c>
      <c r="AK133" s="101">
        <f t="shared" si="124"/>
        <v>5.0000000000000001E-3</v>
      </c>
      <c r="AL133" s="101">
        <f t="shared" si="134"/>
        <v>0.04</v>
      </c>
      <c r="AM133" s="101">
        <v>7.4999999999999997E-3</v>
      </c>
      <c r="AN133" s="101">
        <v>0</v>
      </c>
      <c r="AO133" s="101">
        <v>0</v>
      </c>
      <c r="AP133" s="101">
        <v>0.155</v>
      </c>
      <c r="AQ133" s="101">
        <v>0</v>
      </c>
      <c r="AR133" s="101">
        <v>0.04</v>
      </c>
      <c r="AS133" s="101"/>
      <c r="AT133" s="72"/>
      <c r="AU133" s="72"/>
      <c r="AV133" s="72">
        <f>Listen!F129</f>
        <v>0.44</v>
      </c>
      <c r="AW133" s="72">
        <f>Listen!G129</f>
        <v>0.38500000000000001</v>
      </c>
      <c r="AX133" s="72">
        <f>Listen!H129</f>
        <v>0.19500000000000001</v>
      </c>
      <c r="AY133" s="72">
        <f>Listen!I129</f>
        <v>0.17</v>
      </c>
      <c r="AZ133" s="72">
        <f>Listen!J129</f>
        <v>-0.09</v>
      </c>
      <c r="BA133" s="72">
        <f>Listen!K129</f>
        <v>-7.0000000000000007E-2</v>
      </c>
      <c r="BB133" s="72">
        <f>Listen!L129</f>
        <v>-0.65</v>
      </c>
      <c r="BC133" s="126">
        <f t="shared" si="170"/>
        <v>-8.5000000000000006E-2</v>
      </c>
      <c r="BD133" s="126">
        <f t="shared" si="158"/>
        <v>-8.5000000000000006E-2</v>
      </c>
      <c r="BE133" s="124">
        <f t="shared" si="115"/>
        <v>0.13716575853168911</v>
      </c>
      <c r="BF133" s="124">
        <f t="shared" si="116"/>
        <v>0.16986882129277558</v>
      </c>
      <c r="BG133" s="124">
        <f t="shared" si="117"/>
        <v>0.18531297709923661</v>
      </c>
    </row>
    <row r="134" spans="1:59">
      <c r="A134" s="43">
        <v>40725</v>
      </c>
      <c r="B134" s="44">
        <f>+Listen!C130</f>
        <v>4.8259999999999996</v>
      </c>
      <c r="C134" s="51"/>
      <c r="D134" s="52">
        <f t="shared" si="171"/>
        <v>0.17</v>
      </c>
      <c r="E134" s="52">
        <f t="shared" si="113"/>
        <v>0.17</v>
      </c>
      <c r="F134" s="53">
        <f t="shared" si="147"/>
        <v>0.17</v>
      </c>
      <c r="G134" s="54">
        <f t="shared" si="172"/>
        <v>0.13500000000000001</v>
      </c>
      <c r="H134" s="53">
        <f t="shared" ref="H134:H173" si="186">F134</f>
        <v>0.17</v>
      </c>
      <c r="I134" s="65">
        <f t="shared" si="178"/>
        <v>0.17</v>
      </c>
      <c r="J134" s="54">
        <f t="shared" si="173"/>
        <v>0.17</v>
      </c>
      <c r="K134" s="58">
        <f t="shared" si="135"/>
        <v>0.17</v>
      </c>
      <c r="L134" s="62">
        <f t="shared" si="179"/>
        <v>0.19500000000000001</v>
      </c>
      <c r="M134" s="60">
        <f t="shared" si="133"/>
        <v>0.19500000000000001</v>
      </c>
      <c r="N134" s="54">
        <f t="shared" si="174"/>
        <v>0.19500000000000001</v>
      </c>
      <c r="O134" s="53">
        <f t="shared" si="180"/>
        <v>0.215</v>
      </c>
      <c r="P134" s="79">
        <f t="shared" si="181"/>
        <v>0.16500000000000001</v>
      </c>
      <c r="Q134" s="56">
        <f t="shared" si="175"/>
        <v>0.16500000000000001</v>
      </c>
      <c r="R134" s="54">
        <f t="shared" si="176"/>
        <v>0.16500000000000001</v>
      </c>
      <c r="S134" s="53">
        <f t="shared" si="182"/>
        <v>0.16500000000000001</v>
      </c>
      <c r="T134" s="53"/>
      <c r="U134" s="98">
        <f t="shared" si="177"/>
        <v>-0.03</v>
      </c>
      <c r="V134" s="98">
        <f t="shared" si="114"/>
        <v>2.5000000000000001E-2</v>
      </c>
      <c r="W134" s="98">
        <f t="shared" si="183"/>
        <v>0.17</v>
      </c>
      <c r="X134" s="72"/>
      <c r="Y134" s="72">
        <f t="shared" si="184"/>
        <v>0.16249999999999998</v>
      </c>
      <c r="Z134" s="72">
        <v>7.2499999999999995E-2</v>
      </c>
      <c r="AA134" s="72">
        <f t="shared" si="121"/>
        <v>0.16249999999999998</v>
      </c>
      <c r="AB134" s="72">
        <f t="shared" si="122"/>
        <v>0.22249999999999998</v>
      </c>
      <c r="AC134" s="72">
        <f t="shared" si="185"/>
        <v>0.22249999999999998</v>
      </c>
      <c r="AD134" s="72">
        <f>Listen!L130</f>
        <v>-0.65</v>
      </c>
      <c r="AE134" s="72"/>
      <c r="AF134" s="72"/>
      <c r="AG134" s="110">
        <v>0</v>
      </c>
      <c r="AH134" s="101">
        <v>0</v>
      </c>
      <c r="AI134" s="101">
        <f t="shared" si="161"/>
        <v>5.0000000000000001E-3</v>
      </c>
      <c r="AJ134" s="101">
        <v>0</v>
      </c>
      <c r="AK134" s="101">
        <f t="shared" si="124"/>
        <v>5.0000000000000001E-3</v>
      </c>
      <c r="AL134" s="101">
        <f t="shared" si="134"/>
        <v>0.04</v>
      </c>
      <c r="AM134" s="101">
        <v>0.01</v>
      </c>
      <c r="AN134" s="101">
        <v>0</v>
      </c>
      <c r="AO134" s="101">
        <v>0</v>
      </c>
      <c r="AP134" s="101">
        <v>0.155</v>
      </c>
      <c r="AQ134" s="101">
        <v>0</v>
      </c>
      <c r="AR134" s="101">
        <v>0.04</v>
      </c>
      <c r="AS134" s="101"/>
      <c r="AT134" s="72"/>
      <c r="AU134" s="72"/>
      <c r="AV134" s="72">
        <f>Listen!F130</f>
        <v>0.5</v>
      </c>
      <c r="AW134" s="72">
        <f>Listen!G130</f>
        <v>0.39750000000000002</v>
      </c>
      <c r="AX134" s="72">
        <f>Listen!H130</f>
        <v>0.26500000000000001</v>
      </c>
      <c r="AY134" s="72">
        <f>Listen!I130</f>
        <v>0.17499999999999999</v>
      </c>
      <c r="AZ134" s="72">
        <f>Listen!J130</f>
        <v>-0.09</v>
      </c>
      <c r="BA134" s="72">
        <f>Listen!K130</f>
        <v>-7.0000000000000007E-2</v>
      </c>
      <c r="BB134" s="72">
        <f>Listen!L130</f>
        <v>-0.65</v>
      </c>
      <c r="BC134" s="126">
        <f t="shared" si="170"/>
        <v>-8.5000000000000006E-2</v>
      </c>
      <c r="BD134" s="126">
        <f t="shared" si="158"/>
        <v>-8.5000000000000006E-2</v>
      </c>
      <c r="BE134" s="124">
        <f t="shared" si="115"/>
        <v>0.13892849631966347</v>
      </c>
      <c r="BF134" s="124">
        <f t="shared" si="116"/>
        <v>0.1718460076045627</v>
      </c>
      <c r="BG134" s="124">
        <f t="shared" si="117"/>
        <v>0.18714503816793887</v>
      </c>
    </row>
    <row r="135" spans="1:59">
      <c r="A135" s="43">
        <v>40756</v>
      </c>
      <c r="B135" s="44">
        <f>+Listen!C131</f>
        <v>4.8739999999999997</v>
      </c>
      <c r="C135" s="51"/>
      <c r="D135" s="52">
        <f t="shared" si="171"/>
        <v>0.17</v>
      </c>
      <c r="E135" s="52">
        <f t="shared" si="113"/>
        <v>0.17</v>
      </c>
      <c r="F135" s="53">
        <f t="shared" si="147"/>
        <v>0.17</v>
      </c>
      <c r="G135" s="54">
        <f t="shared" si="172"/>
        <v>0.13500000000000001</v>
      </c>
      <c r="H135" s="53">
        <f t="shared" si="186"/>
        <v>0.17</v>
      </c>
      <c r="I135" s="65">
        <f t="shared" si="178"/>
        <v>0.17</v>
      </c>
      <c r="J135" s="54">
        <f t="shared" si="173"/>
        <v>0.17</v>
      </c>
      <c r="K135" s="58">
        <f t="shared" si="135"/>
        <v>0.17</v>
      </c>
      <c r="L135" s="62">
        <f t="shared" si="179"/>
        <v>0.19500000000000001</v>
      </c>
      <c r="M135" s="60">
        <f t="shared" si="133"/>
        <v>0.19500000000000001</v>
      </c>
      <c r="N135" s="54">
        <f t="shared" si="174"/>
        <v>0.19500000000000001</v>
      </c>
      <c r="O135" s="53">
        <f t="shared" si="180"/>
        <v>0.215</v>
      </c>
      <c r="P135" s="79">
        <f t="shared" si="181"/>
        <v>0.16500000000000001</v>
      </c>
      <c r="Q135" s="56">
        <f t="shared" si="175"/>
        <v>0.16500000000000001</v>
      </c>
      <c r="R135" s="54">
        <f t="shared" si="176"/>
        <v>0.16500000000000001</v>
      </c>
      <c r="S135" s="53">
        <f t="shared" si="182"/>
        <v>0.16500000000000001</v>
      </c>
      <c r="T135" s="53"/>
      <c r="U135" s="98">
        <f t="shared" si="177"/>
        <v>-0.03</v>
      </c>
      <c r="V135" s="98">
        <f t="shared" si="114"/>
        <v>2.5000000000000001E-2</v>
      </c>
      <c r="W135" s="98">
        <f t="shared" si="183"/>
        <v>0.17</v>
      </c>
      <c r="X135" s="72"/>
      <c r="Y135" s="72">
        <f t="shared" si="184"/>
        <v>0.16249999999999998</v>
      </c>
      <c r="Z135" s="72">
        <v>7.2499999999999995E-2</v>
      </c>
      <c r="AA135" s="72">
        <f t="shared" si="121"/>
        <v>0.16249999999999998</v>
      </c>
      <c r="AB135" s="72">
        <f t="shared" si="122"/>
        <v>0.22249999999999998</v>
      </c>
      <c r="AC135" s="72">
        <f t="shared" si="185"/>
        <v>0.22249999999999998</v>
      </c>
      <c r="AD135" s="72">
        <f>Listen!L131</f>
        <v>-0.65</v>
      </c>
      <c r="AE135" s="72"/>
      <c r="AF135" s="72"/>
      <c r="AG135" s="110">
        <v>0</v>
      </c>
      <c r="AH135" s="101">
        <v>0</v>
      </c>
      <c r="AI135" s="101">
        <f t="shared" si="161"/>
        <v>5.0000000000000001E-3</v>
      </c>
      <c r="AJ135" s="101">
        <v>0</v>
      </c>
      <c r="AK135" s="101">
        <f t="shared" si="124"/>
        <v>5.0000000000000001E-3</v>
      </c>
      <c r="AL135" s="101">
        <f t="shared" si="134"/>
        <v>0.04</v>
      </c>
      <c r="AM135" s="101">
        <v>1.2500000000000001E-2</v>
      </c>
      <c r="AN135" s="101">
        <v>0</v>
      </c>
      <c r="AO135" s="101">
        <v>0</v>
      </c>
      <c r="AP135" s="101">
        <v>0.155</v>
      </c>
      <c r="AQ135" s="101">
        <v>0</v>
      </c>
      <c r="AR135" s="101">
        <v>0.04</v>
      </c>
      <c r="AS135" s="101"/>
      <c r="AT135" s="72"/>
      <c r="AU135" s="72"/>
      <c r="AV135" s="72">
        <f>Listen!F131</f>
        <v>0.5</v>
      </c>
      <c r="AW135" s="72">
        <f>Listen!G131</f>
        <v>0.4</v>
      </c>
      <c r="AX135" s="72">
        <f>Listen!H131</f>
        <v>0.20499999999999999</v>
      </c>
      <c r="AY135" s="72">
        <f>Listen!I131</f>
        <v>0.17499999999999999</v>
      </c>
      <c r="AZ135" s="72">
        <f>Listen!J131</f>
        <v>-0.09</v>
      </c>
      <c r="BA135" s="72">
        <f>Listen!K131</f>
        <v>-7.0000000000000007E-2</v>
      </c>
      <c r="BB135" s="72">
        <f>Listen!L131</f>
        <v>-0.65</v>
      </c>
      <c r="BC135" s="126">
        <f t="shared" si="170"/>
        <v>-8.5000000000000006E-2</v>
      </c>
      <c r="BD135" s="126">
        <f t="shared" si="158"/>
        <v>-8.5000000000000006E-2</v>
      </c>
      <c r="BE135" s="124">
        <f t="shared" si="115"/>
        <v>0.14104378166523274</v>
      </c>
      <c r="BF135" s="124">
        <f t="shared" si="116"/>
        <v>0.17421863117870717</v>
      </c>
      <c r="BG135" s="124">
        <f t="shared" si="117"/>
        <v>0.18934351145038164</v>
      </c>
    </row>
    <row r="136" spans="1:59">
      <c r="A136" s="43">
        <v>40787</v>
      </c>
      <c r="B136" s="44">
        <f>+Listen!C132</f>
        <v>4.8869999999999996</v>
      </c>
      <c r="C136" s="51"/>
      <c r="D136" s="52">
        <f t="shared" si="171"/>
        <v>0.19</v>
      </c>
      <c r="E136" s="52">
        <f t="shared" si="113"/>
        <v>0.19</v>
      </c>
      <c r="F136" s="53">
        <f t="shared" si="147"/>
        <v>0.19</v>
      </c>
      <c r="G136" s="54">
        <f t="shared" si="172"/>
        <v>0.155</v>
      </c>
      <c r="H136" s="53">
        <f t="shared" si="186"/>
        <v>0.19</v>
      </c>
      <c r="I136" s="65">
        <f t="shared" si="178"/>
        <v>0.19</v>
      </c>
      <c r="J136" s="54">
        <f t="shared" si="173"/>
        <v>0.19</v>
      </c>
      <c r="K136" s="58">
        <f t="shared" si="135"/>
        <v>0.19</v>
      </c>
      <c r="L136" s="62">
        <f t="shared" si="179"/>
        <v>0.215</v>
      </c>
      <c r="M136" s="60">
        <f t="shared" si="133"/>
        <v>0.215</v>
      </c>
      <c r="N136" s="54">
        <f t="shared" si="174"/>
        <v>0.215</v>
      </c>
      <c r="O136" s="53">
        <f t="shared" si="180"/>
        <v>0.23499999999999999</v>
      </c>
      <c r="P136" s="79">
        <f t="shared" si="181"/>
        <v>0.185</v>
      </c>
      <c r="Q136" s="56">
        <f t="shared" si="175"/>
        <v>0.185</v>
      </c>
      <c r="R136" s="54">
        <f t="shared" si="176"/>
        <v>0.185</v>
      </c>
      <c r="S136" s="53">
        <f t="shared" si="182"/>
        <v>0.185</v>
      </c>
      <c r="T136" s="53"/>
      <c r="U136" s="98">
        <f t="shared" si="177"/>
        <v>-1.0000000000000009E-2</v>
      </c>
      <c r="V136" s="98">
        <f t="shared" si="114"/>
        <v>4.4999999999999991E-2</v>
      </c>
      <c r="W136" s="98">
        <f t="shared" si="183"/>
        <v>0.19</v>
      </c>
      <c r="X136" s="72"/>
      <c r="Y136" s="72">
        <f t="shared" si="184"/>
        <v>0.1825</v>
      </c>
      <c r="Z136" s="72">
        <v>9.2499999999999999E-2</v>
      </c>
      <c r="AA136" s="72">
        <f t="shared" si="121"/>
        <v>0.1825</v>
      </c>
      <c r="AB136" s="72">
        <f t="shared" si="122"/>
        <v>0.24249999999999999</v>
      </c>
      <c r="AC136" s="72">
        <f t="shared" si="185"/>
        <v>0.24249999999999999</v>
      </c>
      <c r="AD136" s="72">
        <f>Listen!L132</f>
        <v>-0.65</v>
      </c>
      <c r="AE136" s="72"/>
      <c r="AF136" s="72"/>
      <c r="AG136" s="110">
        <v>0</v>
      </c>
      <c r="AH136" s="101">
        <v>0</v>
      </c>
      <c r="AI136" s="101">
        <f t="shared" si="161"/>
        <v>5.0000000000000001E-3</v>
      </c>
      <c r="AJ136" s="101">
        <v>0</v>
      </c>
      <c r="AK136" s="101">
        <f t="shared" si="124"/>
        <v>5.0000000000000001E-3</v>
      </c>
      <c r="AL136" s="101">
        <f t="shared" si="134"/>
        <v>0.04</v>
      </c>
      <c r="AM136" s="101">
        <v>1.2500000000000001E-2</v>
      </c>
      <c r="AN136" s="101">
        <v>0</v>
      </c>
      <c r="AO136" s="101">
        <v>0</v>
      </c>
      <c r="AP136" s="101">
        <v>0.155</v>
      </c>
      <c r="AQ136" s="101">
        <v>0</v>
      </c>
      <c r="AR136" s="101">
        <v>0.04</v>
      </c>
      <c r="AS136" s="101"/>
      <c r="AT136" s="72"/>
      <c r="AU136" s="72"/>
      <c r="AV136" s="72">
        <f>Listen!F132</f>
        <v>0.46</v>
      </c>
      <c r="AW136" s="72">
        <f>Listen!G132</f>
        <v>0.39750000000000002</v>
      </c>
      <c r="AX136" s="72">
        <f>Listen!H132</f>
        <v>0.185</v>
      </c>
      <c r="AY136" s="72">
        <f>Listen!I132</f>
        <v>0.16500000000000001</v>
      </c>
      <c r="AZ136" s="72">
        <f>Listen!J132</f>
        <v>-0.09</v>
      </c>
      <c r="BA136" s="72">
        <f>Listen!K132</f>
        <v>-7.0000000000000007E-2</v>
      </c>
      <c r="BB136" s="72">
        <f>Listen!L132</f>
        <v>-0.65</v>
      </c>
      <c r="BC136" s="126">
        <f t="shared" si="170"/>
        <v>-8.5000000000000006E-2</v>
      </c>
      <c r="BD136" s="126">
        <f t="shared" si="158"/>
        <v>-8.5000000000000006E-2</v>
      </c>
      <c r="BE136" s="124">
        <f t="shared" si="115"/>
        <v>0.14161667144632439</v>
      </c>
      <c r="BF136" s="124">
        <f t="shared" si="116"/>
        <v>0.17486121673003796</v>
      </c>
      <c r="BG136" s="124">
        <f t="shared" si="117"/>
        <v>0.18993893129770989</v>
      </c>
    </row>
    <row r="137" spans="1:59">
      <c r="A137" s="43">
        <v>40817</v>
      </c>
      <c r="B137" s="44">
        <f>+Listen!C133</f>
        <v>4.92</v>
      </c>
      <c r="C137" s="51"/>
      <c r="D137" s="52">
        <f t="shared" si="171"/>
        <v>0.2</v>
      </c>
      <c r="E137" s="52">
        <f t="shared" si="113"/>
        <v>0.2</v>
      </c>
      <c r="F137" s="53">
        <f t="shared" si="147"/>
        <v>0.2</v>
      </c>
      <c r="G137" s="54">
        <f t="shared" si="172"/>
        <v>0.16500000000000001</v>
      </c>
      <c r="H137" s="53">
        <f t="shared" si="186"/>
        <v>0.2</v>
      </c>
      <c r="I137" s="65">
        <f t="shared" si="178"/>
        <v>0.2</v>
      </c>
      <c r="J137" s="54">
        <f t="shared" si="173"/>
        <v>0.2</v>
      </c>
      <c r="K137" s="58">
        <f t="shared" si="135"/>
        <v>0.2</v>
      </c>
      <c r="L137" s="62">
        <f t="shared" si="179"/>
        <v>0.22500000000000001</v>
      </c>
      <c r="M137" s="60">
        <f t="shared" si="133"/>
        <v>0.22500000000000001</v>
      </c>
      <c r="N137" s="54">
        <f t="shared" si="174"/>
        <v>0.22500000000000001</v>
      </c>
      <c r="O137" s="53">
        <f t="shared" si="180"/>
        <v>0.245</v>
      </c>
      <c r="P137" s="79">
        <f t="shared" si="181"/>
        <v>0.19500000000000001</v>
      </c>
      <c r="Q137" s="56">
        <f t="shared" si="175"/>
        <v>0.19500000000000001</v>
      </c>
      <c r="R137" s="54">
        <f t="shared" si="176"/>
        <v>0.19500000000000001</v>
      </c>
      <c r="S137" s="53">
        <f t="shared" si="182"/>
        <v>0.19500000000000001</v>
      </c>
      <c r="T137" s="53"/>
      <c r="U137" s="98">
        <f t="shared" si="177"/>
        <v>0</v>
      </c>
      <c r="V137" s="98">
        <f t="shared" si="114"/>
        <v>5.5E-2</v>
      </c>
      <c r="W137" s="98">
        <f t="shared" si="183"/>
        <v>0.2</v>
      </c>
      <c r="X137" s="72"/>
      <c r="Y137" s="72">
        <f t="shared" si="184"/>
        <v>0.1925</v>
      </c>
      <c r="Z137" s="72">
        <v>0.10249999999999999</v>
      </c>
      <c r="AA137" s="72">
        <f t="shared" si="121"/>
        <v>0.1925</v>
      </c>
      <c r="AB137" s="72">
        <f t="shared" si="122"/>
        <v>0.2525</v>
      </c>
      <c r="AC137" s="72">
        <f t="shared" si="185"/>
        <v>0.2525</v>
      </c>
      <c r="AD137" s="72">
        <f>Listen!L133</f>
        <v>-0.65</v>
      </c>
      <c r="AE137" s="72"/>
      <c r="AF137" s="72"/>
      <c r="AG137" s="110">
        <v>0</v>
      </c>
      <c r="AH137" s="101">
        <v>0</v>
      </c>
      <c r="AI137" s="101">
        <f t="shared" si="161"/>
        <v>5.0000000000000001E-3</v>
      </c>
      <c r="AJ137" s="101">
        <v>0</v>
      </c>
      <c r="AK137" s="101">
        <f t="shared" si="124"/>
        <v>5.0000000000000001E-3</v>
      </c>
      <c r="AL137" s="101">
        <f t="shared" si="134"/>
        <v>0.04</v>
      </c>
      <c r="AM137" s="101">
        <v>1.2500000000000001E-2</v>
      </c>
      <c r="AN137" s="101">
        <v>0</v>
      </c>
      <c r="AO137" s="101">
        <v>0</v>
      </c>
      <c r="AP137" s="101">
        <v>0.155</v>
      </c>
      <c r="AQ137" s="101">
        <v>0</v>
      </c>
      <c r="AR137" s="101">
        <v>0.04</v>
      </c>
      <c r="AS137" s="101"/>
      <c r="AT137" s="72"/>
      <c r="AU137" s="72"/>
      <c r="AV137" s="72">
        <f>Listen!F133</f>
        <v>0.47</v>
      </c>
      <c r="AW137" s="72">
        <f>Listen!G133</f>
        <v>0.4</v>
      </c>
      <c r="AX137" s="72">
        <f>Listen!H133</f>
        <v>0.20499999999999999</v>
      </c>
      <c r="AY137" s="72">
        <f>Listen!I133</f>
        <v>0.17249999999999999</v>
      </c>
      <c r="AZ137" s="72">
        <f>Listen!J133</f>
        <v>-0.09</v>
      </c>
      <c r="BA137" s="72">
        <f>Listen!K133</f>
        <v>-7.0000000000000007E-2</v>
      </c>
      <c r="BB137" s="72">
        <f>Listen!L133</f>
        <v>-0.65</v>
      </c>
      <c r="BC137" s="126">
        <f t="shared" si="170"/>
        <v>-8.5000000000000006E-2</v>
      </c>
      <c r="BD137" s="126">
        <f t="shared" si="158"/>
        <v>-8.5000000000000006E-2</v>
      </c>
      <c r="BE137" s="124">
        <f t="shared" si="115"/>
        <v>0.14307093012140332</v>
      </c>
      <c r="BF137" s="124">
        <f t="shared" si="116"/>
        <v>0.17649239543726236</v>
      </c>
      <c r="BG137" s="124">
        <f t="shared" si="117"/>
        <v>0.19145038167938933</v>
      </c>
    </row>
    <row r="138" spans="1:59">
      <c r="A138" s="43">
        <v>40848</v>
      </c>
      <c r="B138" s="44">
        <f>+Listen!C134</f>
        <v>5.0359999999999996</v>
      </c>
      <c r="C138" s="51"/>
      <c r="D138" s="52">
        <f t="shared" si="171"/>
        <v>0.25</v>
      </c>
      <c r="E138" s="52">
        <f t="shared" si="113"/>
        <v>0.25</v>
      </c>
      <c r="F138" s="53">
        <f t="shared" si="147"/>
        <v>0.25</v>
      </c>
      <c r="G138" s="54">
        <f t="shared" si="172"/>
        <v>0.215</v>
      </c>
      <c r="H138" s="53">
        <f t="shared" si="186"/>
        <v>0.25</v>
      </c>
      <c r="I138" s="65">
        <f>I126-0.005</f>
        <v>0.37249999999999994</v>
      </c>
      <c r="J138" s="54">
        <f t="shared" si="173"/>
        <v>0.37249999999999994</v>
      </c>
      <c r="K138" s="58">
        <f t="shared" si="135"/>
        <v>0.37249999999999994</v>
      </c>
      <c r="L138" s="59">
        <f>D138+0.12</f>
        <v>0.37</v>
      </c>
      <c r="M138" s="60">
        <f t="shared" si="133"/>
        <v>0.37</v>
      </c>
      <c r="N138" s="54">
        <f t="shared" si="174"/>
        <v>0.37</v>
      </c>
      <c r="O138" s="53">
        <f>+L138+0.03</f>
        <v>0.4</v>
      </c>
      <c r="P138" s="62">
        <f>L138+0.1</f>
        <v>0.47</v>
      </c>
      <c r="Q138" s="56">
        <f t="shared" si="175"/>
        <v>0.47</v>
      </c>
      <c r="R138" s="54">
        <f t="shared" si="176"/>
        <v>0.47</v>
      </c>
      <c r="S138" s="53">
        <f>+P138+0.02</f>
        <v>0.49</v>
      </c>
      <c r="T138" s="53"/>
      <c r="U138" s="98">
        <f>D138-0.16</f>
        <v>0.09</v>
      </c>
      <c r="V138" s="98">
        <f t="shared" si="114"/>
        <v>0.14499999999999999</v>
      </c>
      <c r="W138" s="98">
        <f>(U138+B138)*0.032+U138+0.01</f>
        <v>0.26403199999999999</v>
      </c>
      <c r="X138" s="72">
        <f>AVERAGE(Y138:Y142)</f>
        <v>0.252</v>
      </c>
      <c r="Y138" s="72">
        <v>0.23499999999999999</v>
      </c>
      <c r="Z138" s="72">
        <v>0.13500000000000001</v>
      </c>
      <c r="AA138" s="72">
        <f t="shared" si="121"/>
        <v>0.23499999999999999</v>
      </c>
      <c r="AB138" s="72">
        <f t="shared" si="122"/>
        <v>0.33499999999999996</v>
      </c>
      <c r="AC138" s="72">
        <f>Y138+0.1</f>
        <v>0.33499999999999996</v>
      </c>
      <c r="AD138" s="72">
        <f>Listen!L134</f>
        <v>-0.5</v>
      </c>
      <c r="AE138" s="72"/>
      <c r="AF138" s="72"/>
      <c r="AG138" s="110">
        <v>0</v>
      </c>
      <c r="AH138" s="101">
        <v>0</v>
      </c>
      <c r="AI138" s="101">
        <f t="shared" si="161"/>
        <v>0.02</v>
      </c>
      <c r="AJ138" s="101">
        <v>0</v>
      </c>
      <c r="AK138" s="101">
        <f t="shared" si="124"/>
        <v>0.02</v>
      </c>
      <c r="AL138" s="101">
        <f t="shared" si="134"/>
        <v>0.05</v>
      </c>
      <c r="AM138" s="101">
        <v>2.5000000000000001E-2</v>
      </c>
      <c r="AN138" s="101">
        <v>0</v>
      </c>
      <c r="AO138" s="101">
        <v>0</v>
      </c>
      <c r="AP138" s="101">
        <v>0.155</v>
      </c>
      <c r="AQ138" s="101">
        <v>5.0000000000000001E-3</v>
      </c>
      <c r="AR138" s="101">
        <v>5.5E-2</v>
      </c>
      <c r="AS138" s="101"/>
      <c r="AT138" s="72"/>
      <c r="AU138" s="72"/>
      <c r="AV138" s="72">
        <f>Listen!F134</f>
        <v>0.86</v>
      </c>
      <c r="AW138" s="72">
        <f>Listen!G134</f>
        <v>0.64500000000000002</v>
      </c>
      <c r="AX138" s="72">
        <f>Listen!H134</f>
        <v>0.3</v>
      </c>
      <c r="AY138" s="72">
        <f>Listen!I134</f>
        <v>0.24</v>
      </c>
      <c r="AZ138" s="72">
        <f>Listen!J134</f>
        <v>5.0000000000000001E-3</v>
      </c>
      <c r="BA138" s="72">
        <f>Listen!K134</f>
        <v>7.0000000000000007E-2</v>
      </c>
      <c r="BB138" s="72">
        <f>Listen!L134</f>
        <v>-0.5</v>
      </c>
      <c r="BC138" s="126">
        <f t="shared" si="170"/>
        <v>-0.10500000000000001</v>
      </c>
      <c r="BD138" s="126">
        <f t="shared" si="158"/>
        <v>-0.10500000000000001</v>
      </c>
      <c r="BE138" s="124">
        <f t="shared" si="115"/>
        <v>0.1273015008125418</v>
      </c>
      <c r="BF138" s="124">
        <f t="shared" si="116"/>
        <v>0.16123764258555126</v>
      </c>
      <c r="BG138" s="124">
        <f t="shared" si="117"/>
        <v>0.17584732824427476</v>
      </c>
    </row>
    <row r="139" spans="1:59">
      <c r="A139" s="43">
        <v>40878</v>
      </c>
      <c r="B139" s="44">
        <f>+Listen!C135</f>
        <v>5.1589999999999998</v>
      </c>
      <c r="C139" s="51"/>
      <c r="D139" s="52">
        <f t="shared" si="171"/>
        <v>0.27</v>
      </c>
      <c r="E139" s="52">
        <f t="shared" ref="E139:E173" si="187">D139</f>
        <v>0.27</v>
      </c>
      <c r="F139" s="53">
        <f t="shared" ref="F139:F173" si="188">D139</f>
        <v>0.27</v>
      </c>
      <c r="G139" s="54">
        <f t="shared" si="172"/>
        <v>0.23500000000000001</v>
      </c>
      <c r="H139" s="53">
        <f t="shared" si="186"/>
        <v>0.27</v>
      </c>
      <c r="I139" s="65">
        <f>I127-0.005</f>
        <v>0.39249999999999996</v>
      </c>
      <c r="J139" s="54">
        <f t="shared" si="173"/>
        <v>0.39249999999999996</v>
      </c>
      <c r="K139" s="58">
        <f t="shared" si="135"/>
        <v>0.39249999999999996</v>
      </c>
      <c r="L139" s="59">
        <f>D139+0.12</f>
        <v>0.39</v>
      </c>
      <c r="M139" s="60">
        <f t="shared" si="133"/>
        <v>0.39</v>
      </c>
      <c r="N139" s="54">
        <f t="shared" si="174"/>
        <v>0.39</v>
      </c>
      <c r="O139" s="53">
        <f>+L139+0.03</f>
        <v>0.42000000000000004</v>
      </c>
      <c r="P139" s="62">
        <f>L139+0.1</f>
        <v>0.49</v>
      </c>
      <c r="Q139" s="56">
        <f t="shared" si="175"/>
        <v>0.49</v>
      </c>
      <c r="R139" s="54">
        <f t="shared" si="176"/>
        <v>0.49</v>
      </c>
      <c r="S139" s="53">
        <f>+P139+0.02</f>
        <v>0.51</v>
      </c>
      <c r="T139" s="53"/>
      <c r="U139" s="98">
        <f>D139-0.16</f>
        <v>0.11000000000000001</v>
      </c>
      <c r="V139" s="98">
        <f t="shared" ref="V139:V170" si="189">U139+0.055</f>
        <v>0.16500000000000001</v>
      </c>
      <c r="W139" s="98">
        <f>(U139+B139)*0.032+U139+0.01</f>
        <v>0.28860800000000003</v>
      </c>
      <c r="X139" s="72">
        <f>AVERAGE(Z138:Z142)</f>
        <v>0.15200000000000002</v>
      </c>
      <c r="Y139" s="72">
        <v>0.255</v>
      </c>
      <c r="Z139" s="72">
        <v>0.155</v>
      </c>
      <c r="AA139" s="72">
        <f t="shared" si="121"/>
        <v>0.255</v>
      </c>
      <c r="AB139" s="72">
        <f t="shared" si="122"/>
        <v>0.35499999999999998</v>
      </c>
      <c r="AC139" s="72">
        <f>Y139+0.1</f>
        <v>0.35499999999999998</v>
      </c>
      <c r="AD139" s="72">
        <f>Listen!L135</f>
        <v>-0.5</v>
      </c>
      <c r="AE139" s="72"/>
      <c r="AF139" s="72"/>
      <c r="AG139" s="110">
        <v>0</v>
      </c>
      <c r="AH139" s="101">
        <v>0</v>
      </c>
      <c r="AI139" s="101">
        <f t="shared" si="161"/>
        <v>0.02</v>
      </c>
      <c r="AJ139" s="101">
        <v>0</v>
      </c>
      <c r="AK139" s="101">
        <f t="shared" si="124"/>
        <v>0.02</v>
      </c>
      <c r="AL139" s="101">
        <f t="shared" si="134"/>
        <v>0.05</v>
      </c>
      <c r="AM139" s="101">
        <v>2.75E-2</v>
      </c>
      <c r="AN139" s="101">
        <v>0</v>
      </c>
      <c r="AO139" s="101">
        <v>0</v>
      </c>
      <c r="AP139" s="101">
        <v>0.155</v>
      </c>
      <c r="AQ139" s="101">
        <v>5.0000000000000001E-3</v>
      </c>
      <c r="AR139" s="101">
        <v>5.5E-2</v>
      </c>
      <c r="AS139" s="101"/>
      <c r="AT139" s="72"/>
      <c r="AU139" s="72"/>
      <c r="AV139" s="72">
        <f>Listen!F135</f>
        <v>1.28</v>
      </c>
      <c r="AW139" s="72">
        <f>Listen!G135</f>
        <v>0.98</v>
      </c>
      <c r="AX139" s="72">
        <f>Listen!H135</f>
        <v>0.37</v>
      </c>
      <c r="AY139" s="72">
        <f>Listen!I135</f>
        <v>0.26</v>
      </c>
      <c r="AZ139" s="72">
        <f>Listen!J135</f>
        <v>2.5000000000000001E-2</v>
      </c>
      <c r="BA139" s="72">
        <f>Listen!K135</f>
        <v>7.4999999999999997E-2</v>
      </c>
      <c r="BB139" s="72">
        <f>Listen!L135</f>
        <v>-0.5</v>
      </c>
      <c r="BC139" s="126">
        <f t="shared" si="170"/>
        <v>-0.1075</v>
      </c>
      <c r="BD139" s="126">
        <f t="shared" si="158"/>
        <v>-0.1075</v>
      </c>
      <c r="BE139" s="124">
        <f t="shared" si="115"/>
        <v>0.13011174839881468</v>
      </c>
      <c r="BF139" s="124">
        <f t="shared" si="116"/>
        <v>0.1646939163498099</v>
      </c>
      <c r="BG139" s="124">
        <f t="shared" si="117"/>
        <v>0.17886641221374044</v>
      </c>
    </row>
    <row r="140" spans="1:59">
      <c r="A140" s="43">
        <v>40909</v>
      </c>
      <c r="B140" s="44">
        <f>+Listen!C136</f>
        <v>5.1890000000000001</v>
      </c>
      <c r="C140" s="51"/>
      <c r="D140" s="52">
        <f t="shared" si="171"/>
        <v>0.28000000000000003</v>
      </c>
      <c r="E140" s="52">
        <f t="shared" si="187"/>
        <v>0.28000000000000003</v>
      </c>
      <c r="F140" s="53">
        <f t="shared" si="188"/>
        <v>0.28000000000000003</v>
      </c>
      <c r="G140" s="54">
        <f t="shared" si="172"/>
        <v>0.24500000000000002</v>
      </c>
      <c r="H140" s="53">
        <f t="shared" si="186"/>
        <v>0.28000000000000003</v>
      </c>
      <c r="I140" s="65">
        <f>I128-0.005</f>
        <v>0.40249999999999997</v>
      </c>
      <c r="J140" s="54">
        <f t="shared" si="173"/>
        <v>0.40249999999999997</v>
      </c>
      <c r="K140" s="58">
        <f t="shared" si="135"/>
        <v>0.40249999999999997</v>
      </c>
      <c r="L140" s="59">
        <f>D140+0.12</f>
        <v>0.4</v>
      </c>
      <c r="M140" s="60">
        <f t="shared" si="133"/>
        <v>0.4</v>
      </c>
      <c r="N140" s="54">
        <f t="shared" si="174"/>
        <v>0.4</v>
      </c>
      <c r="O140" s="53">
        <f>+L140+0.03</f>
        <v>0.43000000000000005</v>
      </c>
      <c r="P140" s="62">
        <f>L140+0.1</f>
        <v>0.5</v>
      </c>
      <c r="Q140" s="56">
        <f t="shared" si="175"/>
        <v>0.5</v>
      </c>
      <c r="R140" s="54">
        <f t="shared" si="176"/>
        <v>0.5</v>
      </c>
      <c r="S140" s="53">
        <f>+P140+0.02</f>
        <v>0.52</v>
      </c>
      <c r="T140" s="53"/>
      <c r="U140" s="98">
        <f>D140-0.16</f>
        <v>0.12000000000000002</v>
      </c>
      <c r="V140" s="98">
        <f t="shared" si="189"/>
        <v>0.17500000000000002</v>
      </c>
      <c r="W140" s="98">
        <f>(U140+B140)*0.032+U140+0.01</f>
        <v>0.29988800000000004</v>
      </c>
      <c r="X140" s="72"/>
      <c r="Y140" s="72">
        <v>0.26500000000000001</v>
      </c>
      <c r="Z140" s="72">
        <v>0.16500000000000001</v>
      </c>
      <c r="AA140" s="72">
        <f t="shared" si="121"/>
        <v>0.26500000000000001</v>
      </c>
      <c r="AB140" s="72">
        <f t="shared" si="122"/>
        <v>0.36499999999999999</v>
      </c>
      <c r="AC140" s="72">
        <f>Y140+0.1</f>
        <v>0.36499999999999999</v>
      </c>
      <c r="AD140" s="72">
        <f>Listen!L136</f>
        <v>-0.5</v>
      </c>
      <c r="AE140" s="72"/>
      <c r="AF140" s="72"/>
      <c r="AG140" s="110">
        <v>0</v>
      </c>
      <c r="AH140" s="101">
        <v>0</v>
      </c>
      <c r="AI140" s="101">
        <f t="shared" si="161"/>
        <v>0.02</v>
      </c>
      <c r="AJ140" s="101">
        <v>0</v>
      </c>
      <c r="AK140" s="101">
        <f t="shared" si="124"/>
        <v>0.02</v>
      </c>
      <c r="AL140" s="101">
        <f t="shared" si="134"/>
        <v>0.05</v>
      </c>
      <c r="AM140" s="101">
        <v>0.03</v>
      </c>
      <c r="AN140" s="101">
        <v>0</v>
      </c>
      <c r="AO140" s="101">
        <v>0</v>
      </c>
      <c r="AP140" s="101">
        <v>0.155</v>
      </c>
      <c r="AQ140" s="101">
        <v>5.0000000000000001E-3</v>
      </c>
      <c r="AR140" s="101">
        <v>5.5E-2</v>
      </c>
      <c r="AS140" s="101"/>
      <c r="AT140" s="72"/>
      <c r="AU140" s="72"/>
      <c r="AV140" s="72">
        <f>Listen!F136</f>
        <v>1.61</v>
      </c>
      <c r="AW140" s="72">
        <f>Listen!G136</f>
        <v>1.2050000000000001</v>
      </c>
      <c r="AX140" s="72">
        <f>Listen!H136</f>
        <v>0.4</v>
      </c>
      <c r="AY140" s="72">
        <f>Listen!I136</f>
        <v>0.27</v>
      </c>
      <c r="AZ140" s="72">
        <f>Listen!J136</f>
        <v>3.7499999999999999E-2</v>
      </c>
      <c r="BA140" s="72">
        <f>Listen!K136</f>
        <v>0.09</v>
      </c>
      <c r="BB140" s="72">
        <f>Listen!L136</f>
        <v>-0.5</v>
      </c>
      <c r="BC140" s="126">
        <f t="shared" si="170"/>
        <v>-0.11</v>
      </c>
      <c r="BD140" s="126">
        <f t="shared" si="158"/>
        <v>-0.11</v>
      </c>
      <c r="BE140" s="124">
        <f t="shared" ref="BE140:BE173" si="190">($B140+$BC140)/(1+0.0461)*0.0461+0.015+$BC140</f>
        <v>0.12882363062804703</v>
      </c>
      <c r="BF140" s="124">
        <f t="shared" ref="BF140:BF173" si="191">($B140+$BC140)/(1+0.052)*0.052+0.0225+$BC140</f>
        <v>0.16355323193916349</v>
      </c>
      <c r="BG140" s="124">
        <f t="shared" ref="BG140:BG173" si="192">($B140+$BC140)/(1+0.048)*0.048+0.055+$BD140</f>
        <v>0.17762595419847327</v>
      </c>
    </row>
    <row r="141" spans="1:59">
      <c r="A141" s="43">
        <v>40940</v>
      </c>
      <c r="B141" s="44">
        <f>+Listen!C137</f>
        <v>5.069</v>
      </c>
      <c r="C141" s="51"/>
      <c r="D141" s="52">
        <f t="shared" si="171"/>
        <v>0.27</v>
      </c>
      <c r="E141" s="52">
        <f t="shared" si="187"/>
        <v>0.27</v>
      </c>
      <c r="F141" s="53">
        <f t="shared" si="188"/>
        <v>0.27</v>
      </c>
      <c r="G141" s="54">
        <f t="shared" si="172"/>
        <v>0.23500000000000001</v>
      </c>
      <c r="H141" s="53">
        <f t="shared" si="186"/>
        <v>0.27</v>
      </c>
      <c r="I141" s="65">
        <f>I129-0.005</f>
        <v>0.39249999999999996</v>
      </c>
      <c r="J141" s="54">
        <f t="shared" si="173"/>
        <v>0.39249999999999996</v>
      </c>
      <c r="K141" s="58">
        <f t="shared" si="135"/>
        <v>0.39249999999999996</v>
      </c>
      <c r="L141" s="59">
        <f>D141+0.12</f>
        <v>0.39</v>
      </c>
      <c r="M141" s="60">
        <f t="shared" si="133"/>
        <v>0.39</v>
      </c>
      <c r="N141" s="54">
        <f t="shared" si="174"/>
        <v>0.39</v>
      </c>
      <c r="O141" s="53">
        <f>+L141+0.03</f>
        <v>0.42000000000000004</v>
      </c>
      <c r="P141" s="62">
        <f>L141+0.1</f>
        <v>0.49</v>
      </c>
      <c r="Q141" s="56">
        <f t="shared" si="175"/>
        <v>0.49</v>
      </c>
      <c r="R141" s="54">
        <f t="shared" si="176"/>
        <v>0.49</v>
      </c>
      <c r="S141" s="53">
        <f>+P141+0.02</f>
        <v>0.51</v>
      </c>
      <c r="T141" s="53"/>
      <c r="U141" s="98">
        <f>D141-0.16</f>
        <v>0.11000000000000001</v>
      </c>
      <c r="V141" s="98">
        <f t="shared" si="189"/>
        <v>0.16500000000000001</v>
      </c>
      <c r="W141" s="98">
        <f>(U141+B141)*0.032+U141+0.01</f>
        <v>0.28572800000000004</v>
      </c>
      <c r="X141" s="72"/>
      <c r="Y141" s="72">
        <v>0.255</v>
      </c>
      <c r="Z141" s="72">
        <v>0.155</v>
      </c>
      <c r="AA141" s="72">
        <f t="shared" si="121"/>
        <v>0.255</v>
      </c>
      <c r="AB141" s="72">
        <f t="shared" si="122"/>
        <v>0.35499999999999998</v>
      </c>
      <c r="AC141" s="72">
        <f>Y141+0.1</f>
        <v>0.35499999999999998</v>
      </c>
      <c r="AD141" s="72">
        <f>Listen!L137</f>
        <v>-0.5</v>
      </c>
      <c r="AE141" s="72"/>
      <c r="AF141" s="72"/>
      <c r="AG141" s="110">
        <v>0</v>
      </c>
      <c r="AH141" s="101">
        <v>0</v>
      </c>
      <c r="AI141" s="101">
        <f t="shared" si="161"/>
        <v>0.02</v>
      </c>
      <c r="AJ141" s="101">
        <v>0</v>
      </c>
      <c r="AK141" s="101">
        <f t="shared" si="124"/>
        <v>0.02</v>
      </c>
      <c r="AL141" s="101">
        <f t="shared" si="134"/>
        <v>0.05</v>
      </c>
      <c r="AM141" s="101">
        <v>3.2500000000000001E-2</v>
      </c>
      <c r="AN141" s="101">
        <v>0</v>
      </c>
      <c r="AO141" s="101">
        <v>0</v>
      </c>
      <c r="AP141" s="101">
        <v>0.155</v>
      </c>
      <c r="AQ141" s="101">
        <v>5.0000000000000001E-3</v>
      </c>
      <c r="AR141" s="101">
        <v>5.5E-2</v>
      </c>
      <c r="AS141" s="101"/>
      <c r="AT141" s="72"/>
      <c r="AU141" s="72"/>
      <c r="AV141" s="72">
        <f>Listen!F137</f>
        <v>1.57</v>
      </c>
      <c r="AW141" s="72">
        <f>Listen!G137</f>
        <v>1.2050000000000001</v>
      </c>
      <c r="AX141" s="72">
        <f>Listen!H137</f>
        <v>0.39</v>
      </c>
      <c r="AY141" s="72">
        <f>Listen!I137</f>
        <v>0.27</v>
      </c>
      <c r="AZ141" s="72">
        <f>Listen!J137</f>
        <v>4.2500000000000003E-2</v>
      </c>
      <c r="BA141" s="72">
        <f>Listen!K137</f>
        <v>0.09</v>
      </c>
      <c r="BB141" s="72">
        <f>Listen!L137</f>
        <v>-0.5</v>
      </c>
      <c r="BC141" s="126">
        <f t="shared" si="170"/>
        <v>-0.10250000000000001</v>
      </c>
      <c r="BD141" s="126">
        <f t="shared" si="158"/>
        <v>-0.10250000000000001</v>
      </c>
      <c r="BE141" s="124">
        <f t="shared" si="190"/>
        <v>0.1313659305993691</v>
      </c>
      <c r="BF141" s="124">
        <f t="shared" si="191"/>
        <v>0.16549239543726232</v>
      </c>
      <c r="BG141" s="124">
        <f t="shared" si="192"/>
        <v>0.1799732824427481</v>
      </c>
    </row>
    <row r="142" spans="1:59">
      <c r="A142" s="43">
        <v>40969</v>
      </c>
      <c r="B142" s="44">
        <f>+Listen!C138</f>
        <v>4.9290000000000003</v>
      </c>
      <c r="C142" s="51"/>
      <c r="D142" s="52">
        <f t="shared" si="171"/>
        <v>0.26500000000000001</v>
      </c>
      <c r="E142" s="52">
        <f t="shared" si="187"/>
        <v>0.26500000000000001</v>
      </c>
      <c r="F142" s="53">
        <f t="shared" si="188"/>
        <v>0.26500000000000001</v>
      </c>
      <c r="G142" s="54">
        <f t="shared" si="172"/>
        <v>0.23</v>
      </c>
      <c r="H142" s="53">
        <f t="shared" si="186"/>
        <v>0.26500000000000001</v>
      </c>
      <c r="I142" s="65">
        <f>I130-0.005</f>
        <v>0.38749999999999996</v>
      </c>
      <c r="J142" s="54">
        <f t="shared" si="173"/>
        <v>0.38749999999999996</v>
      </c>
      <c r="K142" s="58">
        <f t="shared" si="135"/>
        <v>0.38749999999999996</v>
      </c>
      <c r="L142" s="59">
        <f>D142+0.12</f>
        <v>0.38500000000000001</v>
      </c>
      <c r="M142" s="60">
        <f t="shared" si="133"/>
        <v>0.38500000000000001</v>
      </c>
      <c r="N142" s="54">
        <f t="shared" si="174"/>
        <v>0.38500000000000001</v>
      </c>
      <c r="O142" s="53">
        <f>+L142+0.03</f>
        <v>0.41500000000000004</v>
      </c>
      <c r="P142" s="62">
        <f>L142+0.1</f>
        <v>0.48499999999999999</v>
      </c>
      <c r="Q142" s="56">
        <f t="shared" si="175"/>
        <v>0.48499999999999999</v>
      </c>
      <c r="R142" s="54">
        <f t="shared" si="176"/>
        <v>0.48499999999999999</v>
      </c>
      <c r="S142" s="53">
        <f>+P142+0.02</f>
        <v>0.505</v>
      </c>
      <c r="T142" s="53"/>
      <c r="U142" s="98">
        <f>D142-0.16</f>
        <v>0.10500000000000001</v>
      </c>
      <c r="V142" s="98">
        <f t="shared" si="189"/>
        <v>0.16</v>
      </c>
      <c r="W142" s="98">
        <f>(U142+B142)*0.032+U142+0.01</f>
        <v>0.27608800000000006</v>
      </c>
      <c r="X142" s="72"/>
      <c r="Y142" s="72">
        <v>0.25</v>
      </c>
      <c r="Z142" s="72">
        <v>0.15</v>
      </c>
      <c r="AA142" s="72">
        <f t="shared" si="121"/>
        <v>0.25</v>
      </c>
      <c r="AB142" s="72">
        <f t="shared" si="122"/>
        <v>0.35</v>
      </c>
      <c r="AC142" s="72">
        <f>Y142+0.1</f>
        <v>0.35</v>
      </c>
      <c r="AD142" s="72">
        <f>Listen!L138</f>
        <v>-0.5</v>
      </c>
      <c r="AE142" s="72"/>
      <c r="AF142" s="72"/>
      <c r="AG142" s="110">
        <v>0</v>
      </c>
      <c r="AH142" s="101">
        <v>0</v>
      </c>
      <c r="AI142" s="101">
        <f t="shared" si="161"/>
        <v>0.02</v>
      </c>
      <c r="AJ142" s="101">
        <v>0</v>
      </c>
      <c r="AK142" s="101">
        <f t="shared" si="124"/>
        <v>0.02</v>
      </c>
      <c r="AL142" s="101">
        <f t="shared" si="134"/>
        <v>0.05</v>
      </c>
      <c r="AM142" s="101">
        <v>3.5000000000000003E-2</v>
      </c>
      <c r="AN142" s="101">
        <v>0</v>
      </c>
      <c r="AO142" s="101">
        <v>0</v>
      </c>
      <c r="AP142" s="101">
        <v>0.155</v>
      </c>
      <c r="AQ142" s="101">
        <v>5.0000000000000001E-3</v>
      </c>
      <c r="AR142" s="101">
        <v>5.5E-2</v>
      </c>
      <c r="AS142" s="101"/>
      <c r="AT142" s="72"/>
      <c r="AU142" s="72"/>
      <c r="AV142" s="72">
        <f>Listen!F138</f>
        <v>0.93</v>
      </c>
      <c r="AW142" s="72">
        <f>Listen!G138</f>
        <v>0.81499999999999995</v>
      </c>
      <c r="AX142" s="72">
        <f>Listen!H138</f>
        <v>0.39</v>
      </c>
      <c r="AY142" s="72">
        <f>Listen!I138</f>
        <v>0.24</v>
      </c>
      <c r="AZ142" s="72">
        <f>Listen!J138</f>
        <v>0.04</v>
      </c>
      <c r="BA142" s="72">
        <f>Listen!K138</f>
        <v>7.4999999999999997E-2</v>
      </c>
      <c r="BB142" s="72">
        <f>Listen!L138</f>
        <v>-0.5</v>
      </c>
      <c r="BC142" s="126">
        <f t="shared" si="170"/>
        <v>-0.1</v>
      </c>
      <c r="BD142" s="126">
        <f t="shared" si="158"/>
        <v>-0.1</v>
      </c>
      <c r="BE142" s="124">
        <f t="shared" si="190"/>
        <v>0.12780651945320717</v>
      </c>
      <c r="BF142" s="124">
        <f t="shared" si="191"/>
        <v>0.1611958174904943</v>
      </c>
      <c r="BG142" s="124">
        <f t="shared" si="192"/>
        <v>0.17617557251908397</v>
      </c>
    </row>
    <row r="143" spans="1:59">
      <c r="A143" s="43">
        <v>41000</v>
      </c>
      <c r="B143" s="44">
        <f>+Listen!C139</f>
        <v>4.8</v>
      </c>
      <c r="C143" s="51"/>
      <c r="D143" s="52">
        <f t="shared" si="171"/>
        <v>0.19</v>
      </c>
      <c r="E143" s="52">
        <f t="shared" si="187"/>
        <v>0.19</v>
      </c>
      <c r="F143" s="53">
        <f t="shared" si="188"/>
        <v>0.19</v>
      </c>
      <c r="G143" s="54">
        <f t="shared" si="172"/>
        <v>0.155</v>
      </c>
      <c r="H143" s="53">
        <f t="shared" si="186"/>
        <v>0.19</v>
      </c>
      <c r="I143" s="65">
        <f>D143</f>
        <v>0.19</v>
      </c>
      <c r="J143" s="54">
        <f t="shared" si="173"/>
        <v>0.19</v>
      </c>
      <c r="K143" s="58">
        <f t="shared" si="135"/>
        <v>0.19</v>
      </c>
      <c r="L143" s="62">
        <f>D143+0.025</f>
        <v>0.215</v>
      </c>
      <c r="M143" s="60">
        <f t="shared" si="133"/>
        <v>0.215</v>
      </c>
      <c r="N143" s="54">
        <f t="shared" si="174"/>
        <v>0.215</v>
      </c>
      <c r="O143" s="53">
        <f>+L143+0.02</f>
        <v>0.23499999999999999</v>
      </c>
      <c r="P143" s="79">
        <f>D143-0.005</f>
        <v>0.185</v>
      </c>
      <c r="Q143" s="56">
        <f t="shared" si="175"/>
        <v>0.185</v>
      </c>
      <c r="R143" s="54">
        <f t="shared" si="176"/>
        <v>0.185</v>
      </c>
      <c r="S143" s="53">
        <f>+P143</f>
        <v>0.185</v>
      </c>
      <c r="T143" s="53"/>
      <c r="U143" s="98">
        <f t="shared" ref="U143:U149" si="193">D143-0.2</f>
        <v>-1.0000000000000009E-2</v>
      </c>
      <c r="V143" s="98">
        <f t="shared" si="189"/>
        <v>4.4999999999999991E-2</v>
      </c>
      <c r="W143" s="98">
        <f>D143</f>
        <v>0.19</v>
      </c>
      <c r="X143" s="72">
        <f>AVERAGE(Y143:Y149)</f>
        <v>0.17642857142857143</v>
      </c>
      <c r="Y143" s="72">
        <v>0.185</v>
      </c>
      <c r="Z143" s="72">
        <v>9.5000000000000001E-2</v>
      </c>
      <c r="AA143" s="72">
        <f t="shared" si="121"/>
        <v>0.185</v>
      </c>
      <c r="AB143" s="72">
        <f t="shared" si="122"/>
        <v>0.245</v>
      </c>
      <c r="AC143" s="72">
        <f>Y143+0.06</f>
        <v>0.245</v>
      </c>
      <c r="AD143" s="72">
        <f>Listen!L139</f>
        <v>-0.65</v>
      </c>
      <c r="AE143" s="72"/>
      <c r="AF143" s="72"/>
      <c r="AG143" s="110">
        <v>0</v>
      </c>
      <c r="AH143" s="101">
        <v>0</v>
      </c>
      <c r="AI143" s="101">
        <f t="shared" si="161"/>
        <v>5.0000000000000001E-3</v>
      </c>
      <c r="AJ143" s="101">
        <v>0</v>
      </c>
      <c r="AK143" s="101">
        <f t="shared" si="124"/>
        <v>5.0000000000000001E-3</v>
      </c>
      <c r="AL143" s="101">
        <f t="shared" si="134"/>
        <v>0.04</v>
      </c>
      <c r="AM143" s="101">
        <v>7.4999999999999997E-3</v>
      </c>
      <c r="AN143" s="101">
        <v>0</v>
      </c>
      <c r="AO143" s="101">
        <v>0</v>
      </c>
      <c r="AP143" s="101">
        <v>0.155</v>
      </c>
      <c r="AQ143" s="101">
        <v>0</v>
      </c>
      <c r="AR143" s="101">
        <v>0.04</v>
      </c>
      <c r="AS143" s="101"/>
      <c r="AT143" s="72"/>
      <c r="AU143" s="72"/>
      <c r="AV143" s="72">
        <f>Listen!F139</f>
        <v>0.5</v>
      </c>
      <c r="AW143" s="72">
        <f>Listen!G139</f>
        <v>0.435</v>
      </c>
      <c r="AX143" s="72">
        <f>Listen!H139</f>
        <v>0.24</v>
      </c>
      <c r="AY143" s="72">
        <f>Listen!I139</f>
        <v>0.17</v>
      </c>
      <c r="AZ143" s="72">
        <f>Listen!J139</f>
        <v>-0.09</v>
      </c>
      <c r="BA143" s="72">
        <f>Listen!K139</f>
        <v>-7.0000000000000007E-2</v>
      </c>
      <c r="BB143" s="72">
        <f>Listen!L139</f>
        <v>-0.65</v>
      </c>
      <c r="BC143" s="126">
        <f t="shared" si="170"/>
        <v>-8.5000000000000006E-2</v>
      </c>
      <c r="BD143" s="126">
        <f t="shared" si="158"/>
        <v>-8.5000000000000006E-2</v>
      </c>
      <c r="BE143" s="124">
        <f t="shared" si="190"/>
        <v>0.13778271675748016</v>
      </c>
      <c r="BF143" s="124">
        <f t="shared" si="191"/>
        <v>0.17056083650190107</v>
      </c>
      <c r="BG143" s="124">
        <f t="shared" si="192"/>
        <v>0.18595419847328243</v>
      </c>
    </row>
    <row r="144" spans="1:59">
      <c r="A144" s="43">
        <v>41030</v>
      </c>
      <c r="B144" s="44">
        <f>+Listen!C140</f>
        <v>4.8440000000000003</v>
      </c>
      <c r="C144" s="51"/>
      <c r="D144" s="52">
        <f t="shared" si="171"/>
        <v>0.18</v>
      </c>
      <c r="E144" s="52">
        <f t="shared" si="187"/>
        <v>0.18</v>
      </c>
      <c r="F144" s="53">
        <f t="shared" si="188"/>
        <v>0.18</v>
      </c>
      <c r="G144" s="54">
        <f t="shared" si="172"/>
        <v>0.14499999999999999</v>
      </c>
      <c r="H144" s="53">
        <f t="shared" si="186"/>
        <v>0.18</v>
      </c>
      <c r="I144" s="65">
        <f t="shared" ref="I144:I149" si="194">D144</f>
        <v>0.18</v>
      </c>
      <c r="J144" s="54">
        <f t="shared" si="173"/>
        <v>0.18</v>
      </c>
      <c r="K144" s="58">
        <f t="shared" si="135"/>
        <v>0.18</v>
      </c>
      <c r="L144" s="62">
        <f t="shared" ref="L144:L149" si="195">D144+0.025</f>
        <v>0.20499999999999999</v>
      </c>
      <c r="M144" s="60">
        <f t="shared" si="133"/>
        <v>0.20499999999999999</v>
      </c>
      <c r="N144" s="54">
        <f t="shared" si="174"/>
        <v>0.20499999999999999</v>
      </c>
      <c r="O144" s="53">
        <f t="shared" ref="O144:O149" si="196">+L144+0.02</f>
        <v>0.22499999999999998</v>
      </c>
      <c r="P144" s="79">
        <f t="shared" ref="P144:P149" si="197">D144-0.005</f>
        <v>0.17499999999999999</v>
      </c>
      <c r="Q144" s="56">
        <f t="shared" si="175"/>
        <v>0.17499999999999999</v>
      </c>
      <c r="R144" s="54">
        <f t="shared" si="176"/>
        <v>0.17499999999999999</v>
      </c>
      <c r="S144" s="53">
        <f t="shared" ref="S144:S149" si="198">+P144</f>
        <v>0.17499999999999999</v>
      </c>
      <c r="T144" s="53"/>
      <c r="U144" s="98">
        <f t="shared" si="193"/>
        <v>-2.0000000000000018E-2</v>
      </c>
      <c r="V144" s="98">
        <f t="shared" si="189"/>
        <v>3.4999999999999983E-2</v>
      </c>
      <c r="W144" s="98">
        <f t="shared" ref="W144:W149" si="199">D144</f>
        <v>0.18</v>
      </c>
      <c r="X144" s="72">
        <f>AVERAGE(Z143:Z149)</f>
        <v>8.6428571428571424E-2</v>
      </c>
      <c r="Y144" s="72">
        <v>0.17499999999999999</v>
      </c>
      <c r="Z144" s="72">
        <v>8.5000000000000006E-2</v>
      </c>
      <c r="AA144" s="72">
        <f t="shared" si="121"/>
        <v>0.17499999999999999</v>
      </c>
      <c r="AB144" s="72">
        <f t="shared" si="122"/>
        <v>0.23499999999999999</v>
      </c>
      <c r="AC144" s="72">
        <f t="shared" ref="AC144:AC149" si="200">Y144+0.06</f>
        <v>0.23499999999999999</v>
      </c>
      <c r="AD144" s="72">
        <f>Listen!L140</f>
        <v>-0.65</v>
      </c>
      <c r="AE144" s="72"/>
      <c r="AF144" s="72"/>
      <c r="AG144" s="110">
        <v>0</v>
      </c>
      <c r="AH144" s="101">
        <v>0</v>
      </c>
      <c r="AI144" s="101">
        <f t="shared" si="161"/>
        <v>5.0000000000000001E-3</v>
      </c>
      <c r="AJ144" s="101">
        <v>0</v>
      </c>
      <c r="AK144" s="101">
        <f t="shared" si="124"/>
        <v>5.0000000000000001E-3</v>
      </c>
      <c r="AL144" s="101">
        <f t="shared" si="134"/>
        <v>0.04</v>
      </c>
      <c r="AM144" s="101">
        <v>7.4999999999999997E-3</v>
      </c>
      <c r="AN144" s="101">
        <v>0</v>
      </c>
      <c r="AO144" s="101">
        <v>0</v>
      </c>
      <c r="AP144" s="101">
        <v>0.155</v>
      </c>
      <c r="AQ144" s="101">
        <v>0</v>
      </c>
      <c r="AR144" s="101">
        <v>0.04</v>
      </c>
      <c r="AS144" s="101"/>
      <c r="AT144" s="72"/>
      <c r="AU144" s="72"/>
      <c r="AV144" s="72">
        <f>Listen!F140</f>
        <v>0.44</v>
      </c>
      <c r="AW144" s="72">
        <f>Listen!G140</f>
        <v>0.38500000000000001</v>
      </c>
      <c r="AX144" s="72">
        <f>Listen!H140</f>
        <v>0.19500000000000001</v>
      </c>
      <c r="AY144" s="72">
        <f>Listen!I140</f>
        <v>0.16500000000000001</v>
      </c>
      <c r="AZ144" s="72">
        <f>Listen!J140</f>
        <v>-0.09</v>
      </c>
      <c r="BA144" s="72">
        <f>Listen!K140</f>
        <v>-7.0000000000000007E-2</v>
      </c>
      <c r="BB144" s="72">
        <f>Listen!L140</f>
        <v>-0.65</v>
      </c>
      <c r="BC144" s="126">
        <f t="shared" si="170"/>
        <v>-8.5000000000000006E-2</v>
      </c>
      <c r="BD144" s="126">
        <f t="shared" si="158"/>
        <v>-8.5000000000000006E-2</v>
      </c>
      <c r="BE144" s="124">
        <f t="shared" si="190"/>
        <v>0.13972172832425195</v>
      </c>
      <c r="BF144" s="124">
        <f t="shared" si="191"/>
        <v>0.17273574144486692</v>
      </c>
      <c r="BG144" s="124">
        <f t="shared" si="192"/>
        <v>0.18796946564885492</v>
      </c>
    </row>
    <row r="145" spans="1:59">
      <c r="A145" s="43">
        <v>41061</v>
      </c>
      <c r="B145" s="44">
        <f>+Listen!C141</f>
        <v>4.8810000000000002</v>
      </c>
      <c r="C145" s="51"/>
      <c r="D145" s="52">
        <f t="shared" si="171"/>
        <v>0.17</v>
      </c>
      <c r="E145" s="52">
        <f t="shared" si="187"/>
        <v>0.17</v>
      </c>
      <c r="F145" s="53">
        <f t="shared" si="188"/>
        <v>0.17</v>
      </c>
      <c r="G145" s="54">
        <f t="shared" si="172"/>
        <v>0.13500000000000001</v>
      </c>
      <c r="H145" s="53">
        <f t="shared" si="186"/>
        <v>0.17</v>
      </c>
      <c r="I145" s="65">
        <f t="shared" si="194"/>
        <v>0.17</v>
      </c>
      <c r="J145" s="54">
        <f t="shared" si="173"/>
        <v>0.17</v>
      </c>
      <c r="K145" s="58">
        <f t="shared" si="135"/>
        <v>0.17</v>
      </c>
      <c r="L145" s="62">
        <f t="shared" si="195"/>
        <v>0.19500000000000001</v>
      </c>
      <c r="M145" s="60">
        <f t="shared" si="133"/>
        <v>0.19500000000000001</v>
      </c>
      <c r="N145" s="54">
        <f t="shared" si="174"/>
        <v>0.19500000000000001</v>
      </c>
      <c r="O145" s="53">
        <f t="shared" si="196"/>
        <v>0.215</v>
      </c>
      <c r="P145" s="79">
        <f t="shared" si="197"/>
        <v>0.16500000000000001</v>
      </c>
      <c r="Q145" s="56">
        <f t="shared" si="175"/>
        <v>0.16500000000000001</v>
      </c>
      <c r="R145" s="54">
        <f t="shared" si="176"/>
        <v>0.16500000000000001</v>
      </c>
      <c r="S145" s="53">
        <f t="shared" si="198"/>
        <v>0.16500000000000001</v>
      </c>
      <c r="T145" s="53"/>
      <c r="U145" s="98">
        <f t="shared" si="193"/>
        <v>-0.03</v>
      </c>
      <c r="V145" s="98">
        <f t="shared" si="189"/>
        <v>2.5000000000000001E-2</v>
      </c>
      <c r="W145" s="98">
        <f t="shared" si="199"/>
        <v>0.17</v>
      </c>
      <c r="X145" s="72"/>
      <c r="Y145" s="72">
        <v>0.16500000000000001</v>
      </c>
      <c r="Z145" s="72">
        <v>7.4999999999999997E-2</v>
      </c>
      <c r="AA145" s="72">
        <f t="shared" si="121"/>
        <v>0.16500000000000001</v>
      </c>
      <c r="AB145" s="72">
        <f t="shared" si="122"/>
        <v>0.22500000000000001</v>
      </c>
      <c r="AC145" s="72">
        <f t="shared" si="200"/>
        <v>0.22500000000000001</v>
      </c>
      <c r="AD145" s="72">
        <f>Listen!L141</f>
        <v>-0.65</v>
      </c>
      <c r="AE145" s="72"/>
      <c r="AF145" s="72"/>
      <c r="AG145" s="110">
        <v>0</v>
      </c>
      <c r="AH145" s="101">
        <v>0</v>
      </c>
      <c r="AI145" s="101">
        <f t="shared" si="161"/>
        <v>5.0000000000000001E-3</v>
      </c>
      <c r="AJ145" s="101">
        <v>0</v>
      </c>
      <c r="AK145" s="101">
        <f t="shared" si="124"/>
        <v>5.0000000000000001E-3</v>
      </c>
      <c r="AL145" s="101">
        <f t="shared" si="134"/>
        <v>0.04</v>
      </c>
      <c r="AM145" s="101">
        <v>7.4999999999999997E-3</v>
      </c>
      <c r="AN145" s="101">
        <v>0</v>
      </c>
      <c r="AO145" s="101">
        <v>0</v>
      </c>
      <c r="AP145" s="101">
        <v>0.155</v>
      </c>
      <c r="AQ145" s="101">
        <v>0</v>
      </c>
      <c r="AR145" s="101">
        <v>0.04</v>
      </c>
      <c r="AS145" s="101"/>
      <c r="AT145" s="72"/>
      <c r="AU145" s="72"/>
      <c r="AV145" s="72">
        <f>Listen!F141</f>
        <v>0.44</v>
      </c>
      <c r="AW145" s="72">
        <f>Listen!G141</f>
        <v>0.38500000000000001</v>
      </c>
      <c r="AX145" s="72">
        <f>Listen!H141</f>
        <v>0.19500000000000001</v>
      </c>
      <c r="AY145" s="72">
        <f>Listen!I141</f>
        <v>0.17</v>
      </c>
      <c r="AZ145" s="72">
        <f>Listen!J141</f>
        <v>-0.09</v>
      </c>
      <c r="BA145" s="72">
        <f>Listen!K141</f>
        <v>-7.0000000000000007E-2</v>
      </c>
      <c r="BB145" s="72">
        <f>Listen!L141</f>
        <v>-0.65</v>
      </c>
      <c r="BC145" s="126">
        <f t="shared" si="170"/>
        <v>-8.5000000000000006E-2</v>
      </c>
      <c r="BD145" s="126">
        <f t="shared" si="158"/>
        <v>-8.5000000000000006E-2</v>
      </c>
      <c r="BE145" s="124">
        <f t="shared" si="190"/>
        <v>0.14135226077812829</v>
      </c>
      <c r="BF145" s="124">
        <f t="shared" si="191"/>
        <v>0.17456463878326994</v>
      </c>
      <c r="BG145" s="124">
        <f t="shared" si="192"/>
        <v>0.18966412213740458</v>
      </c>
    </row>
    <row r="146" spans="1:59">
      <c r="A146" s="43">
        <v>41091</v>
      </c>
      <c r="B146" s="44">
        <f>+Listen!C142</f>
        <v>4.9210000000000003</v>
      </c>
      <c r="C146" s="51"/>
      <c r="D146" s="52">
        <f t="shared" si="171"/>
        <v>0.17</v>
      </c>
      <c r="E146" s="52">
        <f t="shared" si="187"/>
        <v>0.17</v>
      </c>
      <c r="F146" s="53">
        <f t="shared" si="188"/>
        <v>0.17</v>
      </c>
      <c r="G146" s="54">
        <f t="shared" si="172"/>
        <v>0.13500000000000001</v>
      </c>
      <c r="H146" s="53">
        <f t="shared" si="186"/>
        <v>0.17</v>
      </c>
      <c r="I146" s="65">
        <f t="shared" si="194"/>
        <v>0.17</v>
      </c>
      <c r="J146" s="54">
        <f t="shared" si="173"/>
        <v>0.17</v>
      </c>
      <c r="K146" s="58">
        <f t="shared" si="135"/>
        <v>0.17</v>
      </c>
      <c r="L146" s="62">
        <f t="shared" si="195"/>
        <v>0.19500000000000001</v>
      </c>
      <c r="M146" s="60">
        <f t="shared" si="133"/>
        <v>0.19500000000000001</v>
      </c>
      <c r="N146" s="54">
        <f t="shared" si="174"/>
        <v>0.19500000000000001</v>
      </c>
      <c r="O146" s="53">
        <f t="shared" si="196"/>
        <v>0.215</v>
      </c>
      <c r="P146" s="79">
        <f t="shared" si="197"/>
        <v>0.16500000000000001</v>
      </c>
      <c r="Q146" s="56">
        <f t="shared" si="175"/>
        <v>0.16500000000000001</v>
      </c>
      <c r="R146" s="54">
        <f t="shared" si="176"/>
        <v>0.16500000000000001</v>
      </c>
      <c r="S146" s="53">
        <f t="shared" si="198"/>
        <v>0.16500000000000001</v>
      </c>
      <c r="T146" s="53"/>
      <c r="U146" s="98">
        <f t="shared" si="193"/>
        <v>-0.03</v>
      </c>
      <c r="V146" s="98">
        <f t="shared" si="189"/>
        <v>2.5000000000000001E-2</v>
      </c>
      <c r="W146" s="98">
        <f t="shared" si="199"/>
        <v>0.17</v>
      </c>
      <c r="X146" s="72"/>
      <c r="Y146" s="72">
        <v>0.16500000000000001</v>
      </c>
      <c r="Z146" s="72">
        <v>7.4999999999999997E-2</v>
      </c>
      <c r="AA146" s="72">
        <f t="shared" si="121"/>
        <v>0.16500000000000001</v>
      </c>
      <c r="AB146" s="72">
        <f t="shared" si="122"/>
        <v>0.22500000000000001</v>
      </c>
      <c r="AC146" s="72">
        <f t="shared" si="200"/>
        <v>0.22500000000000001</v>
      </c>
      <c r="AD146" s="72">
        <f>Listen!L142</f>
        <v>-0.65</v>
      </c>
      <c r="AE146" s="72"/>
      <c r="AF146" s="72"/>
      <c r="AG146" s="110">
        <v>0</v>
      </c>
      <c r="AH146" s="101">
        <v>0</v>
      </c>
      <c r="AI146" s="101">
        <f t="shared" si="161"/>
        <v>5.0000000000000001E-3</v>
      </c>
      <c r="AJ146" s="101">
        <v>0</v>
      </c>
      <c r="AK146" s="101">
        <f t="shared" si="124"/>
        <v>5.0000000000000001E-3</v>
      </c>
      <c r="AL146" s="101">
        <f t="shared" si="134"/>
        <v>0.04</v>
      </c>
      <c r="AM146" s="101">
        <v>0.01</v>
      </c>
      <c r="AN146" s="101">
        <v>0</v>
      </c>
      <c r="AO146" s="101">
        <v>0</v>
      </c>
      <c r="AP146" s="101">
        <v>0.155</v>
      </c>
      <c r="AQ146" s="101">
        <v>0</v>
      </c>
      <c r="AR146" s="101">
        <v>0.04</v>
      </c>
      <c r="AS146" s="101"/>
      <c r="AT146" s="72"/>
      <c r="AU146" s="72"/>
      <c r="AV146" s="72">
        <f>Listen!F142</f>
        <v>0.5</v>
      </c>
      <c r="AW146" s="72">
        <f>Listen!G142</f>
        <v>0.39750000000000002</v>
      </c>
      <c r="AX146" s="72">
        <f>Listen!H142</f>
        <v>0.26500000000000001</v>
      </c>
      <c r="AY146" s="72">
        <f>Listen!I142</f>
        <v>0.17499999999999999</v>
      </c>
      <c r="AZ146" s="72">
        <f>Listen!J142</f>
        <v>-0.09</v>
      </c>
      <c r="BA146" s="72">
        <f>Listen!K142</f>
        <v>-7.0000000000000007E-2</v>
      </c>
      <c r="BB146" s="72">
        <f>Listen!L142</f>
        <v>-0.65</v>
      </c>
      <c r="BC146" s="126">
        <f t="shared" si="170"/>
        <v>-8.5000000000000006E-2</v>
      </c>
      <c r="BD146" s="126">
        <f t="shared" si="158"/>
        <v>-8.5000000000000006E-2</v>
      </c>
      <c r="BE146" s="124">
        <f t="shared" si="190"/>
        <v>0.14311499856610266</v>
      </c>
      <c r="BF146" s="124">
        <f t="shared" si="191"/>
        <v>0.176541825095057</v>
      </c>
      <c r="BG146" s="124">
        <f t="shared" si="192"/>
        <v>0.19149618320610684</v>
      </c>
    </row>
    <row r="147" spans="1:59">
      <c r="A147" s="43">
        <v>41122</v>
      </c>
      <c r="B147" s="44">
        <f>+Listen!C143</f>
        <v>4.9690000000000003</v>
      </c>
      <c r="C147" s="51"/>
      <c r="D147" s="52">
        <f t="shared" si="171"/>
        <v>0.17</v>
      </c>
      <c r="E147" s="52">
        <f t="shared" si="187"/>
        <v>0.17</v>
      </c>
      <c r="F147" s="53">
        <f t="shared" si="188"/>
        <v>0.17</v>
      </c>
      <c r="G147" s="54">
        <f t="shared" si="172"/>
        <v>0.13500000000000001</v>
      </c>
      <c r="H147" s="53">
        <f t="shared" si="186"/>
        <v>0.17</v>
      </c>
      <c r="I147" s="65">
        <f t="shared" si="194"/>
        <v>0.17</v>
      </c>
      <c r="J147" s="54">
        <f t="shared" si="173"/>
        <v>0.17</v>
      </c>
      <c r="K147" s="58">
        <f t="shared" si="135"/>
        <v>0.17</v>
      </c>
      <c r="L147" s="62">
        <f t="shared" si="195"/>
        <v>0.19500000000000001</v>
      </c>
      <c r="M147" s="60">
        <f t="shared" si="133"/>
        <v>0.19500000000000001</v>
      </c>
      <c r="N147" s="54">
        <f t="shared" si="174"/>
        <v>0.19500000000000001</v>
      </c>
      <c r="O147" s="53">
        <f t="shared" si="196"/>
        <v>0.215</v>
      </c>
      <c r="P147" s="79">
        <f t="shared" si="197"/>
        <v>0.16500000000000001</v>
      </c>
      <c r="Q147" s="56">
        <f t="shared" si="175"/>
        <v>0.16500000000000001</v>
      </c>
      <c r="R147" s="54">
        <f t="shared" si="176"/>
        <v>0.16500000000000001</v>
      </c>
      <c r="S147" s="53">
        <f t="shared" si="198"/>
        <v>0.16500000000000001</v>
      </c>
      <c r="T147" s="53"/>
      <c r="U147" s="98">
        <f t="shared" si="193"/>
        <v>-0.03</v>
      </c>
      <c r="V147" s="98">
        <f t="shared" si="189"/>
        <v>2.5000000000000001E-2</v>
      </c>
      <c r="W147" s="98">
        <f t="shared" si="199"/>
        <v>0.17</v>
      </c>
      <c r="X147" s="72"/>
      <c r="Y147" s="72">
        <v>0.16500000000000001</v>
      </c>
      <c r="Z147" s="72">
        <v>7.4999999999999997E-2</v>
      </c>
      <c r="AA147" s="72">
        <f t="shared" ref="AA147:AA173" si="201">Y147</f>
        <v>0.16500000000000001</v>
      </c>
      <c r="AB147" s="72">
        <f t="shared" ref="AB147:AB192" si="202">AC147</f>
        <v>0.22500000000000001</v>
      </c>
      <c r="AC147" s="72">
        <f t="shared" si="200"/>
        <v>0.22500000000000001</v>
      </c>
      <c r="AD147" s="72">
        <f>Listen!L143</f>
        <v>-0.65</v>
      </c>
      <c r="AE147" s="72"/>
      <c r="AF147" s="72"/>
      <c r="AG147" s="110">
        <v>0</v>
      </c>
      <c r="AH147" s="101">
        <v>0</v>
      </c>
      <c r="AI147" s="101">
        <f t="shared" si="161"/>
        <v>5.0000000000000001E-3</v>
      </c>
      <c r="AJ147" s="101">
        <v>0</v>
      </c>
      <c r="AK147" s="101">
        <f t="shared" ref="AK147:AK192" si="203">+AI147</f>
        <v>5.0000000000000001E-3</v>
      </c>
      <c r="AL147" s="101">
        <f t="shared" si="134"/>
        <v>0.04</v>
      </c>
      <c r="AM147" s="101">
        <v>1.2500000000000001E-2</v>
      </c>
      <c r="AN147" s="101">
        <v>0</v>
      </c>
      <c r="AO147" s="101">
        <v>0</v>
      </c>
      <c r="AP147" s="101">
        <v>0.155</v>
      </c>
      <c r="AQ147" s="101">
        <v>0</v>
      </c>
      <c r="AR147" s="101">
        <v>0.04</v>
      </c>
      <c r="AS147" s="101"/>
      <c r="AT147" s="72"/>
      <c r="AU147" s="72"/>
      <c r="AV147" s="72">
        <f>Listen!F143</f>
        <v>0.5</v>
      </c>
      <c r="AW147" s="72">
        <f>Listen!G143</f>
        <v>0.4</v>
      </c>
      <c r="AX147" s="72">
        <f>Listen!H143</f>
        <v>0.20499999999999999</v>
      </c>
      <c r="AY147" s="72">
        <f>Listen!I143</f>
        <v>0.17499999999999999</v>
      </c>
      <c r="AZ147" s="72">
        <f>Listen!J143</f>
        <v>-0.09</v>
      </c>
      <c r="BA147" s="72">
        <f>Listen!K143</f>
        <v>-7.0000000000000007E-2</v>
      </c>
      <c r="BB147" s="72">
        <f>Listen!L143</f>
        <v>-0.65</v>
      </c>
      <c r="BC147" s="126">
        <f t="shared" si="170"/>
        <v>-8.5000000000000006E-2</v>
      </c>
      <c r="BD147" s="126">
        <f t="shared" si="158"/>
        <v>-8.5000000000000006E-2</v>
      </c>
      <c r="BE147" s="124">
        <f t="shared" si="190"/>
        <v>0.14523028391167192</v>
      </c>
      <c r="BF147" s="124">
        <f t="shared" si="191"/>
        <v>0.17891444866920148</v>
      </c>
      <c r="BG147" s="124">
        <f t="shared" si="192"/>
        <v>0.19369465648854961</v>
      </c>
    </row>
    <row r="148" spans="1:59">
      <c r="A148" s="43">
        <v>41153</v>
      </c>
      <c r="B148" s="44">
        <f>+Listen!C144</f>
        <v>4.9820000000000002</v>
      </c>
      <c r="C148" s="51"/>
      <c r="D148" s="52">
        <f t="shared" si="171"/>
        <v>0.19</v>
      </c>
      <c r="E148" s="52">
        <f t="shared" si="187"/>
        <v>0.19</v>
      </c>
      <c r="F148" s="53">
        <f t="shared" si="188"/>
        <v>0.19</v>
      </c>
      <c r="G148" s="54">
        <f t="shared" si="172"/>
        <v>0.155</v>
      </c>
      <c r="H148" s="53">
        <f t="shared" si="186"/>
        <v>0.19</v>
      </c>
      <c r="I148" s="65">
        <f t="shared" si="194"/>
        <v>0.19</v>
      </c>
      <c r="J148" s="54">
        <f t="shared" si="173"/>
        <v>0.19</v>
      </c>
      <c r="K148" s="58">
        <f t="shared" si="135"/>
        <v>0.19</v>
      </c>
      <c r="L148" s="62">
        <f t="shared" si="195"/>
        <v>0.215</v>
      </c>
      <c r="M148" s="60">
        <f t="shared" si="133"/>
        <v>0.215</v>
      </c>
      <c r="N148" s="54">
        <f t="shared" si="174"/>
        <v>0.215</v>
      </c>
      <c r="O148" s="53">
        <f t="shared" si="196"/>
        <v>0.23499999999999999</v>
      </c>
      <c r="P148" s="79">
        <f t="shared" si="197"/>
        <v>0.185</v>
      </c>
      <c r="Q148" s="56">
        <f t="shared" si="175"/>
        <v>0.185</v>
      </c>
      <c r="R148" s="54">
        <f t="shared" si="176"/>
        <v>0.185</v>
      </c>
      <c r="S148" s="53">
        <f t="shared" si="198"/>
        <v>0.185</v>
      </c>
      <c r="T148" s="53"/>
      <c r="U148" s="98">
        <f t="shared" si="193"/>
        <v>-1.0000000000000009E-2</v>
      </c>
      <c r="V148" s="98">
        <f t="shared" si="189"/>
        <v>4.4999999999999991E-2</v>
      </c>
      <c r="W148" s="98">
        <f t="shared" si="199"/>
        <v>0.19</v>
      </c>
      <c r="X148" s="72"/>
      <c r="Y148" s="72">
        <v>0.185</v>
      </c>
      <c r="Z148" s="72">
        <v>9.5000000000000001E-2</v>
      </c>
      <c r="AA148" s="72">
        <f t="shared" si="201"/>
        <v>0.185</v>
      </c>
      <c r="AB148" s="72">
        <f t="shared" si="202"/>
        <v>0.245</v>
      </c>
      <c r="AC148" s="72">
        <f t="shared" si="200"/>
        <v>0.245</v>
      </c>
      <c r="AD148" s="72">
        <f>Listen!L144</f>
        <v>-0.65</v>
      </c>
      <c r="AE148" s="72"/>
      <c r="AF148" s="72"/>
      <c r="AG148" s="110">
        <v>0</v>
      </c>
      <c r="AH148" s="101">
        <v>0</v>
      </c>
      <c r="AI148" s="101">
        <f t="shared" si="161"/>
        <v>5.0000000000000001E-3</v>
      </c>
      <c r="AJ148" s="101">
        <v>0</v>
      </c>
      <c r="AK148" s="101">
        <f t="shared" si="203"/>
        <v>5.0000000000000001E-3</v>
      </c>
      <c r="AL148" s="101">
        <f t="shared" si="134"/>
        <v>0.04</v>
      </c>
      <c r="AM148" s="101">
        <v>1.2500000000000001E-2</v>
      </c>
      <c r="AN148" s="101">
        <v>0</v>
      </c>
      <c r="AO148" s="101">
        <v>0</v>
      </c>
      <c r="AP148" s="101">
        <v>0.155</v>
      </c>
      <c r="AQ148" s="101">
        <v>0</v>
      </c>
      <c r="AR148" s="101">
        <v>0.04</v>
      </c>
      <c r="AS148" s="101"/>
      <c r="AT148" s="72"/>
      <c r="AU148" s="72"/>
      <c r="AV148" s="72">
        <f>Listen!F144</f>
        <v>0.46</v>
      </c>
      <c r="AW148" s="72">
        <f>Listen!G144</f>
        <v>0.39750000000000002</v>
      </c>
      <c r="AX148" s="72">
        <f>Listen!H144</f>
        <v>0.185</v>
      </c>
      <c r="AY148" s="72">
        <f>Listen!I144</f>
        <v>0.16500000000000001</v>
      </c>
      <c r="AZ148" s="72">
        <f>Listen!J144</f>
        <v>-0.09</v>
      </c>
      <c r="BA148" s="72">
        <f>Listen!K144</f>
        <v>-7.0000000000000007E-2</v>
      </c>
      <c r="BB148" s="72">
        <f>Listen!L144</f>
        <v>-0.65</v>
      </c>
      <c r="BC148" s="126">
        <f t="shared" si="170"/>
        <v>-8.5000000000000006E-2</v>
      </c>
      <c r="BD148" s="126">
        <f t="shared" si="158"/>
        <v>-8.5000000000000006E-2</v>
      </c>
      <c r="BE148" s="124">
        <f t="shared" si="190"/>
        <v>0.14580317369276358</v>
      </c>
      <c r="BF148" s="124">
        <f t="shared" si="191"/>
        <v>0.17955703422053232</v>
      </c>
      <c r="BG148" s="124">
        <f t="shared" si="192"/>
        <v>0.19429007633587786</v>
      </c>
    </row>
    <row r="149" spans="1:59">
      <c r="A149" s="43">
        <v>41183</v>
      </c>
      <c r="B149" s="44">
        <f>+Listen!C145</f>
        <v>5.0149999999999997</v>
      </c>
      <c r="C149" s="51"/>
      <c r="D149" s="52">
        <f t="shared" si="171"/>
        <v>0.2</v>
      </c>
      <c r="E149" s="52">
        <f t="shared" si="187"/>
        <v>0.2</v>
      </c>
      <c r="F149" s="53">
        <f t="shared" si="188"/>
        <v>0.2</v>
      </c>
      <c r="G149" s="54">
        <f t="shared" si="172"/>
        <v>0.16500000000000001</v>
      </c>
      <c r="H149" s="53">
        <f t="shared" si="186"/>
        <v>0.2</v>
      </c>
      <c r="I149" s="65">
        <f t="shared" si="194"/>
        <v>0.2</v>
      </c>
      <c r="J149" s="54">
        <f t="shared" si="173"/>
        <v>0.2</v>
      </c>
      <c r="K149" s="58">
        <f t="shared" si="135"/>
        <v>0.2</v>
      </c>
      <c r="L149" s="62">
        <f t="shared" si="195"/>
        <v>0.22500000000000001</v>
      </c>
      <c r="M149" s="60">
        <f t="shared" si="133"/>
        <v>0.22500000000000001</v>
      </c>
      <c r="N149" s="54">
        <f t="shared" si="174"/>
        <v>0.22500000000000001</v>
      </c>
      <c r="O149" s="53">
        <f t="shared" si="196"/>
        <v>0.245</v>
      </c>
      <c r="P149" s="79">
        <f t="shared" si="197"/>
        <v>0.19500000000000001</v>
      </c>
      <c r="Q149" s="56">
        <f t="shared" si="175"/>
        <v>0.19500000000000001</v>
      </c>
      <c r="R149" s="54">
        <f t="shared" si="176"/>
        <v>0.19500000000000001</v>
      </c>
      <c r="S149" s="53">
        <f t="shared" si="198"/>
        <v>0.19500000000000001</v>
      </c>
      <c r="T149" s="53"/>
      <c r="U149" s="98">
        <f t="shared" si="193"/>
        <v>0</v>
      </c>
      <c r="V149" s="98">
        <f t="shared" si="189"/>
        <v>5.5E-2</v>
      </c>
      <c r="W149" s="98">
        <f t="shared" si="199"/>
        <v>0.2</v>
      </c>
      <c r="X149" s="72"/>
      <c r="Y149" s="72">
        <v>0.19500000000000001</v>
      </c>
      <c r="Z149" s="72">
        <v>0.105</v>
      </c>
      <c r="AA149" s="72">
        <f t="shared" si="201"/>
        <v>0.19500000000000001</v>
      </c>
      <c r="AB149" s="72">
        <f t="shared" si="202"/>
        <v>0.255</v>
      </c>
      <c r="AC149" s="72">
        <f t="shared" si="200"/>
        <v>0.255</v>
      </c>
      <c r="AD149" s="72">
        <f>Listen!L145</f>
        <v>-0.65</v>
      </c>
      <c r="AE149" s="72"/>
      <c r="AF149" s="72"/>
      <c r="AG149" s="110">
        <v>0</v>
      </c>
      <c r="AH149" s="101">
        <v>0</v>
      </c>
      <c r="AI149" s="101">
        <f t="shared" si="161"/>
        <v>5.0000000000000001E-3</v>
      </c>
      <c r="AJ149" s="101">
        <v>0</v>
      </c>
      <c r="AK149" s="101">
        <f t="shared" si="203"/>
        <v>5.0000000000000001E-3</v>
      </c>
      <c r="AL149" s="101">
        <f t="shared" si="134"/>
        <v>0.04</v>
      </c>
      <c r="AM149" s="101">
        <v>1.2500000000000001E-2</v>
      </c>
      <c r="AN149" s="101">
        <v>0</v>
      </c>
      <c r="AO149" s="101">
        <v>0</v>
      </c>
      <c r="AP149" s="101">
        <v>0.155</v>
      </c>
      <c r="AQ149" s="101">
        <v>0</v>
      </c>
      <c r="AR149" s="101">
        <v>0.04</v>
      </c>
      <c r="AS149" s="101"/>
      <c r="AT149" s="72"/>
      <c r="AU149" s="72"/>
      <c r="AV149" s="72">
        <f>Listen!F145</f>
        <v>0.47</v>
      </c>
      <c r="AW149" s="72">
        <f>Listen!G145</f>
        <v>0.4</v>
      </c>
      <c r="AX149" s="72">
        <f>Listen!H145</f>
        <v>0.20499999999999999</v>
      </c>
      <c r="AY149" s="72">
        <f>Listen!I145</f>
        <v>0.17249999999999999</v>
      </c>
      <c r="AZ149" s="72">
        <f>Listen!J145</f>
        <v>-0.09</v>
      </c>
      <c r="BA149" s="72">
        <f>Listen!K145</f>
        <v>-7.0000000000000007E-2</v>
      </c>
      <c r="BB149" s="72">
        <f>Listen!L145</f>
        <v>-0.65</v>
      </c>
      <c r="BC149" s="126">
        <f t="shared" si="170"/>
        <v>-8.5000000000000006E-2</v>
      </c>
      <c r="BD149" s="126">
        <f t="shared" si="158"/>
        <v>-8.5000000000000006E-2</v>
      </c>
      <c r="BE149" s="124">
        <f t="shared" si="190"/>
        <v>0.14725743236784244</v>
      </c>
      <c r="BF149" s="124">
        <f t="shared" si="191"/>
        <v>0.18118821292775661</v>
      </c>
      <c r="BG149" s="124">
        <f t="shared" si="192"/>
        <v>0.19580152671755724</v>
      </c>
    </row>
    <row r="150" spans="1:59">
      <c r="A150" s="43">
        <v>41214</v>
      </c>
      <c r="B150" s="44">
        <f>+Listen!C146</f>
        <v>5.1310000000000002</v>
      </c>
      <c r="C150" s="51"/>
      <c r="D150" s="52">
        <f t="shared" si="171"/>
        <v>0.25</v>
      </c>
      <c r="E150" s="52">
        <f t="shared" si="187"/>
        <v>0.25</v>
      </c>
      <c r="F150" s="53">
        <f t="shared" si="188"/>
        <v>0.25</v>
      </c>
      <c r="G150" s="54">
        <f t="shared" si="172"/>
        <v>0.215</v>
      </c>
      <c r="H150" s="53">
        <f t="shared" si="186"/>
        <v>0.25</v>
      </c>
      <c r="I150" s="65">
        <f>I138-0.005</f>
        <v>0.36749999999999994</v>
      </c>
      <c r="J150" s="54">
        <f t="shared" si="173"/>
        <v>0.36749999999999994</v>
      </c>
      <c r="K150" s="58">
        <f t="shared" si="135"/>
        <v>0.36749999999999994</v>
      </c>
      <c r="L150" s="59">
        <f>D150+0.12</f>
        <v>0.37</v>
      </c>
      <c r="M150" s="60">
        <f t="shared" si="133"/>
        <v>0.37</v>
      </c>
      <c r="N150" s="54">
        <f t="shared" si="174"/>
        <v>0.37</v>
      </c>
      <c r="O150" s="53">
        <f>+L150+0.03</f>
        <v>0.4</v>
      </c>
      <c r="P150" s="62">
        <f>L150+0.1</f>
        <v>0.47</v>
      </c>
      <c r="Q150" s="56">
        <f t="shared" si="175"/>
        <v>0.47</v>
      </c>
      <c r="R150" s="54">
        <f t="shared" si="176"/>
        <v>0.47</v>
      </c>
      <c r="S150" s="53">
        <f>+P150+0.02</f>
        <v>0.49</v>
      </c>
      <c r="T150" s="53"/>
      <c r="U150" s="98">
        <f>D150-0.16</f>
        <v>0.09</v>
      </c>
      <c r="V150" s="98">
        <f t="shared" si="189"/>
        <v>0.14499999999999999</v>
      </c>
      <c r="W150" s="98">
        <f>(U150+B150)*0.032+U150+0.01</f>
        <v>0.26707199999999998</v>
      </c>
      <c r="X150" s="72">
        <f>AVERAGE(Y150:Y154)</f>
        <v>0.2545</v>
      </c>
      <c r="Y150" s="72">
        <v>0.23749999999999999</v>
      </c>
      <c r="Z150" s="72">
        <v>0.13750000000000001</v>
      </c>
      <c r="AA150" s="72">
        <f t="shared" si="201"/>
        <v>0.23749999999999999</v>
      </c>
      <c r="AB150" s="72">
        <f t="shared" si="202"/>
        <v>0.33750000000000002</v>
      </c>
      <c r="AC150" s="72">
        <f>Y150+0.1</f>
        <v>0.33750000000000002</v>
      </c>
      <c r="AD150" s="72">
        <f>Listen!L146</f>
        <v>-0.5</v>
      </c>
      <c r="AE150" s="72"/>
      <c r="AF150" s="72"/>
      <c r="AG150" s="110">
        <v>0</v>
      </c>
      <c r="AH150" s="101">
        <v>0</v>
      </c>
      <c r="AI150" s="101">
        <f t="shared" si="161"/>
        <v>0.02</v>
      </c>
      <c r="AJ150" s="101">
        <v>0</v>
      </c>
      <c r="AK150" s="101">
        <f t="shared" si="203"/>
        <v>0.02</v>
      </c>
      <c r="AL150" s="101">
        <f t="shared" si="134"/>
        <v>0.05</v>
      </c>
      <c r="AM150" s="101">
        <v>2.5000000000000001E-2</v>
      </c>
      <c r="AN150" s="101">
        <v>0</v>
      </c>
      <c r="AO150" s="101">
        <v>0</v>
      </c>
      <c r="AP150" s="101">
        <v>0.155</v>
      </c>
      <c r="AQ150" s="101">
        <v>5.0000000000000001E-3</v>
      </c>
      <c r="AR150" s="101">
        <v>5.5E-2</v>
      </c>
      <c r="AS150" s="101"/>
      <c r="AT150" s="72"/>
      <c r="AU150" s="72"/>
      <c r="AV150" s="72">
        <f>Listen!F146</f>
        <v>0.86</v>
      </c>
      <c r="AW150" s="72">
        <f>Listen!G146</f>
        <v>0.64500000000000002</v>
      </c>
      <c r="AX150" s="72">
        <f>Listen!H146</f>
        <v>0.3</v>
      </c>
      <c r="AY150" s="72">
        <f>Listen!I146</f>
        <v>0.24</v>
      </c>
      <c r="AZ150" s="72">
        <f>Listen!J146</f>
        <v>5.0000000000000001E-3</v>
      </c>
      <c r="BA150" s="72">
        <f>Listen!K146</f>
        <v>7.0000000000000007E-2</v>
      </c>
      <c r="BB150" s="72">
        <f>Listen!L146</f>
        <v>-0.5</v>
      </c>
      <c r="BC150" s="126">
        <f t="shared" si="170"/>
        <v>-0.10500000000000001</v>
      </c>
      <c r="BD150" s="126">
        <f t="shared" si="158"/>
        <v>-0.10500000000000001</v>
      </c>
      <c r="BE150" s="124">
        <f t="shared" si="190"/>
        <v>0.13148800305898092</v>
      </c>
      <c r="BF150" s="124">
        <f t="shared" si="191"/>
        <v>0.16593346007604556</v>
      </c>
      <c r="BG150" s="124">
        <f t="shared" si="192"/>
        <v>0.18019847328244273</v>
      </c>
    </row>
    <row r="151" spans="1:59">
      <c r="A151" s="43">
        <v>41244</v>
      </c>
      <c r="B151" s="44">
        <f>+Listen!C147</f>
        <v>5.2539999999999996</v>
      </c>
      <c r="C151" s="51"/>
      <c r="D151" s="52">
        <f t="shared" si="171"/>
        <v>0.27</v>
      </c>
      <c r="E151" s="52">
        <f t="shared" si="187"/>
        <v>0.27</v>
      </c>
      <c r="F151" s="53">
        <f t="shared" si="188"/>
        <v>0.27</v>
      </c>
      <c r="G151" s="54">
        <f t="shared" si="172"/>
        <v>0.23500000000000001</v>
      </c>
      <c r="H151" s="53">
        <f t="shared" si="186"/>
        <v>0.27</v>
      </c>
      <c r="I151" s="65">
        <f>I139-0.005</f>
        <v>0.38749999999999996</v>
      </c>
      <c r="J151" s="54">
        <f t="shared" si="173"/>
        <v>0.38749999999999996</v>
      </c>
      <c r="K151" s="58">
        <f t="shared" si="135"/>
        <v>0.38749999999999996</v>
      </c>
      <c r="L151" s="59">
        <f>D151+0.12</f>
        <v>0.39</v>
      </c>
      <c r="M151" s="60">
        <f t="shared" si="133"/>
        <v>0.39</v>
      </c>
      <c r="N151" s="54">
        <f t="shared" si="174"/>
        <v>0.39</v>
      </c>
      <c r="O151" s="53">
        <f>+L151+0.03</f>
        <v>0.42000000000000004</v>
      </c>
      <c r="P151" s="62">
        <f>L151+0.1</f>
        <v>0.49</v>
      </c>
      <c r="Q151" s="56">
        <f t="shared" si="175"/>
        <v>0.49</v>
      </c>
      <c r="R151" s="54">
        <f t="shared" si="176"/>
        <v>0.49</v>
      </c>
      <c r="S151" s="53">
        <f>+P151+0.02</f>
        <v>0.51</v>
      </c>
      <c r="T151" s="53"/>
      <c r="U151" s="98">
        <f>D151-0.16</f>
        <v>0.11000000000000001</v>
      </c>
      <c r="V151" s="98">
        <f t="shared" si="189"/>
        <v>0.16500000000000001</v>
      </c>
      <c r="W151" s="98">
        <f>(U151+B151)*0.032+U151+0.01</f>
        <v>0.29164800000000002</v>
      </c>
      <c r="X151" s="72">
        <f>AVERAGE(Z150:Z154)</f>
        <v>0.1545</v>
      </c>
      <c r="Y151" s="72">
        <v>0.25750000000000001</v>
      </c>
      <c r="Z151" s="72">
        <v>0.1575</v>
      </c>
      <c r="AA151" s="72">
        <f t="shared" si="201"/>
        <v>0.25750000000000001</v>
      </c>
      <c r="AB151" s="72">
        <f t="shared" si="202"/>
        <v>0.35750000000000004</v>
      </c>
      <c r="AC151" s="72">
        <f>Y151+0.1</f>
        <v>0.35750000000000004</v>
      </c>
      <c r="AD151" s="72">
        <f>Listen!L147</f>
        <v>-0.5</v>
      </c>
      <c r="AE151" s="72"/>
      <c r="AF151" s="72"/>
      <c r="AG151" s="110">
        <v>0</v>
      </c>
      <c r="AH151" s="101">
        <v>0</v>
      </c>
      <c r="AI151" s="101">
        <f t="shared" si="161"/>
        <v>0.02</v>
      </c>
      <c r="AJ151" s="101">
        <v>0</v>
      </c>
      <c r="AK151" s="101">
        <f t="shared" si="203"/>
        <v>0.02</v>
      </c>
      <c r="AL151" s="101">
        <f t="shared" si="134"/>
        <v>0.05</v>
      </c>
      <c r="AM151" s="101">
        <v>2.75E-2</v>
      </c>
      <c r="AN151" s="101">
        <v>0</v>
      </c>
      <c r="AO151" s="101">
        <v>0</v>
      </c>
      <c r="AP151" s="101">
        <v>0.155</v>
      </c>
      <c r="AQ151" s="101">
        <v>5.0000000000000001E-3</v>
      </c>
      <c r="AR151" s="101">
        <v>5.5E-2</v>
      </c>
      <c r="AS151" s="101"/>
      <c r="AT151" s="72"/>
      <c r="AU151" s="72"/>
      <c r="AV151" s="72">
        <f>Listen!F147</f>
        <v>1.28</v>
      </c>
      <c r="AW151" s="72">
        <f>Listen!G147</f>
        <v>0.98</v>
      </c>
      <c r="AX151" s="72">
        <f>Listen!H147</f>
        <v>0.37</v>
      </c>
      <c r="AY151" s="72">
        <f>Listen!I147</f>
        <v>0.26</v>
      </c>
      <c r="AZ151" s="72">
        <f>Listen!J147</f>
        <v>2.5000000000000001E-2</v>
      </c>
      <c r="BA151" s="72">
        <f>Listen!K147</f>
        <v>7.4999999999999997E-2</v>
      </c>
      <c r="BB151" s="72">
        <f>Listen!L147</f>
        <v>-0.5</v>
      </c>
      <c r="BC151" s="126">
        <f t="shared" si="170"/>
        <v>-0.1075</v>
      </c>
      <c r="BD151" s="126">
        <f t="shared" si="158"/>
        <v>-0.1075</v>
      </c>
      <c r="BE151" s="124">
        <f t="shared" si="190"/>
        <v>0.1342982506452538</v>
      </c>
      <c r="BF151" s="124">
        <f t="shared" si="191"/>
        <v>0.16938973384030415</v>
      </c>
      <c r="BG151" s="124">
        <f t="shared" si="192"/>
        <v>0.18321755725190841</v>
      </c>
    </row>
    <row r="152" spans="1:59">
      <c r="A152" s="43">
        <v>41275</v>
      </c>
      <c r="B152" s="44">
        <f>+Listen!C148</f>
        <v>5.2889999999999997</v>
      </c>
      <c r="C152" s="51"/>
      <c r="D152" s="52">
        <f t="shared" si="171"/>
        <v>0.28000000000000003</v>
      </c>
      <c r="E152" s="52">
        <f t="shared" si="187"/>
        <v>0.28000000000000003</v>
      </c>
      <c r="F152" s="53">
        <f t="shared" si="188"/>
        <v>0.28000000000000003</v>
      </c>
      <c r="G152" s="54">
        <f t="shared" si="172"/>
        <v>0.24500000000000002</v>
      </c>
      <c r="H152" s="53">
        <f t="shared" si="186"/>
        <v>0.28000000000000003</v>
      </c>
      <c r="I152" s="65">
        <f>I140-0.005</f>
        <v>0.39749999999999996</v>
      </c>
      <c r="J152" s="54">
        <f t="shared" si="173"/>
        <v>0.39749999999999996</v>
      </c>
      <c r="K152" s="58">
        <f t="shared" si="135"/>
        <v>0.39749999999999996</v>
      </c>
      <c r="L152" s="59">
        <f>D152+0.12</f>
        <v>0.4</v>
      </c>
      <c r="M152" s="60">
        <f t="shared" ref="M152:M173" si="204">L152-0</f>
        <v>0.4</v>
      </c>
      <c r="N152" s="54">
        <f t="shared" si="174"/>
        <v>0.4</v>
      </c>
      <c r="O152" s="53">
        <f>+L152+0.03</f>
        <v>0.43000000000000005</v>
      </c>
      <c r="P152" s="62">
        <f>L152+0.1</f>
        <v>0.5</v>
      </c>
      <c r="Q152" s="56">
        <f t="shared" si="175"/>
        <v>0.5</v>
      </c>
      <c r="R152" s="54">
        <f t="shared" si="176"/>
        <v>0.5</v>
      </c>
      <c r="S152" s="53">
        <f>+P152+0.02</f>
        <v>0.52</v>
      </c>
      <c r="T152" s="53"/>
      <c r="U152" s="98">
        <f>D152-0.16</f>
        <v>0.12000000000000002</v>
      </c>
      <c r="V152" s="98">
        <f t="shared" si="189"/>
        <v>0.17500000000000002</v>
      </c>
      <c r="W152" s="98">
        <f>(U152+B152)*0.032+U152+0.01</f>
        <v>0.30308800000000002</v>
      </c>
      <c r="X152" s="72"/>
      <c r="Y152" s="72">
        <v>0.26750000000000002</v>
      </c>
      <c r="Z152" s="72">
        <v>0.16750000000000001</v>
      </c>
      <c r="AA152" s="72">
        <f t="shared" si="201"/>
        <v>0.26750000000000002</v>
      </c>
      <c r="AB152" s="72">
        <f t="shared" si="202"/>
        <v>0.36750000000000005</v>
      </c>
      <c r="AC152" s="72">
        <f>Y152+0.1</f>
        <v>0.36750000000000005</v>
      </c>
      <c r="AD152" s="72">
        <f>Listen!L148</f>
        <v>-0.5</v>
      </c>
      <c r="AE152" s="72"/>
      <c r="AF152" s="72"/>
      <c r="AG152" s="110">
        <v>0</v>
      </c>
      <c r="AH152" s="101">
        <v>0</v>
      </c>
      <c r="AI152" s="101">
        <f t="shared" si="161"/>
        <v>0.02</v>
      </c>
      <c r="AJ152" s="101">
        <v>0</v>
      </c>
      <c r="AK152" s="101">
        <f t="shared" si="203"/>
        <v>0.02</v>
      </c>
      <c r="AL152" s="101">
        <f t="shared" ref="AL152:AL192" si="205">AL140</f>
        <v>0.05</v>
      </c>
      <c r="AM152" s="101">
        <v>0.03</v>
      </c>
      <c r="AN152" s="101">
        <v>0</v>
      </c>
      <c r="AO152" s="101">
        <v>0</v>
      </c>
      <c r="AP152" s="101">
        <v>0.155</v>
      </c>
      <c r="AQ152" s="101">
        <v>5.0000000000000001E-3</v>
      </c>
      <c r="AR152" s="101">
        <v>5.5E-2</v>
      </c>
      <c r="AS152" s="101"/>
      <c r="AT152" s="72"/>
      <c r="AU152" s="72"/>
      <c r="AV152" s="72">
        <f>Listen!F148</f>
        <v>1.61</v>
      </c>
      <c r="AW152" s="72">
        <f>Listen!G148</f>
        <v>1.2050000000000001</v>
      </c>
      <c r="AX152" s="72">
        <f>Listen!H148</f>
        <v>0.4</v>
      </c>
      <c r="AY152" s="72">
        <f>Listen!I148</f>
        <v>0.27</v>
      </c>
      <c r="AZ152" s="72">
        <f>Listen!J148</f>
        <v>3.7499999999999999E-2</v>
      </c>
      <c r="BA152" s="72">
        <f>Listen!K148</f>
        <v>0.09</v>
      </c>
      <c r="BB152" s="72">
        <f>Listen!L148</f>
        <v>-0.5</v>
      </c>
      <c r="BC152" s="126">
        <f t="shared" si="170"/>
        <v>-0.11</v>
      </c>
      <c r="BD152" s="126">
        <f t="shared" si="158"/>
        <v>-0.11</v>
      </c>
      <c r="BE152" s="124">
        <f t="shared" si="190"/>
        <v>0.13323047509798297</v>
      </c>
      <c r="BF152" s="124">
        <f t="shared" si="191"/>
        <v>0.16849619771863117</v>
      </c>
      <c r="BG152" s="124">
        <f t="shared" si="192"/>
        <v>0.18220610687022898</v>
      </c>
    </row>
    <row r="153" spans="1:59">
      <c r="A153" s="43">
        <v>41306</v>
      </c>
      <c r="B153" s="44">
        <f>+Listen!C149</f>
        <v>5.1689999999999996</v>
      </c>
      <c r="C153" s="51"/>
      <c r="D153" s="52">
        <f t="shared" si="171"/>
        <v>0.27</v>
      </c>
      <c r="E153" s="52">
        <f t="shared" si="187"/>
        <v>0.27</v>
      </c>
      <c r="F153" s="53">
        <f t="shared" si="188"/>
        <v>0.27</v>
      </c>
      <c r="G153" s="54">
        <f t="shared" si="172"/>
        <v>0.23500000000000001</v>
      </c>
      <c r="H153" s="53">
        <f t="shared" si="186"/>
        <v>0.27</v>
      </c>
      <c r="I153" s="65">
        <f>I141-0.005</f>
        <v>0.38749999999999996</v>
      </c>
      <c r="J153" s="54">
        <f t="shared" si="173"/>
        <v>0.38749999999999996</v>
      </c>
      <c r="K153" s="58">
        <f t="shared" si="135"/>
        <v>0.38749999999999996</v>
      </c>
      <c r="L153" s="59">
        <f>D153+0.12</f>
        <v>0.39</v>
      </c>
      <c r="M153" s="60">
        <f t="shared" si="204"/>
        <v>0.39</v>
      </c>
      <c r="N153" s="54">
        <f t="shared" si="174"/>
        <v>0.39</v>
      </c>
      <c r="O153" s="53">
        <f>+L153+0.03</f>
        <v>0.42000000000000004</v>
      </c>
      <c r="P153" s="62">
        <f>L153+0.1</f>
        <v>0.49</v>
      </c>
      <c r="Q153" s="56">
        <f t="shared" si="175"/>
        <v>0.49</v>
      </c>
      <c r="R153" s="54">
        <f t="shared" si="176"/>
        <v>0.49</v>
      </c>
      <c r="S153" s="53">
        <f>+P153+0.02</f>
        <v>0.51</v>
      </c>
      <c r="T153" s="53"/>
      <c r="U153" s="98">
        <f>D153-0.16</f>
        <v>0.11000000000000001</v>
      </c>
      <c r="V153" s="98">
        <f t="shared" si="189"/>
        <v>0.16500000000000001</v>
      </c>
      <c r="W153" s="98">
        <f>(U153+B153)*0.032+U153+0.01</f>
        <v>0.28892800000000002</v>
      </c>
      <c r="X153" s="72"/>
      <c r="Y153" s="72">
        <v>0.25750000000000001</v>
      </c>
      <c r="Z153" s="72">
        <v>0.1575</v>
      </c>
      <c r="AA153" s="72">
        <f t="shared" si="201"/>
        <v>0.25750000000000001</v>
      </c>
      <c r="AB153" s="72">
        <f t="shared" si="202"/>
        <v>0.35750000000000004</v>
      </c>
      <c r="AC153" s="72">
        <f>Y153+0.1</f>
        <v>0.35750000000000004</v>
      </c>
      <c r="AD153" s="72">
        <f>Listen!L149</f>
        <v>-0.5</v>
      </c>
      <c r="AE153" s="72"/>
      <c r="AF153" s="72"/>
      <c r="AG153" s="110">
        <v>0</v>
      </c>
      <c r="AH153" s="101">
        <v>0</v>
      </c>
      <c r="AI153" s="101">
        <f t="shared" si="161"/>
        <v>0.02</v>
      </c>
      <c r="AJ153" s="101">
        <v>0</v>
      </c>
      <c r="AK153" s="101">
        <f t="shared" si="203"/>
        <v>0.02</v>
      </c>
      <c r="AL153" s="101">
        <f t="shared" si="205"/>
        <v>0.05</v>
      </c>
      <c r="AM153" s="101">
        <v>3.2500000000000001E-2</v>
      </c>
      <c r="AN153" s="101">
        <v>0</v>
      </c>
      <c r="AO153" s="101">
        <v>0</v>
      </c>
      <c r="AP153" s="101">
        <v>0.155</v>
      </c>
      <c r="AQ153" s="101">
        <v>5.0000000000000001E-3</v>
      </c>
      <c r="AR153" s="101">
        <v>5.5E-2</v>
      </c>
      <c r="AS153" s="101"/>
      <c r="AT153" s="72"/>
      <c r="AU153" s="72"/>
      <c r="AV153" s="72">
        <f>Listen!F149</f>
        <v>1.57</v>
      </c>
      <c r="AW153" s="72">
        <f>Listen!G149</f>
        <v>1.2050000000000001</v>
      </c>
      <c r="AX153" s="72">
        <f>Listen!H149</f>
        <v>0.39</v>
      </c>
      <c r="AY153" s="72">
        <f>Listen!I149</f>
        <v>0.27</v>
      </c>
      <c r="AZ153" s="72">
        <f>Listen!J149</f>
        <v>4.2500000000000003E-2</v>
      </c>
      <c r="BA153" s="72">
        <f>Listen!K149</f>
        <v>0.09</v>
      </c>
      <c r="BB153" s="72">
        <f>Listen!L149</f>
        <v>-0.5</v>
      </c>
      <c r="BC153" s="126">
        <f t="shared" si="170"/>
        <v>-0.10250000000000001</v>
      </c>
      <c r="BD153" s="126">
        <f t="shared" si="158"/>
        <v>-0.10250000000000001</v>
      </c>
      <c r="BE153" s="124">
        <f t="shared" si="190"/>
        <v>0.13577277506930499</v>
      </c>
      <c r="BF153" s="124">
        <f t="shared" si="191"/>
        <v>0.17043536121673</v>
      </c>
      <c r="BG153" s="124">
        <f t="shared" si="192"/>
        <v>0.18455343511450381</v>
      </c>
    </row>
    <row r="154" spans="1:59">
      <c r="A154" s="43">
        <v>41334</v>
      </c>
      <c r="B154" s="44">
        <f>+Listen!C150</f>
        <v>5.0289999999999999</v>
      </c>
      <c r="C154" s="51"/>
      <c r="D154" s="52">
        <f t="shared" si="171"/>
        <v>0.26500000000000001</v>
      </c>
      <c r="E154" s="52">
        <f t="shared" si="187"/>
        <v>0.26500000000000001</v>
      </c>
      <c r="F154" s="53">
        <f t="shared" si="188"/>
        <v>0.26500000000000001</v>
      </c>
      <c r="G154" s="54">
        <f t="shared" si="172"/>
        <v>0.23</v>
      </c>
      <c r="H154" s="53">
        <f t="shared" si="186"/>
        <v>0.26500000000000001</v>
      </c>
      <c r="I154" s="65">
        <f>I142-0.005</f>
        <v>0.38249999999999995</v>
      </c>
      <c r="J154" s="54">
        <f t="shared" si="173"/>
        <v>0.38249999999999995</v>
      </c>
      <c r="K154" s="58">
        <f t="shared" si="135"/>
        <v>0.38249999999999995</v>
      </c>
      <c r="L154" s="59">
        <f>D154+0.12</f>
        <v>0.38500000000000001</v>
      </c>
      <c r="M154" s="60">
        <f t="shared" si="204"/>
        <v>0.38500000000000001</v>
      </c>
      <c r="N154" s="54">
        <f t="shared" si="174"/>
        <v>0.38500000000000001</v>
      </c>
      <c r="O154" s="53">
        <f>+L154+0.03</f>
        <v>0.41500000000000004</v>
      </c>
      <c r="P154" s="62">
        <f>L154+0.1</f>
        <v>0.48499999999999999</v>
      </c>
      <c r="Q154" s="56">
        <f t="shared" si="175"/>
        <v>0.48499999999999999</v>
      </c>
      <c r="R154" s="54">
        <f t="shared" si="176"/>
        <v>0.48499999999999999</v>
      </c>
      <c r="S154" s="53">
        <f>+P154+0.02</f>
        <v>0.505</v>
      </c>
      <c r="T154" s="53"/>
      <c r="U154" s="98">
        <f>D154-0.16</f>
        <v>0.10500000000000001</v>
      </c>
      <c r="V154" s="98">
        <f t="shared" si="189"/>
        <v>0.16</v>
      </c>
      <c r="W154" s="98">
        <f>(U154+B154)*0.032+U154+0.01</f>
        <v>0.27928800000000004</v>
      </c>
      <c r="X154" s="72"/>
      <c r="Y154" s="72">
        <v>0.2525</v>
      </c>
      <c r="Z154" s="72">
        <v>0.1525</v>
      </c>
      <c r="AA154" s="72">
        <f t="shared" si="201"/>
        <v>0.2525</v>
      </c>
      <c r="AB154" s="72">
        <f t="shared" si="202"/>
        <v>0.35250000000000004</v>
      </c>
      <c r="AC154" s="72">
        <f>Y154+0.1</f>
        <v>0.35250000000000004</v>
      </c>
      <c r="AD154" s="72">
        <f>Listen!L150</f>
        <v>-0.5</v>
      </c>
      <c r="AE154" s="72"/>
      <c r="AF154" s="72"/>
      <c r="AG154" s="110">
        <v>0</v>
      </c>
      <c r="AH154" s="101">
        <v>0</v>
      </c>
      <c r="AI154" s="101">
        <f t="shared" si="161"/>
        <v>0.02</v>
      </c>
      <c r="AJ154" s="101">
        <v>0</v>
      </c>
      <c r="AK154" s="101">
        <f t="shared" si="203"/>
        <v>0.02</v>
      </c>
      <c r="AL154" s="101">
        <f t="shared" si="205"/>
        <v>0.05</v>
      </c>
      <c r="AM154" s="101">
        <v>3.5000000000000003E-2</v>
      </c>
      <c r="AN154" s="101">
        <v>0</v>
      </c>
      <c r="AO154" s="101">
        <v>0</v>
      </c>
      <c r="AP154" s="101">
        <v>0.155</v>
      </c>
      <c r="AQ154" s="101">
        <v>5.0000000000000001E-3</v>
      </c>
      <c r="AR154" s="101">
        <v>5.5E-2</v>
      </c>
      <c r="AS154" s="101"/>
      <c r="AT154" s="72"/>
      <c r="AU154" s="72"/>
      <c r="AV154" s="72">
        <f>Listen!F150</f>
        <v>0.93</v>
      </c>
      <c r="AW154" s="72">
        <f>Listen!G150</f>
        <v>0.81499999999999995</v>
      </c>
      <c r="AX154" s="72">
        <f>Listen!H150</f>
        <v>0.39</v>
      </c>
      <c r="AY154" s="72">
        <f>Listen!I150</f>
        <v>0.24</v>
      </c>
      <c r="AZ154" s="72">
        <f>Listen!J150</f>
        <v>0.04</v>
      </c>
      <c r="BA154" s="72">
        <f>Listen!K150</f>
        <v>7.4999999999999997E-2</v>
      </c>
      <c r="BB154" s="72">
        <f>Listen!L150</f>
        <v>-0.5</v>
      </c>
      <c r="BC154" s="126">
        <f t="shared" si="170"/>
        <v>-0.1</v>
      </c>
      <c r="BD154" s="126">
        <f t="shared" si="158"/>
        <v>-0.1</v>
      </c>
      <c r="BE154" s="124">
        <f t="shared" si="190"/>
        <v>0.13221336392314312</v>
      </c>
      <c r="BF154" s="124">
        <f t="shared" si="191"/>
        <v>0.16613878326996198</v>
      </c>
      <c r="BG154" s="124">
        <f t="shared" si="192"/>
        <v>0.18075572519083968</v>
      </c>
    </row>
    <row r="155" spans="1:59">
      <c r="A155" s="43">
        <v>41365</v>
      </c>
      <c r="B155" s="44">
        <f>+Listen!C151</f>
        <v>4.9000000000000004</v>
      </c>
      <c r="C155" s="51"/>
      <c r="D155" s="52">
        <f t="shared" si="171"/>
        <v>0.19</v>
      </c>
      <c r="E155" s="52">
        <f t="shared" si="187"/>
        <v>0.19</v>
      </c>
      <c r="F155" s="53">
        <f t="shared" si="188"/>
        <v>0.19</v>
      </c>
      <c r="G155" s="54">
        <f t="shared" si="172"/>
        <v>0.155</v>
      </c>
      <c r="H155" s="53">
        <f t="shared" si="186"/>
        <v>0.19</v>
      </c>
      <c r="I155" s="65">
        <f>D155</f>
        <v>0.19</v>
      </c>
      <c r="J155" s="54">
        <f t="shared" si="173"/>
        <v>0.19</v>
      </c>
      <c r="K155" s="58">
        <f t="shared" si="135"/>
        <v>0.19</v>
      </c>
      <c r="L155" s="62">
        <f>D155+0.025</f>
        <v>0.215</v>
      </c>
      <c r="M155" s="60">
        <f t="shared" si="204"/>
        <v>0.215</v>
      </c>
      <c r="N155" s="54">
        <f t="shared" si="174"/>
        <v>0.215</v>
      </c>
      <c r="O155" s="53">
        <f>+L155+0.02</f>
        <v>0.23499999999999999</v>
      </c>
      <c r="P155" s="79">
        <f>D155-0.005</f>
        <v>0.185</v>
      </c>
      <c r="Q155" s="56">
        <f t="shared" si="175"/>
        <v>0.185</v>
      </c>
      <c r="R155" s="54">
        <f t="shared" si="176"/>
        <v>0.185</v>
      </c>
      <c r="S155" s="53">
        <f>+P155</f>
        <v>0.185</v>
      </c>
      <c r="T155" s="53"/>
      <c r="U155" s="98">
        <f t="shared" ref="U155:U161" si="206">D155-0.2</f>
        <v>-1.0000000000000009E-2</v>
      </c>
      <c r="V155" s="98">
        <f t="shared" si="189"/>
        <v>4.4999999999999991E-2</v>
      </c>
      <c r="W155" s="98">
        <f>D155</f>
        <v>0.19</v>
      </c>
      <c r="X155" s="72">
        <f>AVERAGE(Y155:Y161)</f>
        <v>0.17892857142857141</v>
      </c>
      <c r="Y155" s="72">
        <v>0.1875</v>
      </c>
      <c r="Z155" s="72">
        <v>9.7500000000000003E-2</v>
      </c>
      <c r="AA155" s="72">
        <f t="shared" si="201"/>
        <v>0.1875</v>
      </c>
      <c r="AB155" s="72">
        <f t="shared" si="202"/>
        <v>0.23749999999999999</v>
      </c>
      <c r="AC155" s="72">
        <f>Y155+0.05</f>
        <v>0.23749999999999999</v>
      </c>
      <c r="AD155" s="72">
        <f>Listen!L151</f>
        <v>-0.65</v>
      </c>
      <c r="AE155" s="72"/>
      <c r="AF155" s="72"/>
      <c r="AG155" s="110">
        <v>0</v>
      </c>
      <c r="AH155" s="101">
        <v>0</v>
      </c>
      <c r="AI155" s="101">
        <f t="shared" si="161"/>
        <v>5.0000000000000001E-3</v>
      </c>
      <c r="AJ155" s="101">
        <v>0</v>
      </c>
      <c r="AK155" s="101">
        <f t="shared" si="203"/>
        <v>5.0000000000000001E-3</v>
      </c>
      <c r="AL155" s="101">
        <f t="shared" si="205"/>
        <v>0.04</v>
      </c>
      <c r="AM155" s="101">
        <v>7.4999999999999997E-3</v>
      </c>
      <c r="AN155" s="101">
        <v>0</v>
      </c>
      <c r="AO155" s="101">
        <v>0</v>
      </c>
      <c r="AP155" s="101">
        <v>0.155</v>
      </c>
      <c r="AQ155" s="101">
        <v>0</v>
      </c>
      <c r="AR155" s="101">
        <v>0.04</v>
      </c>
      <c r="AS155" s="101"/>
      <c r="AT155" s="72"/>
      <c r="AU155" s="72"/>
      <c r="AV155" s="72">
        <f>Listen!F151</f>
        <v>0.5</v>
      </c>
      <c r="AW155" s="72">
        <f>Listen!G151</f>
        <v>0.435</v>
      </c>
      <c r="AX155" s="72">
        <f>Listen!H151</f>
        <v>0.24</v>
      </c>
      <c r="AY155" s="72">
        <f>Listen!I151</f>
        <v>0.17</v>
      </c>
      <c r="AZ155" s="72">
        <f>Listen!J151</f>
        <v>-0.09</v>
      </c>
      <c r="BA155" s="72">
        <f>Listen!K151</f>
        <v>-7.0000000000000007E-2</v>
      </c>
      <c r="BB155" s="72">
        <f>Listen!L151</f>
        <v>-0.65</v>
      </c>
      <c r="BC155" s="126">
        <f t="shared" si="170"/>
        <v>-8.5000000000000006E-2</v>
      </c>
      <c r="BD155" s="126">
        <f t="shared" si="158"/>
        <v>-8.5000000000000006E-2</v>
      </c>
      <c r="BE155" s="124">
        <f t="shared" si="190"/>
        <v>0.14218956122741611</v>
      </c>
      <c r="BF155" s="124">
        <f t="shared" si="191"/>
        <v>0.1755038022813688</v>
      </c>
      <c r="BG155" s="124">
        <f t="shared" si="192"/>
        <v>0.19053435114503819</v>
      </c>
    </row>
    <row r="156" spans="1:59">
      <c r="A156" s="43">
        <v>41395</v>
      </c>
      <c r="B156" s="44">
        <f>+Listen!C152</f>
        <v>4.944</v>
      </c>
      <c r="C156" s="51"/>
      <c r="D156" s="52">
        <f t="shared" si="171"/>
        <v>0.18</v>
      </c>
      <c r="E156" s="52">
        <f t="shared" si="187"/>
        <v>0.18</v>
      </c>
      <c r="F156" s="53">
        <f t="shared" si="188"/>
        <v>0.18</v>
      </c>
      <c r="G156" s="54">
        <f t="shared" si="172"/>
        <v>0.14499999999999999</v>
      </c>
      <c r="H156" s="53">
        <f t="shared" si="186"/>
        <v>0.18</v>
      </c>
      <c r="I156" s="65">
        <f t="shared" ref="I156:I161" si="207">D156</f>
        <v>0.18</v>
      </c>
      <c r="J156" s="54">
        <f t="shared" si="173"/>
        <v>0.18</v>
      </c>
      <c r="K156" s="58">
        <f t="shared" si="135"/>
        <v>0.18</v>
      </c>
      <c r="L156" s="62">
        <f t="shared" ref="L156:L161" si="208">D156+0.025</f>
        <v>0.20499999999999999</v>
      </c>
      <c r="M156" s="60">
        <f t="shared" si="204"/>
        <v>0.20499999999999999</v>
      </c>
      <c r="N156" s="54">
        <f t="shared" si="174"/>
        <v>0.20499999999999999</v>
      </c>
      <c r="O156" s="53">
        <f t="shared" ref="O156:O161" si="209">+L156+0.02</f>
        <v>0.22499999999999998</v>
      </c>
      <c r="P156" s="79">
        <f t="shared" ref="P156:P161" si="210">D156-0.005</f>
        <v>0.17499999999999999</v>
      </c>
      <c r="Q156" s="56">
        <f t="shared" si="175"/>
        <v>0.17499999999999999</v>
      </c>
      <c r="R156" s="54">
        <f t="shared" si="176"/>
        <v>0.17499999999999999</v>
      </c>
      <c r="S156" s="53">
        <f t="shared" ref="S156:S161" si="211">+P156</f>
        <v>0.17499999999999999</v>
      </c>
      <c r="T156" s="53"/>
      <c r="U156" s="98">
        <f t="shared" si="206"/>
        <v>-2.0000000000000018E-2</v>
      </c>
      <c r="V156" s="98">
        <f t="shared" si="189"/>
        <v>3.4999999999999983E-2</v>
      </c>
      <c r="W156" s="98">
        <f t="shared" ref="W156:W161" si="212">D156</f>
        <v>0.18</v>
      </c>
      <c r="X156" s="72">
        <f>AVERAGE(Z155:Z161)</f>
        <v>8.892857142857144E-2</v>
      </c>
      <c r="Y156" s="72">
        <v>0.17749999999999999</v>
      </c>
      <c r="Z156" s="72">
        <v>8.7499999999999994E-2</v>
      </c>
      <c r="AA156" s="72">
        <f t="shared" si="201"/>
        <v>0.17749999999999999</v>
      </c>
      <c r="AB156" s="72">
        <f t="shared" si="202"/>
        <v>0.22749999999999998</v>
      </c>
      <c r="AC156" s="72">
        <f t="shared" ref="AC156:AC161" si="213">Y156+0.05</f>
        <v>0.22749999999999998</v>
      </c>
      <c r="AD156" s="72">
        <f>Listen!L152</f>
        <v>-0.65</v>
      </c>
      <c r="AE156" s="72"/>
      <c r="AF156" s="72"/>
      <c r="AG156" s="110">
        <v>0</v>
      </c>
      <c r="AH156" s="101">
        <v>0</v>
      </c>
      <c r="AI156" s="101">
        <f t="shared" si="161"/>
        <v>5.0000000000000001E-3</v>
      </c>
      <c r="AJ156" s="101">
        <v>0</v>
      </c>
      <c r="AK156" s="101">
        <f t="shared" si="203"/>
        <v>5.0000000000000001E-3</v>
      </c>
      <c r="AL156" s="101">
        <f t="shared" si="205"/>
        <v>0.04</v>
      </c>
      <c r="AM156" s="101">
        <v>7.4999999999999997E-3</v>
      </c>
      <c r="AN156" s="101">
        <v>0</v>
      </c>
      <c r="AO156" s="101">
        <v>0</v>
      </c>
      <c r="AP156" s="101">
        <v>0.155</v>
      </c>
      <c r="AQ156" s="101">
        <v>0</v>
      </c>
      <c r="AR156" s="101">
        <v>0.04</v>
      </c>
      <c r="AS156" s="101"/>
      <c r="AT156" s="72"/>
      <c r="AU156" s="72"/>
      <c r="AV156" s="72">
        <f>Listen!F152</f>
        <v>0.44</v>
      </c>
      <c r="AW156" s="72">
        <f>Listen!G152</f>
        <v>0.38500000000000001</v>
      </c>
      <c r="AX156" s="72">
        <f>Listen!H152</f>
        <v>0.19500000000000001</v>
      </c>
      <c r="AY156" s="72">
        <f>Listen!I152</f>
        <v>0.16500000000000001</v>
      </c>
      <c r="AZ156" s="72">
        <f>Listen!J152</f>
        <v>-0.09</v>
      </c>
      <c r="BA156" s="72">
        <f>Listen!K152</f>
        <v>-7.0000000000000007E-2</v>
      </c>
      <c r="BB156" s="72">
        <f>Listen!L152</f>
        <v>-0.65</v>
      </c>
      <c r="BC156" s="126">
        <f t="shared" si="170"/>
        <v>-8.5000000000000006E-2</v>
      </c>
      <c r="BD156" s="126">
        <f t="shared" si="158"/>
        <v>-8.5000000000000006E-2</v>
      </c>
      <c r="BE156" s="124">
        <f t="shared" si="190"/>
        <v>0.14412857279418795</v>
      </c>
      <c r="BF156" s="124">
        <f t="shared" si="191"/>
        <v>0.1776787072243346</v>
      </c>
      <c r="BG156" s="124">
        <f t="shared" si="192"/>
        <v>0.19254961832061068</v>
      </c>
    </row>
    <row r="157" spans="1:59">
      <c r="A157" s="43">
        <v>41426</v>
      </c>
      <c r="B157" s="44">
        <f>+Listen!C153</f>
        <v>4.9809999999999999</v>
      </c>
      <c r="C157" s="51"/>
      <c r="D157" s="52">
        <f t="shared" si="171"/>
        <v>0.17</v>
      </c>
      <c r="E157" s="52">
        <f t="shared" si="187"/>
        <v>0.17</v>
      </c>
      <c r="F157" s="53">
        <f t="shared" si="188"/>
        <v>0.17</v>
      </c>
      <c r="G157" s="54">
        <f t="shared" si="172"/>
        <v>0.13500000000000001</v>
      </c>
      <c r="H157" s="53">
        <f t="shared" si="186"/>
        <v>0.17</v>
      </c>
      <c r="I157" s="65">
        <f t="shared" si="207"/>
        <v>0.17</v>
      </c>
      <c r="J157" s="54">
        <f t="shared" si="173"/>
        <v>0.17</v>
      </c>
      <c r="K157" s="58">
        <f t="shared" si="135"/>
        <v>0.17</v>
      </c>
      <c r="L157" s="62">
        <f t="shared" si="208"/>
        <v>0.19500000000000001</v>
      </c>
      <c r="M157" s="60">
        <f t="shared" si="204"/>
        <v>0.19500000000000001</v>
      </c>
      <c r="N157" s="54">
        <f t="shared" si="174"/>
        <v>0.19500000000000001</v>
      </c>
      <c r="O157" s="53">
        <f t="shared" si="209"/>
        <v>0.215</v>
      </c>
      <c r="P157" s="79">
        <f t="shared" si="210"/>
        <v>0.16500000000000001</v>
      </c>
      <c r="Q157" s="56">
        <f t="shared" si="175"/>
        <v>0.16500000000000001</v>
      </c>
      <c r="R157" s="54">
        <f t="shared" si="176"/>
        <v>0.16500000000000001</v>
      </c>
      <c r="S157" s="53">
        <f t="shared" si="211"/>
        <v>0.16500000000000001</v>
      </c>
      <c r="T157" s="53"/>
      <c r="U157" s="98">
        <f t="shared" si="206"/>
        <v>-0.03</v>
      </c>
      <c r="V157" s="98">
        <f t="shared" si="189"/>
        <v>2.5000000000000001E-2</v>
      </c>
      <c r="W157" s="98">
        <f t="shared" si="212"/>
        <v>0.17</v>
      </c>
      <c r="X157" s="72"/>
      <c r="Y157" s="72">
        <v>0.16750000000000001</v>
      </c>
      <c r="Z157" s="72">
        <v>7.7499999999999999E-2</v>
      </c>
      <c r="AA157" s="72">
        <f t="shared" si="201"/>
        <v>0.16750000000000001</v>
      </c>
      <c r="AB157" s="72">
        <f t="shared" si="202"/>
        <v>0.21750000000000003</v>
      </c>
      <c r="AC157" s="72">
        <f t="shared" si="213"/>
        <v>0.21750000000000003</v>
      </c>
      <c r="AD157" s="72">
        <f>Listen!L153</f>
        <v>-0.65</v>
      </c>
      <c r="AE157" s="72"/>
      <c r="AF157" s="72"/>
      <c r="AG157" s="110">
        <v>0</v>
      </c>
      <c r="AH157" s="101">
        <v>0</v>
      </c>
      <c r="AI157" s="101">
        <f t="shared" si="161"/>
        <v>5.0000000000000001E-3</v>
      </c>
      <c r="AJ157" s="101">
        <v>0</v>
      </c>
      <c r="AK157" s="101">
        <f t="shared" si="203"/>
        <v>5.0000000000000001E-3</v>
      </c>
      <c r="AL157" s="101">
        <f t="shared" si="205"/>
        <v>0.04</v>
      </c>
      <c r="AM157" s="101">
        <v>7.4999999999999997E-3</v>
      </c>
      <c r="AN157" s="101">
        <v>0</v>
      </c>
      <c r="AO157" s="101">
        <v>0</v>
      </c>
      <c r="AP157" s="101">
        <v>0.155</v>
      </c>
      <c r="AQ157" s="101">
        <v>0</v>
      </c>
      <c r="AR157" s="101">
        <v>0.04</v>
      </c>
      <c r="AS157" s="101"/>
      <c r="AT157" s="72"/>
      <c r="AU157" s="72"/>
      <c r="AV157" s="72">
        <f>Listen!F153</f>
        <v>0.44</v>
      </c>
      <c r="AW157" s="72">
        <f>Listen!G153</f>
        <v>0.38500000000000001</v>
      </c>
      <c r="AX157" s="72">
        <f>Listen!H153</f>
        <v>0.19500000000000001</v>
      </c>
      <c r="AY157" s="72">
        <f>Listen!I153</f>
        <v>0.17</v>
      </c>
      <c r="AZ157" s="72">
        <f>Listen!J153</f>
        <v>-0.09</v>
      </c>
      <c r="BA157" s="72">
        <f>Listen!K153</f>
        <v>-7.0000000000000007E-2</v>
      </c>
      <c r="BB157" s="72">
        <f>Listen!L153</f>
        <v>-0.65</v>
      </c>
      <c r="BC157" s="126">
        <f t="shared" si="170"/>
        <v>-8.5000000000000006E-2</v>
      </c>
      <c r="BD157" s="126">
        <f t="shared" si="158"/>
        <v>-8.5000000000000006E-2</v>
      </c>
      <c r="BE157" s="124">
        <f t="shared" si="190"/>
        <v>0.14575910524806418</v>
      </c>
      <c r="BF157" s="124">
        <f t="shared" si="191"/>
        <v>0.17950760456273762</v>
      </c>
      <c r="BG157" s="124">
        <f t="shared" si="192"/>
        <v>0.19424427480916029</v>
      </c>
    </row>
    <row r="158" spans="1:59">
      <c r="A158" s="43">
        <v>41456</v>
      </c>
      <c r="B158" s="44">
        <f>+Listen!C154</f>
        <v>5.0209999999999999</v>
      </c>
      <c r="C158" s="51"/>
      <c r="D158" s="52">
        <f t="shared" si="171"/>
        <v>0.17</v>
      </c>
      <c r="E158" s="52">
        <f t="shared" si="187"/>
        <v>0.17</v>
      </c>
      <c r="F158" s="53">
        <f t="shared" si="188"/>
        <v>0.17</v>
      </c>
      <c r="G158" s="54">
        <f t="shared" si="172"/>
        <v>0.13500000000000001</v>
      </c>
      <c r="H158" s="53">
        <f t="shared" si="186"/>
        <v>0.17</v>
      </c>
      <c r="I158" s="65">
        <f t="shared" si="207"/>
        <v>0.17</v>
      </c>
      <c r="J158" s="54">
        <f t="shared" si="173"/>
        <v>0.17</v>
      </c>
      <c r="K158" s="58">
        <f t="shared" ref="K158:K173" si="214">I158+0</f>
        <v>0.17</v>
      </c>
      <c r="L158" s="62">
        <f t="shared" si="208"/>
        <v>0.19500000000000001</v>
      </c>
      <c r="M158" s="60">
        <f t="shared" si="204"/>
        <v>0.19500000000000001</v>
      </c>
      <c r="N158" s="54">
        <f t="shared" si="174"/>
        <v>0.19500000000000001</v>
      </c>
      <c r="O158" s="53">
        <f t="shared" si="209"/>
        <v>0.215</v>
      </c>
      <c r="P158" s="79">
        <f t="shared" si="210"/>
        <v>0.16500000000000001</v>
      </c>
      <c r="Q158" s="56">
        <f t="shared" si="175"/>
        <v>0.16500000000000001</v>
      </c>
      <c r="R158" s="54">
        <f t="shared" si="176"/>
        <v>0.16500000000000001</v>
      </c>
      <c r="S158" s="53">
        <f t="shared" si="211"/>
        <v>0.16500000000000001</v>
      </c>
      <c r="T158" s="53"/>
      <c r="U158" s="98">
        <f t="shared" si="206"/>
        <v>-0.03</v>
      </c>
      <c r="V158" s="98">
        <f t="shared" si="189"/>
        <v>2.5000000000000001E-2</v>
      </c>
      <c r="W158" s="98">
        <f t="shared" si="212"/>
        <v>0.17</v>
      </c>
      <c r="X158" s="72"/>
      <c r="Y158" s="72">
        <v>0.16750000000000001</v>
      </c>
      <c r="Z158" s="72">
        <v>7.7499999999999999E-2</v>
      </c>
      <c r="AA158" s="72">
        <f t="shared" si="201"/>
        <v>0.16750000000000001</v>
      </c>
      <c r="AB158" s="72">
        <f t="shared" si="202"/>
        <v>0.21750000000000003</v>
      </c>
      <c r="AC158" s="72">
        <f t="shared" si="213"/>
        <v>0.21750000000000003</v>
      </c>
      <c r="AD158" s="72">
        <f>Listen!L154</f>
        <v>-0.65</v>
      </c>
      <c r="AE158" s="72"/>
      <c r="AF158" s="72"/>
      <c r="AG158" s="110">
        <v>0</v>
      </c>
      <c r="AH158" s="101">
        <v>0</v>
      </c>
      <c r="AI158" s="101">
        <f t="shared" si="161"/>
        <v>5.0000000000000001E-3</v>
      </c>
      <c r="AJ158" s="101">
        <v>0</v>
      </c>
      <c r="AK158" s="101">
        <f t="shared" si="203"/>
        <v>5.0000000000000001E-3</v>
      </c>
      <c r="AL158" s="101">
        <f t="shared" si="205"/>
        <v>0.04</v>
      </c>
      <c r="AM158" s="101">
        <v>0.01</v>
      </c>
      <c r="AN158" s="101">
        <v>0</v>
      </c>
      <c r="AO158" s="101">
        <v>0</v>
      </c>
      <c r="AP158" s="101">
        <v>0.155</v>
      </c>
      <c r="AQ158" s="101">
        <v>0</v>
      </c>
      <c r="AR158" s="101">
        <v>0.04</v>
      </c>
      <c r="AS158" s="101"/>
      <c r="AT158" s="72"/>
      <c r="AU158" s="72"/>
      <c r="AV158" s="72">
        <f>Listen!F154</f>
        <v>0.5</v>
      </c>
      <c r="AW158" s="72">
        <f>Listen!G154</f>
        <v>0.39750000000000002</v>
      </c>
      <c r="AX158" s="72">
        <f>Listen!H154</f>
        <v>0.26500000000000001</v>
      </c>
      <c r="AY158" s="72">
        <f>Listen!I154</f>
        <v>0.17499999999999999</v>
      </c>
      <c r="AZ158" s="72">
        <f>Listen!J154</f>
        <v>-0.09</v>
      </c>
      <c r="BA158" s="72">
        <f>Listen!K154</f>
        <v>-7.0000000000000007E-2</v>
      </c>
      <c r="BB158" s="72">
        <f>Listen!L154</f>
        <v>-0.65</v>
      </c>
      <c r="BC158" s="126">
        <f t="shared" si="170"/>
        <v>-8.5000000000000006E-2</v>
      </c>
      <c r="BD158" s="126">
        <f t="shared" si="158"/>
        <v>-8.5000000000000006E-2</v>
      </c>
      <c r="BE158" s="124">
        <f t="shared" si="190"/>
        <v>0.1475218430360386</v>
      </c>
      <c r="BF158" s="124">
        <f t="shared" si="191"/>
        <v>0.18148479087452468</v>
      </c>
      <c r="BG158" s="124">
        <f t="shared" si="192"/>
        <v>0.19607633587786261</v>
      </c>
    </row>
    <row r="159" spans="1:59">
      <c r="A159" s="43">
        <v>41487</v>
      </c>
      <c r="B159" s="44">
        <f>+Listen!C155</f>
        <v>5.069</v>
      </c>
      <c r="C159" s="51"/>
      <c r="D159" s="52">
        <f t="shared" si="171"/>
        <v>0.17</v>
      </c>
      <c r="E159" s="52">
        <f t="shared" si="187"/>
        <v>0.17</v>
      </c>
      <c r="F159" s="53">
        <f t="shared" si="188"/>
        <v>0.17</v>
      </c>
      <c r="G159" s="54">
        <f t="shared" si="172"/>
        <v>0.13500000000000001</v>
      </c>
      <c r="H159" s="53">
        <f t="shared" si="186"/>
        <v>0.17</v>
      </c>
      <c r="I159" s="65">
        <f t="shared" si="207"/>
        <v>0.17</v>
      </c>
      <c r="J159" s="54">
        <f t="shared" si="173"/>
        <v>0.17</v>
      </c>
      <c r="K159" s="58">
        <f t="shared" si="214"/>
        <v>0.17</v>
      </c>
      <c r="L159" s="62">
        <f t="shared" si="208"/>
        <v>0.19500000000000001</v>
      </c>
      <c r="M159" s="60">
        <f t="shared" si="204"/>
        <v>0.19500000000000001</v>
      </c>
      <c r="N159" s="54">
        <f t="shared" si="174"/>
        <v>0.19500000000000001</v>
      </c>
      <c r="O159" s="53">
        <f t="shared" si="209"/>
        <v>0.215</v>
      </c>
      <c r="P159" s="79">
        <f t="shared" si="210"/>
        <v>0.16500000000000001</v>
      </c>
      <c r="Q159" s="56">
        <f t="shared" si="175"/>
        <v>0.16500000000000001</v>
      </c>
      <c r="R159" s="54">
        <f t="shared" si="176"/>
        <v>0.16500000000000001</v>
      </c>
      <c r="S159" s="53">
        <f t="shared" si="211"/>
        <v>0.16500000000000001</v>
      </c>
      <c r="T159" s="53"/>
      <c r="U159" s="98">
        <f t="shared" si="206"/>
        <v>-0.03</v>
      </c>
      <c r="V159" s="98">
        <f t="shared" si="189"/>
        <v>2.5000000000000001E-2</v>
      </c>
      <c r="W159" s="98">
        <f t="shared" si="212"/>
        <v>0.17</v>
      </c>
      <c r="X159" s="72"/>
      <c r="Y159" s="72">
        <v>0.16750000000000001</v>
      </c>
      <c r="Z159" s="72">
        <v>7.7499999999999999E-2</v>
      </c>
      <c r="AA159" s="72">
        <f t="shared" si="201"/>
        <v>0.16750000000000001</v>
      </c>
      <c r="AB159" s="72">
        <f t="shared" si="202"/>
        <v>0.21750000000000003</v>
      </c>
      <c r="AC159" s="72">
        <f t="shared" si="213"/>
        <v>0.21750000000000003</v>
      </c>
      <c r="AD159" s="72">
        <f>Listen!L155</f>
        <v>-0.65</v>
      </c>
      <c r="AE159" s="72"/>
      <c r="AF159" s="72"/>
      <c r="AG159" s="110">
        <v>0</v>
      </c>
      <c r="AH159" s="101">
        <v>0</v>
      </c>
      <c r="AI159" s="101">
        <f t="shared" si="161"/>
        <v>5.0000000000000001E-3</v>
      </c>
      <c r="AJ159" s="101">
        <v>0</v>
      </c>
      <c r="AK159" s="101">
        <f t="shared" si="203"/>
        <v>5.0000000000000001E-3</v>
      </c>
      <c r="AL159" s="101">
        <f t="shared" si="205"/>
        <v>0.04</v>
      </c>
      <c r="AM159" s="101">
        <v>1.2500000000000001E-2</v>
      </c>
      <c r="AN159" s="101">
        <v>0</v>
      </c>
      <c r="AO159" s="101">
        <v>0</v>
      </c>
      <c r="AP159" s="101">
        <v>0.155</v>
      </c>
      <c r="AQ159" s="101">
        <v>0</v>
      </c>
      <c r="AR159" s="101">
        <v>0.04</v>
      </c>
      <c r="AS159" s="101"/>
      <c r="AT159" s="72"/>
      <c r="AU159" s="72"/>
      <c r="AV159" s="72">
        <f>Listen!F155</f>
        <v>0.5</v>
      </c>
      <c r="AW159" s="72">
        <f>Listen!G155</f>
        <v>0.4</v>
      </c>
      <c r="AX159" s="72">
        <f>Listen!H155</f>
        <v>0.20499999999999999</v>
      </c>
      <c r="AY159" s="72">
        <f>Listen!I155</f>
        <v>0.17499999999999999</v>
      </c>
      <c r="AZ159" s="72">
        <f>Listen!J155</f>
        <v>-0.09</v>
      </c>
      <c r="BA159" s="72">
        <f>Listen!K155</f>
        <v>-7.0000000000000007E-2</v>
      </c>
      <c r="BB159" s="72">
        <f>Listen!L155</f>
        <v>-0.65</v>
      </c>
      <c r="BC159" s="126">
        <f t="shared" si="170"/>
        <v>-8.5000000000000006E-2</v>
      </c>
      <c r="BD159" s="126">
        <f t="shared" si="158"/>
        <v>-8.5000000000000006E-2</v>
      </c>
      <c r="BE159" s="124">
        <f t="shared" si="190"/>
        <v>0.14963712838160786</v>
      </c>
      <c r="BF159" s="124">
        <f t="shared" si="191"/>
        <v>0.18385741444866915</v>
      </c>
      <c r="BG159" s="124">
        <f t="shared" si="192"/>
        <v>0.19827480916030532</v>
      </c>
    </row>
    <row r="160" spans="1:59">
      <c r="A160" s="43">
        <v>41518</v>
      </c>
      <c r="B160" s="44">
        <f>+Listen!C156</f>
        <v>5.0819999999999999</v>
      </c>
      <c r="C160" s="51"/>
      <c r="D160" s="52">
        <f t="shared" si="171"/>
        <v>0.19</v>
      </c>
      <c r="E160" s="52">
        <f t="shared" si="187"/>
        <v>0.19</v>
      </c>
      <c r="F160" s="53">
        <f t="shared" si="188"/>
        <v>0.19</v>
      </c>
      <c r="G160" s="54">
        <f t="shared" si="172"/>
        <v>0.155</v>
      </c>
      <c r="H160" s="53">
        <f t="shared" si="186"/>
        <v>0.19</v>
      </c>
      <c r="I160" s="65">
        <f t="shared" si="207"/>
        <v>0.19</v>
      </c>
      <c r="J160" s="54">
        <f t="shared" si="173"/>
        <v>0.19</v>
      </c>
      <c r="K160" s="58">
        <f t="shared" si="214"/>
        <v>0.19</v>
      </c>
      <c r="L160" s="62">
        <f t="shared" si="208"/>
        <v>0.215</v>
      </c>
      <c r="M160" s="60">
        <f t="shared" si="204"/>
        <v>0.215</v>
      </c>
      <c r="N160" s="54">
        <f t="shared" si="174"/>
        <v>0.215</v>
      </c>
      <c r="O160" s="53">
        <f t="shared" si="209"/>
        <v>0.23499999999999999</v>
      </c>
      <c r="P160" s="79">
        <f t="shared" si="210"/>
        <v>0.185</v>
      </c>
      <c r="Q160" s="56">
        <f t="shared" si="175"/>
        <v>0.185</v>
      </c>
      <c r="R160" s="54">
        <f t="shared" si="176"/>
        <v>0.185</v>
      </c>
      <c r="S160" s="53">
        <f t="shared" si="211"/>
        <v>0.185</v>
      </c>
      <c r="T160" s="53"/>
      <c r="U160" s="98">
        <f t="shared" si="206"/>
        <v>-1.0000000000000009E-2</v>
      </c>
      <c r="V160" s="98">
        <f t="shared" si="189"/>
        <v>4.4999999999999991E-2</v>
      </c>
      <c r="W160" s="98">
        <f t="shared" si="212"/>
        <v>0.19</v>
      </c>
      <c r="X160" s="72"/>
      <c r="Y160" s="72">
        <v>0.1875</v>
      </c>
      <c r="Z160" s="72">
        <v>9.7500000000000003E-2</v>
      </c>
      <c r="AA160" s="72">
        <f t="shared" si="201"/>
        <v>0.1875</v>
      </c>
      <c r="AB160" s="72">
        <f t="shared" si="202"/>
        <v>0.23749999999999999</v>
      </c>
      <c r="AC160" s="72">
        <f t="shared" si="213"/>
        <v>0.23749999999999999</v>
      </c>
      <c r="AD160" s="72">
        <f>Listen!L156</f>
        <v>-0.65</v>
      </c>
      <c r="AE160" s="72"/>
      <c r="AF160" s="72"/>
      <c r="AG160" s="110">
        <v>0</v>
      </c>
      <c r="AH160" s="101">
        <v>0</v>
      </c>
      <c r="AI160" s="101">
        <f t="shared" si="161"/>
        <v>5.0000000000000001E-3</v>
      </c>
      <c r="AJ160" s="101">
        <v>0</v>
      </c>
      <c r="AK160" s="101">
        <f t="shared" si="203"/>
        <v>5.0000000000000001E-3</v>
      </c>
      <c r="AL160" s="101">
        <f t="shared" si="205"/>
        <v>0.04</v>
      </c>
      <c r="AM160" s="101">
        <v>1.2500000000000001E-2</v>
      </c>
      <c r="AN160" s="101">
        <v>0</v>
      </c>
      <c r="AO160" s="101">
        <v>0</v>
      </c>
      <c r="AP160" s="101">
        <v>0.155</v>
      </c>
      <c r="AQ160" s="101">
        <v>0</v>
      </c>
      <c r="AR160" s="101">
        <v>0.04</v>
      </c>
      <c r="AS160" s="101"/>
      <c r="AT160" s="72"/>
      <c r="AU160" s="72"/>
      <c r="AV160" s="72">
        <f>Listen!F156</f>
        <v>0.46</v>
      </c>
      <c r="AW160" s="72">
        <f>Listen!G156</f>
        <v>0.39750000000000002</v>
      </c>
      <c r="AX160" s="72">
        <f>Listen!H156</f>
        <v>0.185</v>
      </c>
      <c r="AY160" s="72">
        <f>Listen!I156</f>
        <v>0.16500000000000001</v>
      </c>
      <c r="AZ160" s="72">
        <f>Listen!J156</f>
        <v>-0.09</v>
      </c>
      <c r="BA160" s="72">
        <f>Listen!K156</f>
        <v>-7.0000000000000007E-2</v>
      </c>
      <c r="BB160" s="72">
        <f>Listen!L156</f>
        <v>-0.65</v>
      </c>
      <c r="BC160" s="126">
        <f t="shared" si="170"/>
        <v>-8.5000000000000006E-2</v>
      </c>
      <c r="BD160" s="126">
        <f t="shared" si="158"/>
        <v>-8.5000000000000006E-2</v>
      </c>
      <c r="BE160" s="124">
        <f t="shared" si="190"/>
        <v>0.15021001816269952</v>
      </c>
      <c r="BF160" s="124">
        <f t="shared" si="191"/>
        <v>0.1845</v>
      </c>
      <c r="BG160" s="124">
        <f t="shared" si="192"/>
        <v>0.19887022900763357</v>
      </c>
    </row>
    <row r="161" spans="1:59">
      <c r="A161" s="43">
        <v>41548</v>
      </c>
      <c r="B161" s="44">
        <f>+Listen!C157</f>
        <v>5.1150000000000002</v>
      </c>
      <c r="C161" s="51"/>
      <c r="D161" s="52">
        <f t="shared" si="171"/>
        <v>0.2</v>
      </c>
      <c r="E161" s="52">
        <f t="shared" si="187"/>
        <v>0.2</v>
      </c>
      <c r="F161" s="53">
        <f t="shared" si="188"/>
        <v>0.2</v>
      </c>
      <c r="G161" s="54">
        <f t="shared" si="172"/>
        <v>0.16500000000000001</v>
      </c>
      <c r="H161" s="53">
        <f t="shared" si="186"/>
        <v>0.2</v>
      </c>
      <c r="I161" s="65">
        <f t="shared" si="207"/>
        <v>0.2</v>
      </c>
      <c r="J161" s="54">
        <f t="shared" si="173"/>
        <v>0.2</v>
      </c>
      <c r="K161" s="58">
        <f t="shared" si="214"/>
        <v>0.2</v>
      </c>
      <c r="L161" s="62">
        <f t="shared" si="208"/>
        <v>0.22500000000000001</v>
      </c>
      <c r="M161" s="60">
        <f t="shared" si="204"/>
        <v>0.22500000000000001</v>
      </c>
      <c r="N161" s="54">
        <f t="shared" si="174"/>
        <v>0.22500000000000001</v>
      </c>
      <c r="O161" s="53">
        <f t="shared" si="209"/>
        <v>0.245</v>
      </c>
      <c r="P161" s="79">
        <f t="shared" si="210"/>
        <v>0.19500000000000001</v>
      </c>
      <c r="Q161" s="56">
        <f t="shared" si="175"/>
        <v>0.19500000000000001</v>
      </c>
      <c r="R161" s="54">
        <f t="shared" si="176"/>
        <v>0.19500000000000001</v>
      </c>
      <c r="S161" s="53">
        <f t="shared" si="211"/>
        <v>0.19500000000000001</v>
      </c>
      <c r="T161" s="53"/>
      <c r="U161" s="98">
        <f t="shared" si="206"/>
        <v>0</v>
      </c>
      <c r="V161" s="98">
        <f t="shared" si="189"/>
        <v>5.5E-2</v>
      </c>
      <c r="W161" s="98">
        <f t="shared" si="212"/>
        <v>0.2</v>
      </c>
      <c r="X161" s="72"/>
      <c r="Y161" s="72">
        <v>0.19750000000000001</v>
      </c>
      <c r="Z161" s="72">
        <v>0.1075</v>
      </c>
      <c r="AA161" s="72">
        <f t="shared" si="201"/>
        <v>0.19750000000000001</v>
      </c>
      <c r="AB161" s="72">
        <f t="shared" si="202"/>
        <v>0.2475</v>
      </c>
      <c r="AC161" s="72">
        <f t="shared" si="213"/>
        <v>0.2475</v>
      </c>
      <c r="AD161" s="72">
        <f>Listen!L157</f>
        <v>-0.65</v>
      </c>
      <c r="AE161" s="72"/>
      <c r="AF161" s="72"/>
      <c r="AG161" s="110">
        <v>0</v>
      </c>
      <c r="AH161" s="101">
        <v>0</v>
      </c>
      <c r="AI161" s="101">
        <f t="shared" si="161"/>
        <v>5.0000000000000001E-3</v>
      </c>
      <c r="AJ161" s="101">
        <v>0</v>
      </c>
      <c r="AK161" s="101">
        <f t="shared" si="203"/>
        <v>5.0000000000000001E-3</v>
      </c>
      <c r="AL161" s="101">
        <f t="shared" si="205"/>
        <v>0.04</v>
      </c>
      <c r="AM161" s="101">
        <v>1.2500000000000001E-2</v>
      </c>
      <c r="AN161" s="101">
        <v>0</v>
      </c>
      <c r="AO161" s="101">
        <v>0</v>
      </c>
      <c r="AP161" s="101">
        <v>0.155</v>
      </c>
      <c r="AQ161" s="101">
        <v>0</v>
      </c>
      <c r="AR161" s="101">
        <v>0.04</v>
      </c>
      <c r="AS161" s="101"/>
      <c r="AT161" s="72"/>
      <c r="AU161" s="72"/>
      <c r="AV161" s="72">
        <f>Listen!F157</f>
        <v>0.47</v>
      </c>
      <c r="AW161" s="72">
        <f>Listen!G157</f>
        <v>0.4</v>
      </c>
      <c r="AX161" s="72">
        <f>Listen!H157</f>
        <v>0.20499999999999999</v>
      </c>
      <c r="AY161" s="72">
        <f>Listen!I157</f>
        <v>0.17249999999999999</v>
      </c>
      <c r="AZ161" s="72">
        <f>Listen!J157</f>
        <v>-0.09</v>
      </c>
      <c r="BA161" s="72">
        <f>Listen!K157</f>
        <v>-7.0000000000000007E-2</v>
      </c>
      <c r="BB161" s="72">
        <f>Listen!L157</f>
        <v>-0.65</v>
      </c>
      <c r="BC161" s="126">
        <f t="shared" si="170"/>
        <v>-8.5000000000000006E-2</v>
      </c>
      <c r="BD161" s="126">
        <f t="shared" si="158"/>
        <v>-8.5000000000000006E-2</v>
      </c>
      <c r="BE161" s="124">
        <f t="shared" si="190"/>
        <v>0.15166427683777839</v>
      </c>
      <c r="BF161" s="124">
        <f t="shared" si="191"/>
        <v>0.18613117870722429</v>
      </c>
      <c r="BG161" s="124">
        <f t="shared" si="192"/>
        <v>0.20038167938931295</v>
      </c>
    </row>
    <row r="162" spans="1:59">
      <c r="A162" s="43">
        <v>41579</v>
      </c>
      <c r="B162" s="44">
        <f>+Listen!C158</f>
        <v>5.2309999999999999</v>
      </c>
      <c r="C162" s="51"/>
      <c r="D162" s="52">
        <f t="shared" si="171"/>
        <v>0.25</v>
      </c>
      <c r="E162" s="52">
        <f t="shared" si="187"/>
        <v>0.25</v>
      </c>
      <c r="F162" s="53">
        <f t="shared" si="188"/>
        <v>0.25</v>
      </c>
      <c r="G162" s="54">
        <f t="shared" si="172"/>
        <v>0.215</v>
      </c>
      <c r="H162" s="53">
        <f t="shared" si="186"/>
        <v>0.25</v>
      </c>
      <c r="I162" s="65">
        <f>I150-0.005</f>
        <v>0.36249999999999993</v>
      </c>
      <c r="J162" s="54">
        <f t="shared" si="173"/>
        <v>0.36249999999999993</v>
      </c>
      <c r="K162" s="58">
        <f t="shared" si="214"/>
        <v>0.36249999999999993</v>
      </c>
      <c r="L162" s="59">
        <f>D162+0.12</f>
        <v>0.37</v>
      </c>
      <c r="M162" s="60">
        <f t="shared" si="204"/>
        <v>0.37</v>
      </c>
      <c r="N162" s="54">
        <f t="shared" si="174"/>
        <v>0.37</v>
      </c>
      <c r="O162" s="53">
        <f>+L162+0.03</f>
        <v>0.4</v>
      </c>
      <c r="P162" s="62">
        <f>L162+0.1</f>
        <v>0.47</v>
      </c>
      <c r="Q162" s="56">
        <f t="shared" si="175"/>
        <v>0.47</v>
      </c>
      <c r="R162" s="54">
        <f t="shared" si="176"/>
        <v>0.47</v>
      </c>
      <c r="S162" s="53">
        <f>+P162+0.02</f>
        <v>0.49</v>
      </c>
      <c r="T162" s="53"/>
      <c r="U162" s="98">
        <f>D162-0.16</f>
        <v>0.09</v>
      </c>
      <c r="V162" s="98">
        <f t="shared" si="189"/>
        <v>0.14499999999999999</v>
      </c>
      <c r="W162" s="98">
        <f>(U162+B162)*0.032+U162+0.01</f>
        <v>0.27027200000000001</v>
      </c>
      <c r="X162" s="72">
        <f>AVERAGE(Y162:Y166)</f>
        <v>0.25700000000000001</v>
      </c>
      <c r="Y162" s="72">
        <v>0.24</v>
      </c>
      <c r="Z162" s="72">
        <v>0.14000000000000001</v>
      </c>
      <c r="AA162" s="72">
        <f t="shared" si="201"/>
        <v>0.24</v>
      </c>
      <c r="AB162" s="72">
        <f t="shared" si="202"/>
        <v>0.27500000000000002</v>
      </c>
      <c r="AC162" s="72">
        <f t="shared" ref="AC162:AC192" si="215">Y162+0.035</f>
        <v>0.27500000000000002</v>
      </c>
      <c r="AD162" s="72">
        <f>Listen!L158</f>
        <v>-0.5</v>
      </c>
      <c r="AE162" s="72"/>
      <c r="AF162" s="72"/>
      <c r="AG162" s="110">
        <v>0</v>
      </c>
      <c r="AH162" s="101">
        <v>0</v>
      </c>
      <c r="AI162" s="101">
        <f t="shared" si="161"/>
        <v>0.02</v>
      </c>
      <c r="AJ162" s="101">
        <v>0</v>
      </c>
      <c r="AK162" s="101">
        <f t="shared" si="203"/>
        <v>0.02</v>
      </c>
      <c r="AL162" s="101">
        <f t="shared" si="205"/>
        <v>0.05</v>
      </c>
      <c r="AM162" s="101">
        <v>2.5000000000000001E-2</v>
      </c>
      <c r="AN162" s="101">
        <v>0</v>
      </c>
      <c r="AO162" s="101">
        <v>0</v>
      </c>
      <c r="AP162" s="101">
        <v>0.155</v>
      </c>
      <c r="AQ162" s="101">
        <v>5.0000000000000001E-3</v>
      </c>
      <c r="AR162" s="101">
        <v>5.5E-2</v>
      </c>
      <c r="AS162" s="101"/>
      <c r="AT162" s="72"/>
      <c r="AU162" s="72"/>
      <c r="AV162" s="72">
        <f>Listen!F158</f>
        <v>0.86</v>
      </c>
      <c r="AW162" s="72">
        <f>Listen!G158</f>
        <v>0.64500000000000002</v>
      </c>
      <c r="AX162" s="72">
        <f>Listen!H158</f>
        <v>0.3</v>
      </c>
      <c r="AY162" s="72">
        <f>Listen!I158</f>
        <v>0.24</v>
      </c>
      <c r="AZ162" s="72">
        <f>Listen!J158</f>
        <v>5.0000000000000001E-3</v>
      </c>
      <c r="BA162" s="72">
        <f>Listen!K158</f>
        <v>7.0000000000000007E-2</v>
      </c>
      <c r="BB162" s="72">
        <f>Listen!L158</f>
        <v>-0.5</v>
      </c>
      <c r="BC162" s="126">
        <f t="shared" si="170"/>
        <v>-0.10500000000000001</v>
      </c>
      <c r="BD162" s="126">
        <f t="shared" si="158"/>
        <v>-0.10500000000000001</v>
      </c>
      <c r="BE162" s="124">
        <f t="shared" si="190"/>
        <v>0.13589484752891692</v>
      </c>
      <c r="BF162" s="124">
        <f t="shared" si="191"/>
        <v>0.17087642585551324</v>
      </c>
      <c r="BG162" s="124">
        <f t="shared" si="192"/>
        <v>0.18477862595419844</v>
      </c>
    </row>
    <row r="163" spans="1:59">
      <c r="A163" s="43">
        <v>41609</v>
      </c>
      <c r="B163" s="44">
        <f>+Listen!C159</f>
        <v>5.3540000000000001</v>
      </c>
      <c r="C163" s="51"/>
      <c r="D163" s="52">
        <f t="shared" si="171"/>
        <v>0.27</v>
      </c>
      <c r="E163" s="52">
        <f t="shared" si="187"/>
        <v>0.27</v>
      </c>
      <c r="F163" s="53">
        <f t="shared" si="188"/>
        <v>0.27</v>
      </c>
      <c r="G163" s="54">
        <f t="shared" si="172"/>
        <v>0.23500000000000001</v>
      </c>
      <c r="H163" s="53">
        <f t="shared" si="186"/>
        <v>0.27</v>
      </c>
      <c r="I163" s="65">
        <f>I151-0.005</f>
        <v>0.38249999999999995</v>
      </c>
      <c r="J163" s="54">
        <f t="shared" si="173"/>
        <v>0.38249999999999995</v>
      </c>
      <c r="K163" s="58">
        <f t="shared" si="214"/>
        <v>0.38249999999999995</v>
      </c>
      <c r="L163" s="59">
        <f>D163+0.12</f>
        <v>0.39</v>
      </c>
      <c r="M163" s="60">
        <f t="shared" si="204"/>
        <v>0.39</v>
      </c>
      <c r="N163" s="54">
        <f t="shared" si="174"/>
        <v>0.39</v>
      </c>
      <c r="O163" s="53">
        <f>+L163+0.03</f>
        <v>0.42000000000000004</v>
      </c>
      <c r="P163" s="62">
        <f>L163+0.1</f>
        <v>0.49</v>
      </c>
      <c r="Q163" s="56">
        <f t="shared" si="175"/>
        <v>0.49</v>
      </c>
      <c r="R163" s="54">
        <f t="shared" si="176"/>
        <v>0.49</v>
      </c>
      <c r="S163" s="53">
        <f>+P163+0.02</f>
        <v>0.51</v>
      </c>
      <c r="T163" s="53"/>
      <c r="U163" s="98">
        <f>D163-0.16</f>
        <v>0.11000000000000001</v>
      </c>
      <c r="V163" s="98">
        <f t="shared" si="189"/>
        <v>0.16500000000000001</v>
      </c>
      <c r="W163" s="98">
        <f>(U163+B163)*0.032+U163+0.01</f>
        <v>0.294848</v>
      </c>
      <c r="X163" s="72">
        <f>AVERAGE(Z162:Z166)</f>
        <v>0.15700000000000003</v>
      </c>
      <c r="Y163" s="72">
        <v>0.26</v>
      </c>
      <c r="Z163" s="72">
        <v>0.16</v>
      </c>
      <c r="AA163" s="72">
        <f t="shared" si="201"/>
        <v>0.26</v>
      </c>
      <c r="AB163" s="72">
        <f t="shared" si="202"/>
        <v>0.29500000000000004</v>
      </c>
      <c r="AC163" s="72">
        <f t="shared" si="215"/>
        <v>0.29500000000000004</v>
      </c>
      <c r="AD163" s="72">
        <f>Listen!L159</f>
        <v>-0.5</v>
      </c>
      <c r="AE163" s="72"/>
      <c r="AF163" s="72"/>
      <c r="AG163" s="110">
        <v>0</v>
      </c>
      <c r="AH163" s="101">
        <v>0</v>
      </c>
      <c r="AI163" s="101">
        <f t="shared" si="161"/>
        <v>0.02</v>
      </c>
      <c r="AJ163" s="101">
        <v>0</v>
      </c>
      <c r="AK163" s="101">
        <f t="shared" si="203"/>
        <v>0.02</v>
      </c>
      <c r="AL163" s="101">
        <f t="shared" si="205"/>
        <v>0.05</v>
      </c>
      <c r="AM163" s="101">
        <v>2.75E-2</v>
      </c>
      <c r="AN163" s="101">
        <v>0</v>
      </c>
      <c r="AO163" s="101">
        <v>0</v>
      </c>
      <c r="AP163" s="101">
        <v>0.155</v>
      </c>
      <c r="AQ163" s="101">
        <v>5.0000000000000001E-3</v>
      </c>
      <c r="AR163" s="101">
        <v>5.5E-2</v>
      </c>
      <c r="AS163" s="101"/>
      <c r="AT163" s="72"/>
      <c r="AU163" s="72"/>
      <c r="AV163" s="72">
        <f>Listen!F159</f>
        <v>1.28</v>
      </c>
      <c r="AW163" s="72">
        <f>Listen!G159</f>
        <v>0.98</v>
      </c>
      <c r="AX163" s="72">
        <f>Listen!H159</f>
        <v>0.37</v>
      </c>
      <c r="AY163" s="72">
        <f>Listen!I159</f>
        <v>0.26</v>
      </c>
      <c r="AZ163" s="72">
        <f>Listen!J159</f>
        <v>2.5000000000000001E-2</v>
      </c>
      <c r="BA163" s="72">
        <f>Listen!K159</f>
        <v>7.4999999999999997E-2</v>
      </c>
      <c r="BB163" s="72">
        <f>Listen!L159</f>
        <v>-0.5</v>
      </c>
      <c r="BC163" s="126">
        <f t="shared" si="170"/>
        <v>-0.1075</v>
      </c>
      <c r="BD163" s="126">
        <f t="shared" si="158"/>
        <v>-0.1075</v>
      </c>
      <c r="BE163" s="124">
        <f t="shared" si="190"/>
        <v>0.1387050951151898</v>
      </c>
      <c r="BF163" s="124">
        <f t="shared" si="191"/>
        <v>0.17433269961977188</v>
      </c>
      <c r="BG163" s="124">
        <f t="shared" si="192"/>
        <v>0.18779770992366412</v>
      </c>
    </row>
    <row r="164" spans="1:59">
      <c r="A164" s="43">
        <v>41640</v>
      </c>
      <c r="B164" s="44">
        <f>+Listen!C160</f>
        <v>5.3890000000000002</v>
      </c>
      <c r="C164" s="51"/>
      <c r="D164" s="52">
        <f t="shared" si="171"/>
        <v>0.28000000000000003</v>
      </c>
      <c r="E164" s="52">
        <f t="shared" si="187"/>
        <v>0.28000000000000003</v>
      </c>
      <c r="F164" s="53">
        <f t="shared" si="188"/>
        <v>0.28000000000000003</v>
      </c>
      <c r="G164" s="54">
        <f t="shared" si="172"/>
        <v>0.24500000000000002</v>
      </c>
      <c r="H164" s="53">
        <f t="shared" si="186"/>
        <v>0.28000000000000003</v>
      </c>
      <c r="I164" s="65">
        <f>I152-0.005</f>
        <v>0.39249999999999996</v>
      </c>
      <c r="J164" s="54">
        <f t="shared" si="173"/>
        <v>0.39249999999999996</v>
      </c>
      <c r="K164" s="58">
        <f t="shared" si="214"/>
        <v>0.39249999999999996</v>
      </c>
      <c r="L164" s="59">
        <f>D164+0.12</f>
        <v>0.4</v>
      </c>
      <c r="M164" s="60">
        <f t="shared" si="204"/>
        <v>0.4</v>
      </c>
      <c r="N164" s="54">
        <f t="shared" si="174"/>
        <v>0.4</v>
      </c>
      <c r="O164" s="53">
        <f>+L164+0.03</f>
        <v>0.43000000000000005</v>
      </c>
      <c r="P164" s="62">
        <f>L164+0.1</f>
        <v>0.5</v>
      </c>
      <c r="Q164" s="56">
        <f t="shared" si="175"/>
        <v>0.5</v>
      </c>
      <c r="R164" s="54">
        <f t="shared" si="176"/>
        <v>0.5</v>
      </c>
      <c r="S164" s="53">
        <f>+P164+0.02</f>
        <v>0.52</v>
      </c>
      <c r="T164" s="53"/>
      <c r="U164" s="98">
        <f>D164-0.16</f>
        <v>0.12000000000000002</v>
      </c>
      <c r="V164" s="98">
        <f t="shared" si="189"/>
        <v>0.17500000000000002</v>
      </c>
      <c r="W164" s="98">
        <f>(U164+B164)*0.032+U164+0.01</f>
        <v>0.30628800000000006</v>
      </c>
      <c r="X164" s="72"/>
      <c r="Y164" s="72">
        <v>0.27</v>
      </c>
      <c r="Z164" s="72">
        <v>0.17</v>
      </c>
      <c r="AA164" s="72">
        <f t="shared" si="201"/>
        <v>0.27</v>
      </c>
      <c r="AB164" s="72">
        <f t="shared" si="202"/>
        <v>0.30500000000000005</v>
      </c>
      <c r="AC164" s="72">
        <f t="shared" si="215"/>
        <v>0.30500000000000005</v>
      </c>
      <c r="AD164" s="72">
        <f>Listen!L160</f>
        <v>-0.5</v>
      </c>
      <c r="AE164" s="72"/>
      <c r="AF164" s="72"/>
      <c r="AG164" s="110">
        <v>0</v>
      </c>
      <c r="AH164" s="101">
        <v>0</v>
      </c>
      <c r="AI164" s="101">
        <f t="shared" si="161"/>
        <v>0.02</v>
      </c>
      <c r="AJ164" s="101">
        <v>0</v>
      </c>
      <c r="AK164" s="101">
        <f t="shared" si="203"/>
        <v>0.02</v>
      </c>
      <c r="AL164" s="101">
        <f t="shared" si="205"/>
        <v>0.05</v>
      </c>
      <c r="AM164" s="101">
        <v>0.03</v>
      </c>
      <c r="AN164" s="101">
        <v>0</v>
      </c>
      <c r="AO164" s="101">
        <v>0</v>
      </c>
      <c r="AP164" s="101">
        <v>0.155</v>
      </c>
      <c r="AQ164" s="101">
        <v>5.0000000000000001E-3</v>
      </c>
      <c r="AR164" s="101">
        <v>5.5E-2</v>
      </c>
      <c r="AS164" s="101"/>
      <c r="AT164" s="72"/>
      <c r="AU164" s="72"/>
      <c r="AV164" s="72">
        <f>Listen!F160</f>
        <v>1.61</v>
      </c>
      <c r="AW164" s="72">
        <f>Listen!G160</f>
        <v>1.2050000000000001</v>
      </c>
      <c r="AX164" s="72">
        <f>Listen!H160</f>
        <v>0.4</v>
      </c>
      <c r="AY164" s="72">
        <f>Listen!I160</f>
        <v>0.27</v>
      </c>
      <c r="AZ164" s="72">
        <f>Listen!J160</f>
        <v>3.7499999999999999E-2</v>
      </c>
      <c r="BA164" s="72">
        <f>Listen!K160</f>
        <v>0.09</v>
      </c>
      <c r="BB164" s="72">
        <f>Listen!L160</f>
        <v>-0.5</v>
      </c>
      <c r="BC164" s="126">
        <f t="shared" si="170"/>
        <v>-0.11</v>
      </c>
      <c r="BD164" s="126">
        <f t="shared" si="158"/>
        <v>-0.11</v>
      </c>
      <c r="BE164" s="124">
        <f t="shared" si="190"/>
        <v>0.13763731956791897</v>
      </c>
      <c r="BF164" s="124">
        <f t="shared" si="191"/>
        <v>0.17343916349809885</v>
      </c>
      <c r="BG164" s="124">
        <f t="shared" si="192"/>
        <v>0.18678625954198474</v>
      </c>
    </row>
    <row r="165" spans="1:59">
      <c r="A165" s="43">
        <v>41671</v>
      </c>
      <c r="B165" s="44">
        <f>+Listen!C161</f>
        <v>5.2690000000000001</v>
      </c>
      <c r="C165" s="51"/>
      <c r="D165" s="52">
        <f t="shared" si="171"/>
        <v>0.27</v>
      </c>
      <c r="E165" s="52">
        <f t="shared" si="187"/>
        <v>0.27</v>
      </c>
      <c r="F165" s="53">
        <f t="shared" si="188"/>
        <v>0.27</v>
      </c>
      <c r="G165" s="54">
        <f t="shared" si="172"/>
        <v>0.23500000000000001</v>
      </c>
      <c r="H165" s="53">
        <f t="shared" si="186"/>
        <v>0.27</v>
      </c>
      <c r="I165" s="65">
        <f>I153-0.005</f>
        <v>0.38249999999999995</v>
      </c>
      <c r="J165" s="54">
        <f t="shared" si="173"/>
        <v>0.38249999999999995</v>
      </c>
      <c r="K165" s="58">
        <f t="shared" si="214"/>
        <v>0.38249999999999995</v>
      </c>
      <c r="L165" s="59">
        <f>D165+0.12</f>
        <v>0.39</v>
      </c>
      <c r="M165" s="60">
        <f t="shared" si="204"/>
        <v>0.39</v>
      </c>
      <c r="N165" s="54">
        <f t="shared" si="174"/>
        <v>0.39</v>
      </c>
      <c r="O165" s="53">
        <f>+L165+0.03</f>
        <v>0.42000000000000004</v>
      </c>
      <c r="P165" s="62">
        <f>L165+0.1</f>
        <v>0.49</v>
      </c>
      <c r="Q165" s="56">
        <f t="shared" si="175"/>
        <v>0.49</v>
      </c>
      <c r="R165" s="54">
        <f t="shared" si="176"/>
        <v>0.49</v>
      </c>
      <c r="S165" s="53">
        <f>+P165+0.02</f>
        <v>0.51</v>
      </c>
      <c r="T165" s="53"/>
      <c r="U165" s="98">
        <f>D165-0.16</f>
        <v>0.11000000000000001</v>
      </c>
      <c r="V165" s="98">
        <f t="shared" si="189"/>
        <v>0.16500000000000001</v>
      </c>
      <c r="W165" s="98">
        <f>(U165+B165)*0.032+U165+0.01</f>
        <v>0.29212800000000005</v>
      </c>
      <c r="X165" s="72"/>
      <c r="Y165" s="72">
        <v>0.26</v>
      </c>
      <c r="Z165" s="72">
        <v>0.16</v>
      </c>
      <c r="AA165" s="72">
        <f t="shared" si="201"/>
        <v>0.26</v>
      </c>
      <c r="AB165" s="72">
        <f t="shared" si="202"/>
        <v>0.29500000000000004</v>
      </c>
      <c r="AC165" s="72">
        <f t="shared" si="215"/>
        <v>0.29500000000000004</v>
      </c>
      <c r="AD165" s="72">
        <f>Listen!L161</f>
        <v>-0.5</v>
      </c>
      <c r="AE165" s="72"/>
      <c r="AF165" s="72"/>
      <c r="AG165" s="110">
        <v>0</v>
      </c>
      <c r="AH165" s="101">
        <v>0</v>
      </c>
      <c r="AI165" s="101">
        <f t="shared" si="161"/>
        <v>0.02</v>
      </c>
      <c r="AJ165" s="101">
        <v>0</v>
      </c>
      <c r="AK165" s="101">
        <f t="shared" si="203"/>
        <v>0.02</v>
      </c>
      <c r="AL165" s="101">
        <f t="shared" si="205"/>
        <v>0.05</v>
      </c>
      <c r="AM165" s="101">
        <v>3.2500000000000001E-2</v>
      </c>
      <c r="AN165" s="101">
        <v>0</v>
      </c>
      <c r="AO165" s="101">
        <v>0</v>
      </c>
      <c r="AP165" s="101">
        <v>0.155</v>
      </c>
      <c r="AQ165" s="101">
        <v>5.0000000000000001E-3</v>
      </c>
      <c r="AR165" s="101">
        <v>5.5E-2</v>
      </c>
      <c r="AS165" s="101"/>
      <c r="AT165" s="72"/>
      <c r="AU165" s="72"/>
      <c r="AV165" s="72">
        <f>Listen!F161</f>
        <v>1.57</v>
      </c>
      <c r="AW165" s="72">
        <f>Listen!G161</f>
        <v>1.2050000000000001</v>
      </c>
      <c r="AX165" s="72">
        <f>Listen!H161</f>
        <v>0.39</v>
      </c>
      <c r="AY165" s="72">
        <f>Listen!I161</f>
        <v>0.27</v>
      </c>
      <c r="AZ165" s="72">
        <f>Listen!J161</f>
        <v>4.2500000000000003E-2</v>
      </c>
      <c r="BA165" s="72">
        <f>Listen!K161</f>
        <v>0.09</v>
      </c>
      <c r="BB165" s="72">
        <f>Listen!L161</f>
        <v>-0.5</v>
      </c>
      <c r="BC165" s="126">
        <f t="shared" si="170"/>
        <v>-0.10250000000000001</v>
      </c>
      <c r="BD165" s="126">
        <f t="shared" si="158"/>
        <v>-0.10250000000000001</v>
      </c>
      <c r="BE165" s="124">
        <f t="shared" si="190"/>
        <v>0.14017961953924099</v>
      </c>
      <c r="BF165" s="124">
        <f t="shared" si="191"/>
        <v>0.17537832699619774</v>
      </c>
      <c r="BG165" s="124">
        <f t="shared" si="192"/>
        <v>0.18913358778625952</v>
      </c>
    </row>
    <row r="166" spans="1:59">
      <c r="A166" s="43">
        <v>41699</v>
      </c>
      <c r="B166" s="44">
        <f>+Listen!C162</f>
        <v>5.1289999999999996</v>
      </c>
      <c r="C166" s="51"/>
      <c r="D166" s="52">
        <f t="shared" si="171"/>
        <v>0.26500000000000001</v>
      </c>
      <c r="E166" s="52">
        <f t="shared" si="187"/>
        <v>0.26500000000000001</v>
      </c>
      <c r="F166" s="53">
        <f t="shared" si="188"/>
        <v>0.26500000000000001</v>
      </c>
      <c r="G166" s="54">
        <f t="shared" si="172"/>
        <v>0.23</v>
      </c>
      <c r="H166" s="53">
        <f t="shared" si="186"/>
        <v>0.26500000000000001</v>
      </c>
      <c r="I166" s="65">
        <f>I154-0.005</f>
        <v>0.37749999999999995</v>
      </c>
      <c r="J166" s="54">
        <f t="shared" si="173"/>
        <v>0.37749999999999995</v>
      </c>
      <c r="K166" s="58">
        <f t="shared" si="214"/>
        <v>0.37749999999999995</v>
      </c>
      <c r="L166" s="59">
        <f>D166+0.12</f>
        <v>0.38500000000000001</v>
      </c>
      <c r="M166" s="60">
        <f t="shared" si="204"/>
        <v>0.38500000000000001</v>
      </c>
      <c r="N166" s="54">
        <f t="shared" si="174"/>
        <v>0.38500000000000001</v>
      </c>
      <c r="O166" s="53">
        <f>+L166+0.03</f>
        <v>0.41500000000000004</v>
      </c>
      <c r="P166" s="62">
        <f>L166+0.1</f>
        <v>0.48499999999999999</v>
      </c>
      <c r="Q166" s="56">
        <f t="shared" si="175"/>
        <v>0.48499999999999999</v>
      </c>
      <c r="R166" s="54">
        <f t="shared" si="176"/>
        <v>0.48499999999999999</v>
      </c>
      <c r="S166" s="53">
        <f>+P166+0.02</f>
        <v>0.505</v>
      </c>
      <c r="T166" s="53"/>
      <c r="U166" s="98">
        <f>D166-0.16</f>
        <v>0.10500000000000001</v>
      </c>
      <c r="V166" s="98">
        <f t="shared" si="189"/>
        <v>0.16</v>
      </c>
      <c r="W166" s="98">
        <f>(U166+B166)*0.032+U166+0.01</f>
        <v>0.28248800000000002</v>
      </c>
      <c r="X166" s="72"/>
      <c r="Y166" s="72">
        <v>0.255</v>
      </c>
      <c r="Z166" s="72">
        <v>0.155</v>
      </c>
      <c r="AA166" s="72">
        <f t="shared" si="201"/>
        <v>0.255</v>
      </c>
      <c r="AB166" s="72">
        <f t="shared" si="202"/>
        <v>0.29000000000000004</v>
      </c>
      <c r="AC166" s="72">
        <f t="shared" si="215"/>
        <v>0.29000000000000004</v>
      </c>
      <c r="AD166" s="72">
        <f>Listen!L162</f>
        <v>-0.5</v>
      </c>
      <c r="AE166" s="72"/>
      <c r="AF166" s="72"/>
      <c r="AG166" s="110">
        <v>0</v>
      </c>
      <c r="AH166" s="101">
        <v>0</v>
      </c>
      <c r="AI166" s="101">
        <f t="shared" si="161"/>
        <v>0.02</v>
      </c>
      <c r="AJ166" s="101">
        <v>0</v>
      </c>
      <c r="AK166" s="101">
        <f t="shared" si="203"/>
        <v>0.02</v>
      </c>
      <c r="AL166" s="101">
        <f t="shared" si="205"/>
        <v>0.05</v>
      </c>
      <c r="AM166" s="101">
        <v>3.5000000000000003E-2</v>
      </c>
      <c r="AN166" s="101">
        <v>0</v>
      </c>
      <c r="AO166" s="101">
        <v>0</v>
      </c>
      <c r="AP166" s="101">
        <v>0.155</v>
      </c>
      <c r="AQ166" s="101">
        <v>5.0000000000000001E-3</v>
      </c>
      <c r="AR166" s="101">
        <v>5.5E-2</v>
      </c>
      <c r="AS166" s="101"/>
      <c r="AT166" s="72"/>
      <c r="AU166" s="72"/>
      <c r="AV166" s="72">
        <f>Listen!F162</f>
        <v>0.93</v>
      </c>
      <c r="AW166" s="72">
        <f>Listen!G162</f>
        <v>0.81499999999999995</v>
      </c>
      <c r="AX166" s="72">
        <f>Listen!H162</f>
        <v>0.39</v>
      </c>
      <c r="AY166" s="72">
        <f>Listen!I162</f>
        <v>0.24</v>
      </c>
      <c r="AZ166" s="72">
        <f>Listen!J162</f>
        <v>0.04</v>
      </c>
      <c r="BA166" s="72">
        <f>Listen!K162</f>
        <v>7.4999999999999997E-2</v>
      </c>
      <c r="BB166" s="72">
        <f>Listen!L162</f>
        <v>-0.5</v>
      </c>
      <c r="BC166" s="126">
        <f t="shared" si="170"/>
        <v>-0.1</v>
      </c>
      <c r="BD166" s="126">
        <f t="shared" si="158"/>
        <v>-0.1</v>
      </c>
      <c r="BE166" s="124">
        <f t="shared" si="190"/>
        <v>0.13662020839307906</v>
      </c>
      <c r="BF166" s="124">
        <f t="shared" si="191"/>
        <v>0.1710817490494296</v>
      </c>
      <c r="BG166" s="124">
        <f t="shared" si="192"/>
        <v>0.18533587786259545</v>
      </c>
    </row>
    <row r="167" spans="1:59">
      <c r="A167" s="43">
        <v>41730</v>
      </c>
      <c r="B167" s="44">
        <f>+Listen!C163</f>
        <v>5</v>
      </c>
      <c r="C167" s="51"/>
      <c r="D167" s="52">
        <f t="shared" si="171"/>
        <v>0.19</v>
      </c>
      <c r="E167" s="52">
        <f t="shared" si="187"/>
        <v>0.19</v>
      </c>
      <c r="F167" s="53">
        <f t="shared" si="188"/>
        <v>0.19</v>
      </c>
      <c r="G167" s="54">
        <f t="shared" si="172"/>
        <v>0.155</v>
      </c>
      <c r="H167" s="53">
        <f t="shared" si="186"/>
        <v>0.19</v>
      </c>
      <c r="I167" s="65">
        <f>D167</f>
        <v>0.19</v>
      </c>
      <c r="J167" s="54">
        <f t="shared" si="173"/>
        <v>0.19</v>
      </c>
      <c r="K167" s="58">
        <f t="shared" si="214"/>
        <v>0.19</v>
      </c>
      <c r="L167" s="62">
        <f>D167+0.025</f>
        <v>0.215</v>
      </c>
      <c r="M167" s="60">
        <f t="shared" si="204"/>
        <v>0.215</v>
      </c>
      <c r="N167" s="54">
        <f t="shared" si="174"/>
        <v>0.215</v>
      </c>
      <c r="O167" s="53">
        <f>+L167+0.02</f>
        <v>0.23499999999999999</v>
      </c>
      <c r="P167" s="79">
        <f>D167-0.005</f>
        <v>0.185</v>
      </c>
      <c r="Q167" s="56">
        <f t="shared" si="175"/>
        <v>0.185</v>
      </c>
      <c r="R167" s="54">
        <f t="shared" si="176"/>
        <v>0.185</v>
      </c>
      <c r="S167" s="53">
        <f>+P167</f>
        <v>0.185</v>
      </c>
      <c r="T167" s="53"/>
      <c r="U167" s="98">
        <f t="shared" ref="U167:U173" si="216">D167-0.2</f>
        <v>-1.0000000000000009E-2</v>
      </c>
      <c r="V167" s="98">
        <f t="shared" si="189"/>
        <v>4.4999999999999991E-2</v>
      </c>
      <c r="W167" s="98">
        <f>D167</f>
        <v>0.19</v>
      </c>
      <c r="X167" s="72">
        <f>AVERAGE(Y167:Y173)</f>
        <v>0.18142857142857144</v>
      </c>
      <c r="Y167" s="72">
        <v>0.19</v>
      </c>
      <c r="Z167" s="72">
        <v>0.1</v>
      </c>
      <c r="AA167" s="72">
        <f t="shared" si="201"/>
        <v>0.19</v>
      </c>
      <c r="AB167" s="72">
        <f t="shared" si="202"/>
        <v>0.22500000000000001</v>
      </c>
      <c r="AC167" s="72">
        <f t="shared" si="215"/>
        <v>0.22500000000000001</v>
      </c>
      <c r="AD167" s="72">
        <f>Listen!L163</f>
        <v>-0.65</v>
      </c>
      <c r="AE167" s="72"/>
      <c r="AF167" s="72"/>
      <c r="AG167" s="110">
        <v>0</v>
      </c>
      <c r="AH167" s="101">
        <v>0</v>
      </c>
      <c r="AI167" s="101">
        <f t="shared" si="161"/>
        <v>5.0000000000000001E-3</v>
      </c>
      <c r="AJ167" s="101">
        <v>0</v>
      </c>
      <c r="AK167" s="101">
        <f t="shared" si="203"/>
        <v>5.0000000000000001E-3</v>
      </c>
      <c r="AL167" s="101">
        <f t="shared" si="205"/>
        <v>0.04</v>
      </c>
      <c r="AM167" s="101">
        <v>7.4999999999999997E-3</v>
      </c>
      <c r="AN167" s="101">
        <v>0</v>
      </c>
      <c r="AO167" s="101">
        <v>0</v>
      </c>
      <c r="AP167" s="101">
        <v>0.155</v>
      </c>
      <c r="AQ167" s="101">
        <v>-2.5000000000000001E-3</v>
      </c>
      <c r="AR167" s="101">
        <v>0.04</v>
      </c>
      <c r="AS167" s="101"/>
      <c r="AT167" s="72"/>
      <c r="AU167" s="72"/>
      <c r="AV167" s="72">
        <f>Listen!F163</f>
        <v>0.5</v>
      </c>
      <c r="AW167" s="72">
        <f>Listen!G163</f>
        <v>0.435</v>
      </c>
      <c r="AX167" s="72">
        <f>Listen!H163</f>
        <v>0.24</v>
      </c>
      <c r="AY167" s="72">
        <f>Listen!I163</f>
        <v>0.17</v>
      </c>
      <c r="AZ167" s="72">
        <f>Listen!J163</f>
        <v>-0.09</v>
      </c>
      <c r="BA167" s="72">
        <f>Listen!K163</f>
        <v>-7.0000000000000007E-2</v>
      </c>
      <c r="BB167" s="72">
        <f>Listen!L163</f>
        <v>-0.65</v>
      </c>
      <c r="BC167" s="126">
        <f t="shared" si="170"/>
        <v>-8.5000000000000006E-2</v>
      </c>
      <c r="BD167" s="126">
        <f t="shared" si="158"/>
        <v>-8.5000000000000006E-2</v>
      </c>
      <c r="BE167" s="124">
        <f t="shared" si="190"/>
        <v>0.14659640569735205</v>
      </c>
      <c r="BF167" s="124">
        <f t="shared" si="191"/>
        <v>0.18044676806083643</v>
      </c>
      <c r="BG167" s="124">
        <f t="shared" si="192"/>
        <v>0.19511450381679385</v>
      </c>
    </row>
    <row r="168" spans="1:59">
      <c r="A168" s="43">
        <v>41760</v>
      </c>
      <c r="B168" s="44">
        <f>+Listen!C164</f>
        <v>5.0439999999999996</v>
      </c>
      <c r="C168" s="51"/>
      <c r="D168" s="52">
        <f t="shared" si="171"/>
        <v>0.18</v>
      </c>
      <c r="E168" s="52">
        <f t="shared" si="187"/>
        <v>0.18</v>
      </c>
      <c r="F168" s="53">
        <f t="shared" si="188"/>
        <v>0.18</v>
      </c>
      <c r="G168" s="54">
        <f t="shared" si="172"/>
        <v>0.14499999999999999</v>
      </c>
      <c r="H168" s="53">
        <f t="shared" si="186"/>
        <v>0.18</v>
      </c>
      <c r="I168" s="65">
        <f t="shared" ref="I168:I173" si="217">D168</f>
        <v>0.18</v>
      </c>
      <c r="J168" s="54">
        <f t="shared" si="173"/>
        <v>0.18</v>
      </c>
      <c r="K168" s="58">
        <f t="shared" si="214"/>
        <v>0.18</v>
      </c>
      <c r="L168" s="62">
        <f t="shared" ref="L168:L173" si="218">D168+0.025</f>
        <v>0.20499999999999999</v>
      </c>
      <c r="M168" s="60">
        <f t="shared" si="204"/>
        <v>0.20499999999999999</v>
      </c>
      <c r="N168" s="54">
        <f t="shared" si="174"/>
        <v>0.20499999999999999</v>
      </c>
      <c r="O168" s="53">
        <f t="shared" ref="O168:O173" si="219">+L168+0.02</f>
        <v>0.22499999999999998</v>
      </c>
      <c r="P168" s="79">
        <f t="shared" ref="P168:P173" si="220">D168-0.005</f>
        <v>0.17499999999999999</v>
      </c>
      <c r="Q168" s="56">
        <f t="shared" si="175"/>
        <v>0.17499999999999999</v>
      </c>
      <c r="R168" s="54">
        <f t="shared" si="176"/>
        <v>0.17499999999999999</v>
      </c>
      <c r="S168" s="53">
        <f t="shared" ref="S168:S173" si="221">+P168</f>
        <v>0.17499999999999999</v>
      </c>
      <c r="T168" s="53"/>
      <c r="U168" s="98">
        <f t="shared" si="216"/>
        <v>-2.0000000000000018E-2</v>
      </c>
      <c r="V168" s="98">
        <f t="shared" si="189"/>
        <v>3.4999999999999983E-2</v>
      </c>
      <c r="W168" s="98">
        <f t="shared" ref="W168:W173" si="222">D168</f>
        <v>0.18</v>
      </c>
      <c r="X168" s="72">
        <f>AVERAGE(Z167:Z173)</f>
        <v>9.1428571428571428E-2</v>
      </c>
      <c r="Y168" s="72">
        <v>0.18</v>
      </c>
      <c r="Z168" s="72">
        <v>0.09</v>
      </c>
      <c r="AA168" s="72">
        <f t="shared" si="201"/>
        <v>0.18</v>
      </c>
      <c r="AB168" s="72">
        <f t="shared" si="202"/>
        <v>0.215</v>
      </c>
      <c r="AC168" s="72">
        <f t="shared" si="215"/>
        <v>0.215</v>
      </c>
      <c r="AD168" s="72">
        <f>Listen!L164</f>
        <v>-0.65</v>
      </c>
      <c r="AE168" s="72"/>
      <c r="AF168" s="72"/>
      <c r="AG168" s="110">
        <v>0</v>
      </c>
      <c r="AH168" s="101">
        <v>0</v>
      </c>
      <c r="AI168" s="101">
        <f t="shared" si="161"/>
        <v>5.0000000000000001E-3</v>
      </c>
      <c r="AJ168" s="101">
        <v>0</v>
      </c>
      <c r="AK168" s="101">
        <f t="shared" si="203"/>
        <v>5.0000000000000001E-3</v>
      </c>
      <c r="AL168" s="101">
        <f t="shared" si="205"/>
        <v>0.04</v>
      </c>
      <c r="AM168" s="101">
        <v>7.4999999999999997E-3</v>
      </c>
      <c r="AN168" s="101">
        <v>0</v>
      </c>
      <c r="AO168" s="101">
        <v>0</v>
      </c>
      <c r="AP168" s="101">
        <v>0.155</v>
      </c>
      <c r="AQ168" s="101">
        <v>-2.5000000000000001E-3</v>
      </c>
      <c r="AR168" s="101">
        <v>0.04</v>
      </c>
      <c r="AS168" s="101"/>
      <c r="AT168" s="72"/>
      <c r="AU168" s="72"/>
      <c r="AV168" s="72">
        <f>Listen!F164</f>
        <v>0.44</v>
      </c>
      <c r="AW168" s="72">
        <f>Listen!G164</f>
        <v>0.38500000000000001</v>
      </c>
      <c r="AX168" s="72">
        <f>Listen!H164</f>
        <v>0.19500000000000001</v>
      </c>
      <c r="AY168" s="72">
        <f>Listen!I164</f>
        <v>0.16500000000000001</v>
      </c>
      <c r="AZ168" s="72">
        <f>Listen!J164</f>
        <v>-0.09</v>
      </c>
      <c r="BA168" s="72">
        <f>Listen!K164</f>
        <v>-7.0000000000000007E-2</v>
      </c>
      <c r="BB168" s="72">
        <f>Listen!L164</f>
        <v>-0.65</v>
      </c>
      <c r="BC168" s="126">
        <f t="shared" si="170"/>
        <v>-8.5000000000000006E-2</v>
      </c>
      <c r="BD168" s="126">
        <f t="shared" si="158"/>
        <v>-8.5000000000000006E-2</v>
      </c>
      <c r="BE168" s="124">
        <f t="shared" si="190"/>
        <v>0.14853541726412384</v>
      </c>
      <c r="BF168" s="124">
        <f t="shared" si="191"/>
        <v>0.18262167300380222</v>
      </c>
      <c r="BG168" s="124">
        <f t="shared" si="192"/>
        <v>0.19712977099236639</v>
      </c>
    </row>
    <row r="169" spans="1:59">
      <c r="A169" s="43">
        <v>41791</v>
      </c>
      <c r="B169" s="44">
        <f>+Listen!C165</f>
        <v>5.0810000000000004</v>
      </c>
      <c r="C169" s="51"/>
      <c r="D169" s="52">
        <f t="shared" si="171"/>
        <v>0.17</v>
      </c>
      <c r="E169" s="52">
        <f t="shared" si="187"/>
        <v>0.17</v>
      </c>
      <c r="F169" s="53">
        <f t="shared" si="188"/>
        <v>0.17</v>
      </c>
      <c r="G169" s="54">
        <f t="shared" si="172"/>
        <v>0.13500000000000001</v>
      </c>
      <c r="H169" s="53">
        <f t="shared" si="186"/>
        <v>0.17</v>
      </c>
      <c r="I169" s="65">
        <f t="shared" si="217"/>
        <v>0.17</v>
      </c>
      <c r="J169" s="54">
        <f t="shared" si="173"/>
        <v>0.17</v>
      </c>
      <c r="K169" s="58">
        <f t="shared" si="214"/>
        <v>0.17</v>
      </c>
      <c r="L169" s="62">
        <f t="shared" si="218"/>
        <v>0.19500000000000001</v>
      </c>
      <c r="M169" s="60">
        <f t="shared" si="204"/>
        <v>0.19500000000000001</v>
      </c>
      <c r="N169" s="54">
        <f t="shared" si="174"/>
        <v>0.19500000000000001</v>
      </c>
      <c r="O169" s="53">
        <f t="shared" si="219"/>
        <v>0.215</v>
      </c>
      <c r="P169" s="79">
        <f t="shared" si="220"/>
        <v>0.16500000000000001</v>
      </c>
      <c r="Q169" s="56">
        <f t="shared" si="175"/>
        <v>0.16500000000000001</v>
      </c>
      <c r="R169" s="54">
        <f t="shared" si="176"/>
        <v>0.16500000000000001</v>
      </c>
      <c r="S169" s="53">
        <f t="shared" si="221"/>
        <v>0.16500000000000001</v>
      </c>
      <c r="T169" s="53"/>
      <c r="U169" s="98">
        <f t="shared" si="216"/>
        <v>-0.03</v>
      </c>
      <c r="V169" s="98">
        <f t="shared" si="189"/>
        <v>2.5000000000000001E-2</v>
      </c>
      <c r="W169" s="98">
        <f t="shared" si="222"/>
        <v>0.17</v>
      </c>
      <c r="X169" s="72"/>
      <c r="Y169" s="72">
        <v>0.17</v>
      </c>
      <c r="Z169" s="72">
        <v>0.08</v>
      </c>
      <c r="AA169" s="72">
        <f t="shared" si="201"/>
        <v>0.17</v>
      </c>
      <c r="AB169" s="72">
        <f t="shared" si="202"/>
        <v>0.20500000000000002</v>
      </c>
      <c r="AC169" s="72">
        <f t="shared" si="215"/>
        <v>0.20500000000000002</v>
      </c>
      <c r="AD169" s="72">
        <f>Listen!L165</f>
        <v>-0.65</v>
      </c>
      <c r="AE169" s="72"/>
      <c r="AF169" s="72"/>
      <c r="AG169" s="110">
        <v>0</v>
      </c>
      <c r="AH169" s="101">
        <v>0</v>
      </c>
      <c r="AI169" s="101">
        <f t="shared" si="161"/>
        <v>5.0000000000000001E-3</v>
      </c>
      <c r="AJ169" s="101">
        <v>0</v>
      </c>
      <c r="AK169" s="101">
        <f t="shared" si="203"/>
        <v>5.0000000000000001E-3</v>
      </c>
      <c r="AL169" s="101">
        <f t="shared" si="205"/>
        <v>0.04</v>
      </c>
      <c r="AM169" s="101">
        <v>7.4999999999999997E-3</v>
      </c>
      <c r="AN169" s="101">
        <v>0</v>
      </c>
      <c r="AO169" s="101">
        <v>0</v>
      </c>
      <c r="AP169" s="101">
        <v>0.155</v>
      </c>
      <c r="AQ169" s="101">
        <v>-2.5000000000000001E-3</v>
      </c>
      <c r="AR169" s="101">
        <v>0.04</v>
      </c>
      <c r="AS169" s="101"/>
      <c r="AT169" s="72"/>
      <c r="AU169" s="72"/>
      <c r="AV169" s="72">
        <f>Listen!F165</f>
        <v>0.44</v>
      </c>
      <c r="AW169" s="72">
        <f>Listen!G165</f>
        <v>0.38500000000000001</v>
      </c>
      <c r="AX169" s="72">
        <f>Listen!H165</f>
        <v>0.19500000000000001</v>
      </c>
      <c r="AY169" s="72">
        <f>Listen!I165</f>
        <v>0.17</v>
      </c>
      <c r="AZ169" s="72">
        <f>Listen!J165</f>
        <v>-0.09</v>
      </c>
      <c r="BA169" s="72">
        <f>Listen!K165</f>
        <v>-7.0000000000000007E-2</v>
      </c>
      <c r="BB169" s="72">
        <f>Listen!L165</f>
        <v>-0.65</v>
      </c>
      <c r="BC169" s="126">
        <f t="shared" si="170"/>
        <v>-8.5000000000000006E-2</v>
      </c>
      <c r="BD169" s="126">
        <f t="shared" si="158"/>
        <v>-8.5000000000000006E-2</v>
      </c>
      <c r="BE169" s="124">
        <f t="shared" si="190"/>
        <v>0.15016594971800024</v>
      </c>
      <c r="BF169" s="124">
        <f t="shared" si="191"/>
        <v>0.1844505703422053</v>
      </c>
      <c r="BG169" s="124">
        <f t="shared" si="192"/>
        <v>0.19882442748091605</v>
      </c>
    </row>
    <row r="170" spans="1:59">
      <c r="A170" s="43">
        <v>41821</v>
      </c>
      <c r="B170" s="44">
        <f>+Listen!C166</f>
        <v>5.1210000000000004</v>
      </c>
      <c r="C170" s="51"/>
      <c r="D170" s="52">
        <f t="shared" si="171"/>
        <v>0.17</v>
      </c>
      <c r="E170" s="52">
        <f t="shared" si="187"/>
        <v>0.17</v>
      </c>
      <c r="F170" s="53">
        <f t="shared" si="188"/>
        <v>0.17</v>
      </c>
      <c r="G170" s="54">
        <f t="shared" si="172"/>
        <v>0.13500000000000001</v>
      </c>
      <c r="H170" s="53">
        <f t="shared" si="186"/>
        <v>0.17</v>
      </c>
      <c r="I170" s="65">
        <f t="shared" si="217"/>
        <v>0.17</v>
      </c>
      <c r="J170" s="54">
        <f t="shared" si="173"/>
        <v>0.17</v>
      </c>
      <c r="K170" s="58">
        <f t="shared" si="214"/>
        <v>0.17</v>
      </c>
      <c r="L170" s="62">
        <f t="shared" si="218"/>
        <v>0.19500000000000001</v>
      </c>
      <c r="M170" s="60">
        <f t="shared" si="204"/>
        <v>0.19500000000000001</v>
      </c>
      <c r="N170" s="54">
        <f t="shared" si="174"/>
        <v>0.19500000000000001</v>
      </c>
      <c r="O170" s="53">
        <f t="shared" si="219"/>
        <v>0.215</v>
      </c>
      <c r="P170" s="79">
        <f t="shared" si="220"/>
        <v>0.16500000000000001</v>
      </c>
      <c r="Q170" s="56">
        <f t="shared" si="175"/>
        <v>0.16500000000000001</v>
      </c>
      <c r="R170" s="54">
        <f t="shared" si="176"/>
        <v>0.16500000000000001</v>
      </c>
      <c r="S170" s="53">
        <f t="shared" si="221"/>
        <v>0.16500000000000001</v>
      </c>
      <c r="T170" s="53"/>
      <c r="U170" s="98">
        <f t="shared" si="216"/>
        <v>-0.03</v>
      </c>
      <c r="V170" s="98">
        <f t="shared" si="189"/>
        <v>2.5000000000000001E-2</v>
      </c>
      <c r="W170" s="98">
        <f t="shared" si="222"/>
        <v>0.17</v>
      </c>
      <c r="X170" s="72"/>
      <c r="Y170" s="72">
        <v>0.17</v>
      </c>
      <c r="Z170" s="72">
        <v>0.08</v>
      </c>
      <c r="AA170" s="72">
        <f t="shared" si="201"/>
        <v>0.17</v>
      </c>
      <c r="AB170" s="72">
        <f t="shared" si="202"/>
        <v>0.20500000000000002</v>
      </c>
      <c r="AC170" s="72">
        <f t="shared" si="215"/>
        <v>0.20500000000000002</v>
      </c>
      <c r="AD170" s="72">
        <f>Listen!L166</f>
        <v>-0.65</v>
      </c>
      <c r="AE170" s="72"/>
      <c r="AF170" s="72"/>
      <c r="AG170" s="110">
        <v>0</v>
      </c>
      <c r="AH170" s="101">
        <v>0</v>
      </c>
      <c r="AI170" s="101">
        <f t="shared" si="161"/>
        <v>5.0000000000000001E-3</v>
      </c>
      <c r="AJ170" s="101">
        <v>0</v>
      </c>
      <c r="AK170" s="101">
        <f t="shared" si="203"/>
        <v>5.0000000000000001E-3</v>
      </c>
      <c r="AL170" s="101">
        <f t="shared" si="205"/>
        <v>0.04</v>
      </c>
      <c r="AM170" s="101">
        <v>0.01</v>
      </c>
      <c r="AN170" s="101">
        <v>0</v>
      </c>
      <c r="AO170" s="101">
        <v>0</v>
      </c>
      <c r="AP170" s="101">
        <v>0.155</v>
      </c>
      <c r="AQ170" s="101">
        <v>-5.0000000000000001E-3</v>
      </c>
      <c r="AR170" s="101">
        <v>0.04</v>
      </c>
      <c r="AS170" s="101"/>
      <c r="AT170" s="72"/>
      <c r="AU170" s="72"/>
      <c r="AV170" s="72">
        <f>Listen!F166</f>
        <v>0.5</v>
      </c>
      <c r="AW170" s="72">
        <f>Listen!G166</f>
        <v>0.39750000000000002</v>
      </c>
      <c r="AX170" s="72">
        <f>Listen!H166</f>
        <v>0.26500000000000001</v>
      </c>
      <c r="AY170" s="72">
        <f>Listen!I166</f>
        <v>0.17499999999999999</v>
      </c>
      <c r="AZ170" s="72">
        <f>Listen!J166</f>
        <v>-0.09</v>
      </c>
      <c r="BA170" s="72">
        <f>Listen!K166</f>
        <v>-7.0000000000000007E-2</v>
      </c>
      <c r="BB170" s="72">
        <f>Listen!L166</f>
        <v>-0.65</v>
      </c>
      <c r="BC170" s="126">
        <f t="shared" si="170"/>
        <v>-8.5000000000000006E-2</v>
      </c>
      <c r="BD170" s="126">
        <f t="shared" si="158"/>
        <v>-8.5000000000000006E-2</v>
      </c>
      <c r="BE170" s="124">
        <f t="shared" si="190"/>
        <v>0.15192868750597455</v>
      </c>
      <c r="BF170" s="124">
        <f t="shared" si="191"/>
        <v>0.18642775665399236</v>
      </c>
      <c r="BG170" s="124">
        <f t="shared" si="192"/>
        <v>0.20065648854961832</v>
      </c>
    </row>
    <row r="171" spans="1:59">
      <c r="A171" s="43">
        <v>41852</v>
      </c>
      <c r="B171" s="44">
        <f>+Listen!C167</f>
        <v>5.1689999999999996</v>
      </c>
      <c r="C171" s="51"/>
      <c r="D171" s="52">
        <f t="shared" si="171"/>
        <v>0.17</v>
      </c>
      <c r="E171" s="52">
        <f t="shared" si="187"/>
        <v>0.17</v>
      </c>
      <c r="F171" s="53">
        <f t="shared" si="188"/>
        <v>0.17</v>
      </c>
      <c r="G171" s="54">
        <f t="shared" si="172"/>
        <v>0.13500000000000001</v>
      </c>
      <c r="H171" s="53">
        <f t="shared" si="186"/>
        <v>0.17</v>
      </c>
      <c r="I171" s="65">
        <f t="shared" si="217"/>
        <v>0.17</v>
      </c>
      <c r="J171" s="54">
        <f t="shared" si="173"/>
        <v>0.17</v>
      </c>
      <c r="K171" s="58">
        <f t="shared" si="214"/>
        <v>0.17</v>
      </c>
      <c r="L171" s="62">
        <f t="shared" si="218"/>
        <v>0.19500000000000001</v>
      </c>
      <c r="M171" s="60">
        <f t="shared" si="204"/>
        <v>0.19500000000000001</v>
      </c>
      <c r="N171" s="54">
        <f t="shared" si="174"/>
        <v>0.19500000000000001</v>
      </c>
      <c r="O171" s="53">
        <f t="shared" si="219"/>
        <v>0.215</v>
      </c>
      <c r="P171" s="79">
        <f t="shared" si="220"/>
        <v>0.16500000000000001</v>
      </c>
      <c r="Q171" s="56">
        <f t="shared" si="175"/>
        <v>0.16500000000000001</v>
      </c>
      <c r="R171" s="54">
        <f t="shared" si="176"/>
        <v>0.16500000000000001</v>
      </c>
      <c r="S171" s="53">
        <f t="shared" si="221"/>
        <v>0.16500000000000001</v>
      </c>
      <c r="T171" s="53"/>
      <c r="U171" s="98">
        <f t="shared" si="216"/>
        <v>-0.03</v>
      </c>
      <c r="V171" s="98">
        <f>U171+0.055</f>
        <v>2.5000000000000001E-2</v>
      </c>
      <c r="W171" s="98">
        <f t="shared" si="222"/>
        <v>0.17</v>
      </c>
      <c r="X171" s="72"/>
      <c r="Y171" s="72">
        <v>0.17</v>
      </c>
      <c r="Z171" s="72">
        <v>0.08</v>
      </c>
      <c r="AA171" s="72">
        <f t="shared" si="201"/>
        <v>0.17</v>
      </c>
      <c r="AB171" s="72">
        <f t="shared" si="202"/>
        <v>0.20500000000000002</v>
      </c>
      <c r="AC171" s="72">
        <f t="shared" si="215"/>
        <v>0.20500000000000002</v>
      </c>
      <c r="AD171" s="72">
        <f>Listen!L167</f>
        <v>-0.65</v>
      </c>
      <c r="AE171" s="72"/>
      <c r="AF171" s="72"/>
      <c r="AG171" s="110">
        <v>0</v>
      </c>
      <c r="AH171" s="101">
        <v>0</v>
      </c>
      <c r="AI171" s="101">
        <f t="shared" si="161"/>
        <v>5.0000000000000001E-3</v>
      </c>
      <c r="AJ171" s="101">
        <v>0</v>
      </c>
      <c r="AK171" s="101">
        <f t="shared" si="203"/>
        <v>5.0000000000000001E-3</v>
      </c>
      <c r="AL171" s="101">
        <f t="shared" si="205"/>
        <v>0.04</v>
      </c>
      <c r="AM171" s="101">
        <v>1.2500000000000001E-2</v>
      </c>
      <c r="AN171" s="101">
        <v>0</v>
      </c>
      <c r="AO171" s="101">
        <v>0</v>
      </c>
      <c r="AP171" s="101">
        <v>0.155</v>
      </c>
      <c r="AQ171" s="101">
        <v>-5.0000000000000001E-3</v>
      </c>
      <c r="AR171" s="101">
        <v>0.04</v>
      </c>
      <c r="AS171" s="101"/>
      <c r="AT171" s="72"/>
      <c r="AU171" s="72"/>
      <c r="AV171" s="72">
        <f>Listen!F167</f>
        <v>0.5</v>
      </c>
      <c r="AW171" s="72">
        <f>Listen!G167</f>
        <v>0.4</v>
      </c>
      <c r="AX171" s="72">
        <f>Listen!H167</f>
        <v>0.20499999999999999</v>
      </c>
      <c r="AY171" s="72">
        <f>Listen!I167</f>
        <v>0.17499999999999999</v>
      </c>
      <c r="AZ171" s="72">
        <f>Listen!J167</f>
        <v>-0.09</v>
      </c>
      <c r="BA171" s="72">
        <f>Listen!K167</f>
        <v>-7.0000000000000007E-2</v>
      </c>
      <c r="BB171" s="72">
        <f>Listen!L167</f>
        <v>-0.65</v>
      </c>
      <c r="BC171" s="126">
        <f t="shared" si="170"/>
        <v>-8.5000000000000006E-2</v>
      </c>
      <c r="BD171" s="126">
        <f t="shared" si="158"/>
        <v>-8.5000000000000006E-2</v>
      </c>
      <c r="BE171" s="124">
        <f t="shared" si="190"/>
        <v>0.15404397285154381</v>
      </c>
      <c r="BF171" s="124">
        <f t="shared" si="191"/>
        <v>0.18880038022813683</v>
      </c>
      <c r="BG171" s="124">
        <f t="shared" si="192"/>
        <v>0.20285496183206103</v>
      </c>
    </row>
    <row r="172" spans="1:59">
      <c r="A172" s="43">
        <v>41883</v>
      </c>
      <c r="B172" s="44">
        <f>+Listen!C168</f>
        <v>5.1820000000000004</v>
      </c>
      <c r="C172" s="51"/>
      <c r="D172" s="52">
        <f t="shared" si="171"/>
        <v>0.19</v>
      </c>
      <c r="E172" s="52">
        <f t="shared" si="187"/>
        <v>0.19</v>
      </c>
      <c r="F172" s="53">
        <f t="shared" si="188"/>
        <v>0.19</v>
      </c>
      <c r="G172" s="54">
        <f t="shared" si="172"/>
        <v>0.155</v>
      </c>
      <c r="H172" s="53">
        <f t="shared" si="186"/>
        <v>0.19</v>
      </c>
      <c r="I172" s="65">
        <f t="shared" si="217"/>
        <v>0.19</v>
      </c>
      <c r="J172" s="54">
        <f t="shared" si="173"/>
        <v>0.19</v>
      </c>
      <c r="K172" s="58">
        <f t="shared" si="214"/>
        <v>0.19</v>
      </c>
      <c r="L172" s="62">
        <f t="shared" si="218"/>
        <v>0.215</v>
      </c>
      <c r="M172" s="60">
        <f t="shared" si="204"/>
        <v>0.215</v>
      </c>
      <c r="N172" s="54">
        <f t="shared" si="174"/>
        <v>0.215</v>
      </c>
      <c r="O172" s="53">
        <f t="shared" si="219"/>
        <v>0.23499999999999999</v>
      </c>
      <c r="P172" s="79">
        <f t="shared" si="220"/>
        <v>0.185</v>
      </c>
      <c r="Q172" s="56">
        <f t="shared" si="175"/>
        <v>0.185</v>
      </c>
      <c r="R172" s="54">
        <f t="shared" si="176"/>
        <v>0.185</v>
      </c>
      <c r="S172" s="53">
        <f t="shared" si="221"/>
        <v>0.185</v>
      </c>
      <c r="T172" s="53"/>
      <c r="U172" s="98">
        <f t="shared" si="216"/>
        <v>-1.0000000000000009E-2</v>
      </c>
      <c r="V172" s="98">
        <f>U172+0.055</f>
        <v>4.4999999999999991E-2</v>
      </c>
      <c r="W172" s="98">
        <f t="shared" si="222"/>
        <v>0.19</v>
      </c>
      <c r="X172" s="72"/>
      <c r="Y172" s="72">
        <v>0.19</v>
      </c>
      <c r="Z172" s="72">
        <v>0.1</v>
      </c>
      <c r="AA172" s="72">
        <f t="shared" si="201"/>
        <v>0.19</v>
      </c>
      <c r="AB172" s="72">
        <f t="shared" si="202"/>
        <v>0.22500000000000001</v>
      </c>
      <c r="AC172" s="72">
        <f t="shared" si="215"/>
        <v>0.22500000000000001</v>
      </c>
      <c r="AD172" s="72">
        <f>Listen!L168</f>
        <v>-0.65</v>
      </c>
      <c r="AE172" s="72"/>
      <c r="AF172" s="72"/>
      <c r="AG172" s="110">
        <v>0</v>
      </c>
      <c r="AH172" s="101">
        <v>0</v>
      </c>
      <c r="AI172" s="101">
        <f t="shared" si="161"/>
        <v>5.0000000000000001E-3</v>
      </c>
      <c r="AJ172" s="101">
        <v>0</v>
      </c>
      <c r="AK172" s="101">
        <f t="shared" si="203"/>
        <v>5.0000000000000001E-3</v>
      </c>
      <c r="AL172" s="101">
        <f t="shared" si="205"/>
        <v>0.04</v>
      </c>
      <c r="AM172" s="101">
        <v>1.2500000000000001E-2</v>
      </c>
      <c r="AN172" s="101">
        <v>0</v>
      </c>
      <c r="AO172" s="101">
        <v>0</v>
      </c>
      <c r="AP172" s="101">
        <v>0.155</v>
      </c>
      <c r="AQ172" s="101">
        <v>-5.0000000000000001E-3</v>
      </c>
      <c r="AR172" s="101">
        <v>0.04</v>
      </c>
      <c r="AS172" s="101"/>
      <c r="AT172" s="72"/>
      <c r="AU172" s="72"/>
      <c r="AV172" s="72">
        <f>Listen!F168</f>
        <v>0.46</v>
      </c>
      <c r="AW172" s="72">
        <f>Listen!G168</f>
        <v>0.39750000000000002</v>
      </c>
      <c r="AX172" s="72">
        <f>Listen!H168</f>
        <v>0.185</v>
      </c>
      <c r="AY172" s="72">
        <f>Listen!I168</f>
        <v>0.16500000000000001</v>
      </c>
      <c r="AZ172" s="72">
        <f>Listen!J168</f>
        <v>-0.09</v>
      </c>
      <c r="BA172" s="72">
        <f>Listen!K168</f>
        <v>-7.0000000000000007E-2</v>
      </c>
      <c r="BB172" s="72">
        <f>Listen!L168</f>
        <v>-0.65</v>
      </c>
      <c r="BC172" s="126">
        <f t="shared" si="170"/>
        <v>-8.5000000000000006E-2</v>
      </c>
      <c r="BD172" s="126">
        <f t="shared" si="158"/>
        <v>-8.5000000000000006E-2</v>
      </c>
      <c r="BE172" s="124">
        <f t="shared" si="190"/>
        <v>0.15461686263263552</v>
      </c>
      <c r="BF172" s="124">
        <f t="shared" si="191"/>
        <v>0.18944296577946768</v>
      </c>
      <c r="BG172" s="124">
        <f t="shared" si="192"/>
        <v>0.20345038167938928</v>
      </c>
    </row>
    <row r="173" spans="1:59">
      <c r="A173" s="43">
        <v>41913</v>
      </c>
      <c r="B173" s="44">
        <f>+Listen!C169</f>
        <v>5.2149999999999999</v>
      </c>
      <c r="C173" s="51"/>
      <c r="D173" s="52">
        <f t="shared" si="171"/>
        <v>0.2</v>
      </c>
      <c r="E173" s="52">
        <f t="shared" si="187"/>
        <v>0.2</v>
      </c>
      <c r="F173" s="53">
        <f t="shared" si="188"/>
        <v>0.2</v>
      </c>
      <c r="G173" s="54">
        <f t="shared" si="172"/>
        <v>0.16500000000000001</v>
      </c>
      <c r="H173" s="53">
        <f t="shared" si="186"/>
        <v>0.2</v>
      </c>
      <c r="I173" s="65">
        <f t="shared" si="217"/>
        <v>0.2</v>
      </c>
      <c r="J173" s="54">
        <f t="shared" si="173"/>
        <v>0.2</v>
      </c>
      <c r="K173" s="58">
        <f t="shared" si="214"/>
        <v>0.2</v>
      </c>
      <c r="L173" s="62">
        <f t="shared" si="218"/>
        <v>0.22500000000000001</v>
      </c>
      <c r="M173" s="60">
        <f t="shared" si="204"/>
        <v>0.22500000000000001</v>
      </c>
      <c r="N173" s="54">
        <f t="shared" si="174"/>
        <v>0.22500000000000001</v>
      </c>
      <c r="O173" s="53">
        <f t="shared" si="219"/>
        <v>0.245</v>
      </c>
      <c r="P173" s="79">
        <f t="shared" si="220"/>
        <v>0.19500000000000001</v>
      </c>
      <c r="Q173" s="56">
        <f t="shared" si="175"/>
        <v>0.19500000000000001</v>
      </c>
      <c r="R173" s="54">
        <f t="shared" si="176"/>
        <v>0.19500000000000001</v>
      </c>
      <c r="S173" s="53">
        <f t="shared" si="221"/>
        <v>0.19500000000000001</v>
      </c>
      <c r="T173" s="53"/>
      <c r="U173" s="98">
        <f t="shared" si="216"/>
        <v>0</v>
      </c>
      <c r="V173" s="98">
        <f>U173+0.055</f>
        <v>5.5E-2</v>
      </c>
      <c r="W173" s="98">
        <f t="shared" si="222"/>
        <v>0.2</v>
      </c>
      <c r="X173" s="72"/>
      <c r="Y173" s="72">
        <v>0.2</v>
      </c>
      <c r="Z173" s="72">
        <v>0.11</v>
      </c>
      <c r="AA173" s="72">
        <f t="shared" si="201"/>
        <v>0.2</v>
      </c>
      <c r="AB173" s="72">
        <f t="shared" si="202"/>
        <v>0.23500000000000001</v>
      </c>
      <c r="AC173" s="72">
        <f t="shared" si="215"/>
        <v>0.23500000000000001</v>
      </c>
      <c r="AD173" s="72">
        <f>Listen!L169</f>
        <v>-0.65</v>
      </c>
      <c r="AE173" s="72"/>
      <c r="AF173" s="72"/>
      <c r="AG173" s="110">
        <v>0</v>
      </c>
      <c r="AH173" s="101">
        <v>0</v>
      </c>
      <c r="AI173" s="101">
        <f t="shared" si="161"/>
        <v>5.0000000000000001E-3</v>
      </c>
      <c r="AJ173" s="101">
        <v>0</v>
      </c>
      <c r="AK173" s="101">
        <f t="shared" si="203"/>
        <v>5.0000000000000001E-3</v>
      </c>
      <c r="AL173" s="101">
        <f t="shared" si="205"/>
        <v>0.04</v>
      </c>
      <c r="AM173" s="101">
        <v>1.2500000000000001E-2</v>
      </c>
      <c r="AN173" s="101">
        <v>0</v>
      </c>
      <c r="AO173" s="101">
        <v>0</v>
      </c>
      <c r="AP173" s="101">
        <v>0.155</v>
      </c>
      <c r="AQ173" s="101">
        <v>-5.0000000000000001E-3</v>
      </c>
      <c r="AR173" s="101">
        <v>0.04</v>
      </c>
      <c r="AS173" s="101"/>
      <c r="AT173" s="72"/>
      <c r="AU173" s="72"/>
      <c r="AV173" s="72">
        <f>Listen!F169</f>
        <v>0.47</v>
      </c>
      <c r="AW173" s="72">
        <f>Listen!G169</f>
        <v>0.4</v>
      </c>
      <c r="AX173" s="72">
        <f>Listen!H169</f>
        <v>0.20499999999999999</v>
      </c>
      <c r="AY173" s="72">
        <f>Listen!I169</f>
        <v>0.17249999999999999</v>
      </c>
      <c r="AZ173" s="72">
        <f>Listen!J169</f>
        <v>-0.09</v>
      </c>
      <c r="BA173" s="72">
        <f>Listen!K169</f>
        <v>-7.0000000000000007E-2</v>
      </c>
      <c r="BB173" s="72">
        <f>Listen!L169</f>
        <v>-0.65</v>
      </c>
      <c r="BC173" s="126">
        <f t="shared" si="170"/>
        <v>-8.5000000000000006E-2</v>
      </c>
      <c r="BD173" s="126">
        <f t="shared" si="158"/>
        <v>-8.5000000000000006E-2</v>
      </c>
      <c r="BE173" s="124">
        <f t="shared" si="190"/>
        <v>0.15607112130771433</v>
      </c>
      <c r="BF173" s="124">
        <f t="shared" si="191"/>
        <v>0.19107414448669197</v>
      </c>
      <c r="BG173" s="124">
        <f t="shared" si="192"/>
        <v>0.20496183206106866</v>
      </c>
    </row>
    <row r="174" spans="1:59">
      <c r="A174" s="43">
        <v>41944</v>
      </c>
      <c r="B174" s="44">
        <f>+Listen!C170</f>
        <v>5.3310000000000004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72"/>
      <c r="Y174" s="72"/>
      <c r="Z174" s="51"/>
      <c r="AA174" s="51"/>
      <c r="AB174" s="72">
        <f t="shared" si="202"/>
        <v>3.5000000000000003E-2</v>
      </c>
      <c r="AC174" s="72">
        <f t="shared" si="215"/>
        <v>3.5000000000000003E-2</v>
      </c>
      <c r="AD174" s="72">
        <f>Listen!L170</f>
        <v>-0.5</v>
      </c>
      <c r="AE174" s="72"/>
      <c r="AF174" s="72"/>
      <c r="AG174" s="110">
        <v>0</v>
      </c>
      <c r="AH174" s="101">
        <v>0</v>
      </c>
      <c r="AI174" s="101">
        <f t="shared" si="161"/>
        <v>0.02</v>
      </c>
      <c r="AJ174" s="101">
        <v>0</v>
      </c>
      <c r="AK174" s="101">
        <f t="shared" si="203"/>
        <v>0.02</v>
      </c>
      <c r="AL174" s="101">
        <f t="shared" si="205"/>
        <v>0.05</v>
      </c>
      <c r="AM174" s="101">
        <v>2.5000000000000001E-2</v>
      </c>
      <c r="AN174" s="101">
        <v>0</v>
      </c>
      <c r="AO174" s="101">
        <v>0</v>
      </c>
      <c r="AP174" s="101">
        <v>0.155</v>
      </c>
      <c r="AQ174" s="101">
        <v>1.4999999999999999E-2</v>
      </c>
      <c r="AR174" s="101">
        <v>5.5E-2</v>
      </c>
      <c r="AS174" s="101"/>
      <c r="AT174" s="72"/>
      <c r="AU174" s="72"/>
      <c r="AV174" s="51"/>
      <c r="AW174" s="51"/>
      <c r="AX174" s="51"/>
      <c r="AY174" s="51"/>
      <c r="AZ174" s="51"/>
      <c r="BA174" s="51"/>
      <c r="BB174" s="51"/>
    </row>
    <row r="175" spans="1:59">
      <c r="A175" s="43">
        <v>41974</v>
      </c>
      <c r="B175" s="44">
        <f>+Listen!C171</f>
        <v>5.4539999999999997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72"/>
      <c r="Y175" s="72"/>
      <c r="Z175" s="51"/>
      <c r="AA175" s="51"/>
      <c r="AB175" s="72">
        <f t="shared" si="202"/>
        <v>3.5000000000000003E-2</v>
      </c>
      <c r="AC175" s="72">
        <f t="shared" si="215"/>
        <v>3.5000000000000003E-2</v>
      </c>
      <c r="AD175" s="72">
        <f>Listen!L171</f>
        <v>-0.5</v>
      </c>
      <c r="AE175" s="72"/>
      <c r="AF175" s="72"/>
      <c r="AG175" s="110">
        <v>0</v>
      </c>
      <c r="AH175" s="101">
        <v>0</v>
      </c>
      <c r="AI175" s="101">
        <f t="shared" si="161"/>
        <v>0.02</v>
      </c>
      <c r="AJ175" s="101">
        <v>0</v>
      </c>
      <c r="AK175" s="101">
        <f t="shared" si="203"/>
        <v>0.02</v>
      </c>
      <c r="AL175" s="101">
        <f t="shared" si="205"/>
        <v>0.05</v>
      </c>
      <c r="AM175" s="101">
        <v>2.75E-2</v>
      </c>
      <c r="AN175" s="101">
        <v>0</v>
      </c>
      <c r="AO175" s="101">
        <v>0</v>
      </c>
      <c r="AP175" s="101">
        <v>0.155</v>
      </c>
      <c r="AQ175" s="101">
        <v>1.4999999999999999E-2</v>
      </c>
      <c r="AR175" s="101">
        <v>5.5E-2</v>
      </c>
      <c r="AS175" s="101"/>
      <c r="AT175" s="72"/>
      <c r="AU175" s="72"/>
      <c r="AV175" s="51"/>
      <c r="AW175" s="51"/>
      <c r="AX175" s="51"/>
      <c r="AY175" s="51"/>
      <c r="AZ175" s="51"/>
      <c r="BA175" s="51"/>
      <c r="BB175" s="51"/>
    </row>
    <row r="176" spans="1:59">
      <c r="A176" s="43">
        <v>42005</v>
      </c>
      <c r="B176" s="44">
        <f>+Listen!C172</f>
        <v>5.4889999999999999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72"/>
      <c r="Z176" s="51"/>
      <c r="AA176" s="51"/>
      <c r="AB176" s="72">
        <f t="shared" si="202"/>
        <v>3.5000000000000003E-2</v>
      </c>
      <c r="AC176" s="72">
        <f t="shared" si="215"/>
        <v>3.5000000000000003E-2</v>
      </c>
      <c r="AD176" s="72">
        <f>Listen!L172</f>
        <v>-0.47299999999999998</v>
      </c>
      <c r="AE176" s="72"/>
      <c r="AF176" s="72"/>
      <c r="AG176" s="110">
        <v>0</v>
      </c>
      <c r="AH176" s="101">
        <v>0</v>
      </c>
      <c r="AI176" s="101">
        <f t="shared" si="161"/>
        <v>0.02</v>
      </c>
      <c r="AJ176" s="101">
        <v>0</v>
      </c>
      <c r="AK176" s="101">
        <f t="shared" si="203"/>
        <v>0.02</v>
      </c>
      <c r="AL176" s="101">
        <f t="shared" si="205"/>
        <v>0.05</v>
      </c>
      <c r="AM176" s="101">
        <v>0.03</v>
      </c>
      <c r="AN176" s="101">
        <v>0</v>
      </c>
      <c r="AO176" s="101">
        <v>0</v>
      </c>
      <c r="AP176" s="101">
        <v>0.155</v>
      </c>
      <c r="AQ176" s="101">
        <v>1.4999999999999999E-2</v>
      </c>
      <c r="AR176" s="101">
        <v>5.5E-2</v>
      </c>
      <c r="AS176" s="101"/>
      <c r="AT176" s="72"/>
      <c r="AU176" s="72"/>
      <c r="AV176" s="51"/>
      <c r="AW176" s="51"/>
      <c r="AX176" s="51"/>
      <c r="AY176" s="51"/>
      <c r="AZ176" s="51"/>
      <c r="BA176" s="51"/>
      <c r="BB176" s="51"/>
    </row>
    <row r="177" spans="1:54">
      <c r="A177" s="43">
        <v>42036</v>
      </c>
      <c r="B177" s="44">
        <f>+Listen!C173</f>
        <v>5.3689999999999998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72"/>
      <c r="Z177" s="51"/>
      <c r="AA177" s="51"/>
      <c r="AB177" s="72">
        <f t="shared" si="202"/>
        <v>3.5000000000000003E-2</v>
      </c>
      <c r="AC177" s="72">
        <f t="shared" si="215"/>
        <v>3.5000000000000003E-2</v>
      </c>
      <c r="AD177" s="72">
        <f>Listen!L173</f>
        <v>-0.47299999999999998</v>
      </c>
      <c r="AE177" s="72"/>
      <c r="AF177" s="72"/>
      <c r="AG177" s="110">
        <v>0</v>
      </c>
      <c r="AH177" s="101">
        <v>0</v>
      </c>
      <c r="AI177" s="101">
        <f t="shared" si="161"/>
        <v>0.02</v>
      </c>
      <c r="AJ177" s="101">
        <v>0</v>
      </c>
      <c r="AK177" s="101">
        <f t="shared" si="203"/>
        <v>0.02</v>
      </c>
      <c r="AL177" s="101">
        <f t="shared" si="205"/>
        <v>0.05</v>
      </c>
      <c r="AM177" s="101">
        <v>3.2500000000000001E-2</v>
      </c>
      <c r="AN177" s="101">
        <v>0</v>
      </c>
      <c r="AO177" s="101">
        <v>0</v>
      </c>
      <c r="AP177" s="101">
        <v>0.155</v>
      </c>
      <c r="AQ177" s="101">
        <v>1.4999999999999999E-2</v>
      </c>
      <c r="AR177" s="101">
        <v>5.5E-2</v>
      </c>
      <c r="AS177" s="101"/>
      <c r="AT177" s="72"/>
      <c r="AU177" s="72"/>
      <c r="AV177" s="51"/>
      <c r="AW177" s="51"/>
      <c r="AX177" s="51"/>
      <c r="AY177" s="51"/>
      <c r="AZ177" s="51"/>
      <c r="BA177" s="51"/>
      <c r="BB177" s="51"/>
    </row>
    <row r="178" spans="1:54">
      <c r="A178" s="43">
        <v>42064</v>
      </c>
      <c r="B178" s="44">
        <f>+Listen!C174</f>
        <v>5.2290000000000001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72"/>
      <c r="Z178" s="51"/>
      <c r="AA178" s="51"/>
      <c r="AB178" s="72">
        <f t="shared" si="202"/>
        <v>3.5000000000000003E-2</v>
      </c>
      <c r="AC178" s="72">
        <f t="shared" si="215"/>
        <v>3.5000000000000003E-2</v>
      </c>
      <c r="AD178" s="72">
        <f>Listen!L174</f>
        <v>-0.47299999999999998</v>
      </c>
      <c r="AE178" s="72"/>
      <c r="AF178" s="72"/>
      <c r="AG178" s="110">
        <v>0</v>
      </c>
      <c r="AH178" s="101">
        <v>0</v>
      </c>
      <c r="AI178" s="101">
        <f t="shared" si="161"/>
        <v>0.02</v>
      </c>
      <c r="AJ178" s="101">
        <v>0</v>
      </c>
      <c r="AK178" s="101">
        <f t="shared" si="203"/>
        <v>0.02</v>
      </c>
      <c r="AL178" s="101">
        <f t="shared" si="205"/>
        <v>0.05</v>
      </c>
      <c r="AM178" s="101">
        <v>3.5000000000000003E-2</v>
      </c>
      <c r="AN178" s="101">
        <v>0</v>
      </c>
      <c r="AO178" s="101">
        <v>0</v>
      </c>
      <c r="AP178" s="101">
        <v>0.155</v>
      </c>
      <c r="AQ178" s="101">
        <v>1.4999999999999999E-2</v>
      </c>
      <c r="AR178" s="101">
        <v>5.5E-2</v>
      </c>
      <c r="AS178" s="101"/>
      <c r="AT178" s="72"/>
      <c r="AU178" s="72"/>
      <c r="AV178" s="51"/>
      <c r="AW178" s="51"/>
      <c r="AX178" s="51"/>
      <c r="AY178" s="51"/>
      <c r="AZ178" s="51"/>
      <c r="BA178" s="51"/>
      <c r="BB178" s="51"/>
    </row>
    <row r="179" spans="1:54">
      <c r="A179" s="43">
        <v>42095</v>
      </c>
      <c r="B179" s="44">
        <f>+Listen!C175</f>
        <v>5.0999999999999996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72">
        <f t="shared" si="202"/>
        <v>3.5000000000000003E-2</v>
      </c>
      <c r="AC179" s="72">
        <f t="shared" si="215"/>
        <v>3.5000000000000003E-2</v>
      </c>
      <c r="AD179" s="72">
        <f>Listen!L175</f>
        <v>-0.44</v>
      </c>
      <c r="AE179" s="72"/>
      <c r="AF179" s="72"/>
      <c r="AG179" s="110">
        <v>0</v>
      </c>
      <c r="AH179" s="101">
        <v>0</v>
      </c>
      <c r="AI179" s="101">
        <f t="shared" si="161"/>
        <v>5.0000000000000001E-3</v>
      </c>
      <c r="AJ179" s="101">
        <v>0</v>
      </c>
      <c r="AK179" s="101">
        <f t="shared" si="203"/>
        <v>5.0000000000000001E-3</v>
      </c>
      <c r="AL179" s="101">
        <f t="shared" si="205"/>
        <v>0.04</v>
      </c>
      <c r="AM179" s="101">
        <v>7.4999999999999997E-3</v>
      </c>
      <c r="AN179" s="101">
        <v>0</v>
      </c>
      <c r="AO179" s="101">
        <v>0</v>
      </c>
      <c r="AP179" s="101">
        <v>0.155</v>
      </c>
      <c r="AQ179" s="101">
        <v>-2.5000000000000001E-3</v>
      </c>
      <c r="AR179" s="101">
        <v>0.04</v>
      </c>
      <c r="AS179" s="101"/>
      <c r="AT179" s="72"/>
      <c r="AU179" s="72"/>
      <c r="AV179" s="51"/>
      <c r="AW179" s="51"/>
      <c r="AX179" s="51"/>
      <c r="AY179" s="51"/>
      <c r="AZ179" s="51"/>
      <c r="BA179" s="51"/>
      <c r="BB179" s="51"/>
    </row>
    <row r="180" spans="1:54">
      <c r="A180" s="43">
        <v>42125</v>
      </c>
      <c r="B180" s="44">
        <f>+Listen!C176</f>
        <v>5.1440000000000001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72">
        <f t="shared" si="202"/>
        <v>3.5000000000000003E-2</v>
      </c>
      <c r="AC180" s="72">
        <f t="shared" si="215"/>
        <v>3.5000000000000003E-2</v>
      </c>
      <c r="AD180" s="72">
        <f>Listen!L176</f>
        <v>-0.44</v>
      </c>
      <c r="AE180" s="72"/>
      <c r="AF180" s="72"/>
      <c r="AG180" s="110">
        <v>0</v>
      </c>
      <c r="AH180" s="101">
        <v>0</v>
      </c>
      <c r="AI180" s="101">
        <f t="shared" si="161"/>
        <v>5.0000000000000001E-3</v>
      </c>
      <c r="AJ180" s="101">
        <v>0</v>
      </c>
      <c r="AK180" s="101">
        <f t="shared" si="203"/>
        <v>5.0000000000000001E-3</v>
      </c>
      <c r="AL180" s="101">
        <f t="shared" si="205"/>
        <v>0.04</v>
      </c>
      <c r="AM180" s="101">
        <v>7.4999999999999997E-3</v>
      </c>
      <c r="AN180" s="101">
        <v>0</v>
      </c>
      <c r="AO180" s="101">
        <v>0</v>
      </c>
      <c r="AP180" s="101">
        <v>0.155</v>
      </c>
      <c r="AQ180" s="101">
        <v>-2.5000000000000001E-3</v>
      </c>
      <c r="AR180" s="101">
        <v>0.04</v>
      </c>
      <c r="AS180" s="101"/>
      <c r="AT180" s="72"/>
      <c r="AU180" s="72"/>
      <c r="AV180" s="51"/>
      <c r="AW180" s="51"/>
      <c r="AX180" s="51"/>
      <c r="AY180" s="51"/>
      <c r="AZ180" s="51"/>
      <c r="BA180" s="51"/>
      <c r="BB180" s="51"/>
    </row>
    <row r="181" spans="1:54">
      <c r="A181" s="43">
        <v>42156</v>
      </c>
      <c r="B181" s="44">
        <f>+Listen!C177</f>
        <v>5.181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72">
        <f t="shared" si="202"/>
        <v>3.5000000000000003E-2</v>
      </c>
      <c r="AC181" s="72">
        <f t="shared" si="215"/>
        <v>3.5000000000000003E-2</v>
      </c>
      <c r="AD181" s="72">
        <f>Listen!L177</f>
        <v>-0.44</v>
      </c>
      <c r="AE181" s="72"/>
      <c r="AF181" s="72"/>
      <c r="AG181" s="110">
        <v>0</v>
      </c>
      <c r="AH181" s="101">
        <v>0</v>
      </c>
      <c r="AI181" s="101">
        <f t="shared" si="161"/>
        <v>5.0000000000000001E-3</v>
      </c>
      <c r="AJ181" s="101">
        <v>0</v>
      </c>
      <c r="AK181" s="101">
        <f t="shared" si="203"/>
        <v>5.0000000000000001E-3</v>
      </c>
      <c r="AL181" s="101">
        <f t="shared" si="205"/>
        <v>0.04</v>
      </c>
      <c r="AM181" s="101">
        <v>7.4999999999999997E-3</v>
      </c>
      <c r="AN181" s="101">
        <v>0</v>
      </c>
      <c r="AO181" s="101">
        <v>0</v>
      </c>
      <c r="AP181" s="101">
        <v>0.155</v>
      </c>
      <c r="AQ181" s="101">
        <v>-2.5000000000000001E-3</v>
      </c>
      <c r="AR181" s="101">
        <v>0.04</v>
      </c>
      <c r="AS181" s="101"/>
      <c r="AT181" s="72"/>
      <c r="AU181" s="72"/>
      <c r="AV181" s="51"/>
      <c r="AW181" s="51"/>
      <c r="AX181" s="51"/>
      <c r="AY181" s="51"/>
      <c r="AZ181" s="51"/>
      <c r="BA181" s="51"/>
      <c r="BB181" s="51"/>
    </row>
    <row r="182" spans="1:54">
      <c r="A182" s="43">
        <v>42186</v>
      </c>
      <c r="B182" s="44">
        <f>+Listen!C178</f>
        <v>5.2210000000000001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72">
        <f t="shared" si="202"/>
        <v>3.5000000000000003E-2</v>
      </c>
      <c r="AC182" s="72">
        <f t="shared" si="215"/>
        <v>3.5000000000000003E-2</v>
      </c>
      <c r="AD182" s="72">
        <f>Listen!L178</f>
        <v>-0.44</v>
      </c>
      <c r="AE182" s="72"/>
      <c r="AF182" s="72"/>
      <c r="AG182" s="110">
        <v>0</v>
      </c>
      <c r="AH182" s="101">
        <v>0</v>
      </c>
      <c r="AI182" s="101">
        <f t="shared" si="161"/>
        <v>5.0000000000000001E-3</v>
      </c>
      <c r="AJ182" s="101">
        <v>0</v>
      </c>
      <c r="AK182" s="101">
        <f t="shared" si="203"/>
        <v>5.0000000000000001E-3</v>
      </c>
      <c r="AL182" s="101">
        <f t="shared" si="205"/>
        <v>0.04</v>
      </c>
      <c r="AM182" s="101">
        <v>0.01</v>
      </c>
      <c r="AN182" s="101">
        <v>0</v>
      </c>
      <c r="AO182" s="101">
        <v>0</v>
      </c>
      <c r="AP182" s="101">
        <v>0.155</v>
      </c>
      <c r="AQ182" s="101">
        <v>-5.0000000000000001E-3</v>
      </c>
      <c r="AR182" s="101">
        <v>0.04</v>
      </c>
      <c r="AS182" s="101"/>
      <c r="AT182" s="72"/>
      <c r="AU182" s="72"/>
      <c r="AV182" s="51"/>
      <c r="AW182" s="51"/>
      <c r="AX182" s="51"/>
      <c r="AY182" s="51"/>
      <c r="AZ182" s="51"/>
      <c r="BA182" s="51"/>
      <c r="BB182" s="51"/>
    </row>
    <row r="183" spans="1:54">
      <c r="A183" s="43">
        <v>42217</v>
      </c>
      <c r="B183" s="44">
        <f>+Listen!C179</f>
        <v>5.2690000000000001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72">
        <f t="shared" si="202"/>
        <v>3.5000000000000003E-2</v>
      </c>
      <c r="AC183" s="72">
        <f t="shared" si="215"/>
        <v>3.5000000000000003E-2</v>
      </c>
      <c r="AD183" s="72">
        <f>Listen!L179</f>
        <v>-0.44</v>
      </c>
      <c r="AE183" s="72"/>
      <c r="AF183" s="72"/>
      <c r="AG183" s="110">
        <v>0</v>
      </c>
      <c r="AH183" s="101">
        <v>0</v>
      </c>
      <c r="AI183" s="101">
        <f t="shared" ref="AI183:AI193" si="223">+AI171</f>
        <v>5.0000000000000001E-3</v>
      </c>
      <c r="AJ183" s="101">
        <v>0</v>
      </c>
      <c r="AK183" s="101">
        <f t="shared" si="203"/>
        <v>5.0000000000000001E-3</v>
      </c>
      <c r="AL183" s="101">
        <f t="shared" si="205"/>
        <v>0.04</v>
      </c>
      <c r="AM183" s="101">
        <v>1.2500000000000001E-2</v>
      </c>
      <c r="AN183" s="101">
        <v>0</v>
      </c>
      <c r="AO183" s="101">
        <v>0</v>
      </c>
      <c r="AP183" s="101">
        <v>0.155</v>
      </c>
      <c r="AQ183" s="101">
        <v>-5.0000000000000001E-3</v>
      </c>
      <c r="AR183" s="101">
        <v>0.04</v>
      </c>
      <c r="AS183" s="101"/>
      <c r="AT183" s="72"/>
      <c r="AU183" s="72"/>
      <c r="AV183" s="51"/>
      <c r="AW183" s="51"/>
      <c r="AX183" s="51"/>
      <c r="AY183" s="51"/>
      <c r="AZ183" s="51"/>
      <c r="BA183" s="51"/>
      <c r="BB183" s="51"/>
    </row>
    <row r="184" spans="1:54">
      <c r="A184" s="43">
        <v>42248</v>
      </c>
      <c r="B184" s="44">
        <f>+Listen!C180</f>
        <v>5.282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72">
        <f t="shared" si="202"/>
        <v>3.5000000000000003E-2</v>
      </c>
      <c r="AC184" s="72">
        <f t="shared" si="215"/>
        <v>3.5000000000000003E-2</v>
      </c>
      <c r="AD184" s="72">
        <f>Listen!L180</f>
        <v>-0.44</v>
      </c>
      <c r="AE184" s="72"/>
      <c r="AF184" s="72"/>
      <c r="AG184" s="110">
        <v>0</v>
      </c>
      <c r="AH184" s="101">
        <v>0</v>
      </c>
      <c r="AI184" s="101">
        <f t="shared" si="223"/>
        <v>5.0000000000000001E-3</v>
      </c>
      <c r="AJ184" s="101">
        <v>0</v>
      </c>
      <c r="AK184" s="101">
        <f t="shared" si="203"/>
        <v>5.0000000000000001E-3</v>
      </c>
      <c r="AL184" s="101">
        <f t="shared" si="205"/>
        <v>0.04</v>
      </c>
      <c r="AM184" s="101">
        <v>1.2500000000000001E-2</v>
      </c>
      <c r="AN184" s="101">
        <v>0</v>
      </c>
      <c r="AO184" s="101">
        <v>0</v>
      </c>
      <c r="AP184" s="101">
        <v>0.155</v>
      </c>
      <c r="AQ184" s="101">
        <v>-5.0000000000000001E-3</v>
      </c>
      <c r="AR184" s="101">
        <v>0.04</v>
      </c>
      <c r="AS184" s="101"/>
      <c r="AT184" s="72"/>
      <c r="AU184" s="72"/>
      <c r="AV184" s="51"/>
      <c r="AW184" s="51"/>
      <c r="AX184" s="51"/>
      <c r="AY184" s="51"/>
      <c r="AZ184" s="51"/>
      <c r="BA184" s="51"/>
      <c r="BB184" s="51"/>
    </row>
    <row r="185" spans="1:54">
      <c r="A185" s="43">
        <v>42278</v>
      </c>
      <c r="B185" s="44">
        <f>+Listen!C181</f>
        <v>5.3150000000000004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72">
        <f t="shared" si="202"/>
        <v>3.5000000000000003E-2</v>
      </c>
      <c r="AC185" s="72">
        <f t="shared" si="215"/>
        <v>3.5000000000000003E-2</v>
      </c>
      <c r="AD185" s="72">
        <f>Listen!L181</f>
        <v>-0.44</v>
      </c>
      <c r="AE185" s="72"/>
      <c r="AF185" s="72"/>
      <c r="AG185" s="110">
        <v>0</v>
      </c>
      <c r="AH185" s="101">
        <v>0</v>
      </c>
      <c r="AI185" s="101">
        <f t="shared" si="223"/>
        <v>5.0000000000000001E-3</v>
      </c>
      <c r="AJ185" s="101">
        <v>0</v>
      </c>
      <c r="AK185" s="101">
        <f t="shared" si="203"/>
        <v>5.0000000000000001E-3</v>
      </c>
      <c r="AL185" s="101">
        <f t="shared" si="205"/>
        <v>0.04</v>
      </c>
      <c r="AM185" s="101">
        <v>1.2500000000000001E-2</v>
      </c>
      <c r="AN185" s="101">
        <v>0</v>
      </c>
      <c r="AO185" s="101">
        <v>0</v>
      </c>
      <c r="AP185" s="101">
        <v>0.155</v>
      </c>
      <c r="AQ185" s="101">
        <v>-5.0000000000000001E-3</v>
      </c>
      <c r="AR185" s="101">
        <v>0.04</v>
      </c>
      <c r="AS185" s="101"/>
      <c r="AT185" s="72"/>
      <c r="AU185" s="72"/>
      <c r="AV185" s="51"/>
      <c r="AW185" s="51"/>
      <c r="AX185" s="51"/>
      <c r="AY185" s="51"/>
      <c r="AZ185" s="51"/>
      <c r="BA185" s="51"/>
      <c r="BB185" s="51"/>
    </row>
    <row r="186" spans="1:54">
      <c r="A186" s="43">
        <v>42309</v>
      </c>
      <c r="B186" s="44">
        <f>+Listen!C182</f>
        <v>5.431</v>
      </c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72">
        <f t="shared" si="202"/>
        <v>3.5000000000000003E-2</v>
      </c>
      <c r="AC186" s="72">
        <f t="shared" si="215"/>
        <v>3.5000000000000003E-2</v>
      </c>
      <c r="AD186" s="72">
        <f>Listen!L182</f>
        <v>-0.44</v>
      </c>
      <c r="AE186" s="72"/>
      <c r="AF186" s="72"/>
      <c r="AG186" s="110">
        <v>0</v>
      </c>
      <c r="AH186" s="101">
        <v>0</v>
      </c>
      <c r="AI186" s="101">
        <f t="shared" si="223"/>
        <v>0.02</v>
      </c>
      <c r="AJ186" s="101">
        <v>0</v>
      </c>
      <c r="AK186" s="101">
        <f t="shared" si="203"/>
        <v>0.02</v>
      </c>
      <c r="AL186" s="101">
        <f t="shared" si="205"/>
        <v>0.05</v>
      </c>
      <c r="AM186" s="101">
        <v>2.5000000000000001E-2</v>
      </c>
      <c r="AN186" s="101">
        <v>0</v>
      </c>
      <c r="AO186" s="101">
        <v>0</v>
      </c>
      <c r="AP186" s="101">
        <v>0.155</v>
      </c>
      <c r="AQ186" s="101">
        <v>4.4999999999999998E-2</v>
      </c>
      <c r="AR186" s="101">
        <v>5.5E-2</v>
      </c>
      <c r="AS186" s="101"/>
      <c r="AT186" s="72"/>
      <c r="AU186" s="72"/>
      <c r="AV186" s="51"/>
      <c r="AW186" s="51"/>
      <c r="AX186" s="51"/>
      <c r="AY186" s="51"/>
      <c r="AZ186" s="51"/>
      <c r="BA186" s="51"/>
      <c r="BB186" s="51"/>
    </row>
    <row r="187" spans="1:54">
      <c r="A187" s="43">
        <v>42339</v>
      </c>
      <c r="B187" s="44">
        <f>+Listen!C183</f>
        <v>5.5540000000000003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72">
        <f t="shared" si="202"/>
        <v>3.5000000000000003E-2</v>
      </c>
      <c r="AC187" s="72">
        <f t="shared" si="215"/>
        <v>3.5000000000000003E-2</v>
      </c>
      <c r="AD187" s="72">
        <f>Listen!L183</f>
        <v>-0.44</v>
      </c>
      <c r="AE187" s="72"/>
      <c r="AF187" s="72"/>
      <c r="AG187" s="110">
        <v>0</v>
      </c>
      <c r="AH187" s="101">
        <v>0</v>
      </c>
      <c r="AI187" s="101">
        <f t="shared" si="223"/>
        <v>0.02</v>
      </c>
      <c r="AJ187" s="101">
        <v>0</v>
      </c>
      <c r="AK187" s="101">
        <f t="shared" si="203"/>
        <v>0.02</v>
      </c>
      <c r="AL187" s="101">
        <f t="shared" si="205"/>
        <v>0.05</v>
      </c>
      <c r="AM187" s="101">
        <v>2.75E-2</v>
      </c>
      <c r="AN187" s="101">
        <v>0</v>
      </c>
      <c r="AO187" s="101">
        <v>0</v>
      </c>
      <c r="AP187" s="101">
        <v>0.155</v>
      </c>
      <c r="AQ187" s="101">
        <v>4.4999999999999998E-2</v>
      </c>
      <c r="AR187" s="101">
        <v>5.5E-2</v>
      </c>
      <c r="AS187" s="101"/>
      <c r="AT187" s="72"/>
      <c r="AU187" s="72"/>
      <c r="AV187" s="51"/>
      <c r="AW187" s="51"/>
      <c r="AX187" s="51"/>
      <c r="AY187" s="51"/>
      <c r="AZ187" s="51"/>
      <c r="BA187" s="51"/>
      <c r="BB187" s="51"/>
    </row>
    <row r="188" spans="1:54">
      <c r="A188" s="43">
        <v>42370</v>
      </c>
      <c r="B188" s="44">
        <f>+Listen!C184</f>
        <v>5.5890000000000004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72">
        <f t="shared" si="202"/>
        <v>3.5000000000000003E-2</v>
      </c>
      <c r="AC188" s="72">
        <f t="shared" si="215"/>
        <v>3.5000000000000003E-2</v>
      </c>
      <c r="AD188" s="72">
        <f>Listen!L184</f>
        <v>-0.44</v>
      </c>
      <c r="AE188" s="72"/>
      <c r="AF188" s="72"/>
      <c r="AG188" s="110">
        <v>0</v>
      </c>
      <c r="AH188" s="101">
        <v>0</v>
      </c>
      <c r="AI188" s="101">
        <f t="shared" si="223"/>
        <v>0.02</v>
      </c>
      <c r="AJ188" s="101">
        <v>0</v>
      </c>
      <c r="AK188" s="101">
        <f t="shared" si="203"/>
        <v>0.02</v>
      </c>
      <c r="AL188" s="101">
        <f t="shared" si="205"/>
        <v>0.05</v>
      </c>
      <c r="AM188" s="101">
        <v>0.03</v>
      </c>
      <c r="AN188" s="101">
        <v>0</v>
      </c>
      <c r="AO188" s="101">
        <v>0</v>
      </c>
      <c r="AP188" s="101">
        <v>0.155</v>
      </c>
      <c r="AQ188" s="101">
        <v>4.4999999999999998E-2</v>
      </c>
      <c r="AR188" s="101">
        <v>5.5E-2</v>
      </c>
      <c r="AS188" s="101"/>
      <c r="AT188" s="72"/>
      <c r="AU188" s="72"/>
      <c r="AV188" s="51"/>
      <c r="AW188" s="51"/>
      <c r="AX188" s="51"/>
      <c r="AY188" s="51"/>
      <c r="AZ188" s="51"/>
      <c r="BA188" s="51"/>
      <c r="BB188" s="51"/>
    </row>
    <row r="189" spans="1:54">
      <c r="A189" s="43">
        <v>42401</v>
      </c>
      <c r="B189" s="44">
        <f>+Listen!C185</f>
        <v>5.4690000000000003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72">
        <f t="shared" si="202"/>
        <v>3.5000000000000003E-2</v>
      </c>
      <c r="AC189" s="72">
        <f t="shared" si="215"/>
        <v>3.5000000000000003E-2</v>
      </c>
      <c r="AD189" s="72">
        <f>Listen!L185</f>
        <v>-0.48</v>
      </c>
      <c r="AE189" s="72"/>
      <c r="AF189" s="72"/>
      <c r="AG189" s="110">
        <v>0</v>
      </c>
      <c r="AH189" s="101">
        <v>0</v>
      </c>
      <c r="AI189" s="101">
        <f t="shared" si="223"/>
        <v>0.02</v>
      </c>
      <c r="AJ189" s="101">
        <v>0</v>
      </c>
      <c r="AK189" s="101">
        <f t="shared" si="203"/>
        <v>0.02</v>
      </c>
      <c r="AL189" s="101">
        <f t="shared" si="205"/>
        <v>0.05</v>
      </c>
      <c r="AM189" s="101">
        <v>3.2500000000000001E-2</v>
      </c>
      <c r="AN189" s="101">
        <v>0</v>
      </c>
      <c r="AO189" s="101">
        <v>0</v>
      </c>
      <c r="AP189" s="101">
        <v>0.155</v>
      </c>
      <c r="AQ189" s="101">
        <v>4.4999999999999998E-2</v>
      </c>
      <c r="AR189" s="101">
        <v>5.5E-2</v>
      </c>
      <c r="AS189" s="101"/>
      <c r="AT189" s="72"/>
      <c r="AU189" s="72"/>
      <c r="AV189" s="51"/>
      <c r="AW189" s="51"/>
      <c r="AX189" s="51"/>
      <c r="AY189" s="51"/>
      <c r="AZ189" s="51"/>
      <c r="BA189" s="51"/>
      <c r="BB189" s="51"/>
    </row>
    <row r="190" spans="1:54">
      <c r="A190" s="43">
        <v>42430</v>
      </c>
      <c r="B190" s="44">
        <f>+Listen!C186</f>
        <v>5.3289999999999997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72">
        <f t="shared" si="202"/>
        <v>3.5000000000000003E-2</v>
      </c>
      <c r="AC190" s="72">
        <f t="shared" si="215"/>
        <v>3.5000000000000003E-2</v>
      </c>
      <c r="AD190" s="72">
        <f>Listen!L186</f>
        <v>-0.48</v>
      </c>
      <c r="AE190" s="72"/>
      <c r="AF190" s="72"/>
      <c r="AG190" s="110">
        <v>0</v>
      </c>
      <c r="AH190" s="101">
        <v>0</v>
      </c>
      <c r="AI190" s="101">
        <f t="shared" si="223"/>
        <v>0.02</v>
      </c>
      <c r="AJ190" s="101">
        <v>0</v>
      </c>
      <c r="AK190" s="101">
        <f t="shared" si="203"/>
        <v>0.02</v>
      </c>
      <c r="AL190" s="101">
        <f t="shared" si="205"/>
        <v>0.05</v>
      </c>
      <c r="AM190" s="101">
        <v>3.5000000000000003E-2</v>
      </c>
      <c r="AN190" s="101">
        <v>0</v>
      </c>
      <c r="AO190" s="101">
        <v>0</v>
      </c>
      <c r="AP190" s="101">
        <v>0.155</v>
      </c>
      <c r="AQ190" s="101">
        <v>4.4999999999999998E-2</v>
      </c>
      <c r="AR190" s="101">
        <v>5.5E-2</v>
      </c>
      <c r="AS190" s="101"/>
      <c r="AT190" s="72"/>
      <c r="AU190" s="72"/>
      <c r="AV190" s="51"/>
      <c r="AW190" s="51"/>
      <c r="AX190" s="51"/>
      <c r="AY190" s="51"/>
      <c r="AZ190" s="51"/>
      <c r="BA190" s="51"/>
      <c r="BB190" s="51"/>
    </row>
    <row r="191" spans="1:54">
      <c r="A191" s="43">
        <v>42461</v>
      </c>
      <c r="B191" s="44">
        <f>+Listen!C187</f>
        <v>5.2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72">
        <f t="shared" si="202"/>
        <v>3.5000000000000003E-2</v>
      </c>
      <c r="AC191" s="72">
        <f t="shared" si="215"/>
        <v>3.5000000000000003E-2</v>
      </c>
      <c r="AD191" s="72">
        <f>Listen!L187</f>
        <v>-0.48</v>
      </c>
      <c r="AE191" s="72"/>
      <c r="AF191" s="72"/>
      <c r="AG191" s="110">
        <v>0</v>
      </c>
      <c r="AH191" s="101">
        <v>0</v>
      </c>
      <c r="AI191" s="101">
        <f t="shared" si="223"/>
        <v>5.0000000000000001E-3</v>
      </c>
      <c r="AJ191" s="101">
        <v>0</v>
      </c>
      <c r="AK191" s="101">
        <f t="shared" si="203"/>
        <v>5.0000000000000001E-3</v>
      </c>
      <c r="AL191" s="101">
        <f t="shared" si="205"/>
        <v>0.04</v>
      </c>
      <c r="AM191" s="101">
        <v>7.4999999999999997E-3</v>
      </c>
      <c r="AN191" s="101">
        <v>0</v>
      </c>
      <c r="AO191" s="101">
        <v>0</v>
      </c>
      <c r="AP191" s="101">
        <v>0.155</v>
      </c>
      <c r="AQ191" s="101">
        <v>0.03</v>
      </c>
      <c r="AR191" s="101">
        <v>0.04</v>
      </c>
      <c r="AS191" s="101"/>
      <c r="AT191" s="72"/>
      <c r="AU191" s="72"/>
      <c r="AV191" s="51"/>
      <c r="AW191" s="51"/>
      <c r="AX191" s="51"/>
      <c r="AY191" s="51"/>
      <c r="AZ191" s="51"/>
      <c r="BA191" s="51"/>
      <c r="BB191" s="51"/>
    </row>
    <row r="192" spans="1:54">
      <c r="A192" s="43">
        <v>42491</v>
      </c>
      <c r="B192" s="44">
        <f>+Listen!C188</f>
        <v>5.2439999999999998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72">
        <f t="shared" si="202"/>
        <v>3.5000000000000003E-2</v>
      </c>
      <c r="AC192" s="72">
        <f t="shared" si="215"/>
        <v>3.5000000000000003E-2</v>
      </c>
      <c r="AD192" s="72">
        <f>Listen!L188</f>
        <v>-0.48</v>
      </c>
      <c r="AE192" s="72"/>
      <c r="AF192" s="72"/>
      <c r="AG192" s="110">
        <v>0</v>
      </c>
      <c r="AH192" s="101">
        <v>0</v>
      </c>
      <c r="AI192" s="101">
        <f t="shared" si="223"/>
        <v>5.0000000000000001E-3</v>
      </c>
      <c r="AJ192" s="101">
        <v>0</v>
      </c>
      <c r="AK192" s="101">
        <f t="shared" si="203"/>
        <v>5.0000000000000001E-3</v>
      </c>
      <c r="AL192" s="101">
        <f t="shared" si="205"/>
        <v>0.04</v>
      </c>
      <c r="AM192" s="101">
        <v>0.01</v>
      </c>
      <c r="AN192" s="101">
        <v>0</v>
      </c>
      <c r="AO192" s="101">
        <v>0</v>
      </c>
      <c r="AP192" s="101">
        <v>0.155</v>
      </c>
      <c r="AQ192" s="101">
        <v>0.03</v>
      </c>
      <c r="AR192" s="101">
        <f>AH192+0.01</f>
        <v>0.01</v>
      </c>
      <c r="AS192" s="101"/>
      <c r="AT192" s="72"/>
      <c r="AU192" s="72"/>
      <c r="AV192" s="51"/>
      <c r="AW192" s="51"/>
      <c r="AX192" s="51"/>
      <c r="AY192" s="51"/>
      <c r="AZ192" s="51"/>
      <c r="BA192" s="51"/>
      <c r="BB192" s="51"/>
    </row>
    <row r="193" spans="1:54">
      <c r="A193" s="43">
        <v>42522</v>
      </c>
      <c r="B193" s="44">
        <f>+Listen!C189</f>
        <v>5.2809999999999997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72"/>
      <c r="AD193" s="72"/>
      <c r="AE193" s="72"/>
      <c r="AF193" s="72"/>
      <c r="AG193" s="72"/>
      <c r="AH193" s="101">
        <v>0</v>
      </c>
      <c r="AI193" s="101">
        <f t="shared" si="223"/>
        <v>5.0000000000000001E-3</v>
      </c>
      <c r="AJ193" s="101">
        <v>0</v>
      </c>
      <c r="AK193" s="72"/>
      <c r="AL193" s="72"/>
      <c r="AM193" s="72"/>
      <c r="AN193" s="72"/>
      <c r="AO193" s="101">
        <v>0</v>
      </c>
      <c r="AP193" s="101">
        <v>0.155</v>
      </c>
      <c r="AQ193" s="101">
        <f>AJ193</f>
        <v>0</v>
      </c>
      <c r="AR193" s="101">
        <f>AH193+0.01</f>
        <v>0.01</v>
      </c>
      <c r="AS193" s="101"/>
      <c r="AT193" s="72"/>
      <c r="AU193" s="72"/>
      <c r="AV193" s="51"/>
      <c r="AW193" s="51"/>
      <c r="AX193" s="51"/>
      <c r="AY193" s="51"/>
      <c r="AZ193" s="51"/>
      <c r="BA193" s="51"/>
      <c r="BB193" s="51"/>
    </row>
    <row r="194" spans="1:54">
      <c r="A194" s="43">
        <v>42552</v>
      </c>
      <c r="B194" s="44">
        <f>+Listen!C190</f>
        <v>5.3209999999999997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101">
        <v>0</v>
      </c>
      <c r="AP194" s="101">
        <v>0.155</v>
      </c>
      <c r="AQ194" s="101">
        <f>AJ194</f>
        <v>0</v>
      </c>
      <c r="AR194" s="101">
        <f>AH194+0.01</f>
        <v>0.01</v>
      </c>
      <c r="AS194" s="101"/>
      <c r="AT194" s="72"/>
      <c r="AU194" s="72"/>
      <c r="AV194" s="51"/>
      <c r="AW194" s="51"/>
      <c r="AX194" s="51"/>
      <c r="AY194" s="51"/>
      <c r="AZ194" s="51"/>
      <c r="BA194" s="51"/>
      <c r="BB194" s="51"/>
    </row>
    <row r="195" spans="1:54">
      <c r="A195" s="43">
        <v>42583</v>
      </c>
      <c r="B195" s="44">
        <f>+Listen!C191</f>
        <v>5.3689999999999998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51"/>
      <c r="AU195" s="51"/>
      <c r="AV195" s="51"/>
      <c r="AW195" s="51"/>
      <c r="AX195" s="51"/>
      <c r="AY195" s="51"/>
      <c r="AZ195" s="51"/>
      <c r="BA195" s="51"/>
      <c r="BB195" s="51"/>
    </row>
    <row r="196" spans="1:54">
      <c r="A196" s="43">
        <v>42614</v>
      </c>
      <c r="B196" s="44">
        <f>+Listen!C192</f>
        <v>5.3819999999999997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51"/>
      <c r="AU196" s="51"/>
      <c r="AV196" s="51"/>
      <c r="AW196" s="51"/>
      <c r="AX196" s="51"/>
      <c r="AY196" s="51"/>
      <c r="AZ196" s="51"/>
      <c r="BA196" s="51"/>
      <c r="BB196" s="51"/>
    </row>
    <row r="197" spans="1:54">
      <c r="A197" s="43">
        <v>42644</v>
      </c>
      <c r="B197" s="44">
        <f>+Listen!C193</f>
        <v>5.415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51"/>
      <c r="AU197" s="51"/>
      <c r="AV197" s="51"/>
      <c r="AW197" s="51"/>
      <c r="AX197" s="51"/>
      <c r="AY197" s="51"/>
      <c r="AZ197" s="51"/>
      <c r="BA197" s="51"/>
      <c r="BB197" s="51"/>
    </row>
    <row r="198" spans="1:54">
      <c r="A198" s="43">
        <v>42675</v>
      </c>
      <c r="B198" s="44">
        <f>+Listen!C194</f>
        <v>5.5309999999999997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51"/>
      <c r="AU198" s="51"/>
      <c r="AV198" s="51"/>
      <c r="AW198" s="51"/>
      <c r="AX198" s="51"/>
      <c r="AY198" s="51"/>
      <c r="AZ198" s="51"/>
      <c r="BA198" s="51"/>
      <c r="BB198" s="51"/>
    </row>
    <row r="199" spans="1:54">
      <c r="A199" s="43">
        <v>42705</v>
      </c>
      <c r="B199" s="44">
        <f>+Listen!C195</f>
        <v>5.6539999999999999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51"/>
      <c r="AU199" s="51"/>
      <c r="AV199" s="51"/>
      <c r="AW199" s="51"/>
      <c r="AX199" s="51"/>
      <c r="AY199" s="51"/>
      <c r="AZ199" s="51"/>
      <c r="BA199" s="51"/>
      <c r="BB199" s="51"/>
    </row>
    <row r="200" spans="1:54">
      <c r="A200" s="43">
        <v>42736</v>
      </c>
      <c r="B200" s="44">
        <f>+Listen!C196</f>
        <v>5.6890000000000001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51"/>
      <c r="AU200" s="51"/>
      <c r="AV200" s="51"/>
      <c r="AW200" s="51"/>
      <c r="AX200" s="51"/>
      <c r="AY200" s="51"/>
      <c r="AZ200" s="51"/>
      <c r="BA200" s="51"/>
      <c r="BB200" s="51"/>
    </row>
    <row r="201" spans="1:54">
      <c r="A201" s="43">
        <v>42767</v>
      </c>
      <c r="B201" s="44">
        <f>+Listen!C197</f>
        <v>5.569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51"/>
      <c r="AU201" s="51"/>
      <c r="AV201" s="51"/>
      <c r="AW201" s="51"/>
      <c r="AX201" s="51"/>
      <c r="AY201" s="51"/>
      <c r="AZ201" s="51"/>
      <c r="BA201" s="51"/>
      <c r="BB201" s="51"/>
    </row>
    <row r="202" spans="1:54">
      <c r="A202" s="43">
        <v>42795</v>
      </c>
      <c r="B202" s="44">
        <f>+Listen!C198</f>
        <v>5.4290000000000003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51"/>
      <c r="AU202" s="51"/>
      <c r="AV202" s="51"/>
      <c r="AW202" s="51"/>
      <c r="AX202" s="51"/>
      <c r="AY202" s="51"/>
      <c r="AZ202" s="51"/>
      <c r="BA202" s="51"/>
      <c r="BB202" s="51"/>
    </row>
    <row r="203" spans="1:54">
      <c r="A203" s="43">
        <v>42826</v>
      </c>
      <c r="B203" s="44">
        <f>+Listen!C199</f>
        <v>5.3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51"/>
      <c r="AU203" s="51"/>
      <c r="AV203" s="51"/>
      <c r="AW203" s="51"/>
      <c r="AX203" s="51"/>
      <c r="AY203" s="51"/>
      <c r="AZ203" s="51"/>
      <c r="BA203" s="51"/>
      <c r="BB203" s="51"/>
    </row>
    <row r="204" spans="1:54">
      <c r="A204" s="43">
        <v>42856</v>
      </c>
      <c r="B204" s="44">
        <f>+Listen!C200</f>
        <v>5.3440000000000003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51"/>
      <c r="AU204" s="51"/>
      <c r="AV204" s="51"/>
      <c r="AW204" s="51"/>
      <c r="AX204" s="51"/>
      <c r="AY204" s="51"/>
      <c r="AZ204" s="51"/>
      <c r="BA204" s="51"/>
      <c r="BB204" s="51"/>
    </row>
    <row r="205" spans="1:54">
      <c r="A205" s="43">
        <v>42887</v>
      </c>
      <c r="B205" s="44">
        <f>+Listen!C201</f>
        <v>5.3810000000000002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51"/>
      <c r="AU205" s="51"/>
      <c r="AV205" s="51"/>
      <c r="AW205" s="51"/>
      <c r="AX205" s="51"/>
      <c r="AY205" s="51"/>
      <c r="AZ205" s="51"/>
      <c r="BA205" s="51"/>
      <c r="BB205" s="51"/>
    </row>
    <row r="206" spans="1:54">
      <c r="A206" s="43">
        <v>42917</v>
      </c>
      <c r="B206" s="44">
        <f>+Listen!C202</f>
        <v>5.4210000000000003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51"/>
      <c r="AU206" s="51"/>
      <c r="AV206" s="51"/>
      <c r="AW206" s="51"/>
      <c r="AX206" s="51"/>
      <c r="AY206" s="51"/>
      <c r="AZ206" s="51"/>
      <c r="BA206" s="51"/>
      <c r="BB206" s="51"/>
    </row>
    <row r="207" spans="1:54">
      <c r="A207" s="43">
        <v>42948</v>
      </c>
      <c r="B207" s="44">
        <f>+Listen!C203</f>
        <v>5.4690000000000003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51"/>
      <c r="AU207" s="51"/>
      <c r="AV207" s="51"/>
      <c r="AW207" s="51"/>
      <c r="AX207" s="51"/>
      <c r="AY207" s="51"/>
      <c r="AZ207" s="51"/>
      <c r="BA207" s="51"/>
      <c r="BB207" s="51"/>
    </row>
    <row r="208" spans="1:54">
      <c r="A208" s="43">
        <v>42979</v>
      </c>
      <c r="B208" s="44">
        <f>+Listen!C204</f>
        <v>5.4820000000000002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51"/>
      <c r="AU208" s="51"/>
      <c r="AV208" s="51"/>
      <c r="AW208" s="51"/>
      <c r="AX208" s="51"/>
      <c r="AY208" s="51"/>
      <c r="AZ208" s="51"/>
      <c r="BA208" s="51"/>
      <c r="BB208" s="51"/>
    </row>
    <row r="209" spans="1:54">
      <c r="A209" s="43">
        <v>43009</v>
      </c>
      <c r="B209" s="44">
        <f>+Listen!C205</f>
        <v>5.5149999999999997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51"/>
      <c r="AU209" s="51"/>
      <c r="AV209" s="51"/>
      <c r="AW209" s="51"/>
      <c r="AX209" s="51"/>
      <c r="AY209" s="51"/>
      <c r="AZ209" s="51"/>
      <c r="BA209" s="51"/>
      <c r="BB209" s="51"/>
    </row>
    <row r="210" spans="1:54">
      <c r="A210" s="43">
        <v>43040</v>
      </c>
      <c r="B210" s="44">
        <f>+Listen!C206</f>
        <v>5.6310000000000002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51"/>
      <c r="AU210" s="51"/>
      <c r="AV210" s="51"/>
      <c r="AW210" s="51"/>
      <c r="AX210" s="51"/>
      <c r="AY210" s="51"/>
      <c r="AZ210" s="51"/>
      <c r="BA210" s="51"/>
      <c r="BB210" s="51"/>
    </row>
    <row r="211" spans="1:54">
      <c r="A211" s="43">
        <v>43070</v>
      </c>
      <c r="B211" s="44">
        <f>+Listen!C207</f>
        <v>5.7539999999999996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51"/>
      <c r="AU211" s="51"/>
      <c r="AV211" s="51"/>
      <c r="AW211" s="51"/>
      <c r="AX211" s="51"/>
      <c r="AY211" s="51"/>
      <c r="AZ211" s="51"/>
      <c r="BA211" s="51"/>
      <c r="BB211" s="51"/>
    </row>
    <row r="212" spans="1:54">
      <c r="A212" s="43">
        <v>43101</v>
      </c>
      <c r="B212" s="44">
        <f>+Listen!C208</f>
        <v>5.7889999999999997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51"/>
      <c r="AU212" s="51"/>
      <c r="AV212" s="51"/>
      <c r="AW212" s="51"/>
      <c r="AX212" s="51"/>
      <c r="AY212" s="51"/>
      <c r="AZ212" s="51"/>
      <c r="BA212" s="51"/>
      <c r="BB212" s="51"/>
    </row>
    <row r="213" spans="1:54">
      <c r="A213" s="43">
        <v>43132</v>
      </c>
      <c r="B213" s="44">
        <f>+Listen!C209</f>
        <v>5.6689999999999996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51"/>
      <c r="AU213" s="51"/>
      <c r="AV213" s="51"/>
      <c r="AW213" s="51"/>
      <c r="AX213" s="51"/>
      <c r="AY213" s="51"/>
      <c r="AZ213" s="51"/>
      <c r="BA213" s="51"/>
      <c r="BB213" s="51"/>
    </row>
    <row r="214" spans="1:54">
      <c r="A214" s="43">
        <v>43160</v>
      </c>
      <c r="B214" s="44">
        <f>+Listen!C210</f>
        <v>5.5289999999999999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51"/>
      <c r="AU214" s="51"/>
      <c r="AV214" s="51"/>
      <c r="AW214" s="51"/>
      <c r="AX214" s="51"/>
      <c r="AY214" s="51"/>
      <c r="AZ214" s="51"/>
      <c r="BA214" s="51"/>
      <c r="BB214" s="51"/>
    </row>
    <row r="215" spans="1:54">
      <c r="A215" s="43">
        <v>43191</v>
      </c>
      <c r="B215" s="44">
        <f>+Listen!C211</f>
        <v>5.4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51"/>
      <c r="AU215" s="51"/>
      <c r="AV215" s="51"/>
      <c r="AW215" s="51"/>
      <c r="AX215" s="51"/>
      <c r="AY215" s="51"/>
      <c r="AZ215" s="51"/>
      <c r="BA215" s="51"/>
      <c r="BB215" s="51"/>
    </row>
    <row r="216" spans="1:54">
      <c r="A216" s="43">
        <v>43221</v>
      </c>
      <c r="B216" s="44">
        <f>+Listen!C212</f>
        <v>5.444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51"/>
      <c r="AU216" s="51"/>
      <c r="AV216" s="51"/>
      <c r="AW216" s="51"/>
      <c r="AX216" s="51"/>
      <c r="AY216" s="51"/>
      <c r="AZ216" s="51"/>
      <c r="BA216" s="51"/>
      <c r="BB216" s="51"/>
    </row>
    <row r="217" spans="1:54">
      <c r="A217" s="43">
        <v>43252</v>
      </c>
      <c r="B217" s="44">
        <f>+Listen!C213</f>
        <v>5.4809999999999999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51"/>
      <c r="AU217" s="51"/>
      <c r="AV217" s="51"/>
      <c r="AW217" s="51"/>
      <c r="AX217" s="51"/>
      <c r="AY217" s="51"/>
      <c r="AZ217" s="51"/>
      <c r="BA217" s="51"/>
      <c r="BB217" s="51"/>
    </row>
    <row r="218" spans="1:54">
      <c r="A218" s="43">
        <v>43282</v>
      </c>
      <c r="B218" s="44">
        <f>+Listen!C214</f>
        <v>5.5209999999999999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51"/>
      <c r="AU218" s="51"/>
      <c r="AV218" s="51"/>
      <c r="AW218" s="51"/>
      <c r="AX218" s="51"/>
      <c r="AY218" s="51"/>
      <c r="AZ218" s="51"/>
      <c r="BA218" s="51"/>
      <c r="BB218" s="51"/>
    </row>
    <row r="219" spans="1:54">
      <c r="A219" s="43">
        <v>43313</v>
      </c>
      <c r="B219" s="44">
        <f>+Listen!C215</f>
        <v>5.569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51"/>
      <c r="AU219" s="51"/>
      <c r="AV219" s="51"/>
      <c r="AW219" s="51"/>
      <c r="AX219" s="51"/>
      <c r="AY219" s="51"/>
      <c r="AZ219" s="51"/>
      <c r="BA219" s="51"/>
      <c r="BB219" s="51"/>
    </row>
    <row r="220" spans="1:54">
      <c r="A220" s="43">
        <v>43344</v>
      </c>
      <c r="B220" s="44">
        <f>+Listen!C216</f>
        <v>5.5819999999999999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51"/>
      <c r="AU220" s="51"/>
      <c r="AV220" s="51"/>
      <c r="AW220" s="51"/>
      <c r="AX220" s="51"/>
      <c r="AY220" s="51"/>
      <c r="AZ220" s="51"/>
      <c r="BA220" s="51"/>
      <c r="BB220" s="51"/>
    </row>
    <row r="221" spans="1:54">
      <c r="A221" s="43">
        <v>43374</v>
      </c>
      <c r="B221" s="44">
        <f>+Listen!C217</f>
        <v>5.6150000000000002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51"/>
      <c r="AU221" s="51"/>
      <c r="AV221" s="51"/>
      <c r="AW221" s="51"/>
      <c r="AX221" s="51"/>
      <c r="AY221" s="51"/>
      <c r="AZ221" s="51"/>
      <c r="BA221" s="51"/>
      <c r="BB221" s="51"/>
    </row>
    <row r="222" spans="1:54">
      <c r="A222" s="43">
        <v>43405</v>
      </c>
      <c r="B222" s="44">
        <f>+Listen!C218</f>
        <v>5.7309999999999999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51"/>
      <c r="AU222" s="51"/>
      <c r="AV222" s="51"/>
      <c r="AW222" s="51"/>
      <c r="AX222" s="51"/>
      <c r="AY222" s="51"/>
      <c r="AZ222" s="51"/>
      <c r="BA222" s="51"/>
      <c r="BB222" s="51"/>
    </row>
    <row r="223" spans="1:54">
      <c r="A223" s="43">
        <v>43435</v>
      </c>
      <c r="B223" s="44">
        <f>+Listen!C219</f>
        <v>5.8540000000000001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51"/>
      <c r="AU223" s="51"/>
      <c r="AV223" s="51"/>
      <c r="AW223" s="51"/>
      <c r="AX223" s="51"/>
      <c r="AY223" s="51"/>
      <c r="AZ223" s="51"/>
      <c r="BA223" s="51"/>
      <c r="BB223" s="51"/>
    </row>
    <row r="224" spans="1:54">
      <c r="A224" s="43">
        <v>43466</v>
      </c>
      <c r="B224" s="44">
        <f>+Listen!C220</f>
        <v>5.8890000000000002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51"/>
      <c r="AU224" s="51"/>
      <c r="AV224" s="51"/>
      <c r="AW224" s="51"/>
      <c r="AX224" s="51"/>
      <c r="AY224" s="51"/>
      <c r="AZ224" s="51"/>
      <c r="BA224" s="51"/>
      <c r="BB224" s="51"/>
    </row>
    <row r="225" spans="1:54">
      <c r="A225" s="43">
        <v>43497</v>
      </c>
      <c r="B225" s="44">
        <f>+Listen!C221</f>
        <v>5.7690000000000001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51"/>
      <c r="AU225" s="51"/>
      <c r="AV225" s="51"/>
      <c r="AW225" s="51"/>
      <c r="AX225" s="51"/>
      <c r="AY225" s="51"/>
      <c r="AZ225" s="51"/>
      <c r="BA225" s="51"/>
      <c r="BB225" s="51"/>
    </row>
    <row r="226" spans="1:54">
      <c r="A226" s="43">
        <v>43525</v>
      </c>
      <c r="B226" s="44">
        <f>+Listen!C222</f>
        <v>5.6289999999999996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51"/>
      <c r="AU226" s="51"/>
      <c r="AV226" s="51"/>
      <c r="AW226" s="51"/>
      <c r="AX226" s="51"/>
      <c r="AY226" s="51"/>
      <c r="AZ226" s="51"/>
      <c r="BA226" s="51"/>
      <c r="BB226" s="51"/>
    </row>
    <row r="227" spans="1:54">
      <c r="A227" s="43">
        <v>43556</v>
      </c>
      <c r="B227" s="44">
        <f>+Listen!C223</f>
        <v>5.5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51"/>
      <c r="AU227" s="51"/>
      <c r="AV227" s="51"/>
      <c r="AW227" s="51"/>
      <c r="AX227" s="51"/>
      <c r="AY227" s="51"/>
      <c r="AZ227" s="51"/>
      <c r="BA227" s="51"/>
      <c r="BB227" s="51"/>
    </row>
    <row r="228" spans="1:54">
      <c r="A228" s="43">
        <v>43586</v>
      </c>
      <c r="B228" s="44">
        <f>+Listen!C224</f>
        <v>5.5439999999999996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51"/>
      <c r="AU228" s="51"/>
      <c r="AV228" s="51"/>
      <c r="AW228" s="51"/>
      <c r="AX228" s="51"/>
      <c r="AY228" s="51"/>
      <c r="AZ228" s="51"/>
      <c r="BA228" s="51"/>
      <c r="BB228" s="51"/>
    </row>
    <row r="229" spans="1:54">
      <c r="A229" s="43">
        <v>43617</v>
      </c>
      <c r="B229" s="44">
        <f>+Listen!C225</f>
        <v>5.5810000000000004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51"/>
      <c r="AU229" s="51"/>
      <c r="AV229" s="51"/>
      <c r="AW229" s="51"/>
      <c r="AX229" s="51"/>
      <c r="AY229" s="51"/>
      <c r="AZ229" s="51"/>
      <c r="BA229" s="51"/>
      <c r="BB229" s="51"/>
    </row>
    <row r="230" spans="1:54">
      <c r="A230" s="43">
        <v>43647</v>
      </c>
      <c r="B230" s="44">
        <f>+Listen!C226</f>
        <v>5.6210000000000004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51"/>
      <c r="AU230" s="51"/>
      <c r="AV230" s="51"/>
      <c r="AW230" s="51"/>
      <c r="AX230" s="51"/>
      <c r="AY230" s="51"/>
      <c r="AZ230" s="51"/>
      <c r="BA230" s="51"/>
      <c r="BB230" s="51"/>
    </row>
    <row r="231" spans="1:54">
      <c r="A231" s="43">
        <v>43678</v>
      </c>
      <c r="B231" s="44">
        <f>+Listen!C227</f>
        <v>5.6689999999999996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51"/>
      <c r="AU231" s="51"/>
      <c r="AV231" s="51"/>
      <c r="AW231" s="51"/>
      <c r="AX231" s="51"/>
      <c r="AY231" s="51"/>
      <c r="AZ231" s="51"/>
      <c r="BA231" s="51"/>
      <c r="BB231" s="51"/>
    </row>
    <row r="232" spans="1:54">
      <c r="A232" s="43">
        <v>43709</v>
      </c>
      <c r="B232" s="44">
        <f>+Listen!C228</f>
        <v>5.6820000000000004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51"/>
      <c r="AU232" s="51"/>
      <c r="AV232" s="51"/>
      <c r="AW232" s="51"/>
      <c r="AX232" s="51"/>
      <c r="AY232" s="51"/>
      <c r="AZ232" s="51"/>
      <c r="BA232" s="51"/>
      <c r="BB232" s="51"/>
    </row>
    <row r="233" spans="1:54">
      <c r="A233" s="43">
        <v>43739</v>
      </c>
      <c r="B233" s="44">
        <f>+Listen!C229</f>
        <v>5.7149999999999999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51"/>
      <c r="AU233" s="51"/>
      <c r="AV233" s="51"/>
      <c r="AW233" s="51"/>
      <c r="AX233" s="51"/>
      <c r="AY233" s="51"/>
      <c r="AZ233" s="51"/>
      <c r="BA233" s="51"/>
      <c r="BB233" s="51"/>
    </row>
    <row r="234" spans="1:54">
      <c r="A234" s="43">
        <v>43770</v>
      </c>
      <c r="B234" s="44">
        <f>+Listen!C230</f>
        <v>5.8310000000000004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51"/>
      <c r="AU234" s="51"/>
      <c r="AV234" s="51"/>
      <c r="AW234" s="51"/>
      <c r="AX234" s="51"/>
      <c r="AY234" s="51"/>
      <c r="AZ234" s="51"/>
      <c r="BA234" s="51"/>
      <c r="BB234" s="51"/>
    </row>
    <row r="235" spans="1:54">
      <c r="A235" s="43">
        <v>43800</v>
      </c>
      <c r="B235" s="44">
        <f>+Listen!C231</f>
        <v>5.9539999999999997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51"/>
      <c r="AU235" s="51"/>
      <c r="AV235" s="51"/>
      <c r="AW235" s="51"/>
      <c r="AX235" s="51"/>
      <c r="AY235" s="51"/>
      <c r="AZ235" s="51"/>
      <c r="BA235" s="51"/>
      <c r="BB235" s="51"/>
    </row>
    <row r="236" spans="1:54">
      <c r="A236" s="43">
        <v>43831</v>
      </c>
      <c r="B236" s="44">
        <f>+Listen!C232</f>
        <v>5.9889999999999999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51"/>
      <c r="AU236" s="51"/>
      <c r="AV236" s="51"/>
      <c r="AW236" s="51"/>
      <c r="AX236" s="51"/>
      <c r="AY236" s="51"/>
      <c r="AZ236" s="51"/>
      <c r="BA236" s="51"/>
      <c r="BB236" s="51"/>
    </row>
    <row r="237" spans="1:54">
      <c r="A237" s="43">
        <v>43862</v>
      </c>
      <c r="B237" s="44">
        <f>+Listen!C233</f>
        <v>5.8689999999999998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51"/>
      <c r="AU237" s="51"/>
      <c r="AV237" s="51"/>
      <c r="AW237" s="51"/>
      <c r="AX237" s="51"/>
      <c r="AY237" s="51"/>
      <c r="AZ237" s="51"/>
      <c r="BA237" s="51"/>
      <c r="BB237" s="51"/>
    </row>
    <row r="238" spans="1:54">
      <c r="A238" s="43">
        <v>43891</v>
      </c>
      <c r="B238" s="44">
        <f>+Listen!C234</f>
        <v>5.7290000000000001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51"/>
      <c r="AU238" s="51"/>
      <c r="AV238" s="51"/>
      <c r="AW238" s="51"/>
      <c r="AX238" s="51"/>
      <c r="AY238" s="51"/>
      <c r="AZ238" s="51"/>
      <c r="BA238" s="51"/>
      <c r="BB238" s="51"/>
    </row>
    <row r="239" spans="1:54">
      <c r="A239" s="43">
        <v>43922</v>
      </c>
      <c r="B239" s="44">
        <f>+Listen!C235</f>
        <v>5.6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51"/>
      <c r="AU239" s="51"/>
      <c r="AV239" s="51"/>
      <c r="AW239" s="51"/>
      <c r="AX239" s="51"/>
      <c r="AY239" s="51"/>
      <c r="AZ239" s="51"/>
      <c r="BA239" s="51"/>
      <c r="BB239" s="51"/>
    </row>
    <row r="240" spans="1:54">
      <c r="A240" s="43">
        <v>43952</v>
      </c>
      <c r="B240" s="44">
        <f>+Listen!C236</f>
        <v>5.6440000000000001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51"/>
      <c r="AU240" s="51"/>
      <c r="AV240" s="51"/>
      <c r="AW240" s="51"/>
      <c r="AX240" s="51"/>
      <c r="AY240" s="51"/>
      <c r="AZ240" s="51"/>
      <c r="BA240" s="51"/>
      <c r="BB240" s="51"/>
    </row>
    <row r="241" spans="1:54">
      <c r="A241" s="43">
        <v>43983</v>
      </c>
      <c r="B241" s="44">
        <f>+Listen!C237</f>
        <v>5.681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72"/>
      <c r="AD241" s="72"/>
      <c r="AE241" s="72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</row>
    <row r="242" spans="1:54">
      <c r="A242" s="43">
        <v>44013</v>
      </c>
      <c r="B242" s="44">
        <f>+Listen!C238</f>
        <v>5.7210000000000001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72"/>
      <c r="AD242" s="72"/>
      <c r="AE242" s="72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</row>
    <row r="243" spans="1:54">
      <c r="A243" s="43">
        <v>44044</v>
      </c>
      <c r="B243" s="44">
        <f>+Listen!C239</f>
        <v>5.7690000000000001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72"/>
      <c r="AD243" s="72"/>
      <c r="AE243" s="72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</row>
    <row r="244" spans="1:54">
      <c r="A244" s="43">
        <v>44075</v>
      </c>
      <c r="B244" s="44">
        <f>+Listen!C240</f>
        <v>5.782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72"/>
      <c r="AD244" s="72"/>
      <c r="AE244" s="72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</row>
    <row r="245" spans="1:54">
      <c r="A245" s="43">
        <v>44105</v>
      </c>
      <c r="B245" s="44">
        <f>+Listen!C241</f>
        <v>5.8150000000000004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72"/>
      <c r="AD245" s="72"/>
      <c r="AE245" s="72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</row>
    <row r="246" spans="1:54">
      <c r="A246" s="43">
        <v>44136</v>
      </c>
      <c r="B246" s="44">
        <f>+Listen!C242</f>
        <v>5.931</v>
      </c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72"/>
      <c r="AD246" s="72"/>
      <c r="AE246" s="72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</row>
    <row r="247" spans="1:54">
      <c r="A247" s="43">
        <v>44166</v>
      </c>
      <c r="B247" s="44">
        <f>+Listen!C243</f>
        <v>6.0540000000000003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72"/>
      <c r="AD247" s="72"/>
      <c r="AE247" s="72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</row>
    <row r="248" spans="1:54">
      <c r="A248" s="43">
        <v>44197</v>
      </c>
      <c r="B248" s="44">
        <f>+Listen!C244</f>
        <v>6.0890000000000004</v>
      </c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72"/>
      <c r="AD248" s="72"/>
      <c r="AE248" s="72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</row>
    <row r="249" spans="1:54">
      <c r="A249" s="43">
        <v>44228</v>
      </c>
      <c r="B249" s="44">
        <f>+Listen!C245</f>
        <v>5.9690000000000003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72"/>
      <c r="AD249" s="72"/>
      <c r="AE249" s="72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</row>
    <row r="250" spans="1:54">
      <c r="A250" s="43">
        <v>44256</v>
      </c>
      <c r="B250" s="44">
        <f>+Listen!C246</f>
        <v>5.8289999999999997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72"/>
      <c r="AD250" s="72"/>
      <c r="AE250" s="72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</row>
    <row r="251" spans="1:54">
      <c r="A251" s="43">
        <v>44287</v>
      </c>
      <c r="B251" s="44">
        <f>+Listen!C247</f>
        <v>5.7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72"/>
      <c r="AD251" s="72"/>
      <c r="AE251" s="72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</row>
    <row r="252" spans="1:54">
      <c r="A252" s="43">
        <v>44317</v>
      </c>
      <c r="B252" s="44">
        <f>+Listen!C248</f>
        <v>5.7439999999999998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72"/>
      <c r="AD252" s="72"/>
      <c r="AE252" s="72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</row>
    <row r="253" spans="1:54">
      <c r="A253" s="43">
        <v>44348</v>
      </c>
      <c r="B253" s="44">
        <f>+Listen!C249</f>
        <v>5.7809999999999997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72"/>
      <c r="AD253" s="72"/>
      <c r="AE253" s="72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</row>
    <row r="254" spans="1:54">
      <c r="A254" s="43">
        <v>44378</v>
      </c>
      <c r="B254" s="44">
        <f>+Listen!C250</f>
        <v>5.8209999999999997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72"/>
      <c r="AD254" s="72"/>
      <c r="AE254" s="72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</row>
    <row r="255" spans="1:54">
      <c r="A255" s="43">
        <v>44409</v>
      </c>
      <c r="B255" s="44">
        <f>+Listen!C251</f>
        <v>5.8689999999999998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72"/>
      <c r="AD255" s="72"/>
      <c r="AE255" s="72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</row>
    <row r="256" spans="1:54">
      <c r="A256" s="43">
        <v>44440</v>
      </c>
      <c r="B256" s="44">
        <f>+Listen!C252</f>
        <v>5.8819999999999997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72"/>
      <c r="AD256" s="72"/>
      <c r="AE256" s="72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</row>
    <row r="257" spans="1:54">
      <c r="A257" s="43">
        <v>44470</v>
      </c>
      <c r="B257" s="44">
        <f>+Listen!C253</f>
        <v>5.915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72"/>
      <c r="AD257" s="72"/>
      <c r="AE257" s="72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</row>
    <row r="258" spans="1:54">
      <c r="A258" s="43">
        <v>44501</v>
      </c>
      <c r="B258" s="44">
        <f>+Listen!C254</f>
        <v>6.0309999999999997</v>
      </c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72"/>
      <c r="AD258" s="72"/>
      <c r="AE258" s="72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</row>
    <row r="259" spans="1:54">
      <c r="A259" s="43">
        <v>44531</v>
      </c>
      <c r="B259" s="44">
        <f>+Listen!C255</f>
        <v>6.1539999999999999</v>
      </c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72"/>
      <c r="AD259" s="72"/>
      <c r="AE259" s="72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</row>
    <row r="260" spans="1:54">
      <c r="A260" s="43">
        <v>44562</v>
      </c>
      <c r="B260" s="44">
        <f>+Listen!C256</f>
        <v>6.1890000000000001</v>
      </c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</row>
    <row r="261" spans="1:54">
      <c r="A261" s="43">
        <v>44593</v>
      </c>
      <c r="B261" s="44">
        <f>+Listen!C257</f>
        <v>6.069</v>
      </c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</row>
    <row r="262" spans="1:54">
      <c r="A262" s="43">
        <v>44621</v>
      </c>
      <c r="B262" s="44">
        <f>+Listen!C258</f>
        <v>5.9290000000000003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</row>
    <row r="263" spans="1:54">
      <c r="A263" s="43">
        <v>44652</v>
      </c>
      <c r="B263" s="44">
        <f>+Listen!C259</f>
        <v>5.8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</row>
    <row r="264" spans="1:54">
      <c r="A264" s="43">
        <v>44682</v>
      </c>
      <c r="B264" s="44">
        <f>+Listen!C260</f>
        <v>5.8440000000000003</v>
      </c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</row>
    <row r="265" spans="1:54">
      <c r="A265" s="43">
        <v>44713</v>
      </c>
      <c r="B265" s="44">
        <f>+Listen!C261</f>
        <v>5.8810000000000002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</row>
    <row r="266" spans="1:54">
      <c r="A266" s="43">
        <v>44743</v>
      </c>
      <c r="B266" s="44">
        <f>+Listen!C262</f>
        <v>5.9210000000000003</v>
      </c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</row>
    <row r="267" spans="1:54">
      <c r="A267" s="43">
        <v>44774</v>
      </c>
      <c r="B267" s="44">
        <f>+Listen!C263</f>
        <v>5.9690000000000003</v>
      </c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</row>
    <row r="268" spans="1:54">
      <c r="A268" s="43">
        <v>44805</v>
      </c>
      <c r="B268" s="44">
        <f>+Listen!C264</f>
        <v>5.9820000000000002</v>
      </c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</row>
    <row r="269" spans="1:54">
      <c r="A269" s="43">
        <v>44835</v>
      </c>
      <c r="B269" s="44">
        <f>+Listen!C265</f>
        <v>6.0149999999999997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</row>
    <row r="270" spans="1:54">
      <c r="A270" s="43">
        <v>44866</v>
      </c>
      <c r="B270" s="44">
        <f>+Listen!C266</f>
        <v>6.1310000000000002</v>
      </c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</row>
    <row r="271" spans="1:54">
      <c r="A271" s="43">
        <v>44896</v>
      </c>
      <c r="B271" s="44">
        <f>+Listen!C267</f>
        <v>6.2539999999999996</v>
      </c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</row>
    <row r="272" spans="1:54">
      <c r="A272" s="43">
        <v>44927</v>
      </c>
      <c r="B272" s="44">
        <f>+Listen!C268</f>
        <v>6.2889999999999997</v>
      </c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</row>
    <row r="273" spans="1:54">
      <c r="A273" s="43">
        <v>44958</v>
      </c>
      <c r="B273" s="44">
        <f>+Listen!C269</f>
        <v>6.1689999999999996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</row>
    <row r="274" spans="1:54">
      <c r="A274" s="43">
        <v>44986</v>
      </c>
      <c r="B274" s="44">
        <f>+Listen!C270</f>
        <v>6.0289999999999999</v>
      </c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</row>
    <row r="275" spans="1:54">
      <c r="A275" s="43">
        <v>45017</v>
      </c>
      <c r="B275" s="44">
        <f>+Listen!C271</f>
        <v>5.9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</row>
    <row r="276" spans="1:54">
      <c r="A276" s="43">
        <v>45047</v>
      </c>
      <c r="B276" s="44">
        <f>+Listen!C272</f>
        <v>5.944</v>
      </c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</row>
    <row r="277" spans="1:54">
      <c r="A277" s="43">
        <v>45078</v>
      </c>
      <c r="B277" s="44">
        <f>+Listen!C273</f>
        <v>5.9809999999999999</v>
      </c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</row>
    <row r="278" spans="1:54">
      <c r="A278" s="43">
        <v>45108</v>
      </c>
      <c r="B278" s="44">
        <f>+Listen!C274</f>
        <v>6.0209999999999999</v>
      </c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</row>
    <row r="279" spans="1:54">
      <c r="A279" s="43">
        <v>45139</v>
      </c>
      <c r="B279" s="44">
        <f>+Listen!C275</f>
        <v>6.069</v>
      </c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</row>
    <row r="280" spans="1:54">
      <c r="A280" s="43">
        <v>45170</v>
      </c>
      <c r="B280" s="44">
        <f>+Listen!C276</f>
        <v>6.0819999999999999</v>
      </c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</row>
    <row r="281" spans="1:54">
      <c r="A281" s="43">
        <v>45200</v>
      </c>
      <c r="B281" s="44">
        <f>+Listen!C277</f>
        <v>6.1150000000000002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</row>
    <row r="282" spans="1:54">
      <c r="A282" s="43">
        <v>45231</v>
      </c>
      <c r="B282" s="44">
        <f>+Listen!C278</f>
        <v>0</v>
      </c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</row>
    <row r="283" spans="1:54">
      <c r="A283" s="43">
        <v>45261</v>
      </c>
      <c r="B283" s="44">
        <f>+Listen!C279</f>
        <v>0</v>
      </c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</row>
    <row r="284" spans="1:54">
      <c r="A284" s="43">
        <v>45292</v>
      </c>
      <c r="B284" s="44">
        <f>+Listen!C280</f>
        <v>0</v>
      </c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</row>
    <row r="285" spans="1:54">
      <c r="A285" s="43">
        <v>45323</v>
      </c>
      <c r="B285" s="44">
        <f>+Listen!C281</f>
        <v>0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</row>
    <row r="286" spans="1:54">
      <c r="A286" s="43">
        <v>45352</v>
      </c>
      <c r="B286" s="44">
        <f>+Listen!C282</f>
        <v>0</v>
      </c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</row>
    <row r="287" spans="1:54">
      <c r="A287" s="43">
        <v>45383</v>
      </c>
      <c r="B287" s="44">
        <f>+Listen!C283</f>
        <v>0</v>
      </c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</row>
    <row r="288" spans="1:54">
      <c r="A288" s="43">
        <v>45413</v>
      </c>
      <c r="B288" s="44">
        <f>+Listen!C284</f>
        <v>0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</row>
    <row r="289" spans="1:54">
      <c r="A289" s="43">
        <v>45444</v>
      </c>
      <c r="B289" s="46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</row>
    <row r="290" spans="1:54">
      <c r="A290" s="43">
        <v>45474</v>
      </c>
      <c r="B290" s="46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</row>
    <row r="291" spans="1:54">
      <c r="A291" s="43">
        <v>45505</v>
      </c>
      <c r="B291" s="46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</row>
    <row r="292" spans="1:54">
      <c r="A292" s="43">
        <v>45536</v>
      </c>
      <c r="B292" s="46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</row>
    <row r="293" spans="1:54">
      <c r="A293" s="43">
        <v>45566</v>
      </c>
      <c r="B293" s="46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</row>
    <row r="294" spans="1:54">
      <c r="A294" s="43">
        <v>45597</v>
      </c>
      <c r="B294" s="46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</row>
    <row r="295" spans="1:54">
      <c r="A295" s="43">
        <v>45627</v>
      </c>
      <c r="B295" s="46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</row>
    <row r="296" spans="1:54">
      <c r="A296" s="43">
        <v>45658</v>
      </c>
      <c r="B296" s="46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</row>
    <row r="297" spans="1:54">
      <c r="A297" s="43">
        <v>45689</v>
      </c>
      <c r="B297" s="46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</row>
    <row r="298" spans="1:54">
      <c r="A298" s="43">
        <v>45717</v>
      </c>
      <c r="B298" s="46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</row>
    <row r="299" spans="1:54">
      <c r="A299" s="43">
        <v>45748</v>
      </c>
      <c r="B299" s="46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</row>
    <row r="300" spans="1:54">
      <c r="A300" s="43">
        <v>45778</v>
      </c>
      <c r="B300" s="46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</row>
    <row r="301" spans="1:54">
      <c r="A301" s="43">
        <v>45809</v>
      </c>
      <c r="B301" s="46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</row>
    <row r="302" spans="1:54">
      <c r="A302" s="43">
        <v>45839</v>
      </c>
      <c r="B302" s="46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</row>
    <row r="303" spans="1:54">
      <c r="A303" s="43">
        <v>45870</v>
      </c>
      <c r="B303" s="46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</row>
    <row r="304" spans="1:54">
      <c r="A304" s="43">
        <v>45901</v>
      </c>
      <c r="B304" s="46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</row>
    <row r="305" spans="1:54">
      <c r="A305" s="43">
        <v>45931</v>
      </c>
      <c r="B305" s="46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</row>
    <row r="306" spans="1:54">
      <c r="A306" s="43">
        <v>45962</v>
      </c>
      <c r="B306" s="46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</row>
    <row r="307" spans="1:54">
      <c r="A307" s="43">
        <v>45992</v>
      </c>
      <c r="B307" s="46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</row>
    <row r="308" spans="1:54">
      <c r="A308" s="43">
        <v>46023</v>
      </c>
      <c r="B308" s="46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</row>
    <row r="309" spans="1:54">
      <c r="A309" s="43">
        <v>46054</v>
      </c>
      <c r="B309" s="46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</row>
    <row r="310" spans="1:54">
      <c r="A310" s="43">
        <v>46082</v>
      </c>
      <c r="B310" s="46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</row>
    <row r="311" spans="1:54">
      <c r="A311" s="43">
        <v>46113</v>
      </c>
      <c r="B311" s="46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</row>
    <row r="312" spans="1:54">
      <c r="A312" s="43">
        <v>46143</v>
      </c>
      <c r="B312" s="46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</row>
    <row r="313" spans="1:54">
      <c r="A313" s="43">
        <v>46174</v>
      </c>
      <c r="B313" s="46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</row>
    <row r="314" spans="1:54">
      <c r="A314" s="43">
        <v>46204</v>
      </c>
      <c r="B314" s="46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</row>
    <row r="315" spans="1:54">
      <c r="A315" s="43">
        <v>46235</v>
      </c>
      <c r="B315" s="46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</row>
    <row r="316" spans="1:54">
      <c r="A316" s="43">
        <v>46266</v>
      </c>
      <c r="B316" s="46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</row>
    <row r="317" spans="1:54">
      <c r="A317" s="43">
        <v>46296</v>
      </c>
      <c r="B317" s="46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</row>
    <row r="318" spans="1:54">
      <c r="A318" s="43">
        <v>46327</v>
      </c>
      <c r="B318" s="46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</row>
    <row r="319" spans="1:54">
      <c r="A319" s="43">
        <v>46357</v>
      </c>
      <c r="B319" s="46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</row>
    <row r="320" spans="1:54">
      <c r="A320" s="43">
        <v>46388</v>
      </c>
      <c r="B320" s="46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</row>
    <row r="321" spans="1:54">
      <c r="A321" s="43">
        <v>46419</v>
      </c>
      <c r="B321" s="46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</row>
    <row r="322" spans="1:54">
      <c r="A322" s="43">
        <v>46447</v>
      </c>
      <c r="B322" s="46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</row>
    <row r="323" spans="1:54">
      <c r="A323" s="43">
        <v>46478</v>
      </c>
      <c r="B323" s="46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</row>
    <row r="324" spans="1:54">
      <c r="A324" s="43">
        <v>46508</v>
      </c>
      <c r="B324" s="46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</row>
    <row r="325" spans="1:54">
      <c r="A325" s="43">
        <v>46539</v>
      </c>
      <c r="B325" s="46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</row>
    <row r="326" spans="1:54">
      <c r="A326" s="43">
        <v>46569</v>
      </c>
      <c r="B326" s="46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</row>
    <row r="327" spans="1:54">
      <c r="A327" s="43">
        <v>46600</v>
      </c>
      <c r="B327" s="46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</row>
    <row r="328" spans="1:54">
      <c r="A328" s="43">
        <v>46631</v>
      </c>
      <c r="B328" s="46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</row>
    <row r="329" spans="1:54">
      <c r="A329" s="43">
        <v>46661</v>
      </c>
      <c r="B329" s="46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</row>
    <row r="330" spans="1:54">
      <c r="A330" s="43">
        <v>46692</v>
      </c>
      <c r="B330" s="46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</row>
    <row r="331" spans="1:54">
      <c r="A331" s="43">
        <v>46722</v>
      </c>
      <c r="B331" s="46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</row>
    <row r="332" spans="1:54">
      <c r="A332" s="43">
        <v>46753</v>
      </c>
      <c r="B332" s="46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</row>
    <row r="333" spans="1:54">
      <c r="A333" s="43">
        <v>46784</v>
      </c>
      <c r="B333" s="46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</row>
    <row r="334" spans="1:54">
      <c r="A334" s="43">
        <v>46813</v>
      </c>
      <c r="B334" s="46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</row>
    <row r="335" spans="1:54">
      <c r="A335" s="43">
        <v>46844</v>
      </c>
      <c r="B335" s="46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</row>
    <row r="336" spans="1:54">
      <c r="A336" s="43">
        <v>46874</v>
      </c>
      <c r="B336" s="46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</row>
    <row r="337" spans="1:54">
      <c r="A337" s="43">
        <v>46905</v>
      </c>
      <c r="B337" s="46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</row>
    <row r="338" spans="1:54">
      <c r="A338" s="43">
        <v>46935</v>
      </c>
      <c r="B338" s="46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</row>
    <row r="339" spans="1:54">
      <c r="A339" s="43">
        <v>46966</v>
      </c>
      <c r="B339" s="46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</row>
    <row r="340" spans="1:54">
      <c r="A340" s="43">
        <v>46997</v>
      </c>
      <c r="B340" s="46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</row>
    <row r="341" spans="1:54">
      <c r="A341" s="43">
        <v>47027</v>
      </c>
      <c r="B341" s="46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</row>
    <row r="342" spans="1:54">
      <c r="A342" s="43">
        <v>47058</v>
      </c>
      <c r="B342" s="46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</row>
    <row r="343" spans="1:54">
      <c r="A343" s="43">
        <v>47088</v>
      </c>
      <c r="B343" s="46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</row>
    <row r="344" spans="1:54">
      <c r="A344" s="43">
        <v>47119</v>
      </c>
      <c r="B344" s="46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</row>
    <row r="345" spans="1:54">
      <c r="A345" s="43">
        <v>47150</v>
      </c>
      <c r="B345" s="46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</row>
    <row r="346" spans="1:54">
      <c r="A346" s="43">
        <v>47178</v>
      </c>
      <c r="B346" s="46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</row>
    <row r="347" spans="1:54">
      <c r="A347" s="43">
        <v>47209</v>
      </c>
      <c r="B347" s="46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</row>
    <row r="348" spans="1:54">
      <c r="A348" s="43">
        <v>47239</v>
      </c>
      <c r="B348" s="46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</row>
    <row r="349" spans="1:54">
      <c r="A349" s="43">
        <v>47270</v>
      </c>
      <c r="B349" s="46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</row>
    <row r="350" spans="1:54">
      <c r="A350" s="43">
        <v>47300</v>
      </c>
      <c r="B350" s="46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</row>
    <row r="351" spans="1:54">
      <c r="A351" s="43">
        <v>47331</v>
      </c>
      <c r="B351" s="46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</row>
    <row r="352" spans="1:54">
      <c r="A352" s="43">
        <v>47362</v>
      </c>
      <c r="B352" s="46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</row>
    <row r="353" spans="1:54">
      <c r="A353" s="43">
        <v>47392</v>
      </c>
      <c r="B353" s="46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</row>
    <row r="354" spans="1:54">
      <c r="A354" s="43">
        <v>47423</v>
      </c>
      <c r="B354" s="46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</row>
    <row r="355" spans="1:54">
      <c r="A355" s="43">
        <v>47453</v>
      </c>
      <c r="B355" s="46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CK658"/>
  <sheetViews>
    <sheetView showGridLines="0" topLeftCell="C1" workbookViewId="0">
      <pane xSplit="1" ySplit="8" topLeftCell="BX9" activePane="bottomRight" state="frozen"/>
      <selection activeCell="C1" sqref="C1"/>
      <selection pane="topRight" activeCell="D1" sqref="D1"/>
      <selection pane="bottomLeft" activeCell="C9" sqref="C9"/>
      <selection pane="bottomRight" activeCell="CA6" sqref="CA6"/>
    </sheetView>
  </sheetViews>
  <sheetFormatPr defaultRowHeight="13.2"/>
  <cols>
    <col min="1" max="1" width="14.33203125" hidden="1" customWidth="1"/>
    <col min="2" max="2" width="15.109375" hidden="1" customWidth="1"/>
    <col min="3" max="3" width="17.44140625" style="7" bestFit="1" customWidth="1"/>
    <col min="4" max="7" width="15.6640625" customWidth="1"/>
    <col min="8" max="8" width="20.5546875" customWidth="1"/>
    <col min="9" max="9" width="19.44140625" customWidth="1"/>
    <col min="10" max="11" width="15.6640625" customWidth="1"/>
    <col min="12" max="12" width="19.5546875" customWidth="1"/>
    <col min="13" max="13" width="19.6640625" customWidth="1"/>
    <col min="14" max="17" width="15.6640625" customWidth="1"/>
    <col min="18" max="18" width="17.44140625" customWidth="1"/>
    <col min="19" max="19" width="17.5546875" customWidth="1"/>
    <col min="20" max="23" width="15.6640625" customWidth="1"/>
    <col min="24" max="24" width="18" customWidth="1"/>
    <col min="25" max="25" width="17.44140625" customWidth="1"/>
    <col min="26" max="26" width="19.44140625" customWidth="1"/>
    <col min="27" max="27" width="18.88671875" customWidth="1"/>
    <col min="28" max="37" width="15.6640625" customWidth="1"/>
    <col min="38" max="38" width="18.88671875" customWidth="1"/>
    <col min="39" max="39" width="17.33203125" customWidth="1"/>
    <col min="40" max="40" width="17.6640625" customWidth="1"/>
    <col min="41" max="107" width="15.6640625" customWidth="1"/>
  </cols>
  <sheetData>
    <row r="1" spans="1:89">
      <c r="C1" s="8"/>
      <c r="H1" t="s">
        <v>34</v>
      </c>
      <c r="I1" s="47"/>
    </row>
    <row r="2" spans="1:89" ht="17.25" customHeight="1">
      <c r="C2" s="8"/>
      <c r="H2" t="s">
        <v>35</v>
      </c>
      <c r="I2" s="47"/>
    </row>
    <row r="3" spans="1:89" ht="18" customHeight="1">
      <c r="C3" s="8"/>
    </row>
    <row r="4" spans="1:89" ht="12" customHeight="1">
      <c r="C4" s="8"/>
    </row>
    <row r="5" spans="1:89" ht="15.6" hidden="1">
      <c r="C5" s="9" t="s">
        <v>1</v>
      </c>
      <c r="D5" s="2" t="s">
        <v>26</v>
      </c>
      <c r="F5" s="4" t="s">
        <v>9</v>
      </c>
      <c r="G5" s="3" t="s">
        <v>7</v>
      </c>
      <c r="I5" s="4" t="s">
        <v>8</v>
      </c>
      <c r="J5" s="3">
        <v>7525</v>
      </c>
      <c r="L5" s="1"/>
    </row>
    <row r="6" spans="1:89" s="19" customFormat="1" ht="13.5" customHeight="1">
      <c r="C6" s="14" t="s">
        <v>12</v>
      </c>
      <c r="D6" s="19" t="s">
        <v>36</v>
      </c>
      <c r="E6" s="19" t="s">
        <v>36</v>
      </c>
      <c r="F6" s="19" t="s">
        <v>37</v>
      </c>
      <c r="G6" s="19" t="s">
        <v>37</v>
      </c>
      <c r="H6" s="19" t="s">
        <v>78</v>
      </c>
      <c r="I6" s="19" t="s">
        <v>78</v>
      </c>
      <c r="J6" s="19" t="s">
        <v>38</v>
      </c>
      <c r="K6" s="19" t="s">
        <v>38</v>
      </c>
      <c r="L6" s="19" t="s">
        <v>44</v>
      </c>
      <c r="M6" s="19" t="s">
        <v>44</v>
      </c>
      <c r="N6" s="19" t="s">
        <v>39</v>
      </c>
      <c r="O6" s="19" t="s">
        <v>39</v>
      </c>
      <c r="P6" s="19" t="s">
        <v>40</v>
      </c>
      <c r="Q6" s="19" t="s">
        <v>40</v>
      </c>
      <c r="R6" s="19" t="s">
        <v>41</v>
      </c>
      <c r="S6" s="19" t="s">
        <v>41</v>
      </c>
      <c r="T6" s="19" t="s">
        <v>42</v>
      </c>
      <c r="U6" s="19" t="s">
        <v>42</v>
      </c>
      <c r="V6" s="19" t="s">
        <v>43</v>
      </c>
      <c r="W6" s="19" t="s">
        <v>43</v>
      </c>
      <c r="X6" s="19" t="s">
        <v>45</v>
      </c>
      <c r="Y6" s="19" t="s">
        <v>45</v>
      </c>
      <c r="Z6" s="19" t="s">
        <v>46</v>
      </c>
      <c r="AA6" s="19" t="s">
        <v>46</v>
      </c>
      <c r="AB6" s="19" t="s">
        <v>47</v>
      </c>
      <c r="AC6" s="19" t="s">
        <v>47</v>
      </c>
      <c r="AD6" s="19" t="s">
        <v>53</v>
      </c>
      <c r="AE6" s="19" t="s">
        <v>53</v>
      </c>
      <c r="AF6" s="19" t="s">
        <v>54</v>
      </c>
      <c r="AG6" s="19" t="s">
        <v>54</v>
      </c>
      <c r="AH6" s="19" t="s">
        <v>48</v>
      </c>
      <c r="AI6" s="19" t="s">
        <v>48</v>
      </c>
      <c r="AJ6" s="19" t="s">
        <v>49</v>
      </c>
      <c r="AK6" s="19" t="s">
        <v>50</v>
      </c>
      <c r="AL6" s="19" t="s">
        <v>51</v>
      </c>
      <c r="AM6" s="19" t="s">
        <v>91</v>
      </c>
      <c r="AN6" s="19" t="s">
        <v>91</v>
      </c>
      <c r="AO6" s="19" t="s">
        <v>108</v>
      </c>
      <c r="AP6" s="19" t="s">
        <v>108</v>
      </c>
      <c r="AQ6" s="19" t="s">
        <v>93</v>
      </c>
      <c r="AR6" s="19" t="s">
        <v>93</v>
      </c>
      <c r="AS6" s="19" t="s">
        <v>32</v>
      </c>
      <c r="AT6" s="19" t="s">
        <v>32</v>
      </c>
      <c r="AU6" s="19" t="s">
        <v>33</v>
      </c>
      <c r="AV6" s="19" t="s">
        <v>33</v>
      </c>
      <c r="AW6" s="19" t="s">
        <v>11</v>
      </c>
      <c r="AX6" s="19" t="s">
        <v>11</v>
      </c>
      <c r="AY6" s="19" t="s">
        <v>94</v>
      </c>
      <c r="AZ6" s="19" t="s">
        <v>94</v>
      </c>
      <c r="BA6" s="19" t="s">
        <v>95</v>
      </c>
      <c r="BB6" s="19" t="s">
        <v>95</v>
      </c>
      <c r="BC6" s="19" t="s">
        <v>97</v>
      </c>
      <c r="BD6" s="19" t="s">
        <v>97</v>
      </c>
      <c r="BE6" s="19" t="s">
        <v>111</v>
      </c>
      <c r="BF6" s="19" t="s">
        <v>111</v>
      </c>
      <c r="BG6" s="19" t="s">
        <v>96</v>
      </c>
      <c r="BH6" s="19" t="s">
        <v>96</v>
      </c>
      <c r="BI6" s="19" t="s">
        <v>112</v>
      </c>
      <c r="BJ6" s="19" t="s">
        <v>112</v>
      </c>
      <c r="BK6" s="19" t="s">
        <v>113</v>
      </c>
      <c r="BL6" s="19" t="s">
        <v>119</v>
      </c>
      <c r="BM6" s="19" t="s">
        <v>119</v>
      </c>
      <c r="BN6" s="19" t="s">
        <v>120</v>
      </c>
      <c r="BO6" s="19" t="s">
        <v>120</v>
      </c>
      <c r="BP6" s="19" t="s">
        <v>121</v>
      </c>
      <c r="BQ6" s="19" t="s">
        <v>122</v>
      </c>
      <c r="BR6" s="19" t="s">
        <v>123</v>
      </c>
      <c r="BS6" s="19" t="s">
        <v>124</v>
      </c>
      <c r="BT6" s="19" t="s">
        <v>126</v>
      </c>
      <c r="BU6" s="19" t="s">
        <v>126</v>
      </c>
      <c r="BV6" s="19" t="s">
        <v>127</v>
      </c>
      <c r="BW6" s="19" t="s">
        <v>127</v>
      </c>
      <c r="BX6" s="19" t="s">
        <v>130</v>
      </c>
      <c r="BY6" s="19" t="s">
        <v>130</v>
      </c>
      <c r="BZ6" s="19" t="s">
        <v>140</v>
      </c>
      <c r="CA6" s="19" t="s">
        <v>140</v>
      </c>
    </row>
    <row r="7" spans="1:89" s="20" customFormat="1" ht="12.75" customHeight="1">
      <c r="C7" s="15" t="s">
        <v>10</v>
      </c>
      <c r="D7" s="20" t="s">
        <v>6</v>
      </c>
      <c r="E7" s="20" t="s">
        <v>30</v>
      </c>
      <c r="F7" s="20" t="s">
        <v>6</v>
      </c>
      <c r="G7" s="20" t="s">
        <v>30</v>
      </c>
      <c r="H7" s="20" t="s">
        <v>6</v>
      </c>
      <c r="I7" s="20" t="s">
        <v>30</v>
      </c>
      <c r="J7" s="20" t="s">
        <v>6</v>
      </c>
      <c r="K7" s="20" t="s">
        <v>30</v>
      </c>
      <c r="L7" s="20" t="s">
        <v>6</v>
      </c>
      <c r="M7" s="20" t="s">
        <v>30</v>
      </c>
      <c r="N7" s="20" t="s">
        <v>6</v>
      </c>
      <c r="O7" s="20" t="s">
        <v>30</v>
      </c>
      <c r="P7" s="20" t="s">
        <v>6</v>
      </c>
      <c r="Q7" s="20" t="s">
        <v>30</v>
      </c>
      <c r="R7" s="20" t="s">
        <v>6</v>
      </c>
      <c r="S7" s="20" t="s">
        <v>30</v>
      </c>
      <c r="T7" s="20" t="s">
        <v>6</v>
      </c>
      <c r="U7" s="20" t="s">
        <v>30</v>
      </c>
      <c r="V7" s="20" t="s">
        <v>6</v>
      </c>
      <c r="W7" s="20" t="s">
        <v>30</v>
      </c>
      <c r="X7" s="20" t="s">
        <v>6</v>
      </c>
      <c r="Y7" s="20" t="s">
        <v>30</v>
      </c>
      <c r="Z7" s="20" t="s">
        <v>6</v>
      </c>
      <c r="AA7" s="20" t="s">
        <v>30</v>
      </c>
      <c r="AB7" s="20" t="s">
        <v>6</v>
      </c>
      <c r="AC7" s="20" t="s">
        <v>30</v>
      </c>
      <c r="AD7" s="20" t="s">
        <v>6</v>
      </c>
      <c r="AE7" s="20" t="s">
        <v>30</v>
      </c>
      <c r="AF7" s="20" t="s">
        <v>6</v>
      </c>
      <c r="AG7" s="20" t="s">
        <v>30</v>
      </c>
      <c r="AH7" s="20" t="s">
        <v>6</v>
      </c>
      <c r="AI7" s="20" t="s">
        <v>30</v>
      </c>
      <c r="AJ7" s="20" t="s">
        <v>6</v>
      </c>
      <c r="AK7" s="20" t="s">
        <v>6</v>
      </c>
      <c r="AL7" s="20" t="s">
        <v>6</v>
      </c>
      <c r="AM7" s="20" t="s">
        <v>6</v>
      </c>
      <c r="AN7" s="20" t="s">
        <v>30</v>
      </c>
      <c r="AO7" s="20" t="s">
        <v>6</v>
      </c>
      <c r="AP7" s="20" t="s">
        <v>30</v>
      </c>
      <c r="AQ7" s="20" t="s">
        <v>6</v>
      </c>
      <c r="AR7" s="20" t="s">
        <v>30</v>
      </c>
      <c r="AS7" s="20" t="s">
        <v>6</v>
      </c>
      <c r="AT7" s="20" t="s">
        <v>30</v>
      </c>
      <c r="AU7" s="20" t="s">
        <v>6</v>
      </c>
      <c r="AV7" s="20" t="s">
        <v>30</v>
      </c>
      <c r="AW7" s="20" t="s">
        <v>6</v>
      </c>
      <c r="AX7" s="20" t="s">
        <v>30</v>
      </c>
      <c r="AY7" s="20" t="s">
        <v>6</v>
      </c>
      <c r="AZ7" s="20" t="s">
        <v>30</v>
      </c>
      <c r="BA7" s="20" t="s">
        <v>6</v>
      </c>
      <c r="BB7" s="20" t="s">
        <v>30</v>
      </c>
      <c r="BC7" s="20" t="s">
        <v>6</v>
      </c>
      <c r="BD7" s="20" t="s">
        <v>30</v>
      </c>
      <c r="BE7" s="20" t="s">
        <v>6</v>
      </c>
      <c r="BF7" s="20" t="s">
        <v>30</v>
      </c>
      <c r="BG7" s="20" t="s">
        <v>6</v>
      </c>
      <c r="BH7" s="20" t="s">
        <v>30</v>
      </c>
      <c r="BI7" s="20" t="s">
        <v>6</v>
      </c>
      <c r="BJ7" s="20" t="s">
        <v>30</v>
      </c>
      <c r="BK7" s="20" t="s">
        <v>30</v>
      </c>
      <c r="BL7" s="20" t="s">
        <v>6</v>
      </c>
      <c r="BM7" s="20" t="s">
        <v>30</v>
      </c>
      <c r="BN7" s="20" t="s">
        <v>6</v>
      </c>
      <c r="BO7" s="20" t="s">
        <v>30</v>
      </c>
      <c r="BP7" s="20" t="s">
        <v>30</v>
      </c>
      <c r="BQ7" s="20" t="s">
        <v>6</v>
      </c>
      <c r="BR7" s="20" t="s">
        <v>6</v>
      </c>
      <c r="BS7" s="20" t="s">
        <v>6</v>
      </c>
      <c r="BT7" s="20" t="s">
        <v>6</v>
      </c>
      <c r="BU7" s="20" t="s">
        <v>30</v>
      </c>
      <c r="BV7" s="20" t="s">
        <v>6</v>
      </c>
      <c r="BW7" s="20" t="s">
        <v>30</v>
      </c>
      <c r="BX7" s="20" t="s">
        <v>6</v>
      </c>
      <c r="BY7" s="20" t="s">
        <v>30</v>
      </c>
      <c r="BZ7" s="20" t="s">
        <v>6</v>
      </c>
      <c r="CA7" s="20" t="s">
        <v>30</v>
      </c>
    </row>
    <row r="8" spans="1:89" ht="3.75" customHeight="1">
      <c r="A8" s="28">
        <v>36679</v>
      </c>
      <c r="C8" s="5"/>
    </row>
    <row r="9" spans="1:89">
      <c r="A9">
        <v>0.9488439061402637</v>
      </c>
      <c r="B9" t="str">
        <f t="shared" ref="B9:B72" si="0">(D9 &amp; E9 &amp; F9 &amp; G9 &amp; H9 &amp; I9 &amp; J9 &amp; K9 &amp; L9 &amp; M9 &amp; N9 &amp; O9 &amp; P9 &amp; Q9 &amp; R9 &amp; S9 &amp; T9 &amp; U9 &amp; V9 &amp; W9 &amp; X9 &amp; Y9 &amp; Z9 &amp; AA9 &amp; AB9 &amp; AC9 &amp; AD9 &amp; AE9 &amp; AF9 &amp; AG9 &amp; AH9 &amp; AI9 &amp; AJ9 &amp; AK9 &amp; AL9 &amp; AM9 &amp; AN9 &amp; AO9 &amp; AP9 &amp; AQ9 &amp; AR9 &amp; AS9 &amp; AT9 &amp; AU9 &amp; AV9 &amp; AW9 &amp; AX9 &amp; AY9 &amp; AZ9 &amp; BA9 &amp; BB9 &amp; BC9 &amp; BD9 &amp; BE9 &amp; BF9 &amp; BG9 &amp; BH9 &amp; BI9 &amp; BJ9 &amp; BK9 &amp; BL9 &amp; BM9 &amp; BN9 &amp; BO9 &amp; BP9 &amp; BQ9 &amp; BR9 &amp; BS9 &amp; BT9 &amp; BU9 &amp; BV9 &amp; BW9 &amp; BX9 &amp; BY9 &amp; BZ9 &amp; CA9)</f>
        <v>0.3300.3400.3900.3900.11500.22467500.2800.4300.3200.3200.400.3600.29500.390.0050.390.0050.340.0050.3720.4220.4319999999999990.380.0050.20980.1550.30199999999999900.31199999999999900.35699999999999900.271999999999999-0.010.2719999999999990.0150.2719999999999990.030.271999999999999-0.010.380.020.27199999999999900.311999999999999000.3300.430.0100.3119999999999990.3019999999999990.330.21402999999999900.271999999999999-0.040.30199999999999900.2719999999999990.03</v>
      </c>
      <c r="C9" s="21">
        <v>36951</v>
      </c>
      <c r="D9" s="48">
        <f>Curves!D10</f>
        <v>0.33</v>
      </c>
      <c r="E9" s="48">
        <v>0</v>
      </c>
      <c r="F9" s="48">
        <f>Curves!I10</f>
        <v>0.34</v>
      </c>
      <c r="G9" s="48">
        <v>0</v>
      </c>
      <c r="H9" s="48">
        <f>Curves!P10</f>
        <v>0.39</v>
      </c>
      <c r="I9" s="48">
        <v>0</v>
      </c>
      <c r="J9" s="48">
        <f>Curves!L10</f>
        <v>0.39</v>
      </c>
      <c r="K9" s="48">
        <v>0</v>
      </c>
      <c r="L9" s="48">
        <f>Curves!U10</f>
        <v>0.115</v>
      </c>
      <c r="M9" s="48">
        <v>0</v>
      </c>
      <c r="N9" s="48">
        <f>Curves!V10</f>
        <v>0.22467499999999999</v>
      </c>
      <c r="O9" s="48">
        <v>0</v>
      </c>
      <c r="P9" s="48">
        <f>Curves!W10</f>
        <v>0.28000000000000003</v>
      </c>
      <c r="Q9" s="48">
        <v>0</v>
      </c>
      <c r="R9" s="48">
        <f>Curves!O10</f>
        <v>0.43</v>
      </c>
      <c r="S9" s="48">
        <v>0</v>
      </c>
      <c r="T9" s="48">
        <f>Curves!F10</f>
        <v>0.32</v>
      </c>
      <c r="U9" s="48">
        <v>0</v>
      </c>
      <c r="V9" s="48">
        <f>Curves!H10</f>
        <v>0.32</v>
      </c>
      <c r="W9" s="48">
        <v>0</v>
      </c>
      <c r="X9" s="48">
        <f>Curves!S10</f>
        <v>0.4</v>
      </c>
      <c r="Y9" s="48">
        <v>0</v>
      </c>
      <c r="Z9" s="48">
        <f>Curves!K10</f>
        <v>0.36</v>
      </c>
      <c r="AA9" s="48">
        <v>0</v>
      </c>
      <c r="AB9" s="48">
        <f>Curves!G10</f>
        <v>0.29499999999999998</v>
      </c>
      <c r="AC9" s="48">
        <v>0</v>
      </c>
      <c r="AD9" s="48">
        <f>Curves!R10</f>
        <v>0.39</v>
      </c>
      <c r="AE9" s="48">
        <v>5.0000000000000001E-3</v>
      </c>
      <c r="AF9" s="48">
        <f>Curves!N10</f>
        <v>0.39</v>
      </c>
      <c r="AG9" s="48">
        <v>5.0000000000000001E-3</v>
      </c>
      <c r="AH9" s="48">
        <f>Curves!J10</f>
        <v>0.34</v>
      </c>
      <c r="AI9" s="48">
        <v>5.0000000000000001E-3</v>
      </c>
      <c r="AJ9" s="48">
        <f>Curves!E10</f>
        <v>0.37199999999999989</v>
      </c>
      <c r="AK9" s="48">
        <f>Curves!M10</f>
        <v>0.42199999999999971</v>
      </c>
      <c r="AL9" s="48">
        <f>Curves!Q10</f>
        <v>0.4319999999999995</v>
      </c>
      <c r="AM9" s="48">
        <f>Curves!AC10</f>
        <v>0.38</v>
      </c>
      <c r="AN9" s="48">
        <f>Curves!AQ10</f>
        <v>5.0000000000000001E-3</v>
      </c>
      <c r="AO9" s="48">
        <f>Curves!AD10</f>
        <v>0.20979999999999999</v>
      </c>
      <c r="AP9" s="48">
        <f>Curves!AP10</f>
        <v>0.155</v>
      </c>
      <c r="AQ9" s="48">
        <f>Curves!AA10</f>
        <v>0.30199999999999938</v>
      </c>
      <c r="AR9" s="48">
        <f>Curves!AG10</f>
        <v>0</v>
      </c>
      <c r="AS9" s="48">
        <f>Curves!Y10</f>
        <v>0.31199999999999939</v>
      </c>
      <c r="AT9" s="48">
        <f>Curves!AJ10</f>
        <v>0</v>
      </c>
      <c r="AU9" s="48">
        <f>Curves!AB10</f>
        <v>0.35699999999999937</v>
      </c>
      <c r="AV9" s="48">
        <f>Curves!AH10</f>
        <v>0</v>
      </c>
      <c r="AW9" s="48">
        <f>Curves!Z10</f>
        <v>0.27199999999999935</v>
      </c>
      <c r="AX9" s="48">
        <f>Curves!AI10</f>
        <v>-0.01</v>
      </c>
      <c r="AY9" s="48">
        <f>Curves!Z10</f>
        <v>0.27199999999999935</v>
      </c>
      <c r="AZ9" s="48">
        <f>Curves!AK10</f>
        <v>1.4999999999999999E-2</v>
      </c>
      <c r="BA9" s="48">
        <f>Curves!Z10</f>
        <v>0.27199999999999935</v>
      </c>
      <c r="BB9" s="48">
        <f>Curves!AL10</f>
        <v>0.03</v>
      </c>
      <c r="BC9" s="48">
        <f>Curves!Z10</f>
        <v>0.27199999999999935</v>
      </c>
      <c r="BD9" s="48">
        <f>Curves!AO10</f>
        <v>-0.01</v>
      </c>
      <c r="BE9" s="48">
        <f>Curves!AC10</f>
        <v>0.38</v>
      </c>
      <c r="BF9" s="48">
        <f>Curves!AR10</f>
        <v>0.02</v>
      </c>
      <c r="BG9" s="48">
        <f>Curves!Z10</f>
        <v>0.27199999999999935</v>
      </c>
      <c r="BH9" s="48">
        <f>Curves!AM10</f>
        <v>0</v>
      </c>
      <c r="BI9" s="48">
        <f t="shared" ref="BI9:BI68" si="1">AS9</f>
        <v>0.31199999999999939</v>
      </c>
      <c r="BJ9" s="48">
        <f t="shared" ref="BJ9:BJ68" si="2">AT9</f>
        <v>0</v>
      </c>
      <c r="BK9" s="48">
        <v>0</v>
      </c>
      <c r="BL9" s="48">
        <f t="shared" ref="BL9:BL69" si="3">D9</f>
        <v>0.33</v>
      </c>
      <c r="BM9" s="48">
        <v>0</v>
      </c>
      <c r="BN9" s="48">
        <f t="shared" ref="BN9:BN69" si="4">R9</f>
        <v>0.43</v>
      </c>
      <c r="BO9" s="48">
        <f t="shared" ref="BO9:BO69" si="5">S9+0.01</f>
        <v>0.01</v>
      </c>
      <c r="BP9" s="48">
        <v>0</v>
      </c>
      <c r="BQ9" s="48">
        <f t="shared" ref="BQ9:BQ69" si="6">AS9</f>
        <v>0.31199999999999939</v>
      </c>
      <c r="BR9" s="48">
        <f t="shared" ref="BR9:BR70" si="7">AQ9</f>
        <v>0.30199999999999938</v>
      </c>
      <c r="BS9" s="48">
        <f t="shared" ref="BS9:BS70" si="8">D9</f>
        <v>0.33</v>
      </c>
      <c r="BT9" s="48">
        <f>Curves!AE10</f>
        <v>0.21402999999999936</v>
      </c>
      <c r="BU9" s="48">
        <v>0</v>
      </c>
      <c r="BV9" s="48">
        <f t="shared" ref="BV9:BV70" si="9">AW9</f>
        <v>0.27199999999999935</v>
      </c>
      <c r="BW9" s="48">
        <f>Curves!AN10</f>
        <v>-0.04</v>
      </c>
      <c r="BX9" s="48">
        <f t="shared" ref="BX9:BX71" si="10">AQ9</f>
        <v>0.30199999999999938</v>
      </c>
      <c r="BY9" s="48">
        <f>Curves!AS10</f>
        <v>0</v>
      </c>
      <c r="BZ9" s="48">
        <f>BA9</f>
        <v>0.27199999999999935</v>
      </c>
      <c r="CA9" s="48">
        <f>BB9</f>
        <v>0.03</v>
      </c>
      <c r="CB9" s="48"/>
      <c r="CC9" s="48"/>
      <c r="CD9" s="49"/>
      <c r="CE9" s="48"/>
      <c r="CF9" s="49"/>
      <c r="CG9" s="48"/>
      <c r="CH9" s="48"/>
      <c r="CI9" s="48"/>
      <c r="CJ9" s="48"/>
      <c r="CK9" s="48"/>
    </row>
    <row r="10" spans="1:89">
      <c r="A10">
        <v>0.94296756366283319</v>
      </c>
      <c r="B10" t="str">
        <f t="shared" si="0"/>
        <v>0.3700.3700.3700.39500.1700.1700.3700.41500.3600.3600.3700.3700.33500.370.0050.3950.0050.370.0050.370.3950.370.3150-0.281241336406010.1550.2800.2700.31500.1750.00750.1750.020.1750.040.175-0.00750.3150.0350.17500.27000.3700.4150.0100.270.280.370.1146100.17500.2800.1750.04</v>
      </c>
      <c r="C10" s="21">
        <v>36982</v>
      </c>
      <c r="D10" s="48">
        <f>Curves!D11</f>
        <v>0.37</v>
      </c>
      <c r="E10" s="48">
        <v>0</v>
      </c>
      <c r="F10" s="48">
        <f>Curves!I11</f>
        <v>0.37</v>
      </c>
      <c r="G10" s="48">
        <v>0</v>
      </c>
      <c r="H10" s="48">
        <f>Curves!P11</f>
        <v>0.37</v>
      </c>
      <c r="I10" s="48">
        <v>0</v>
      </c>
      <c r="J10" s="48">
        <f>Curves!L11</f>
        <v>0.39500000000000002</v>
      </c>
      <c r="K10" s="48">
        <v>0</v>
      </c>
      <c r="L10" s="48">
        <f>Curves!U11</f>
        <v>0.16999999999999998</v>
      </c>
      <c r="M10" s="48">
        <v>0</v>
      </c>
      <c r="N10" s="48">
        <f>Curves!V11</f>
        <v>0.16999999999999998</v>
      </c>
      <c r="O10" s="48">
        <v>0</v>
      </c>
      <c r="P10" s="48">
        <f>Curves!W11</f>
        <v>0.37</v>
      </c>
      <c r="Q10" s="48">
        <v>0</v>
      </c>
      <c r="R10" s="48">
        <f>Curves!O11</f>
        <v>0.41500000000000004</v>
      </c>
      <c r="S10" s="48">
        <v>0</v>
      </c>
      <c r="T10" s="48">
        <f>Curves!F11</f>
        <v>0.36</v>
      </c>
      <c r="U10" s="48">
        <v>0</v>
      </c>
      <c r="V10" s="48">
        <f>Curves!H11</f>
        <v>0.36</v>
      </c>
      <c r="W10" s="48">
        <v>0</v>
      </c>
      <c r="X10" s="48">
        <f>Curves!S11</f>
        <v>0.37</v>
      </c>
      <c r="Y10" s="48">
        <v>0</v>
      </c>
      <c r="Z10" s="48">
        <f>Curves!K11</f>
        <v>0.37</v>
      </c>
      <c r="AA10" s="48">
        <v>0</v>
      </c>
      <c r="AB10" s="48">
        <f>Curves!G11</f>
        <v>0.33499999999999996</v>
      </c>
      <c r="AC10" s="48">
        <v>0</v>
      </c>
      <c r="AD10" s="48">
        <f>Curves!R11</f>
        <v>0.37</v>
      </c>
      <c r="AE10" s="48">
        <v>5.0000000000000001E-3</v>
      </c>
      <c r="AF10" s="48">
        <f>Curves!N11</f>
        <v>0.39500000000000002</v>
      </c>
      <c r="AG10" s="48">
        <v>5.0000000000000001E-3</v>
      </c>
      <c r="AH10" s="48">
        <f>Curves!J11</f>
        <v>0.37</v>
      </c>
      <c r="AI10" s="48">
        <v>5.0000000000000001E-3</v>
      </c>
      <c r="AJ10" s="48">
        <f>Curves!E11</f>
        <v>0.37</v>
      </c>
      <c r="AK10" s="48">
        <f>Curves!M11</f>
        <v>0.39500000000000002</v>
      </c>
      <c r="AL10" s="48">
        <f>Curves!Q11</f>
        <v>0.37</v>
      </c>
      <c r="AM10" s="48">
        <f>Curves!AC11</f>
        <v>0.315</v>
      </c>
      <c r="AN10" s="48">
        <f>Curves!AQ11</f>
        <v>0</v>
      </c>
      <c r="AO10" s="48">
        <f>Curves!AD11</f>
        <v>-0.28124133640601001</v>
      </c>
      <c r="AP10" s="48">
        <f>Curves!AP11</f>
        <v>0.155</v>
      </c>
      <c r="AQ10" s="48">
        <f>Curves!AA11</f>
        <v>0.28000000000000003</v>
      </c>
      <c r="AR10" s="48">
        <f>Curves!AG11</f>
        <v>0</v>
      </c>
      <c r="AS10" s="48">
        <f>Curves!Y11</f>
        <v>0.27</v>
      </c>
      <c r="AT10" s="48">
        <f>Curves!AJ11</f>
        <v>0</v>
      </c>
      <c r="AU10" s="48">
        <f>Curves!AB11</f>
        <v>0.315</v>
      </c>
      <c r="AV10" s="48">
        <f>Curves!AH11</f>
        <v>0</v>
      </c>
      <c r="AW10" s="48">
        <f>Curves!Z11</f>
        <v>0.17499999999999999</v>
      </c>
      <c r="AX10" s="48">
        <f>Curves!AI11</f>
        <v>7.4999999999999997E-3</v>
      </c>
      <c r="AY10" s="48">
        <f>Curves!Z11</f>
        <v>0.17499999999999999</v>
      </c>
      <c r="AZ10" s="48">
        <f>Curves!AK11</f>
        <v>0.02</v>
      </c>
      <c r="BA10" s="48">
        <f>Curves!Z11</f>
        <v>0.17499999999999999</v>
      </c>
      <c r="BB10" s="48">
        <f>Curves!AL11</f>
        <v>0.04</v>
      </c>
      <c r="BC10" s="48">
        <f>Curves!Z11</f>
        <v>0.17499999999999999</v>
      </c>
      <c r="BD10" s="48">
        <f>Curves!AO11</f>
        <v>-7.4999999999999997E-3</v>
      </c>
      <c r="BE10" s="48">
        <f>Curves!AC11</f>
        <v>0.315</v>
      </c>
      <c r="BF10" s="48">
        <f>Curves!AR11</f>
        <v>3.5000000000000003E-2</v>
      </c>
      <c r="BG10" s="48">
        <f>Curves!Z11</f>
        <v>0.17499999999999999</v>
      </c>
      <c r="BH10" s="48">
        <f>Curves!AM11</f>
        <v>0</v>
      </c>
      <c r="BI10" s="48">
        <f t="shared" si="1"/>
        <v>0.27</v>
      </c>
      <c r="BJ10" s="48">
        <f t="shared" si="2"/>
        <v>0</v>
      </c>
      <c r="BK10" s="48">
        <v>0</v>
      </c>
      <c r="BL10" s="48">
        <f t="shared" si="3"/>
        <v>0.37</v>
      </c>
      <c r="BM10" s="48">
        <v>0</v>
      </c>
      <c r="BN10" s="48">
        <f t="shared" si="4"/>
        <v>0.41500000000000004</v>
      </c>
      <c r="BO10" s="48">
        <f t="shared" si="5"/>
        <v>0.01</v>
      </c>
      <c r="BP10" s="48">
        <v>0</v>
      </c>
      <c r="BQ10" s="48">
        <f t="shared" si="6"/>
        <v>0.27</v>
      </c>
      <c r="BR10" s="48">
        <f t="shared" si="7"/>
        <v>0.28000000000000003</v>
      </c>
      <c r="BS10" s="48">
        <f t="shared" si="8"/>
        <v>0.37</v>
      </c>
      <c r="BT10" s="48">
        <f>Curves!AE11</f>
        <v>0.11460999999999999</v>
      </c>
      <c r="BU10" s="48">
        <v>0</v>
      </c>
      <c r="BV10" s="48">
        <f t="shared" si="9"/>
        <v>0.17499999999999999</v>
      </c>
      <c r="BW10" s="48">
        <f>Curves!AN11</f>
        <v>0</v>
      </c>
      <c r="BX10" s="48">
        <f t="shared" si="10"/>
        <v>0.28000000000000003</v>
      </c>
      <c r="BY10" s="48">
        <f>Curves!AS11</f>
        <v>0</v>
      </c>
      <c r="BZ10" s="48">
        <f t="shared" ref="BZ10:BZ73" si="11">BA10</f>
        <v>0.17499999999999999</v>
      </c>
      <c r="CA10" s="48">
        <f t="shared" ref="CA10:CA73" si="12">BB10</f>
        <v>0.04</v>
      </c>
      <c r="CB10" s="48"/>
      <c r="CC10" s="48"/>
      <c r="CD10" s="49"/>
      <c r="CE10" s="48"/>
      <c r="CF10" s="49"/>
      <c r="CG10" s="48"/>
      <c r="CH10" s="48"/>
      <c r="CI10" s="48"/>
      <c r="CJ10" s="48"/>
      <c r="CK10" s="48"/>
    </row>
    <row r="11" spans="1:89">
      <c r="A11">
        <v>0.93735576205938309</v>
      </c>
      <c r="B11" t="str">
        <f t="shared" si="0"/>
        <v>0.34500.35500.34500.37500.14500.14500.34500.39500.33500.33500.34500.35500.3100.3450.0050.3750.0050.3550.0050.3450.3750.3450.310-0.240.1550.27500.26500.3100.1650.00750.1650.020.1650.040.165-0.00750.310.0350.16500.265000.34500.3950.0100.2650.2750.3450.10411500.16500.27500.1650.04</v>
      </c>
      <c r="C11" s="21">
        <v>37012</v>
      </c>
      <c r="D11" s="48">
        <f>Curves!D12</f>
        <v>0.34500000000000003</v>
      </c>
      <c r="E11" s="48">
        <v>0</v>
      </c>
      <c r="F11" s="48">
        <f>Curves!I12</f>
        <v>0.35500000000000004</v>
      </c>
      <c r="G11" s="48">
        <v>0</v>
      </c>
      <c r="H11" s="48">
        <f>Curves!P12</f>
        <v>0.34500000000000003</v>
      </c>
      <c r="I11" s="48">
        <v>0</v>
      </c>
      <c r="J11" s="48">
        <f>Curves!L12</f>
        <v>0.375</v>
      </c>
      <c r="K11" s="48">
        <v>0</v>
      </c>
      <c r="L11" s="48">
        <f>Curves!U12</f>
        <v>0.14500000000000002</v>
      </c>
      <c r="M11" s="48">
        <v>0</v>
      </c>
      <c r="N11" s="48">
        <f>Curves!V12</f>
        <v>0.14500000000000002</v>
      </c>
      <c r="O11" s="48">
        <v>0</v>
      </c>
      <c r="P11" s="48">
        <f>Curves!W12</f>
        <v>0.34500000000000003</v>
      </c>
      <c r="Q11" s="48">
        <v>0</v>
      </c>
      <c r="R11" s="48">
        <f>Curves!O12</f>
        <v>0.39500000000000002</v>
      </c>
      <c r="S11" s="48">
        <v>0</v>
      </c>
      <c r="T11" s="48">
        <f>Curves!F12</f>
        <v>0.33500000000000002</v>
      </c>
      <c r="U11" s="48">
        <v>0</v>
      </c>
      <c r="V11" s="48">
        <f>Curves!H12</f>
        <v>0.33500000000000002</v>
      </c>
      <c r="W11" s="48">
        <v>0</v>
      </c>
      <c r="X11" s="48">
        <f>Curves!S12</f>
        <v>0.34500000000000003</v>
      </c>
      <c r="Y11" s="48">
        <v>0</v>
      </c>
      <c r="Z11" s="48">
        <f>Curves!K12</f>
        <v>0.35500000000000004</v>
      </c>
      <c r="AA11" s="48">
        <v>0</v>
      </c>
      <c r="AB11" s="48">
        <f>Curves!G12</f>
        <v>0.31000000000000005</v>
      </c>
      <c r="AC11" s="48">
        <v>0</v>
      </c>
      <c r="AD11" s="48">
        <f>Curves!R12</f>
        <v>0.34500000000000003</v>
      </c>
      <c r="AE11" s="48">
        <v>5.0000000000000001E-3</v>
      </c>
      <c r="AF11" s="48">
        <f>Curves!N12</f>
        <v>0.375</v>
      </c>
      <c r="AG11" s="48">
        <v>5.0000000000000001E-3</v>
      </c>
      <c r="AH11" s="48">
        <f>Curves!J12</f>
        <v>0.35500000000000004</v>
      </c>
      <c r="AI11" s="48">
        <v>5.0000000000000001E-3</v>
      </c>
      <c r="AJ11" s="48">
        <f>Curves!E12</f>
        <v>0.34500000000000003</v>
      </c>
      <c r="AK11" s="48">
        <f>Curves!M12</f>
        <v>0.375</v>
      </c>
      <c r="AL11" s="48">
        <f>Curves!Q12</f>
        <v>0.34500000000000003</v>
      </c>
      <c r="AM11" s="48">
        <f>Curves!AC12</f>
        <v>0.31</v>
      </c>
      <c r="AN11" s="48">
        <f>Curves!AQ12</f>
        <v>0</v>
      </c>
      <c r="AO11" s="48">
        <f>Curves!AD12</f>
        <v>-0.24</v>
      </c>
      <c r="AP11" s="48">
        <f>Curves!AP12</f>
        <v>0.155</v>
      </c>
      <c r="AQ11" s="48">
        <f>Curves!AA12</f>
        <v>0.27500000000000002</v>
      </c>
      <c r="AR11" s="48">
        <f>Curves!AG12</f>
        <v>0</v>
      </c>
      <c r="AS11" s="48">
        <f>Curves!Y12</f>
        <v>0.26500000000000001</v>
      </c>
      <c r="AT11" s="48">
        <f>Curves!AJ12</f>
        <v>0</v>
      </c>
      <c r="AU11" s="48">
        <f>Curves!AB12</f>
        <v>0.31</v>
      </c>
      <c r="AV11" s="48">
        <f>Curves!AH12</f>
        <v>0</v>
      </c>
      <c r="AW11" s="48">
        <f>Curves!Z12</f>
        <v>0.16500000000000001</v>
      </c>
      <c r="AX11" s="48">
        <f>Curves!AI12</f>
        <v>7.4999999999999997E-3</v>
      </c>
      <c r="AY11" s="48">
        <f>Curves!Z12</f>
        <v>0.16500000000000001</v>
      </c>
      <c r="AZ11" s="48">
        <f>Curves!AK12</f>
        <v>0.02</v>
      </c>
      <c r="BA11" s="48">
        <f>Curves!Z12</f>
        <v>0.16500000000000001</v>
      </c>
      <c r="BB11" s="48">
        <f>Curves!AL12</f>
        <v>0.04</v>
      </c>
      <c r="BC11" s="48">
        <f>Curves!Z12</f>
        <v>0.16500000000000001</v>
      </c>
      <c r="BD11" s="48">
        <f>Curves!AO12</f>
        <v>-7.4999999999999997E-3</v>
      </c>
      <c r="BE11" s="48">
        <f>Curves!AC12</f>
        <v>0.31</v>
      </c>
      <c r="BF11" s="48">
        <f>Curves!AR12</f>
        <v>3.5000000000000003E-2</v>
      </c>
      <c r="BG11" s="48">
        <f>Curves!Z12</f>
        <v>0.16500000000000001</v>
      </c>
      <c r="BH11" s="48">
        <f>Curves!AM12</f>
        <v>0</v>
      </c>
      <c r="BI11" s="48">
        <f t="shared" si="1"/>
        <v>0.26500000000000001</v>
      </c>
      <c r="BJ11" s="48">
        <f t="shared" si="2"/>
        <v>0</v>
      </c>
      <c r="BK11" s="48">
        <v>0</v>
      </c>
      <c r="BL11" s="48">
        <f t="shared" si="3"/>
        <v>0.34500000000000003</v>
      </c>
      <c r="BM11" s="48">
        <v>0</v>
      </c>
      <c r="BN11" s="48">
        <f t="shared" si="4"/>
        <v>0.39500000000000002</v>
      </c>
      <c r="BO11" s="48">
        <f t="shared" si="5"/>
        <v>0.01</v>
      </c>
      <c r="BP11" s="48">
        <v>0</v>
      </c>
      <c r="BQ11" s="48">
        <f t="shared" si="6"/>
        <v>0.26500000000000001</v>
      </c>
      <c r="BR11" s="48">
        <f t="shared" si="7"/>
        <v>0.27500000000000002</v>
      </c>
      <c r="BS11" s="48">
        <f t="shared" si="8"/>
        <v>0.34500000000000003</v>
      </c>
      <c r="BT11" s="48">
        <f>Curves!AE12</f>
        <v>0.10411500000000001</v>
      </c>
      <c r="BU11" s="48">
        <v>0</v>
      </c>
      <c r="BV11" s="48">
        <f t="shared" si="9"/>
        <v>0.16500000000000001</v>
      </c>
      <c r="BW11" s="48">
        <f>Curves!AN12</f>
        <v>0</v>
      </c>
      <c r="BX11" s="48">
        <f t="shared" si="10"/>
        <v>0.27500000000000002</v>
      </c>
      <c r="BY11" s="48">
        <f>Curves!AS12</f>
        <v>0</v>
      </c>
      <c r="BZ11" s="48">
        <f t="shared" si="11"/>
        <v>0.16500000000000001</v>
      </c>
      <c r="CA11" s="48">
        <f t="shared" si="12"/>
        <v>0.04</v>
      </c>
      <c r="CB11" s="48"/>
      <c r="CC11" s="48"/>
      <c r="CD11" s="49"/>
      <c r="CE11" s="48"/>
      <c r="CF11" s="49"/>
      <c r="CG11" s="48"/>
      <c r="CH11" s="48"/>
      <c r="CI11" s="48"/>
      <c r="CJ11" s="48"/>
      <c r="CK11" s="48"/>
    </row>
    <row r="12" spans="1:89">
      <c r="A12">
        <v>0.9315647012725139</v>
      </c>
      <c r="B12" t="str">
        <f t="shared" si="0"/>
        <v>0.3400.3500.3400.3700.1400.1400.3400.3900.3300.3300.3400.3500.30500.340.0050.370.0050.350.0050.340.370.340.310-0.2550.1550.27500.26500.3100.1650.00750.1650.020.1650.040.165-0.00750.310.0350.16500.265000.3400.390.0100.2650.2750.340.10367500.16500.27500.1650.04</v>
      </c>
      <c r="C12" s="21">
        <v>37043</v>
      </c>
      <c r="D12" s="48">
        <f>Curves!D13</f>
        <v>0.34</v>
      </c>
      <c r="E12" s="48">
        <v>0</v>
      </c>
      <c r="F12" s="48">
        <f>Curves!I13</f>
        <v>0.35000000000000003</v>
      </c>
      <c r="G12" s="48">
        <v>0</v>
      </c>
      <c r="H12" s="48">
        <f>Curves!P13</f>
        <v>0.34</v>
      </c>
      <c r="I12" s="48">
        <v>0</v>
      </c>
      <c r="J12" s="48">
        <f>Curves!L13</f>
        <v>0.37</v>
      </c>
      <c r="K12" s="48">
        <v>0</v>
      </c>
      <c r="L12" s="48">
        <f>Curves!U13</f>
        <v>0.14000000000000001</v>
      </c>
      <c r="M12" s="48">
        <v>0</v>
      </c>
      <c r="N12" s="48">
        <f>Curves!V13</f>
        <v>0.14000000000000001</v>
      </c>
      <c r="O12" s="48">
        <v>0</v>
      </c>
      <c r="P12" s="48">
        <f>Curves!W13</f>
        <v>0.34</v>
      </c>
      <c r="Q12" s="48">
        <v>0</v>
      </c>
      <c r="R12" s="48">
        <f>Curves!O13</f>
        <v>0.39</v>
      </c>
      <c r="S12" s="48">
        <v>0</v>
      </c>
      <c r="T12" s="48">
        <f>Curves!F13</f>
        <v>0.33</v>
      </c>
      <c r="U12" s="48">
        <v>0</v>
      </c>
      <c r="V12" s="48">
        <f>Curves!H13</f>
        <v>0.33</v>
      </c>
      <c r="W12" s="48">
        <v>0</v>
      </c>
      <c r="X12" s="48">
        <f>Curves!S13</f>
        <v>0.34</v>
      </c>
      <c r="Y12" s="48">
        <v>0</v>
      </c>
      <c r="Z12" s="48">
        <f>Curves!K13</f>
        <v>0.35000000000000003</v>
      </c>
      <c r="AA12" s="48">
        <v>0</v>
      </c>
      <c r="AB12" s="48">
        <f>Curves!G13</f>
        <v>0.30500000000000005</v>
      </c>
      <c r="AC12" s="48">
        <v>0</v>
      </c>
      <c r="AD12" s="48">
        <f>Curves!R13</f>
        <v>0.34</v>
      </c>
      <c r="AE12" s="48">
        <v>5.0000000000000001E-3</v>
      </c>
      <c r="AF12" s="48">
        <f>Curves!N13</f>
        <v>0.37</v>
      </c>
      <c r="AG12" s="48">
        <v>5.0000000000000001E-3</v>
      </c>
      <c r="AH12" s="48">
        <f>Curves!J13</f>
        <v>0.35000000000000003</v>
      </c>
      <c r="AI12" s="48">
        <v>5.0000000000000001E-3</v>
      </c>
      <c r="AJ12" s="48">
        <f>Curves!E13</f>
        <v>0.34</v>
      </c>
      <c r="AK12" s="48">
        <f>Curves!M13</f>
        <v>0.37</v>
      </c>
      <c r="AL12" s="48">
        <f>Curves!Q13</f>
        <v>0.34</v>
      </c>
      <c r="AM12" s="48">
        <f>Curves!AC13</f>
        <v>0.31</v>
      </c>
      <c r="AN12" s="48">
        <f>Curves!AQ13</f>
        <v>0</v>
      </c>
      <c r="AO12" s="48">
        <f>Curves!AD13</f>
        <v>-0.255</v>
      </c>
      <c r="AP12" s="48">
        <f>Curves!AP13</f>
        <v>0.155</v>
      </c>
      <c r="AQ12" s="48">
        <f>Curves!AA13</f>
        <v>0.27500000000000002</v>
      </c>
      <c r="AR12" s="48">
        <f>Curves!AG13</f>
        <v>0</v>
      </c>
      <c r="AS12" s="48">
        <f>Curves!Y13</f>
        <v>0.26500000000000001</v>
      </c>
      <c r="AT12" s="48">
        <f>Curves!AJ13</f>
        <v>0</v>
      </c>
      <c r="AU12" s="48">
        <f>Curves!AB13</f>
        <v>0.31</v>
      </c>
      <c r="AV12" s="48">
        <f>Curves!AH13</f>
        <v>0</v>
      </c>
      <c r="AW12" s="48">
        <f>Curves!Z13</f>
        <v>0.16500000000000001</v>
      </c>
      <c r="AX12" s="48">
        <f>Curves!AI13</f>
        <v>7.4999999999999997E-3</v>
      </c>
      <c r="AY12" s="48">
        <f>Curves!Z13</f>
        <v>0.16500000000000001</v>
      </c>
      <c r="AZ12" s="48">
        <f>Curves!AK13</f>
        <v>0.02</v>
      </c>
      <c r="BA12" s="48">
        <f>Curves!Z13</f>
        <v>0.16500000000000001</v>
      </c>
      <c r="BB12" s="48">
        <f>Curves!AL13</f>
        <v>0.04</v>
      </c>
      <c r="BC12" s="48">
        <f>Curves!Z13</f>
        <v>0.16500000000000001</v>
      </c>
      <c r="BD12" s="48">
        <f>Curves!AO13</f>
        <v>-7.4999999999999997E-3</v>
      </c>
      <c r="BE12" s="48">
        <f>Curves!AC13</f>
        <v>0.31</v>
      </c>
      <c r="BF12" s="48">
        <f>Curves!AR13</f>
        <v>3.5000000000000003E-2</v>
      </c>
      <c r="BG12" s="48">
        <f>Curves!Z13</f>
        <v>0.16500000000000001</v>
      </c>
      <c r="BH12" s="48">
        <f>Curves!AM13</f>
        <v>0</v>
      </c>
      <c r="BI12" s="48">
        <f t="shared" si="1"/>
        <v>0.26500000000000001</v>
      </c>
      <c r="BJ12" s="48">
        <f t="shared" si="2"/>
        <v>0</v>
      </c>
      <c r="BK12" s="48">
        <v>0</v>
      </c>
      <c r="BL12" s="48">
        <f t="shared" si="3"/>
        <v>0.34</v>
      </c>
      <c r="BM12" s="48">
        <v>0</v>
      </c>
      <c r="BN12" s="48">
        <f t="shared" si="4"/>
        <v>0.39</v>
      </c>
      <c r="BO12" s="48">
        <f t="shared" si="5"/>
        <v>0.01</v>
      </c>
      <c r="BP12" s="48">
        <v>0</v>
      </c>
      <c r="BQ12" s="48">
        <f t="shared" si="6"/>
        <v>0.26500000000000001</v>
      </c>
      <c r="BR12" s="48">
        <f t="shared" si="7"/>
        <v>0.27500000000000002</v>
      </c>
      <c r="BS12" s="48">
        <f t="shared" si="8"/>
        <v>0.34</v>
      </c>
      <c r="BT12" s="48">
        <f>Curves!AE13</f>
        <v>0.10367500000000002</v>
      </c>
      <c r="BU12" s="48">
        <v>0</v>
      </c>
      <c r="BV12" s="48">
        <f t="shared" si="9"/>
        <v>0.16500000000000001</v>
      </c>
      <c r="BW12" s="48">
        <f>Curves!AN13</f>
        <v>0</v>
      </c>
      <c r="BX12" s="48">
        <f t="shared" si="10"/>
        <v>0.27500000000000002</v>
      </c>
      <c r="BY12" s="48">
        <f>Curves!AS13</f>
        <v>0</v>
      </c>
      <c r="BZ12" s="48">
        <f t="shared" si="11"/>
        <v>0.16500000000000001</v>
      </c>
      <c r="CA12" s="48">
        <f t="shared" si="12"/>
        <v>0.04</v>
      </c>
      <c r="CB12" s="48"/>
      <c r="CC12" s="48"/>
      <c r="CD12" s="49"/>
      <c r="CE12" s="48"/>
      <c r="CF12" s="49"/>
      <c r="CG12" s="48"/>
      <c r="CH12" s="48"/>
      <c r="CI12" s="48"/>
      <c r="CJ12" s="48"/>
      <c r="CK12" s="48"/>
    </row>
    <row r="13" spans="1:89">
      <c r="A13">
        <v>0.92598713674311817</v>
      </c>
      <c r="B13" t="str">
        <f t="shared" si="0"/>
        <v>0.33500.34500.33500.36500.13500.13500.33500.38500.32500.32500.33500.34500.300.3350.0050.3650.0050.3450.0050.3350.3650.3350.310-0.2650.1550.27500.26500.3100.170.00750.170.020.170.040.17-0.0050.310.0350.1700.265000.33500.3850.0100.2650.2750.3350.1081800.1700.27500.170.04</v>
      </c>
      <c r="C13" s="21">
        <v>37073</v>
      </c>
      <c r="D13" s="48">
        <f>Curves!D14</f>
        <v>0.33500000000000002</v>
      </c>
      <c r="E13" s="48">
        <v>0</v>
      </c>
      <c r="F13" s="48">
        <f>Curves!I14</f>
        <v>0.34500000000000003</v>
      </c>
      <c r="G13" s="48">
        <v>0</v>
      </c>
      <c r="H13" s="48">
        <f>Curves!P14</f>
        <v>0.33500000000000002</v>
      </c>
      <c r="I13" s="48">
        <v>0</v>
      </c>
      <c r="J13" s="48">
        <f>Curves!L14</f>
        <v>0.36499999999999999</v>
      </c>
      <c r="K13" s="48">
        <v>0</v>
      </c>
      <c r="L13" s="48">
        <f>Curves!U14</f>
        <v>0.13500000000000001</v>
      </c>
      <c r="M13" s="48">
        <v>0</v>
      </c>
      <c r="N13" s="48">
        <f>Curves!V14</f>
        <v>0.13500000000000001</v>
      </c>
      <c r="O13" s="48">
        <v>0</v>
      </c>
      <c r="P13" s="48">
        <f>Curves!W14</f>
        <v>0.33500000000000002</v>
      </c>
      <c r="Q13" s="48">
        <v>0</v>
      </c>
      <c r="R13" s="48">
        <f>Curves!O14</f>
        <v>0.38500000000000001</v>
      </c>
      <c r="S13" s="48">
        <v>0</v>
      </c>
      <c r="T13" s="48">
        <f>Curves!F14</f>
        <v>0.32500000000000001</v>
      </c>
      <c r="U13" s="48">
        <v>0</v>
      </c>
      <c r="V13" s="48">
        <f>Curves!H14</f>
        <v>0.32500000000000001</v>
      </c>
      <c r="W13" s="48">
        <v>0</v>
      </c>
      <c r="X13" s="48">
        <f>Curves!S14</f>
        <v>0.33500000000000002</v>
      </c>
      <c r="Y13" s="48">
        <v>0</v>
      </c>
      <c r="Z13" s="48">
        <f>Curves!K14</f>
        <v>0.34500000000000003</v>
      </c>
      <c r="AA13" s="48">
        <v>0</v>
      </c>
      <c r="AB13" s="48">
        <f>Curves!G14</f>
        <v>0.30000000000000004</v>
      </c>
      <c r="AC13" s="48">
        <v>0</v>
      </c>
      <c r="AD13" s="48">
        <f>Curves!R14</f>
        <v>0.33500000000000002</v>
      </c>
      <c r="AE13" s="48">
        <v>5.0000000000000001E-3</v>
      </c>
      <c r="AF13" s="48">
        <f>Curves!N14</f>
        <v>0.36499999999999999</v>
      </c>
      <c r="AG13" s="48">
        <v>5.0000000000000001E-3</v>
      </c>
      <c r="AH13" s="48">
        <f>Curves!J14</f>
        <v>0.34500000000000003</v>
      </c>
      <c r="AI13" s="48">
        <v>5.0000000000000001E-3</v>
      </c>
      <c r="AJ13" s="48">
        <f>Curves!E14</f>
        <v>0.33500000000000002</v>
      </c>
      <c r="AK13" s="48">
        <f>Curves!M14</f>
        <v>0.36499999999999999</v>
      </c>
      <c r="AL13" s="48">
        <f>Curves!Q14</f>
        <v>0.33500000000000002</v>
      </c>
      <c r="AM13" s="48">
        <f>Curves!AC14</f>
        <v>0.31</v>
      </c>
      <c r="AN13" s="48">
        <f>Curves!AQ14</f>
        <v>0</v>
      </c>
      <c r="AO13" s="48">
        <f>Curves!AD14</f>
        <v>-0.26500000000000001</v>
      </c>
      <c r="AP13" s="48">
        <f>Curves!AP14</f>
        <v>0.155</v>
      </c>
      <c r="AQ13" s="48">
        <f>Curves!AA14</f>
        <v>0.27500000000000002</v>
      </c>
      <c r="AR13" s="48">
        <f>Curves!AG14</f>
        <v>0</v>
      </c>
      <c r="AS13" s="48">
        <f>Curves!Y14</f>
        <v>0.26500000000000001</v>
      </c>
      <c r="AT13" s="48">
        <f>Curves!AJ14</f>
        <v>0</v>
      </c>
      <c r="AU13" s="48">
        <f>Curves!AB14</f>
        <v>0.31</v>
      </c>
      <c r="AV13" s="48">
        <f>Curves!AH14</f>
        <v>0</v>
      </c>
      <c r="AW13" s="48">
        <f>Curves!Z14</f>
        <v>0.17</v>
      </c>
      <c r="AX13" s="48">
        <f>Curves!AI14</f>
        <v>7.4999999999999997E-3</v>
      </c>
      <c r="AY13" s="48">
        <f>Curves!Z14</f>
        <v>0.17</v>
      </c>
      <c r="AZ13" s="48">
        <f>Curves!AK14</f>
        <v>0.02</v>
      </c>
      <c r="BA13" s="48">
        <f>Curves!Z14</f>
        <v>0.17</v>
      </c>
      <c r="BB13" s="48">
        <f>Curves!AL14</f>
        <v>0.04</v>
      </c>
      <c r="BC13" s="48">
        <f>Curves!Z14</f>
        <v>0.17</v>
      </c>
      <c r="BD13" s="48">
        <f>Curves!AO14</f>
        <v>-5.0000000000000001E-3</v>
      </c>
      <c r="BE13" s="48">
        <f>Curves!AC14</f>
        <v>0.31</v>
      </c>
      <c r="BF13" s="48">
        <f>Curves!AR14</f>
        <v>3.5000000000000003E-2</v>
      </c>
      <c r="BG13" s="48">
        <f>Curves!Z14</f>
        <v>0.17</v>
      </c>
      <c r="BH13" s="48">
        <f>Curves!AM14</f>
        <v>0</v>
      </c>
      <c r="BI13" s="48">
        <f t="shared" si="1"/>
        <v>0.26500000000000001</v>
      </c>
      <c r="BJ13" s="48">
        <f t="shared" si="2"/>
        <v>0</v>
      </c>
      <c r="BK13" s="48">
        <v>0</v>
      </c>
      <c r="BL13" s="48">
        <f t="shared" si="3"/>
        <v>0.33500000000000002</v>
      </c>
      <c r="BM13" s="48">
        <v>0</v>
      </c>
      <c r="BN13" s="48">
        <f t="shared" si="4"/>
        <v>0.38500000000000001</v>
      </c>
      <c r="BO13" s="48">
        <f t="shared" si="5"/>
        <v>0.01</v>
      </c>
      <c r="BP13" s="48">
        <v>0</v>
      </c>
      <c r="BQ13" s="48">
        <f t="shared" si="6"/>
        <v>0.26500000000000001</v>
      </c>
      <c r="BR13" s="48">
        <f t="shared" si="7"/>
        <v>0.27500000000000002</v>
      </c>
      <c r="BS13" s="48">
        <f t="shared" si="8"/>
        <v>0.33500000000000002</v>
      </c>
      <c r="BT13" s="48">
        <f>Curves!AE14</f>
        <v>0.10818000000000001</v>
      </c>
      <c r="BU13" s="48">
        <v>0</v>
      </c>
      <c r="BV13" s="48">
        <f t="shared" si="9"/>
        <v>0.17</v>
      </c>
      <c r="BW13" s="48">
        <f>Curves!AN14</f>
        <v>0</v>
      </c>
      <c r="BX13" s="48">
        <f t="shared" si="10"/>
        <v>0.27500000000000002</v>
      </c>
      <c r="BY13" s="48">
        <f>Curves!AS14</f>
        <v>0</v>
      </c>
      <c r="BZ13" s="48">
        <f t="shared" si="11"/>
        <v>0.17</v>
      </c>
      <c r="CA13" s="48">
        <f t="shared" si="12"/>
        <v>0.04</v>
      </c>
      <c r="CB13" s="48"/>
      <c r="CC13" s="48"/>
      <c r="CD13" s="49"/>
      <c r="CE13" s="48"/>
      <c r="CF13" s="49"/>
      <c r="CG13" s="48"/>
      <c r="CH13" s="48"/>
      <c r="CI13" s="48"/>
      <c r="CJ13" s="48"/>
      <c r="CK13" s="48"/>
    </row>
    <row r="14" spans="1:89">
      <c r="A14">
        <v>0.92027289783480171</v>
      </c>
      <c r="B14" t="str">
        <f t="shared" si="0"/>
        <v>0.32500.33500.32500.35500.12500.12500.32500.37500.31500.31500.32500.33500.2900.3250.0050.3550.0050.3350.0050.3250.3550.3250.3150-0.2650.1550.2800.2700.31500.1750.00750.1750.020.1750.040.175-0.00250.3150.0350.17500.27000.32500.3750.0100.270.280.3250.1128500.17500.2800.1750.04</v>
      </c>
      <c r="C14" s="21">
        <v>37104</v>
      </c>
      <c r="D14" s="48">
        <f>Curves!D15</f>
        <v>0.32500000000000001</v>
      </c>
      <c r="E14" s="48">
        <v>0</v>
      </c>
      <c r="F14" s="48">
        <f>Curves!I15</f>
        <v>0.33500000000000002</v>
      </c>
      <c r="G14" s="48">
        <v>0</v>
      </c>
      <c r="H14" s="48">
        <f>Curves!P15</f>
        <v>0.32500000000000001</v>
      </c>
      <c r="I14" s="48">
        <v>0</v>
      </c>
      <c r="J14" s="48">
        <f>Curves!L15</f>
        <v>0.35499999999999998</v>
      </c>
      <c r="K14" s="48">
        <v>0</v>
      </c>
      <c r="L14" s="48">
        <f>Curves!U15</f>
        <v>0.125</v>
      </c>
      <c r="M14" s="48">
        <v>0</v>
      </c>
      <c r="N14" s="48">
        <f>Curves!V15</f>
        <v>0.125</v>
      </c>
      <c r="O14" s="48">
        <v>0</v>
      </c>
      <c r="P14" s="48">
        <f>Curves!W15</f>
        <v>0.32500000000000001</v>
      </c>
      <c r="Q14" s="48">
        <v>0</v>
      </c>
      <c r="R14" s="48">
        <f>Curves!O15</f>
        <v>0.375</v>
      </c>
      <c r="S14" s="48">
        <v>0</v>
      </c>
      <c r="T14" s="48">
        <f>Curves!F15</f>
        <v>0.315</v>
      </c>
      <c r="U14" s="48">
        <v>0</v>
      </c>
      <c r="V14" s="48">
        <f>Curves!H15</f>
        <v>0.315</v>
      </c>
      <c r="W14" s="48">
        <v>0</v>
      </c>
      <c r="X14" s="48">
        <f>Curves!S15</f>
        <v>0.32500000000000001</v>
      </c>
      <c r="Y14" s="48">
        <v>0</v>
      </c>
      <c r="Z14" s="48">
        <f>Curves!K15</f>
        <v>0.33500000000000002</v>
      </c>
      <c r="AA14" s="48">
        <v>0</v>
      </c>
      <c r="AB14" s="48">
        <f>Curves!G15</f>
        <v>0.29000000000000004</v>
      </c>
      <c r="AC14" s="48">
        <v>0</v>
      </c>
      <c r="AD14" s="48">
        <f>Curves!R15</f>
        <v>0.32500000000000001</v>
      </c>
      <c r="AE14" s="48">
        <v>5.0000000000000001E-3</v>
      </c>
      <c r="AF14" s="48">
        <f>Curves!N15</f>
        <v>0.35499999999999998</v>
      </c>
      <c r="AG14" s="48">
        <v>5.0000000000000001E-3</v>
      </c>
      <c r="AH14" s="48">
        <f>Curves!J15</f>
        <v>0.33500000000000002</v>
      </c>
      <c r="AI14" s="48">
        <v>5.0000000000000001E-3</v>
      </c>
      <c r="AJ14" s="48">
        <f>Curves!E15</f>
        <v>0.32500000000000001</v>
      </c>
      <c r="AK14" s="48">
        <f>Curves!M15</f>
        <v>0.35499999999999998</v>
      </c>
      <c r="AL14" s="48">
        <f>Curves!Q15</f>
        <v>0.32500000000000001</v>
      </c>
      <c r="AM14" s="48">
        <f>Curves!AC15</f>
        <v>0.315</v>
      </c>
      <c r="AN14" s="48">
        <f>Curves!AQ15</f>
        <v>0</v>
      </c>
      <c r="AO14" s="48">
        <f>Curves!AD15</f>
        <v>-0.26500000000000001</v>
      </c>
      <c r="AP14" s="48">
        <f>Curves!AP15</f>
        <v>0.155</v>
      </c>
      <c r="AQ14" s="48">
        <f>Curves!AA15</f>
        <v>0.28000000000000003</v>
      </c>
      <c r="AR14" s="48">
        <f>Curves!AG15</f>
        <v>0</v>
      </c>
      <c r="AS14" s="48">
        <f>Curves!Y15</f>
        <v>0.27</v>
      </c>
      <c r="AT14" s="48">
        <f>Curves!AJ15</f>
        <v>0</v>
      </c>
      <c r="AU14" s="48">
        <f>Curves!AB15</f>
        <v>0.315</v>
      </c>
      <c r="AV14" s="48">
        <f>Curves!AH15</f>
        <v>0</v>
      </c>
      <c r="AW14" s="48">
        <f>Curves!Z15</f>
        <v>0.17500000000000002</v>
      </c>
      <c r="AX14" s="48">
        <f>Curves!AI15</f>
        <v>7.4999999999999997E-3</v>
      </c>
      <c r="AY14" s="48">
        <f>Curves!Z15</f>
        <v>0.17500000000000002</v>
      </c>
      <c r="AZ14" s="48">
        <f>Curves!AK15</f>
        <v>0.02</v>
      </c>
      <c r="BA14" s="48">
        <f>Curves!Z15</f>
        <v>0.17500000000000002</v>
      </c>
      <c r="BB14" s="48">
        <f>Curves!AL15</f>
        <v>0.04</v>
      </c>
      <c r="BC14" s="48">
        <f>Curves!Z15</f>
        <v>0.17500000000000002</v>
      </c>
      <c r="BD14" s="48">
        <f>Curves!AO15</f>
        <v>-2.5000000000000001E-3</v>
      </c>
      <c r="BE14" s="48">
        <f>Curves!AC15</f>
        <v>0.315</v>
      </c>
      <c r="BF14" s="48">
        <f>Curves!AR15</f>
        <v>3.5000000000000003E-2</v>
      </c>
      <c r="BG14" s="48">
        <f>Curves!Z15</f>
        <v>0.17500000000000002</v>
      </c>
      <c r="BH14" s="48">
        <f>Curves!AM15</f>
        <v>0</v>
      </c>
      <c r="BI14" s="48">
        <f t="shared" si="1"/>
        <v>0.27</v>
      </c>
      <c r="BJ14" s="48">
        <f t="shared" si="2"/>
        <v>0</v>
      </c>
      <c r="BK14" s="48">
        <v>0</v>
      </c>
      <c r="BL14" s="48">
        <f t="shared" si="3"/>
        <v>0.32500000000000001</v>
      </c>
      <c r="BM14" s="48">
        <v>0</v>
      </c>
      <c r="BN14" s="48">
        <f t="shared" si="4"/>
        <v>0.375</v>
      </c>
      <c r="BO14" s="48">
        <f t="shared" si="5"/>
        <v>0.01</v>
      </c>
      <c r="BP14" s="48">
        <v>0</v>
      </c>
      <c r="BQ14" s="48">
        <f t="shared" si="6"/>
        <v>0.27</v>
      </c>
      <c r="BR14" s="48">
        <f t="shared" si="7"/>
        <v>0.28000000000000003</v>
      </c>
      <c r="BS14" s="48">
        <f t="shared" si="8"/>
        <v>0.32500000000000001</v>
      </c>
      <c r="BT14" s="48">
        <f>Curves!AE15</f>
        <v>0.11285000000000003</v>
      </c>
      <c r="BU14" s="48">
        <v>0</v>
      </c>
      <c r="BV14" s="48">
        <f t="shared" si="9"/>
        <v>0.17500000000000002</v>
      </c>
      <c r="BW14" s="48">
        <f>Curves!AN15</f>
        <v>0</v>
      </c>
      <c r="BX14" s="48">
        <f t="shared" si="10"/>
        <v>0.28000000000000003</v>
      </c>
      <c r="BY14" s="48">
        <f>Curves!AS15</f>
        <v>0</v>
      </c>
      <c r="BZ14" s="48">
        <f t="shared" si="11"/>
        <v>0.17500000000000002</v>
      </c>
      <c r="CA14" s="48">
        <f t="shared" si="12"/>
        <v>0.04</v>
      </c>
      <c r="CB14" s="48"/>
      <c r="CC14" s="48"/>
      <c r="CD14" s="49"/>
      <c r="CE14" s="48"/>
      <c r="CF14" s="49"/>
      <c r="CG14" s="48"/>
      <c r="CH14" s="48"/>
      <c r="CI14" s="48"/>
      <c r="CJ14" s="48"/>
      <c r="CK14" s="48"/>
    </row>
    <row r="15" spans="1:89">
      <c r="A15">
        <v>0.91457525319580413</v>
      </c>
      <c r="B15" t="str">
        <f t="shared" si="0"/>
        <v>0.3300.3400.3300.3600.1300.1300.3300.3800.3200.3200.3300.3400.29500.330.0050.360.0050.340.0050.330.360.330.320-0.2350.1550.28500.27500.3200.170.00750.170.020.170.040.17-0.00250.320.0350.1700.275000.3300.380.0100.2750.2850.330.1082900.1700.28500.170.04</v>
      </c>
      <c r="C15" s="21">
        <v>37135</v>
      </c>
      <c r="D15" s="48">
        <f>Curves!D16</f>
        <v>0.33</v>
      </c>
      <c r="E15" s="48">
        <v>0</v>
      </c>
      <c r="F15" s="48">
        <f>Curves!I16</f>
        <v>0.34</v>
      </c>
      <c r="G15" s="48">
        <v>0</v>
      </c>
      <c r="H15" s="48">
        <f>Curves!P16</f>
        <v>0.33</v>
      </c>
      <c r="I15" s="48">
        <v>0</v>
      </c>
      <c r="J15" s="48">
        <f>Curves!L16</f>
        <v>0.36</v>
      </c>
      <c r="K15" s="48">
        <v>0</v>
      </c>
      <c r="L15" s="48">
        <f>Curves!U16</f>
        <v>0.13</v>
      </c>
      <c r="M15" s="48">
        <v>0</v>
      </c>
      <c r="N15" s="48">
        <f>Curves!V16</f>
        <v>0.13</v>
      </c>
      <c r="O15" s="48">
        <v>0</v>
      </c>
      <c r="P15" s="48">
        <f>Curves!W16</f>
        <v>0.33</v>
      </c>
      <c r="Q15" s="48">
        <v>0</v>
      </c>
      <c r="R15" s="48">
        <f>Curves!O16</f>
        <v>0.38</v>
      </c>
      <c r="S15" s="48">
        <v>0</v>
      </c>
      <c r="T15" s="48">
        <f>Curves!F16</f>
        <v>0.32</v>
      </c>
      <c r="U15" s="48">
        <v>0</v>
      </c>
      <c r="V15" s="48">
        <f>Curves!H16</f>
        <v>0.32</v>
      </c>
      <c r="W15" s="48">
        <v>0</v>
      </c>
      <c r="X15" s="48">
        <f>Curves!S16</f>
        <v>0.33</v>
      </c>
      <c r="Y15" s="48">
        <v>0</v>
      </c>
      <c r="Z15" s="48">
        <f>Curves!K16</f>
        <v>0.34</v>
      </c>
      <c r="AA15" s="48">
        <v>0</v>
      </c>
      <c r="AB15" s="48">
        <f>Curves!G16</f>
        <v>0.29500000000000004</v>
      </c>
      <c r="AC15" s="48">
        <v>0</v>
      </c>
      <c r="AD15" s="48">
        <f>Curves!R16</f>
        <v>0.33</v>
      </c>
      <c r="AE15" s="48">
        <v>5.0000000000000001E-3</v>
      </c>
      <c r="AF15" s="48">
        <f>Curves!N16</f>
        <v>0.36</v>
      </c>
      <c r="AG15" s="48">
        <v>5.0000000000000001E-3</v>
      </c>
      <c r="AH15" s="48">
        <f>Curves!J16</f>
        <v>0.34</v>
      </c>
      <c r="AI15" s="48">
        <v>5.0000000000000001E-3</v>
      </c>
      <c r="AJ15" s="48">
        <f>Curves!E16</f>
        <v>0.33</v>
      </c>
      <c r="AK15" s="48">
        <f>Curves!M16</f>
        <v>0.36</v>
      </c>
      <c r="AL15" s="48">
        <f>Curves!Q16</f>
        <v>0.33</v>
      </c>
      <c r="AM15" s="48">
        <f>Curves!AC16</f>
        <v>0.32</v>
      </c>
      <c r="AN15" s="48">
        <f>Curves!AQ16</f>
        <v>0</v>
      </c>
      <c r="AO15" s="48">
        <f>Curves!AD16</f>
        <v>-0.23499999999999999</v>
      </c>
      <c r="AP15" s="48">
        <f>Curves!AP16</f>
        <v>0.155</v>
      </c>
      <c r="AQ15" s="48">
        <f>Curves!AA16</f>
        <v>0.28500000000000003</v>
      </c>
      <c r="AR15" s="48">
        <f>Curves!AG16</f>
        <v>0</v>
      </c>
      <c r="AS15" s="48">
        <f>Curves!Y16</f>
        <v>0.27500000000000002</v>
      </c>
      <c r="AT15" s="48">
        <f>Curves!AJ16</f>
        <v>0</v>
      </c>
      <c r="AU15" s="48">
        <f>Curves!AB16</f>
        <v>0.32</v>
      </c>
      <c r="AV15" s="48">
        <f>Curves!AH16</f>
        <v>0</v>
      </c>
      <c r="AW15" s="48">
        <f>Curves!Z16</f>
        <v>0.17</v>
      </c>
      <c r="AX15" s="48">
        <f>Curves!AI16</f>
        <v>7.4999999999999997E-3</v>
      </c>
      <c r="AY15" s="48">
        <f>Curves!Z16</f>
        <v>0.17</v>
      </c>
      <c r="AZ15" s="48">
        <f>Curves!AK16</f>
        <v>0.02</v>
      </c>
      <c r="BA15" s="48">
        <f>Curves!Z16</f>
        <v>0.17</v>
      </c>
      <c r="BB15" s="48">
        <f>Curves!AL16</f>
        <v>0.04</v>
      </c>
      <c r="BC15" s="48">
        <f>Curves!Z16</f>
        <v>0.17</v>
      </c>
      <c r="BD15" s="48">
        <f>Curves!AO16</f>
        <v>-2.5000000000000001E-3</v>
      </c>
      <c r="BE15" s="48">
        <f>Curves!AC16</f>
        <v>0.32</v>
      </c>
      <c r="BF15" s="48">
        <f>Curves!AR16</f>
        <v>3.5000000000000003E-2</v>
      </c>
      <c r="BG15" s="48">
        <f>Curves!Z16</f>
        <v>0.17</v>
      </c>
      <c r="BH15" s="48">
        <f>Curves!AM16</f>
        <v>0</v>
      </c>
      <c r="BI15" s="48">
        <f t="shared" si="1"/>
        <v>0.27500000000000002</v>
      </c>
      <c r="BJ15" s="48">
        <f t="shared" si="2"/>
        <v>0</v>
      </c>
      <c r="BK15" s="48">
        <v>0</v>
      </c>
      <c r="BL15" s="48">
        <f t="shared" si="3"/>
        <v>0.33</v>
      </c>
      <c r="BM15" s="48">
        <v>0</v>
      </c>
      <c r="BN15" s="48">
        <f t="shared" si="4"/>
        <v>0.38</v>
      </c>
      <c r="BO15" s="48">
        <f t="shared" si="5"/>
        <v>0.01</v>
      </c>
      <c r="BP15" s="48">
        <v>0</v>
      </c>
      <c r="BQ15" s="48">
        <f t="shared" si="6"/>
        <v>0.27500000000000002</v>
      </c>
      <c r="BR15" s="48">
        <f t="shared" si="7"/>
        <v>0.28500000000000003</v>
      </c>
      <c r="BS15" s="48">
        <f t="shared" si="8"/>
        <v>0.33</v>
      </c>
      <c r="BT15" s="48">
        <f>Curves!AE16</f>
        <v>0.10829000000000001</v>
      </c>
      <c r="BU15" s="48">
        <v>0</v>
      </c>
      <c r="BV15" s="48">
        <f t="shared" si="9"/>
        <v>0.17</v>
      </c>
      <c r="BW15" s="48">
        <f>Curves!AN16</f>
        <v>0</v>
      </c>
      <c r="BX15" s="48">
        <f t="shared" si="10"/>
        <v>0.28500000000000003</v>
      </c>
      <c r="BY15" s="48">
        <f>Curves!AS16</f>
        <v>0</v>
      </c>
      <c r="BZ15" s="48">
        <f t="shared" si="11"/>
        <v>0.17</v>
      </c>
      <c r="CA15" s="48">
        <f t="shared" si="12"/>
        <v>0.04</v>
      </c>
      <c r="CB15" s="48"/>
      <c r="CC15" s="48"/>
      <c r="CD15" s="49"/>
      <c r="CE15" s="48"/>
      <c r="CF15" s="49"/>
      <c r="CG15" s="48"/>
      <c r="CH15" s="48"/>
      <c r="CI15" s="48"/>
      <c r="CJ15" s="48"/>
      <c r="CK15" s="48"/>
    </row>
    <row r="16" spans="1:89">
      <c r="A16">
        <v>0.90909517702246168</v>
      </c>
      <c r="B16" t="str">
        <f t="shared" si="0"/>
        <v>0.3400.3500.3400.3700.1400.1400.3400.3900.3300.3300.3400.3500.30500.340.0050.370.0050.350.0050.340.370.340.3250-0.220.1550.2900.2800.32500.180.00750.180.020.180.040.18-0.00250.3250.0350.1800.28000.3400.390.0100.280.290.340.1182900.1800.2900.180.04</v>
      </c>
      <c r="C16" s="21">
        <v>37165</v>
      </c>
      <c r="D16" s="48">
        <f>Curves!D17</f>
        <v>0.34</v>
      </c>
      <c r="E16" s="48">
        <v>0</v>
      </c>
      <c r="F16" s="48">
        <f>Curves!I17</f>
        <v>0.35000000000000003</v>
      </c>
      <c r="G16" s="48">
        <v>0</v>
      </c>
      <c r="H16" s="48">
        <f>Curves!P17</f>
        <v>0.34</v>
      </c>
      <c r="I16" s="48">
        <v>0</v>
      </c>
      <c r="J16" s="48">
        <f>Curves!L17</f>
        <v>0.37</v>
      </c>
      <c r="K16" s="48">
        <v>0</v>
      </c>
      <c r="L16" s="48">
        <f>Curves!U17</f>
        <v>0.14000000000000001</v>
      </c>
      <c r="M16" s="48">
        <v>0</v>
      </c>
      <c r="N16" s="48">
        <f>Curves!V17</f>
        <v>0.14000000000000001</v>
      </c>
      <c r="O16" s="48">
        <v>0</v>
      </c>
      <c r="P16" s="48">
        <f>Curves!W17</f>
        <v>0.34</v>
      </c>
      <c r="Q16" s="48">
        <v>0</v>
      </c>
      <c r="R16" s="48">
        <f>Curves!O17</f>
        <v>0.39</v>
      </c>
      <c r="S16" s="48">
        <v>0</v>
      </c>
      <c r="T16" s="48">
        <f>Curves!F17</f>
        <v>0.33</v>
      </c>
      <c r="U16" s="48">
        <v>0</v>
      </c>
      <c r="V16" s="48">
        <f>Curves!H17</f>
        <v>0.33</v>
      </c>
      <c r="W16" s="48">
        <v>0</v>
      </c>
      <c r="X16" s="48">
        <f>Curves!S17</f>
        <v>0.34</v>
      </c>
      <c r="Y16" s="48">
        <v>0</v>
      </c>
      <c r="Z16" s="48">
        <f>Curves!K17</f>
        <v>0.35000000000000003</v>
      </c>
      <c r="AA16" s="48">
        <v>0</v>
      </c>
      <c r="AB16" s="48">
        <f>Curves!G17</f>
        <v>0.30500000000000005</v>
      </c>
      <c r="AC16" s="48">
        <v>0</v>
      </c>
      <c r="AD16" s="48">
        <f>Curves!R17</f>
        <v>0.34</v>
      </c>
      <c r="AE16" s="48">
        <v>5.0000000000000001E-3</v>
      </c>
      <c r="AF16" s="48">
        <f>Curves!N17</f>
        <v>0.37</v>
      </c>
      <c r="AG16" s="48">
        <v>5.0000000000000001E-3</v>
      </c>
      <c r="AH16" s="48">
        <f>Curves!J17</f>
        <v>0.35000000000000003</v>
      </c>
      <c r="AI16" s="48">
        <v>5.0000000000000001E-3</v>
      </c>
      <c r="AJ16" s="48">
        <f>Curves!E17</f>
        <v>0.34</v>
      </c>
      <c r="AK16" s="48">
        <f>Curves!M17</f>
        <v>0.37</v>
      </c>
      <c r="AL16" s="48">
        <f>Curves!Q17</f>
        <v>0.34</v>
      </c>
      <c r="AM16" s="48">
        <f>Curves!AC17</f>
        <v>0.32500000000000001</v>
      </c>
      <c r="AN16" s="48">
        <f>Curves!AQ17</f>
        <v>0</v>
      </c>
      <c r="AO16" s="48">
        <f>Curves!AD17</f>
        <v>-0.22</v>
      </c>
      <c r="AP16" s="48">
        <f>Curves!AP17</f>
        <v>0.155</v>
      </c>
      <c r="AQ16" s="48">
        <f>Curves!AA17</f>
        <v>0.29000000000000004</v>
      </c>
      <c r="AR16" s="48">
        <f>Curves!AG17</f>
        <v>0</v>
      </c>
      <c r="AS16" s="48">
        <f>Curves!Y17</f>
        <v>0.28000000000000003</v>
      </c>
      <c r="AT16" s="48">
        <f>Curves!AJ17</f>
        <v>0</v>
      </c>
      <c r="AU16" s="48">
        <f>Curves!AB17</f>
        <v>0.32500000000000001</v>
      </c>
      <c r="AV16" s="48">
        <f>Curves!AH17</f>
        <v>0</v>
      </c>
      <c r="AW16" s="48">
        <f>Curves!Z17</f>
        <v>0.18000000000000002</v>
      </c>
      <c r="AX16" s="48">
        <f>Curves!AI17</f>
        <v>7.4999999999999997E-3</v>
      </c>
      <c r="AY16" s="48">
        <f>Curves!Z17</f>
        <v>0.18000000000000002</v>
      </c>
      <c r="AZ16" s="48">
        <f>Curves!AK17</f>
        <v>0.02</v>
      </c>
      <c r="BA16" s="48">
        <f>Curves!Z17</f>
        <v>0.18000000000000002</v>
      </c>
      <c r="BB16" s="48">
        <f>Curves!AL17</f>
        <v>0.04</v>
      </c>
      <c r="BC16" s="48">
        <f>Curves!Z17</f>
        <v>0.18000000000000002</v>
      </c>
      <c r="BD16" s="48">
        <f>Curves!AO17</f>
        <v>-2.5000000000000001E-3</v>
      </c>
      <c r="BE16" s="48">
        <f>Curves!AC17</f>
        <v>0.32500000000000001</v>
      </c>
      <c r="BF16" s="48">
        <f>Curves!AR17</f>
        <v>3.5000000000000003E-2</v>
      </c>
      <c r="BG16" s="48">
        <f>Curves!Z17</f>
        <v>0.18000000000000002</v>
      </c>
      <c r="BH16" s="48">
        <f>Curves!AM17</f>
        <v>0</v>
      </c>
      <c r="BI16" s="48">
        <f t="shared" si="1"/>
        <v>0.28000000000000003</v>
      </c>
      <c r="BJ16" s="48">
        <f t="shared" si="2"/>
        <v>0</v>
      </c>
      <c r="BK16" s="48">
        <v>0</v>
      </c>
      <c r="BL16" s="48">
        <f t="shared" si="3"/>
        <v>0.34</v>
      </c>
      <c r="BM16" s="48">
        <v>0</v>
      </c>
      <c r="BN16" s="48">
        <f t="shared" si="4"/>
        <v>0.39</v>
      </c>
      <c r="BO16" s="48">
        <f t="shared" si="5"/>
        <v>0.01</v>
      </c>
      <c r="BP16" s="48">
        <v>0</v>
      </c>
      <c r="BQ16" s="48">
        <f t="shared" si="6"/>
        <v>0.28000000000000003</v>
      </c>
      <c r="BR16" s="48">
        <f t="shared" si="7"/>
        <v>0.29000000000000004</v>
      </c>
      <c r="BS16" s="48">
        <f t="shared" si="8"/>
        <v>0.34</v>
      </c>
      <c r="BT16" s="48">
        <f>Curves!AE17</f>
        <v>0.11829000000000003</v>
      </c>
      <c r="BU16" s="48">
        <v>0</v>
      </c>
      <c r="BV16" s="48">
        <f t="shared" si="9"/>
        <v>0.18000000000000002</v>
      </c>
      <c r="BW16" s="48">
        <f>Curves!AN17</f>
        <v>0</v>
      </c>
      <c r="BX16" s="48">
        <f t="shared" si="10"/>
        <v>0.29000000000000004</v>
      </c>
      <c r="BY16" s="48">
        <f>Curves!AS17</f>
        <v>0</v>
      </c>
      <c r="BZ16" s="48">
        <f t="shared" si="11"/>
        <v>0.18000000000000002</v>
      </c>
      <c r="CA16" s="48">
        <f t="shared" si="12"/>
        <v>0.04</v>
      </c>
      <c r="CB16" s="48"/>
      <c r="CC16" s="48"/>
      <c r="CD16" s="49"/>
      <c r="CE16" s="48"/>
      <c r="CF16" s="49"/>
      <c r="CG16" s="48"/>
      <c r="CH16" s="48"/>
      <c r="CI16" s="48"/>
      <c r="CJ16" s="48"/>
      <c r="CK16" s="48"/>
    </row>
    <row r="17" spans="1:89">
      <c r="A17">
        <v>0.90348203489653789</v>
      </c>
      <c r="B17" t="str">
        <f t="shared" si="0"/>
        <v>0.35500.5100.6200.5300.19500.2500.388200.5600.34500.34500.6300.5200.3200.620.0050.530.0050.510.0050.3550.530.620.3050.005-0.1950.1550.27500.23500.30500.220.0350.220.0550.220.050.220.0150.3050.0450.220.0250.235000.35500.560.0100.2350.2750.3550.15500.2200.27500.220.05</v>
      </c>
      <c r="C17" s="21">
        <v>37196</v>
      </c>
      <c r="D17" s="48">
        <f>Curves!D18</f>
        <v>0.35500000000000004</v>
      </c>
      <c r="E17" s="48">
        <v>0</v>
      </c>
      <c r="F17" s="48">
        <f>Curves!I18</f>
        <v>0.51</v>
      </c>
      <c r="G17" s="48">
        <v>0</v>
      </c>
      <c r="H17" s="48">
        <f>Curves!P18</f>
        <v>0.62</v>
      </c>
      <c r="I17" s="48">
        <v>0</v>
      </c>
      <c r="J17" s="48">
        <f>Curves!L18</f>
        <v>0.53</v>
      </c>
      <c r="K17" s="48">
        <v>0</v>
      </c>
      <c r="L17" s="48">
        <f>Curves!U18</f>
        <v>0.19500000000000003</v>
      </c>
      <c r="M17" s="48">
        <v>0</v>
      </c>
      <c r="N17" s="48">
        <f>Curves!V18</f>
        <v>0.25000000000000006</v>
      </c>
      <c r="O17" s="48">
        <v>0</v>
      </c>
      <c r="P17" s="48">
        <f>Curves!W18</f>
        <v>0.3882000000000001</v>
      </c>
      <c r="Q17" s="48">
        <v>0</v>
      </c>
      <c r="R17" s="48">
        <f>Curves!O18</f>
        <v>0.56000000000000005</v>
      </c>
      <c r="S17" s="48">
        <v>0</v>
      </c>
      <c r="T17" s="48">
        <f>Curves!F18</f>
        <v>0.34500000000000003</v>
      </c>
      <c r="U17" s="48">
        <v>0</v>
      </c>
      <c r="V17" s="48">
        <f>Curves!H18</f>
        <v>0.34500000000000003</v>
      </c>
      <c r="W17" s="48">
        <v>0</v>
      </c>
      <c r="X17" s="48">
        <f>Curves!S18</f>
        <v>0.63</v>
      </c>
      <c r="Y17" s="48">
        <v>0</v>
      </c>
      <c r="Z17" s="48">
        <f>Curves!K18</f>
        <v>0.52</v>
      </c>
      <c r="AA17" s="48">
        <v>0</v>
      </c>
      <c r="AB17" s="48">
        <f>Curves!G18</f>
        <v>0.32000000000000006</v>
      </c>
      <c r="AC17" s="48">
        <v>0</v>
      </c>
      <c r="AD17" s="48">
        <f>Curves!R18</f>
        <v>0.62</v>
      </c>
      <c r="AE17" s="48">
        <v>5.0000000000000001E-3</v>
      </c>
      <c r="AF17" s="48">
        <f>Curves!N18</f>
        <v>0.53</v>
      </c>
      <c r="AG17" s="48">
        <v>5.0000000000000001E-3</v>
      </c>
      <c r="AH17" s="48">
        <f>Curves!J18</f>
        <v>0.51</v>
      </c>
      <c r="AI17" s="48">
        <v>5.0000000000000001E-3</v>
      </c>
      <c r="AJ17" s="48">
        <f>Curves!E18</f>
        <v>0.35500000000000004</v>
      </c>
      <c r="AK17" s="48">
        <f>Curves!M18</f>
        <v>0.53</v>
      </c>
      <c r="AL17" s="48">
        <f>Curves!Q18</f>
        <v>0.62</v>
      </c>
      <c r="AM17" s="48">
        <f>Curves!AC18</f>
        <v>0.30500000000000005</v>
      </c>
      <c r="AN17" s="48">
        <f>Curves!AQ18</f>
        <v>5.0000000000000001E-3</v>
      </c>
      <c r="AO17" s="48">
        <f>Curves!AD18</f>
        <v>-0.19500000000000001</v>
      </c>
      <c r="AP17" s="48">
        <f>Curves!AP18</f>
        <v>0.155</v>
      </c>
      <c r="AQ17" s="48">
        <f>Curves!AA18</f>
        <v>0.27500000000000002</v>
      </c>
      <c r="AR17" s="48">
        <f>Curves!AG18</f>
        <v>0</v>
      </c>
      <c r="AS17" s="48">
        <f>Curves!Y18</f>
        <v>0.23500000000000004</v>
      </c>
      <c r="AT17" s="48">
        <f>Curves!AJ18</f>
        <v>0</v>
      </c>
      <c r="AU17" s="48">
        <f>Curves!AB18</f>
        <v>0.30500000000000005</v>
      </c>
      <c r="AV17" s="48">
        <f>Curves!AH18</f>
        <v>0</v>
      </c>
      <c r="AW17" s="48">
        <f>Curves!Z18</f>
        <v>0.22000000000000003</v>
      </c>
      <c r="AX17" s="48">
        <f>Curves!AI18</f>
        <v>3.5000000000000003E-2</v>
      </c>
      <c r="AY17" s="48">
        <f>Curves!Z18</f>
        <v>0.22000000000000003</v>
      </c>
      <c r="AZ17" s="48">
        <f>Curves!AK18</f>
        <v>5.5000000000000007E-2</v>
      </c>
      <c r="BA17" s="48">
        <f>Curves!Z18</f>
        <v>0.22000000000000003</v>
      </c>
      <c r="BB17" s="48">
        <f>Curves!AL18</f>
        <v>0.05</v>
      </c>
      <c r="BC17" s="48">
        <f>Curves!Z18</f>
        <v>0.22000000000000003</v>
      </c>
      <c r="BD17" s="48">
        <f>Curves!AO18</f>
        <v>1.4999999999999999E-2</v>
      </c>
      <c r="BE17" s="48">
        <f>Curves!AC18</f>
        <v>0.30500000000000005</v>
      </c>
      <c r="BF17" s="48">
        <f>Curves!AR18</f>
        <v>4.4999999999999998E-2</v>
      </c>
      <c r="BG17" s="48">
        <f>Curves!Z18</f>
        <v>0.22000000000000003</v>
      </c>
      <c r="BH17" s="48">
        <f>Curves!AM18</f>
        <v>2.5000000000000001E-2</v>
      </c>
      <c r="BI17" s="48">
        <f t="shared" si="1"/>
        <v>0.23500000000000004</v>
      </c>
      <c r="BJ17" s="48">
        <f t="shared" si="2"/>
        <v>0</v>
      </c>
      <c r="BK17" s="48">
        <v>0</v>
      </c>
      <c r="BL17" s="48">
        <f t="shared" si="3"/>
        <v>0.35500000000000004</v>
      </c>
      <c r="BM17" s="48">
        <v>0</v>
      </c>
      <c r="BN17" s="48">
        <f t="shared" si="4"/>
        <v>0.56000000000000005</v>
      </c>
      <c r="BO17" s="48">
        <f t="shared" si="5"/>
        <v>0.01</v>
      </c>
      <c r="BP17" s="48">
        <v>0</v>
      </c>
      <c r="BQ17" s="48">
        <f t="shared" si="6"/>
        <v>0.23500000000000004</v>
      </c>
      <c r="BR17" s="48">
        <f t="shared" si="7"/>
        <v>0.27500000000000002</v>
      </c>
      <c r="BS17" s="48">
        <f t="shared" si="8"/>
        <v>0.35500000000000004</v>
      </c>
      <c r="BT17" s="48">
        <f>Curves!AE18</f>
        <v>0.15500000000000003</v>
      </c>
      <c r="BU17" s="48">
        <v>0</v>
      </c>
      <c r="BV17" s="48">
        <f t="shared" si="9"/>
        <v>0.22000000000000003</v>
      </c>
      <c r="BW17" s="48">
        <f>Curves!AN18</f>
        <v>0</v>
      </c>
      <c r="BX17" s="48">
        <f t="shared" si="10"/>
        <v>0.27500000000000002</v>
      </c>
      <c r="BY17" s="48">
        <f>Curves!AS18</f>
        <v>0</v>
      </c>
      <c r="BZ17" s="48">
        <f t="shared" si="11"/>
        <v>0.22000000000000003</v>
      </c>
      <c r="CA17" s="48">
        <f t="shared" si="12"/>
        <v>0.05</v>
      </c>
      <c r="CB17" s="48"/>
      <c r="CC17" s="48"/>
      <c r="CD17" s="49"/>
      <c r="CE17" s="48"/>
      <c r="CF17" s="49"/>
      <c r="CG17" s="48"/>
      <c r="CH17" s="48"/>
      <c r="CI17" s="48"/>
      <c r="CJ17" s="48"/>
      <c r="CK17" s="48"/>
    </row>
    <row r="18" spans="1:89">
      <c r="A18">
        <v>0.89807123494667118</v>
      </c>
      <c r="B18" t="str">
        <f t="shared" si="0"/>
        <v>0.35500.5100.6200.5300.19500.2500.3920400.5600.34500.34500.6300.5200.3200.620.0050.530.0050.510.0050.3550.530.620.3250.005-0.1950.1550.29500.25500.32500.260.0350.260.0550.260.050.260.0150.3250.0450.260.02750.255000.35500.560.0100.2550.2950.3550.19500.2600.29500.260.05</v>
      </c>
      <c r="C18" s="21">
        <v>37226</v>
      </c>
      <c r="D18" s="48">
        <f>Curves!D19</f>
        <v>0.35500000000000004</v>
      </c>
      <c r="E18" s="48">
        <v>0</v>
      </c>
      <c r="F18" s="48">
        <f>Curves!I19</f>
        <v>0.51</v>
      </c>
      <c r="G18" s="48">
        <v>0</v>
      </c>
      <c r="H18" s="48">
        <f>Curves!P19</f>
        <v>0.62</v>
      </c>
      <c r="I18" s="48">
        <v>0</v>
      </c>
      <c r="J18" s="48">
        <f>Curves!L19</f>
        <v>0.53</v>
      </c>
      <c r="K18" s="48">
        <v>0</v>
      </c>
      <c r="L18" s="48">
        <f>Curves!U19</f>
        <v>0.19500000000000003</v>
      </c>
      <c r="M18" s="48">
        <v>0</v>
      </c>
      <c r="N18" s="48">
        <f>Curves!V19</f>
        <v>0.25000000000000006</v>
      </c>
      <c r="O18" s="48">
        <v>0</v>
      </c>
      <c r="P18" s="48">
        <f>Curves!W19</f>
        <v>0.39204000000000006</v>
      </c>
      <c r="Q18" s="48">
        <v>0</v>
      </c>
      <c r="R18" s="48">
        <f>Curves!O19</f>
        <v>0.56000000000000005</v>
      </c>
      <c r="S18" s="48">
        <v>0</v>
      </c>
      <c r="T18" s="48">
        <f>Curves!F19</f>
        <v>0.34500000000000003</v>
      </c>
      <c r="U18" s="48">
        <v>0</v>
      </c>
      <c r="V18" s="48">
        <f>Curves!H19</f>
        <v>0.34500000000000003</v>
      </c>
      <c r="W18" s="48">
        <v>0</v>
      </c>
      <c r="X18" s="48">
        <f>Curves!S19</f>
        <v>0.63</v>
      </c>
      <c r="Y18" s="48">
        <v>0</v>
      </c>
      <c r="Z18" s="48">
        <f>Curves!K19</f>
        <v>0.52</v>
      </c>
      <c r="AA18" s="48">
        <v>0</v>
      </c>
      <c r="AB18" s="48">
        <f>Curves!G19</f>
        <v>0.32000000000000006</v>
      </c>
      <c r="AC18" s="48">
        <v>0</v>
      </c>
      <c r="AD18" s="48">
        <f>Curves!R19</f>
        <v>0.62</v>
      </c>
      <c r="AE18" s="48">
        <v>5.0000000000000001E-3</v>
      </c>
      <c r="AF18" s="48">
        <f>Curves!N19</f>
        <v>0.53</v>
      </c>
      <c r="AG18" s="48">
        <v>5.0000000000000001E-3</v>
      </c>
      <c r="AH18" s="48">
        <f>Curves!J19</f>
        <v>0.51</v>
      </c>
      <c r="AI18" s="48">
        <v>5.0000000000000001E-3</v>
      </c>
      <c r="AJ18" s="48">
        <f>Curves!E19</f>
        <v>0.35500000000000004</v>
      </c>
      <c r="AK18" s="48">
        <f>Curves!M19</f>
        <v>0.53</v>
      </c>
      <c r="AL18" s="48">
        <f>Curves!Q19</f>
        <v>0.62</v>
      </c>
      <c r="AM18" s="48">
        <f>Curves!AC19</f>
        <v>0.32500000000000007</v>
      </c>
      <c r="AN18" s="48">
        <f>Curves!AQ19</f>
        <v>5.0000000000000001E-3</v>
      </c>
      <c r="AO18" s="48">
        <f>Curves!AD19</f>
        <v>-0.19500000000000001</v>
      </c>
      <c r="AP18" s="48">
        <f>Curves!AP19</f>
        <v>0.155</v>
      </c>
      <c r="AQ18" s="48">
        <f>Curves!AA19</f>
        <v>0.29500000000000004</v>
      </c>
      <c r="AR18" s="48">
        <f>Curves!AG19</f>
        <v>0</v>
      </c>
      <c r="AS18" s="48">
        <f>Curves!Y19</f>
        <v>0.25500000000000006</v>
      </c>
      <c r="AT18" s="48">
        <f>Curves!AJ19</f>
        <v>0</v>
      </c>
      <c r="AU18" s="48">
        <f>Curves!AB19</f>
        <v>0.32500000000000007</v>
      </c>
      <c r="AV18" s="48">
        <f>Curves!AH19</f>
        <v>0</v>
      </c>
      <c r="AW18" s="48">
        <f>Curves!Z19</f>
        <v>0.26</v>
      </c>
      <c r="AX18" s="48">
        <f>Curves!AI19</f>
        <v>3.5000000000000003E-2</v>
      </c>
      <c r="AY18" s="48">
        <f>Curves!Z19</f>
        <v>0.26</v>
      </c>
      <c r="AZ18" s="48">
        <f>Curves!AK19</f>
        <v>5.5000000000000007E-2</v>
      </c>
      <c r="BA18" s="48">
        <f>Curves!Z19</f>
        <v>0.26</v>
      </c>
      <c r="BB18" s="48">
        <f>Curves!AL19</f>
        <v>0.05</v>
      </c>
      <c r="BC18" s="48">
        <f>Curves!Z19</f>
        <v>0.26</v>
      </c>
      <c r="BD18" s="48">
        <f>Curves!AO19</f>
        <v>1.4999999999999999E-2</v>
      </c>
      <c r="BE18" s="48">
        <f>Curves!AC19</f>
        <v>0.32500000000000007</v>
      </c>
      <c r="BF18" s="48">
        <f>Curves!AR19</f>
        <v>4.4999999999999998E-2</v>
      </c>
      <c r="BG18" s="48">
        <f>Curves!Z19</f>
        <v>0.26</v>
      </c>
      <c r="BH18" s="48">
        <f>Curves!AM19</f>
        <v>2.75E-2</v>
      </c>
      <c r="BI18" s="48">
        <f t="shared" si="1"/>
        <v>0.25500000000000006</v>
      </c>
      <c r="BJ18" s="48">
        <f t="shared" si="2"/>
        <v>0</v>
      </c>
      <c r="BK18" s="48">
        <v>0</v>
      </c>
      <c r="BL18" s="48">
        <f t="shared" si="3"/>
        <v>0.35500000000000004</v>
      </c>
      <c r="BM18" s="48">
        <v>0</v>
      </c>
      <c r="BN18" s="48">
        <f t="shared" si="4"/>
        <v>0.56000000000000005</v>
      </c>
      <c r="BO18" s="48">
        <f t="shared" si="5"/>
        <v>0.01</v>
      </c>
      <c r="BP18" s="48">
        <v>0</v>
      </c>
      <c r="BQ18" s="48">
        <f t="shared" si="6"/>
        <v>0.25500000000000006</v>
      </c>
      <c r="BR18" s="48">
        <f t="shared" si="7"/>
        <v>0.29500000000000004</v>
      </c>
      <c r="BS18" s="48">
        <f t="shared" si="8"/>
        <v>0.35500000000000004</v>
      </c>
      <c r="BT18" s="48">
        <f>Curves!AE19</f>
        <v>0.19500000000000001</v>
      </c>
      <c r="BU18" s="48">
        <v>0</v>
      </c>
      <c r="BV18" s="48">
        <f t="shared" si="9"/>
        <v>0.26</v>
      </c>
      <c r="BW18" s="48">
        <f>Curves!AN19</f>
        <v>0</v>
      </c>
      <c r="BX18" s="48">
        <f t="shared" si="10"/>
        <v>0.29500000000000004</v>
      </c>
      <c r="BY18" s="48">
        <f>Curves!AS19</f>
        <v>0</v>
      </c>
      <c r="BZ18" s="48">
        <f t="shared" si="11"/>
        <v>0.26</v>
      </c>
      <c r="CA18" s="48">
        <f t="shared" si="12"/>
        <v>0.05</v>
      </c>
      <c r="CB18" s="48"/>
      <c r="CC18" s="48"/>
      <c r="CD18" s="49"/>
      <c r="CE18" s="48"/>
      <c r="CF18" s="49"/>
      <c r="CG18" s="48"/>
      <c r="CH18" s="48"/>
      <c r="CI18" s="48"/>
      <c r="CJ18" s="48"/>
      <c r="CK18" s="48"/>
    </row>
    <row r="19" spans="1:89">
      <c r="A19">
        <v>0.89250607878159915</v>
      </c>
      <c r="B19" t="str">
        <f t="shared" si="0"/>
        <v>0.37500.5300.6400.5500.21500.2700.4134800.5800.36500.36500.6500.5400.3400.640.0050.550.0050.530.0050.3750.550.640.3650.005-0.1950.1550.33500.29500.36500.3150.0350.3150.0550.3150.050.3150.0150.3650.0450.3150.030.295000.37500.580.0100.2950.3350.3750.2500.31500.33500.3150.05</v>
      </c>
      <c r="C19" s="21">
        <v>37257</v>
      </c>
      <c r="D19" s="48">
        <f>Curves!D20</f>
        <v>0.37500000000000006</v>
      </c>
      <c r="E19" s="48">
        <v>0</v>
      </c>
      <c r="F19" s="48">
        <f>Curves!I20</f>
        <v>0.53</v>
      </c>
      <c r="G19" s="48">
        <v>0</v>
      </c>
      <c r="H19" s="48">
        <f>Curves!P20</f>
        <v>0.64</v>
      </c>
      <c r="I19" s="48">
        <v>0</v>
      </c>
      <c r="J19" s="48">
        <f>Curves!L20</f>
        <v>0.55000000000000004</v>
      </c>
      <c r="K19" s="48">
        <v>0</v>
      </c>
      <c r="L19" s="48">
        <f>Curves!U20</f>
        <v>0.21500000000000005</v>
      </c>
      <c r="M19" s="48">
        <v>0</v>
      </c>
      <c r="N19" s="48">
        <f>Curves!V20</f>
        <v>0.27000000000000007</v>
      </c>
      <c r="O19" s="48">
        <v>0</v>
      </c>
      <c r="P19" s="48">
        <f>Curves!W20</f>
        <v>0.41348000000000007</v>
      </c>
      <c r="Q19" s="48">
        <v>0</v>
      </c>
      <c r="R19" s="48">
        <f>Curves!O20</f>
        <v>0.58000000000000007</v>
      </c>
      <c r="S19" s="48">
        <v>0</v>
      </c>
      <c r="T19" s="48">
        <f>Curves!F20</f>
        <v>0.36500000000000005</v>
      </c>
      <c r="U19" s="48">
        <v>0</v>
      </c>
      <c r="V19" s="48">
        <f>Curves!H20</f>
        <v>0.36500000000000005</v>
      </c>
      <c r="W19" s="48">
        <v>0</v>
      </c>
      <c r="X19" s="48">
        <f>Curves!S20</f>
        <v>0.65</v>
      </c>
      <c r="Y19" s="48">
        <v>0</v>
      </c>
      <c r="Z19" s="48">
        <f>Curves!K20</f>
        <v>0.54</v>
      </c>
      <c r="AA19" s="48">
        <v>0</v>
      </c>
      <c r="AB19" s="48">
        <f>Curves!G20</f>
        <v>0.34000000000000008</v>
      </c>
      <c r="AC19" s="48">
        <v>0</v>
      </c>
      <c r="AD19" s="48">
        <f>Curves!R20</f>
        <v>0.64</v>
      </c>
      <c r="AE19" s="48">
        <v>5.0000000000000001E-3</v>
      </c>
      <c r="AF19" s="48">
        <f>Curves!N20</f>
        <v>0.55000000000000004</v>
      </c>
      <c r="AG19" s="48">
        <v>5.0000000000000001E-3</v>
      </c>
      <c r="AH19" s="48">
        <f>Curves!J20</f>
        <v>0.53</v>
      </c>
      <c r="AI19" s="48">
        <v>5.0000000000000001E-3</v>
      </c>
      <c r="AJ19" s="48">
        <f>Curves!E20</f>
        <v>0.37500000000000006</v>
      </c>
      <c r="AK19" s="48">
        <f>Curves!M20</f>
        <v>0.55000000000000004</v>
      </c>
      <c r="AL19" s="48">
        <f>Curves!Q20</f>
        <v>0.64</v>
      </c>
      <c r="AM19" s="48">
        <f>Curves!AC20</f>
        <v>0.36500000000000005</v>
      </c>
      <c r="AN19" s="48">
        <f>Curves!AQ20</f>
        <v>5.0000000000000001E-3</v>
      </c>
      <c r="AO19" s="48">
        <f>Curves!AD20</f>
        <v>-0.19500000000000001</v>
      </c>
      <c r="AP19" s="48">
        <f>Curves!AP20</f>
        <v>0.155</v>
      </c>
      <c r="AQ19" s="48">
        <f>Curves!AA20</f>
        <v>0.33500000000000002</v>
      </c>
      <c r="AR19" s="48">
        <f>Curves!AG20</f>
        <v>0</v>
      </c>
      <c r="AS19" s="48">
        <f>Curves!Y20</f>
        <v>0.29500000000000004</v>
      </c>
      <c r="AT19" s="48">
        <f>Curves!AJ20</f>
        <v>0</v>
      </c>
      <c r="AU19" s="48">
        <f>Curves!AB20</f>
        <v>0.36500000000000005</v>
      </c>
      <c r="AV19" s="48">
        <f>Curves!AH20</f>
        <v>0</v>
      </c>
      <c r="AW19" s="48">
        <f>Curves!Z20</f>
        <v>0.31500000000000006</v>
      </c>
      <c r="AX19" s="48">
        <f>Curves!AI20</f>
        <v>3.5000000000000003E-2</v>
      </c>
      <c r="AY19" s="48">
        <f>Curves!Z20</f>
        <v>0.31500000000000006</v>
      </c>
      <c r="AZ19" s="48">
        <f>Curves!AK20</f>
        <v>5.5000000000000007E-2</v>
      </c>
      <c r="BA19" s="48">
        <f>Curves!Z20</f>
        <v>0.31500000000000006</v>
      </c>
      <c r="BB19" s="48">
        <f>Curves!AL20</f>
        <v>0.05</v>
      </c>
      <c r="BC19" s="48">
        <f>Curves!Z20</f>
        <v>0.31500000000000006</v>
      </c>
      <c r="BD19" s="48">
        <f>Curves!AO20</f>
        <v>1.4999999999999999E-2</v>
      </c>
      <c r="BE19" s="48">
        <f>Curves!AC20</f>
        <v>0.36500000000000005</v>
      </c>
      <c r="BF19" s="48">
        <f>Curves!AR20</f>
        <v>4.4999999999999998E-2</v>
      </c>
      <c r="BG19" s="48">
        <f>Curves!Z20</f>
        <v>0.31500000000000006</v>
      </c>
      <c r="BH19" s="48">
        <f>Curves!AM20</f>
        <v>0.03</v>
      </c>
      <c r="BI19" s="48">
        <f t="shared" si="1"/>
        <v>0.29500000000000004</v>
      </c>
      <c r="BJ19" s="48">
        <f t="shared" si="2"/>
        <v>0</v>
      </c>
      <c r="BK19" s="48">
        <v>0</v>
      </c>
      <c r="BL19" s="48">
        <f t="shared" si="3"/>
        <v>0.37500000000000006</v>
      </c>
      <c r="BM19" s="48">
        <v>0</v>
      </c>
      <c r="BN19" s="48">
        <f t="shared" si="4"/>
        <v>0.58000000000000007</v>
      </c>
      <c r="BO19" s="48">
        <f t="shared" si="5"/>
        <v>0.01</v>
      </c>
      <c r="BP19" s="48">
        <v>0</v>
      </c>
      <c r="BQ19" s="48">
        <f t="shared" si="6"/>
        <v>0.29500000000000004</v>
      </c>
      <c r="BR19" s="48">
        <f t="shared" si="7"/>
        <v>0.33500000000000002</v>
      </c>
      <c r="BS19" s="48">
        <f t="shared" si="8"/>
        <v>0.37500000000000006</v>
      </c>
      <c r="BT19" s="48">
        <f>Curves!AE20</f>
        <v>0.25000000000000006</v>
      </c>
      <c r="BU19" s="48">
        <v>0</v>
      </c>
      <c r="BV19" s="48">
        <f t="shared" si="9"/>
        <v>0.31500000000000006</v>
      </c>
      <c r="BW19" s="48">
        <f>Curves!AN20</f>
        <v>0</v>
      </c>
      <c r="BX19" s="48">
        <f t="shared" si="10"/>
        <v>0.33500000000000002</v>
      </c>
      <c r="BY19" s="48">
        <f>Curves!AS20</f>
        <v>0</v>
      </c>
      <c r="BZ19" s="48">
        <f t="shared" si="11"/>
        <v>0.31500000000000006</v>
      </c>
      <c r="CA19" s="48">
        <f t="shared" si="12"/>
        <v>0.05</v>
      </c>
      <c r="CB19" s="48"/>
      <c r="CC19" s="48"/>
      <c r="CD19" s="49"/>
      <c r="CE19" s="48"/>
      <c r="CF19" s="49"/>
      <c r="CG19" s="48"/>
      <c r="CH19" s="48"/>
      <c r="CI19" s="48"/>
      <c r="CJ19" s="48"/>
      <c r="CK19" s="48"/>
    </row>
    <row r="20" spans="1:89">
      <c r="A20">
        <v>0.88696948028203904</v>
      </c>
      <c r="B20" t="str">
        <f t="shared" si="0"/>
        <v>0.50500.6600.7700.6800.34500.400.5401200.7100.49500.49500.7800.6700.4700.770.0050.680.0050.660.0050.5050.680.770.4650.005-0.1950.1550.43500.39500.46500.3050.0350.3050.0550.3050.050.3050.0150.4650.0450.3050.03250.395000.50500.710.0100.3950.4350.5050.2400.30500.43500.3050.05</v>
      </c>
      <c r="C20" s="21">
        <v>37288</v>
      </c>
      <c r="D20" s="48">
        <f>Curves!D21</f>
        <v>0.505</v>
      </c>
      <c r="E20" s="48">
        <v>0</v>
      </c>
      <c r="F20" s="48">
        <f>Curves!I21</f>
        <v>0.65999999999999992</v>
      </c>
      <c r="G20" s="48">
        <v>0</v>
      </c>
      <c r="H20" s="48">
        <f>Curves!P21</f>
        <v>0.76999999999999991</v>
      </c>
      <c r="I20" s="48">
        <v>0</v>
      </c>
      <c r="J20" s="48">
        <f>Curves!L21</f>
        <v>0.67999999999999994</v>
      </c>
      <c r="K20" s="48">
        <v>0</v>
      </c>
      <c r="L20" s="48">
        <f>Curves!U21</f>
        <v>0.34499999999999997</v>
      </c>
      <c r="M20" s="48">
        <v>0</v>
      </c>
      <c r="N20" s="48">
        <f>Curves!V21</f>
        <v>0.39999999999999997</v>
      </c>
      <c r="O20" s="48">
        <v>0</v>
      </c>
      <c r="P20" s="48">
        <f>Curves!W21</f>
        <v>0.54011999999999993</v>
      </c>
      <c r="Q20" s="48">
        <v>0</v>
      </c>
      <c r="R20" s="48">
        <f>Curves!O21</f>
        <v>0.71</v>
      </c>
      <c r="S20" s="48">
        <v>0</v>
      </c>
      <c r="T20" s="48">
        <f>Curves!F21</f>
        <v>0.495</v>
      </c>
      <c r="U20" s="48">
        <v>0</v>
      </c>
      <c r="V20" s="48">
        <f>Curves!H21</f>
        <v>0.495</v>
      </c>
      <c r="W20" s="48">
        <v>0</v>
      </c>
      <c r="X20" s="48">
        <f>Curves!S21</f>
        <v>0.77999999999999992</v>
      </c>
      <c r="Y20" s="48">
        <v>0</v>
      </c>
      <c r="Z20" s="48">
        <f>Curves!K21</f>
        <v>0.66999999999999993</v>
      </c>
      <c r="AA20" s="48">
        <v>0</v>
      </c>
      <c r="AB20" s="48">
        <f>Curves!G21</f>
        <v>0.47</v>
      </c>
      <c r="AC20" s="48">
        <v>0</v>
      </c>
      <c r="AD20" s="48">
        <f>Curves!R21</f>
        <v>0.76999999999999991</v>
      </c>
      <c r="AE20" s="48">
        <v>5.0000000000000001E-3</v>
      </c>
      <c r="AF20" s="48">
        <f>Curves!N21</f>
        <v>0.67999999999999994</v>
      </c>
      <c r="AG20" s="48">
        <v>5.0000000000000001E-3</v>
      </c>
      <c r="AH20" s="48">
        <f>Curves!J21</f>
        <v>0.65999999999999992</v>
      </c>
      <c r="AI20" s="48">
        <v>5.0000000000000001E-3</v>
      </c>
      <c r="AJ20" s="48">
        <f>Curves!E21</f>
        <v>0.505</v>
      </c>
      <c r="AK20" s="48">
        <f>Curves!M21</f>
        <v>0.67999999999999994</v>
      </c>
      <c r="AL20" s="48">
        <f>Curves!Q21</f>
        <v>0.76999999999999991</v>
      </c>
      <c r="AM20" s="48">
        <f>Curves!AC21</f>
        <v>0.46500000000000008</v>
      </c>
      <c r="AN20" s="48">
        <f>Curves!AQ21</f>
        <v>5.0000000000000001E-3</v>
      </c>
      <c r="AO20" s="48">
        <f>Curves!AD21</f>
        <v>-0.19500000000000001</v>
      </c>
      <c r="AP20" s="48">
        <f>Curves!AP21</f>
        <v>0.155</v>
      </c>
      <c r="AQ20" s="48">
        <f>Curves!AA21</f>
        <v>0.43500000000000005</v>
      </c>
      <c r="AR20" s="48">
        <f>Curves!AG21</f>
        <v>0</v>
      </c>
      <c r="AS20" s="48">
        <f>Curves!Y21</f>
        <v>0.39500000000000007</v>
      </c>
      <c r="AT20" s="48">
        <f>Curves!AJ21</f>
        <v>0</v>
      </c>
      <c r="AU20" s="48">
        <f>Curves!AB21</f>
        <v>0.46500000000000008</v>
      </c>
      <c r="AV20" s="48">
        <f>Curves!AH21</f>
        <v>0</v>
      </c>
      <c r="AW20" s="48">
        <f>Curves!Z21</f>
        <v>0.30500000000000005</v>
      </c>
      <c r="AX20" s="48">
        <f>Curves!AI21</f>
        <v>3.5000000000000003E-2</v>
      </c>
      <c r="AY20" s="48">
        <f>Curves!Z21</f>
        <v>0.30500000000000005</v>
      </c>
      <c r="AZ20" s="48">
        <f>Curves!AK21</f>
        <v>5.5000000000000007E-2</v>
      </c>
      <c r="BA20" s="48">
        <f>Curves!Z21</f>
        <v>0.30500000000000005</v>
      </c>
      <c r="BB20" s="48">
        <f>Curves!AL21</f>
        <v>0.05</v>
      </c>
      <c r="BC20" s="48">
        <f>Curves!Z21</f>
        <v>0.30500000000000005</v>
      </c>
      <c r="BD20" s="48">
        <f>Curves!AO21</f>
        <v>1.4999999999999999E-2</v>
      </c>
      <c r="BE20" s="48">
        <f>Curves!AC21</f>
        <v>0.46500000000000008</v>
      </c>
      <c r="BF20" s="48">
        <f>Curves!AR21</f>
        <v>4.4999999999999998E-2</v>
      </c>
      <c r="BG20" s="48">
        <f>Curves!Z21</f>
        <v>0.30500000000000005</v>
      </c>
      <c r="BH20" s="48">
        <f>Curves!AM21</f>
        <v>3.2500000000000001E-2</v>
      </c>
      <c r="BI20" s="48">
        <f t="shared" si="1"/>
        <v>0.39500000000000007</v>
      </c>
      <c r="BJ20" s="48">
        <f t="shared" si="2"/>
        <v>0</v>
      </c>
      <c r="BK20" s="48">
        <v>0</v>
      </c>
      <c r="BL20" s="48">
        <f t="shared" si="3"/>
        <v>0.505</v>
      </c>
      <c r="BM20" s="48">
        <v>0</v>
      </c>
      <c r="BN20" s="48">
        <f t="shared" si="4"/>
        <v>0.71</v>
      </c>
      <c r="BO20" s="48">
        <f t="shared" si="5"/>
        <v>0.01</v>
      </c>
      <c r="BP20" s="48">
        <v>0</v>
      </c>
      <c r="BQ20" s="48">
        <f t="shared" si="6"/>
        <v>0.39500000000000007</v>
      </c>
      <c r="BR20" s="48">
        <f t="shared" si="7"/>
        <v>0.43500000000000005</v>
      </c>
      <c r="BS20" s="48">
        <f t="shared" si="8"/>
        <v>0.505</v>
      </c>
      <c r="BT20" s="48">
        <f>Curves!AE21</f>
        <v>0.24000000000000005</v>
      </c>
      <c r="BU20" s="48">
        <v>0</v>
      </c>
      <c r="BV20" s="48">
        <f t="shared" si="9"/>
        <v>0.30500000000000005</v>
      </c>
      <c r="BW20" s="48">
        <f>Curves!AN21</f>
        <v>0</v>
      </c>
      <c r="BX20" s="48">
        <f t="shared" si="10"/>
        <v>0.43500000000000005</v>
      </c>
      <c r="BY20" s="48">
        <f>Curves!AS21</f>
        <v>0</v>
      </c>
      <c r="BZ20" s="48">
        <f t="shared" si="11"/>
        <v>0.30500000000000005</v>
      </c>
      <c r="CA20" s="48">
        <f t="shared" si="12"/>
        <v>0.05</v>
      </c>
      <c r="CB20" s="48"/>
      <c r="CC20" s="48"/>
      <c r="CD20" s="49"/>
      <c r="CE20" s="48"/>
      <c r="CF20" s="49"/>
      <c r="CG20" s="48"/>
      <c r="CH20" s="48"/>
      <c r="CI20" s="48"/>
      <c r="CJ20" s="48"/>
      <c r="CK20" s="48"/>
    </row>
    <row r="21" spans="1:89">
      <c r="A21">
        <v>0.8819886824922798</v>
      </c>
      <c r="B21" t="str">
        <f t="shared" si="0"/>
        <v>0.50500.6600.7700.6800.34500.400.5292400.7100.49500.49500.7800.6700.4700.770.0050.680.0050.660.0050.5050.680.770.4650.005-0.1950.1550.43500.39500.46500.30.0350.30.0550.30.050.30.0150.4650.0450.30.0350.395000.50500.710.0100.3950.4350.5050.23500.300.43500.30.05</v>
      </c>
      <c r="C21" s="21">
        <v>37316</v>
      </c>
      <c r="D21" s="48">
        <f>Curves!D22</f>
        <v>0.505</v>
      </c>
      <c r="E21" s="48">
        <v>0</v>
      </c>
      <c r="F21" s="48">
        <f>Curves!I22</f>
        <v>0.65999999999999992</v>
      </c>
      <c r="G21" s="48">
        <v>0</v>
      </c>
      <c r="H21" s="48">
        <f>Curves!P22</f>
        <v>0.76999999999999991</v>
      </c>
      <c r="I21" s="48">
        <v>0</v>
      </c>
      <c r="J21" s="48">
        <f>Curves!L22</f>
        <v>0.67999999999999994</v>
      </c>
      <c r="K21" s="48">
        <v>0</v>
      </c>
      <c r="L21" s="48">
        <f>Curves!U22</f>
        <v>0.34499999999999997</v>
      </c>
      <c r="M21" s="48">
        <v>0</v>
      </c>
      <c r="N21" s="48">
        <f>Curves!V22</f>
        <v>0.39999999999999997</v>
      </c>
      <c r="O21" s="48">
        <v>0</v>
      </c>
      <c r="P21" s="48">
        <f>Curves!W22</f>
        <v>0.52923999999999993</v>
      </c>
      <c r="Q21" s="48">
        <v>0</v>
      </c>
      <c r="R21" s="48">
        <f>Curves!O22</f>
        <v>0.71</v>
      </c>
      <c r="S21" s="48">
        <v>0</v>
      </c>
      <c r="T21" s="48">
        <f>Curves!F22</f>
        <v>0.495</v>
      </c>
      <c r="U21" s="48">
        <v>0</v>
      </c>
      <c r="V21" s="48">
        <f>Curves!H22</f>
        <v>0.495</v>
      </c>
      <c r="W21" s="48">
        <v>0</v>
      </c>
      <c r="X21" s="48">
        <f>Curves!S22</f>
        <v>0.77999999999999992</v>
      </c>
      <c r="Y21" s="48">
        <v>0</v>
      </c>
      <c r="Z21" s="48">
        <f>Curves!K22</f>
        <v>0.66999999999999993</v>
      </c>
      <c r="AA21" s="48">
        <v>0</v>
      </c>
      <c r="AB21" s="48">
        <f>Curves!G22</f>
        <v>0.47</v>
      </c>
      <c r="AC21" s="48">
        <v>0</v>
      </c>
      <c r="AD21" s="48">
        <f>Curves!R22</f>
        <v>0.76999999999999991</v>
      </c>
      <c r="AE21" s="48">
        <v>5.0000000000000001E-3</v>
      </c>
      <c r="AF21" s="48">
        <f>Curves!N22</f>
        <v>0.67999999999999994</v>
      </c>
      <c r="AG21" s="48">
        <v>5.0000000000000001E-3</v>
      </c>
      <c r="AH21" s="48">
        <f>Curves!J22</f>
        <v>0.65999999999999992</v>
      </c>
      <c r="AI21" s="48">
        <v>5.0000000000000001E-3</v>
      </c>
      <c r="AJ21" s="48">
        <f>Curves!E22</f>
        <v>0.505</v>
      </c>
      <c r="AK21" s="48">
        <f>Curves!M22</f>
        <v>0.67999999999999994</v>
      </c>
      <c r="AL21" s="48">
        <f>Curves!Q22</f>
        <v>0.76999999999999991</v>
      </c>
      <c r="AM21" s="48">
        <f>Curves!AC22</f>
        <v>0.46500000000000008</v>
      </c>
      <c r="AN21" s="48">
        <f>Curves!AQ22</f>
        <v>5.0000000000000001E-3</v>
      </c>
      <c r="AO21" s="48">
        <f>Curves!AD22</f>
        <v>-0.19500000000000001</v>
      </c>
      <c r="AP21" s="48">
        <f>Curves!AP22</f>
        <v>0.155</v>
      </c>
      <c r="AQ21" s="48">
        <f>Curves!AA22</f>
        <v>0.43500000000000005</v>
      </c>
      <c r="AR21" s="48">
        <f>Curves!AG22</f>
        <v>0</v>
      </c>
      <c r="AS21" s="48">
        <f>Curves!Y22</f>
        <v>0.39500000000000007</v>
      </c>
      <c r="AT21" s="48">
        <f>Curves!AJ22</f>
        <v>0</v>
      </c>
      <c r="AU21" s="48">
        <f>Curves!AB22</f>
        <v>0.46500000000000008</v>
      </c>
      <c r="AV21" s="48">
        <f>Curves!AH22</f>
        <v>0</v>
      </c>
      <c r="AW21" s="48">
        <f>Curves!Z22</f>
        <v>0.30000000000000004</v>
      </c>
      <c r="AX21" s="48">
        <f>Curves!AI22</f>
        <v>3.5000000000000003E-2</v>
      </c>
      <c r="AY21" s="48">
        <f>Curves!Z22</f>
        <v>0.30000000000000004</v>
      </c>
      <c r="AZ21" s="48">
        <f>Curves!AK22</f>
        <v>5.5000000000000007E-2</v>
      </c>
      <c r="BA21" s="48">
        <f>Curves!Z22</f>
        <v>0.30000000000000004</v>
      </c>
      <c r="BB21" s="48">
        <f>Curves!AL22</f>
        <v>0.05</v>
      </c>
      <c r="BC21" s="48">
        <f>Curves!Z22</f>
        <v>0.30000000000000004</v>
      </c>
      <c r="BD21" s="48">
        <f>Curves!AO22</f>
        <v>1.4999999999999999E-2</v>
      </c>
      <c r="BE21" s="48">
        <f>Curves!AC22</f>
        <v>0.46500000000000008</v>
      </c>
      <c r="BF21" s="48">
        <f>Curves!AR22</f>
        <v>4.4999999999999998E-2</v>
      </c>
      <c r="BG21" s="48">
        <f>Curves!Z22</f>
        <v>0.30000000000000004</v>
      </c>
      <c r="BH21" s="48">
        <f>Curves!AM22</f>
        <v>3.5000000000000003E-2</v>
      </c>
      <c r="BI21" s="48">
        <f t="shared" si="1"/>
        <v>0.39500000000000007</v>
      </c>
      <c r="BJ21" s="48">
        <f t="shared" si="2"/>
        <v>0</v>
      </c>
      <c r="BK21" s="48">
        <v>0</v>
      </c>
      <c r="BL21" s="48">
        <f t="shared" si="3"/>
        <v>0.505</v>
      </c>
      <c r="BM21" s="48">
        <v>0</v>
      </c>
      <c r="BN21" s="48">
        <f t="shared" si="4"/>
        <v>0.71</v>
      </c>
      <c r="BO21" s="48">
        <f t="shared" si="5"/>
        <v>0.01</v>
      </c>
      <c r="BP21" s="48">
        <v>0</v>
      </c>
      <c r="BQ21" s="48">
        <f t="shared" si="6"/>
        <v>0.39500000000000007</v>
      </c>
      <c r="BR21" s="48">
        <f t="shared" si="7"/>
        <v>0.43500000000000005</v>
      </c>
      <c r="BS21" s="48">
        <f t="shared" si="8"/>
        <v>0.505</v>
      </c>
      <c r="BT21" s="48">
        <f>Curves!AE22</f>
        <v>0.23500000000000004</v>
      </c>
      <c r="BU21" s="48">
        <v>0</v>
      </c>
      <c r="BV21" s="48">
        <f t="shared" si="9"/>
        <v>0.30000000000000004</v>
      </c>
      <c r="BW21" s="48">
        <f>Curves!AN22</f>
        <v>0</v>
      </c>
      <c r="BX21" s="48">
        <f t="shared" si="10"/>
        <v>0.43500000000000005</v>
      </c>
      <c r="BY21" s="48">
        <f>Curves!AS22</f>
        <v>0</v>
      </c>
      <c r="BZ21" s="48">
        <f t="shared" si="11"/>
        <v>0.30000000000000004</v>
      </c>
      <c r="CA21" s="48">
        <f t="shared" si="12"/>
        <v>0.05</v>
      </c>
      <c r="CB21" s="48"/>
      <c r="CC21" s="48"/>
      <c r="CD21" s="49"/>
      <c r="CE21" s="48"/>
      <c r="CF21" s="49"/>
      <c r="CG21" s="48"/>
      <c r="CH21" s="48"/>
      <c r="CI21" s="48"/>
      <c r="CJ21" s="48"/>
      <c r="CK21" s="48"/>
    </row>
    <row r="22" spans="1:89">
      <c r="A22">
        <v>0.87652772340221663</v>
      </c>
      <c r="B22" t="str">
        <f t="shared" si="0"/>
        <v>0.26500.2600.2600.3100.06500.1200.26500.3300.2600.2600.2600.2600.2300.260.0050.310.0050.260.0050.2650.310.260.270-0.3350.1550.2100.2100.2700.1350.0050.1350.0050.1350.040.13500.270.040.1350.00750.21000.26500.330.0100.210.210.2650.0700.13500.2100.1350.04</v>
      </c>
      <c r="C22" s="21">
        <v>37347</v>
      </c>
      <c r="D22" s="48">
        <f>Curves!D23</f>
        <v>0.26500000000000001</v>
      </c>
      <c r="E22" s="48">
        <v>0</v>
      </c>
      <c r="F22" s="48">
        <f>Curves!I23</f>
        <v>0.26</v>
      </c>
      <c r="G22" s="48">
        <v>0</v>
      </c>
      <c r="H22" s="48">
        <f>Curves!P23</f>
        <v>0.26</v>
      </c>
      <c r="I22" s="48">
        <v>0</v>
      </c>
      <c r="J22" s="48">
        <f>Curves!L23</f>
        <v>0.31</v>
      </c>
      <c r="K22" s="48">
        <v>0</v>
      </c>
      <c r="L22" s="48">
        <f>Curves!U23</f>
        <v>6.5000000000000002E-2</v>
      </c>
      <c r="M22" s="48">
        <v>0</v>
      </c>
      <c r="N22" s="48">
        <f>Curves!V23</f>
        <v>0.12</v>
      </c>
      <c r="O22" s="48">
        <v>0</v>
      </c>
      <c r="P22" s="48">
        <f>Curves!W23</f>
        <v>0.26500000000000001</v>
      </c>
      <c r="Q22" s="48">
        <v>0</v>
      </c>
      <c r="R22" s="48">
        <f>Curves!O23</f>
        <v>0.33</v>
      </c>
      <c r="S22" s="48">
        <v>0</v>
      </c>
      <c r="T22" s="48">
        <f>Curves!F23</f>
        <v>0.26</v>
      </c>
      <c r="U22" s="48">
        <v>0</v>
      </c>
      <c r="V22" s="48">
        <f>Curves!H23</f>
        <v>0.26</v>
      </c>
      <c r="W22" s="48">
        <v>0</v>
      </c>
      <c r="X22" s="48">
        <f>Curves!S23</f>
        <v>0.26</v>
      </c>
      <c r="Y22" s="48">
        <v>0</v>
      </c>
      <c r="Z22" s="48">
        <f>Curves!K23</f>
        <v>0.26</v>
      </c>
      <c r="AA22" s="48">
        <v>0</v>
      </c>
      <c r="AB22" s="48">
        <f>Curves!G23</f>
        <v>0.23</v>
      </c>
      <c r="AC22" s="48">
        <v>0</v>
      </c>
      <c r="AD22" s="48">
        <f>Curves!R23</f>
        <v>0.26</v>
      </c>
      <c r="AE22" s="48">
        <v>5.0000000000000001E-3</v>
      </c>
      <c r="AF22" s="48">
        <f>Curves!N23</f>
        <v>0.31</v>
      </c>
      <c r="AG22" s="48">
        <v>5.0000000000000001E-3</v>
      </c>
      <c r="AH22" s="48">
        <f>Curves!J23</f>
        <v>0.26</v>
      </c>
      <c r="AI22" s="48">
        <v>5.0000000000000001E-3</v>
      </c>
      <c r="AJ22" s="48">
        <f>Curves!E23</f>
        <v>0.26500000000000001</v>
      </c>
      <c r="AK22" s="48">
        <f>Curves!M23</f>
        <v>0.31</v>
      </c>
      <c r="AL22" s="48">
        <f>Curves!Q23</f>
        <v>0.26</v>
      </c>
      <c r="AM22" s="48">
        <f>Curves!AC23</f>
        <v>0.27</v>
      </c>
      <c r="AN22" s="48">
        <f>Curves!AQ23</f>
        <v>0</v>
      </c>
      <c r="AO22" s="48">
        <f>Curves!AD23</f>
        <v>-0.33500000000000002</v>
      </c>
      <c r="AP22" s="48">
        <f>Curves!AP23</f>
        <v>0.155</v>
      </c>
      <c r="AQ22" s="48">
        <f>Curves!AA23</f>
        <v>0.21000000000000002</v>
      </c>
      <c r="AR22" s="48">
        <f>Curves!AG23</f>
        <v>0</v>
      </c>
      <c r="AS22" s="48">
        <f>Curves!Y23</f>
        <v>0.21000000000000002</v>
      </c>
      <c r="AT22" s="48">
        <f>Curves!AJ23</f>
        <v>0</v>
      </c>
      <c r="AU22" s="48">
        <f>Curves!AB23</f>
        <v>0.27</v>
      </c>
      <c r="AV22" s="48">
        <f>Curves!AH23</f>
        <v>0</v>
      </c>
      <c r="AW22" s="48">
        <f>Curves!Z23</f>
        <v>0.13500000000000001</v>
      </c>
      <c r="AX22" s="48">
        <f>Curves!AI23</f>
        <v>5.0000000000000001E-3</v>
      </c>
      <c r="AY22" s="48">
        <f>Curves!Z23</f>
        <v>0.13500000000000001</v>
      </c>
      <c r="AZ22" s="48">
        <f>Curves!AK23</f>
        <v>5.0000000000000001E-3</v>
      </c>
      <c r="BA22" s="48">
        <f>Curves!Z23</f>
        <v>0.13500000000000001</v>
      </c>
      <c r="BB22" s="48">
        <f>Curves!AL23</f>
        <v>0.04</v>
      </c>
      <c r="BC22" s="48">
        <f>Curves!Z23</f>
        <v>0.13500000000000001</v>
      </c>
      <c r="BD22" s="48">
        <f>Curves!AO23</f>
        <v>0</v>
      </c>
      <c r="BE22" s="48">
        <f>Curves!AC23</f>
        <v>0.27</v>
      </c>
      <c r="BF22" s="48">
        <f>Curves!AR23</f>
        <v>0.04</v>
      </c>
      <c r="BG22" s="48">
        <f>Curves!Z23</f>
        <v>0.13500000000000001</v>
      </c>
      <c r="BH22" s="48">
        <f>Curves!AM23</f>
        <v>7.4999999999999997E-3</v>
      </c>
      <c r="BI22" s="48">
        <f t="shared" si="1"/>
        <v>0.21000000000000002</v>
      </c>
      <c r="BJ22" s="48">
        <f t="shared" si="2"/>
        <v>0</v>
      </c>
      <c r="BK22" s="48">
        <v>0</v>
      </c>
      <c r="BL22" s="48">
        <f t="shared" si="3"/>
        <v>0.26500000000000001</v>
      </c>
      <c r="BM22" s="48">
        <v>0</v>
      </c>
      <c r="BN22" s="48">
        <f t="shared" si="4"/>
        <v>0.33</v>
      </c>
      <c r="BO22" s="48">
        <f t="shared" si="5"/>
        <v>0.01</v>
      </c>
      <c r="BP22" s="48">
        <v>0</v>
      </c>
      <c r="BQ22" s="48">
        <f t="shared" si="6"/>
        <v>0.21000000000000002</v>
      </c>
      <c r="BR22" s="48">
        <f t="shared" si="7"/>
        <v>0.21000000000000002</v>
      </c>
      <c r="BS22" s="48">
        <f t="shared" si="8"/>
        <v>0.26500000000000001</v>
      </c>
      <c r="BT22" s="48">
        <f>Curves!AE23</f>
        <v>7.0000000000000007E-2</v>
      </c>
      <c r="BU22" s="48">
        <v>0</v>
      </c>
      <c r="BV22" s="48">
        <f t="shared" si="9"/>
        <v>0.13500000000000001</v>
      </c>
      <c r="BW22" s="48">
        <f>Curves!AN23</f>
        <v>0</v>
      </c>
      <c r="BX22" s="48">
        <f t="shared" si="10"/>
        <v>0.21000000000000002</v>
      </c>
      <c r="BY22" s="48">
        <f>Curves!AS23</f>
        <v>0</v>
      </c>
      <c r="BZ22" s="48">
        <f t="shared" si="11"/>
        <v>0.13500000000000001</v>
      </c>
      <c r="CA22" s="48">
        <f t="shared" si="12"/>
        <v>0.04</v>
      </c>
      <c r="CB22" s="48"/>
      <c r="CC22" s="48"/>
      <c r="CD22" s="49"/>
      <c r="CE22" s="48"/>
      <c r="CF22" s="49"/>
      <c r="CG22" s="48"/>
      <c r="CH22" s="48"/>
      <c r="CI22" s="48"/>
      <c r="CJ22" s="48"/>
      <c r="CK22" s="48"/>
    </row>
    <row r="23" spans="1:89">
      <c r="A23">
        <v>0.87131535926310788</v>
      </c>
      <c r="B23" t="str">
        <f t="shared" si="0"/>
        <v>0.26500.2600.2600.3100.06500.1200.26500.3300.2600.2600.2600.2600.2300.260.0050.310.0050.260.0050.2650.310.260.270-0.3350.1550.2100.2100.2700.1350.0050.1350.0050.1350.040.13500.270.040.1350.00750.21000.26500.330.0100.210.210.2650.0700.13500.2100.1350.04</v>
      </c>
      <c r="C23" s="21">
        <v>37377</v>
      </c>
      <c r="D23" s="48">
        <f>Curves!D24</f>
        <v>0.26500000000000001</v>
      </c>
      <c r="E23" s="48">
        <v>0</v>
      </c>
      <c r="F23" s="48">
        <f>Curves!I24</f>
        <v>0.26</v>
      </c>
      <c r="G23" s="48">
        <v>0</v>
      </c>
      <c r="H23" s="48">
        <f>Curves!P24</f>
        <v>0.26</v>
      </c>
      <c r="I23" s="48">
        <v>0</v>
      </c>
      <c r="J23" s="48">
        <f>Curves!L24</f>
        <v>0.31</v>
      </c>
      <c r="K23" s="48">
        <v>0</v>
      </c>
      <c r="L23" s="48">
        <f>Curves!U24</f>
        <v>6.5000000000000002E-2</v>
      </c>
      <c r="M23" s="48">
        <v>0</v>
      </c>
      <c r="N23" s="48">
        <f>Curves!V24</f>
        <v>0.12</v>
      </c>
      <c r="O23" s="48">
        <v>0</v>
      </c>
      <c r="P23" s="48">
        <f>Curves!W24</f>
        <v>0.26500000000000001</v>
      </c>
      <c r="Q23" s="48">
        <v>0</v>
      </c>
      <c r="R23" s="48">
        <f>Curves!O24</f>
        <v>0.33</v>
      </c>
      <c r="S23" s="48">
        <v>0</v>
      </c>
      <c r="T23" s="48">
        <f>Curves!F24</f>
        <v>0.26</v>
      </c>
      <c r="U23" s="48">
        <v>0</v>
      </c>
      <c r="V23" s="48">
        <f>Curves!H24</f>
        <v>0.26</v>
      </c>
      <c r="W23" s="48">
        <v>0</v>
      </c>
      <c r="X23" s="48">
        <f>Curves!S24</f>
        <v>0.26</v>
      </c>
      <c r="Y23" s="48">
        <v>0</v>
      </c>
      <c r="Z23" s="48">
        <f>Curves!K24</f>
        <v>0.26</v>
      </c>
      <c r="AA23" s="48">
        <v>0</v>
      </c>
      <c r="AB23" s="48">
        <f>Curves!G24</f>
        <v>0.23</v>
      </c>
      <c r="AC23" s="48">
        <v>0</v>
      </c>
      <c r="AD23" s="48">
        <f>Curves!R24</f>
        <v>0.26</v>
      </c>
      <c r="AE23" s="48">
        <v>5.0000000000000001E-3</v>
      </c>
      <c r="AF23" s="48">
        <f>Curves!N24</f>
        <v>0.31</v>
      </c>
      <c r="AG23" s="48">
        <v>5.0000000000000001E-3</v>
      </c>
      <c r="AH23" s="48">
        <f>Curves!J24</f>
        <v>0.26</v>
      </c>
      <c r="AI23" s="48">
        <v>5.0000000000000001E-3</v>
      </c>
      <c r="AJ23" s="48">
        <f>Curves!E24</f>
        <v>0.26500000000000001</v>
      </c>
      <c r="AK23" s="48">
        <f>Curves!M24</f>
        <v>0.31</v>
      </c>
      <c r="AL23" s="48">
        <f>Curves!Q24</f>
        <v>0.26</v>
      </c>
      <c r="AM23" s="48">
        <f>Curves!AC24</f>
        <v>0.27</v>
      </c>
      <c r="AN23" s="48">
        <f>Curves!AQ24</f>
        <v>0</v>
      </c>
      <c r="AO23" s="48">
        <f>Curves!AD24</f>
        <v>-0.33500000000000002</v>
      </c>
      <c r="AP23" s="48">
        <f>Curves!AP24</f>
        <v>0.155</v>
      </c>
      <c r="AQ23" s="48">
        <f>Curves!AA24</f>
        <v>0.21000000000000002</v>
      </c>
      <c r="AR23" s="48">
        <f>Curves!AG24</f>
        <v>0</v>
      </c>
      <c r="AS23" s="48">
        <f>Curves!Y24</f>
        <v>0.21000000000000002</v>
      </c>
      <c r="AT23" s="48">
        <f>Curves!AJ24</f>
        <v>0</v>
      </c>
      <c r="AU23" s="48">
        <f>Curves!AB24</f>
        <v>0.27</v>
      </c>
      <c r="AV23" s="48">
        <f>Curves!AH24</f>
        <v>0</v>
      </c>
      <c r="AW23" s="48">
        <f>Curves!Z24</f>
        <v>0.13500000000000001</v>
      </c>
      <c r="AX23" s="48">
        <f>Curves!AI24</f>
        <v>5.0000000000000001E-3</v>
      </c>
      <c r="AY23" s="48">
        <f>Curves!Z24</f>
        <v>0.13500000000000001</v>
      </c>
      <c r="AZ23" s="48">
        <f>Curves!AK24</f>
        <v>5.0000000000000001E-3</v>
      </c>
      <c r="BA23" s="48">
        <f>Curves!Z24</f>
        <v>0.13500000000000001</v>
      </c>
      <c r="BB23" s="48">
        <f>Curves!AL24</f>
        <v>0.04</v>
      </c>
      <c r="BC23" s="48">
        <f>Curves!Z24</f>
        <v>0.13500000000000001</v>
      </c>
      <c r="BD23" s="48">
        <f>Curves!AO24</f>
        <v>0</v>
      </c>
      <c r="BE23" s="48">
        <f>Curves!AC24</f>
        <v>0.27</v>
      </c>
      <c r="BF23" s="48">
        <f>Curves!AR24</f>
        <v>0.04</v>
      </c>
      <c r="BG23" s="48">
        <f>Curves!Z24</f>
        <v>0.13500000000000001</v>
      </c>
      <c r="BH23" s="48">
        <f>Curves!AM24</f>
        <v>7.4999999999999997E-3</v>
      </c>
      <c r="BI23" s="48">
        <f t="shared" si="1"/>
        <v>0.21000000000000002</v>
      </c>
      <c r="BJ23" s="48">
        <f t="shared" si="2"/>
        <v>0</v>
      </c>
      <c r="BK23" s="48">
        <v>0</v>
      </c>
      <c r="BL23" s="48">
        <f t="shared" si="3"/>
        <v>0.26500000000000001</v>
      </c>
      <c r="BM23" s="48">
        <v>0</v>
      </c>
      <c r="BN23" s="48">
        <f t="shared" si="4"/>
        <v>0.33</v>
      </c>
      <c r="BO23" s="48">
        <f t="shared" si="5"/>
        <v>0.01</v>
      </c>
      <c r="BP23" s="48">
        <v>0</v>
      </c>
      <c r="BQ23" s="48">
        <f t="shared" si="6"/>
        <v>0.21000000000000002</v>
      </c>
      <c r="BR23" s="48">
        <f t="shared" si="7"/>
        <v>0.21000000000000002</v>
      </c>
      <c r="BS23" s="48">
        <f t="shared" si="8"/>
        <v>0.26500000000000001</v>
      </c>
      <c r="BT23" s="48">
        <f>Curves!AE24</f>
        <v>7.0000000000000007E-2</v>
      </c>
      <c r="BU23" s="48">
        <v>0</v>
      </c>
      <c r="BV23" s="48">
        <f t="shared" si="9"/>
        <v>0.13500000000000001</v>
      </c>
      <c r="BW23" s="48">
        <f>Curves!AN24</f>
        <v>0</v>
      </c>
      <c r="BX23" s="48">
        <f t="shared" si="10"/>
        <v>0.21000000000000002</v>
      </c>
      <c r="BY23" s="48">
        <f>Curves!AS24</f>
        <v>0</v>
      </c>
      <c r="BZ23" s="48">
        <f t="shared" si="11"/>
        <v>0.13500000000000001</v>
      </c>
      <c r="CA23" s="48">
        <f t="shared" si="12"/>
        <v>0.04</v>
      </c>
      <c r="CB23" s="48"/>
      <c r="CC23" s="48"/>
      <c r="CD23" s="49"/>
      <c r="CE23" s="48"/>
      <c r="CF23" s="49"/>
      <c r="CG23" s="48"/>
      <c r="CH23" s="48"/>
      <c r="CI23" s="48"/>
      <c r="CJ23" s="48"/>
      <c r="CK23" s="48"/>
    </row>
    <row r="24" spans="1:89">
      <c r="A24">
        <v>0.86595823077450607</v>
      </c>
      <c r="B24" t="str">
        <f t="shared" si="0"/>
        <v>0.26500.2600.2600.3100.06500.1200.26500.3300.2600.2600.2600.2600.2300.260.0050.310.0050.260.0050.2650.310.260.270-0.3350.1550.2100.2100.2700.1350.0050.1350.0050.1350.040.13500.270.040.1350.00750.21000.26500.330.0100.210.210.2650.0700.13500.2100.1350.04</v>
      </c>
      <c r="C24" s="21">
        <v>37408</v>
      </c>
      <c r="D24" s="48">
        <f>Curves!D25</f>
        <v>0.26500000000000001</v>
      </c>
      <c r="E24" s="48">
        <v>0</v>
      </c>
      <c r="F24" s="48">
        <f>Curves!I25</f>
        <v>0.26</v>
      </c>
      <c r="G24" s="48">
        <v>0</v>
      </c>
      <c r="H24" s="48">
        <f>Curves!P25</f>
        <v>0.26</v>
      </c>
      <c r="I24" s="48">
        <v>0</v>
      </c>
      <c r="J24" s="48">
        <f>Curves!L25</f>
        <v>0.31</v>
      </c>
      <c r="K24" s="48">
        <v>0</v>
      </c>
      <c r="L24" s="48">
        <f>Curves!U25</f>
        <v>6.5000000000000002E-2</v>
      </c>
      <c r="M24" s="48">
        <v>0</v>
      </c>
      <c r="N24" s="48">
        <f>Curves!V25</f>
        <v>0.12</v>
      </c>
      <c r="O24" s="48">
        <v>0</v>
      </c>
      <c r="P24" s="48">
        <f>Curves!W25</f>
        <v>0.26500000000000001</v>
      </c>
      <c r="Q24" s="48">
        <v>0</v>
      </c>
      <c r="R24" s="48">
        <f>Curves!O25</f>
        <v>0.33</v>
      </c>
      <c r="S24" s="48">
        <v>0</v>
      </c>
      <c r="T24" s="48">
        <f>Curves!F25</f>
        <v>0.26</v>
      </c>
      <c r="U24" s="48">
        <v>0</v>
      </c>
      <c r="V24" s="48">
        <f>Curves!H25</f>
        <v>0.26</v>
      </c>
      <c r="W24" s="48">
        <v>0</v>
      </c>
      <c r="X24" s="48">
        <f>Curves!S25</f>
        <v>0.26</v>
      </c>
      <c r="Y24" s="48">
        <v>0</v>
      </c>
      <c r="Z24" s="48">
        <f>Curves!K25</f>
        <v>0.26</v>
      </c>
      <c r="AA24" s="48">
        <v>0</v>
      </c>
      <c r="AB24" s="48">
        <f>Curves!G25</f>
        <v>0.23</v>
      </c>
      <c r="AC24" s="48">
        <v>0</v>
      </c>
      <c r="AD24" s="48">
        <f>Curves!R25</f>
        <v>0.26</v>
      </c>
      <c r="AE24" s="48">
        <v>5.0000000000000001E-3</v>
      </c>
      <c r="AF24" s="48">
        <f>Curves!N25</f>
        <v>0.31</v>
      </c>
      <c r="AG24" s="48">
        <v>5.0000000000000001E-3</v>
      </c>
      <c r="AH24" s="48">
        <f>Curves!J25</f>
        <v>0.26</v>
      </c>
      <c r="AI24" s="48">
        <v>5.0000000000000001E-3</v>
      </c>
      <c r="AJ24" s="48">
        <f>Curves!E25</f>
        <v>0.26500000000000001</v>
      </c>
      <c r="AK24" s="48">
        <f>Curves!M25</f>
        <v>0.31</v>
      </c>
      <c r="AL24" s="48">
        <f>Curves!Q25</f>
        <v>0.26</v>
      </c>
      <c r="AM24" s="48">
        <f>Curves!AC25</f>
        <v>0.27</v>
      </c>
      <c r="AN24" s="48">
        <f>Curves!AQ25</f>
        <v>0</v>
      </c>
      <c r="AO24" s="48">
        <f>Curves!AD25</f>
        <v>-0.33500000000000002</v>
      </c>
      <c r="AP24" s="48">
        <f>Curves!AP25</f>
        <v>0.155</v>
      </c>
      <c r="AQ24" s="48">
        <f>Curves!AA25</f>
        <v>0.21000000000000002</v>
      </c>
      <c r="AR24" s="48">
        <f>Curves!AG25</f>
        <v>0</v>
      </c>
      <c r="AS24" s="48">
        <f>Curves!Y25</f>
        <v>0.21000000000000002</v>
      </c>
      <c r="AT24" s="48">
        <f>Curves!AJ25</f>
        <v>0</v>
      </c>
      <c r="AU24" s="48">
        <f>Curves!AB25</f>
        <v>0.27</v>
      </c>
      <c r="AV24" s="48">
        <f>Curves!AH25</f>
        <v>0</v>
      </c>
      <c r="AW24" s="48">
        <f>Curves!Z25</f>
        <v>0.13500000000000001</v>
      </c>
      <c r="AX24" s="48">
        <f>Curves!AI25</f>
        <v>5.0000000000000001E-3</v>
      </c>
      <c r="AY24" s="48">
        <f>Curves!Z25</f>
        <v>0.13500000000000001</v>
      </c>
      <c r="AZ24" s="48">
        <f>Curves!AK25</f>
        <v>5.0000000000000001E-3</v>
      </c>
      <c r="BA24" s="48">
        <f>Curves!Z25</f>
        <v>0.13500000000000001</v>
      </c>
      <c r="BB24" s="48">
        <f>Curves!AL25</f>
        <v>0.04</v>
      </c>
      <c r="BC24" s="48">
        <f>Curves!Z25</f>
        <v>0.13500000000000001</v>
      </c>
      <c r="BD24" s="48">
        <f>Curves!AO25</f>
        <v>0</v>
      </c>
      <c r="BE24" s="48">
        <f>Curves!AC25</f>
        <v>0.27</v>
      </c>
      <c r="BF24" s="48">
        <f>Curves!AR25</f>
        <v>0.04</v>
      </c>
      <c r="BG24" s="48">
        <f>Curves!Z25</f>
        <v>0.13500000000000001</v>
      </c>
      <c r="BH24" s="48">
        <f>Curves!AM25</f>
        <v>7.4999999999999997E-3</v>
      </c>
      <c r="BI24" s="48">
        <f t="shared" si="1"/>
        <v>0.21000000000000002</v>
      </c>
      <c r="BJ24" s="48">
        <f t="shared" si="2"/>
        <v>0</v>
      </c>
      <c r="BK24" s="48">
        <v>0</v>
      </c>
      <c r="BL24" s="48">
        <f t="shared" si="3"/>
        <v>0.26500000000000001</v>
      </c>
      <c r="BM24" s="48">
        <v>0</v>
      </c>
      <c r="BN24" s="48">
        <f t="shared" si="4"/>
        <v>0.33</v>
      </c>
      <c r="BO24" s="48">
        <f t="shared" si="5"/>
        <v>0.01</v>
      </c>
      <c r="BP24" s="48">
        <v>0</v>
      </c>
      <c r="BQ24" s="48">
        <f t="shared" si="6"/>
        <v>0.21000000000000002</v>
      </c>
      <c r="BR24" s="48">
        <f t="shared" si="7"/>
        <v>0.21000000000000002</v>
      </c>
      <c r="BS24" s="48">
        <f t="shared" si="8"/>
        <v>0.26500000000000001</v>
      </c>
      <c r="BT24" s="48">
        <f>Curves!AE25</f>
        <v>7.0000000000000007E-2</v>
      </c>
      <c r="BU24" s="48">
        <v>0</v>
      </c>
      <c r="BV24" s="48">
        <f t="shared" si="9"/>
        <v>0.13500000000000001</v>
      </c>
      <c r="BW24" s="48">
        <f>Curves!AN25</f>
        <v>0</v>
      </c>
      <c r="BX24" s="48">
        <f t="shared" si="10"/>
        <v>0.21000000000000002</v>
      </c>
      <c r="BY24" s="48">
        <f>Curves!AS25</f>
        <v>0</v>
      </c>
      <c r="BZ24" s="48">
        <f t="shared" si="11"/>
        <v>0.13500000000000001</v>
      </c>
      <c r="CA24" s="48">
        <f t="shared" si="12"/>
        <v>0.04</v>
      </c>
      <c r="CB24" s="48"/>
      <c r="CC24" s="48"/>
      <c r="CD24" s="49"/>
      <c r="CE24" s="48"/>
      <c r="CF24" s="49"/>
      <c r="CG24" s="48"/>
      <c r="CH24" s="48"/>
      <c r="CI24" s="48"/>
      <c r="CJ24" s="48"/>
      <c r="CK24" s="48"/>
    </row>
    <row r="25" spans="1:89">
      <c r="A25">
        <v>0.86080764673329269</v>
      </c>
      <c r="B25" t="str">
        <f t="shared" si="0"/>
        <v>0.26500.2600.2600.3100.06500.1200.26500.3300.2600.2600.2600.2600.2300.260.0050.310.0050.260.0050.2650.310.260.270-0.3350.1550.2100.2100.2700.1350.0050.1350.0050.1350.040.13500.270.040.1350.010.21000.26500.330.0100.210.210.2650.0700.13500.2100.1350.04</v>
      </c>
      <c r="C25" s="21">
        <v>37438</v>
      </c>
      <c r="D25" s="48">
        <f>Curves!D26</f>
        <v>0.26500000000000001</v>
      </c>
      <c r="E25" s="48">
        <v>0</v>
      </c>
      <c r="F25" s="48">
        <f>Curves!I26</f>
        <v>0.26</v>
      </c>
      <c r="G25" s="48">
        <v>0</v>
      </c>
      <c r="H25" s="48">
        <f>Curves!P26</f>
        <v>0.26</v>
      </c>
      <c r="I25" s="48">
        <v>0</v>
      </c>
      <c r="J25" s="48">
        <f>Curves!L26</f>
        <v>0.31</v>
      </c>
      <c r="K25" s="48">
        <v>0</v>
      </c>
      <c r="L25" s="48">
        <f>Curves!U26</f>
        <v>6.5000000000000002E-2</v>
      </c>
      <c r="M25" s="48">
        <v>0</v>
      </c>
      <c r="N25" s="48">
        <f>Curves!V26</f>
        <v>0.12</v>
      </c>
      <c r="O25" s="48">
        <v>0</v>
      </c>
      <c r="P25" s="48">
        <f>Curves!W26</f>
        <v>0.26500000000000001</v>
      </c>
      <c r="Q25" s="48">
        <v>0</v>
      </c>
      <c r="R25" s="48">
        <f>Curves!O26</f>
        <v>0.33</v>
      </c>
      <c r="S25" s="48">
        <v>0</v>
      </c>
      <c r="T25" s="48">
        <f>Curves!F26</f>
        <v>0.26</v>
      </c>
      <c r="U25" s="48">
        <v>0</v>
      </c>
      <c r="V25" s="48">
        <f>Curves!H26</f>
        <v>0.26</v>
      </c>
      <c r="W25" s="48">
        <v>0</v>
      </c>
      <c r="X25" s="48">
        <f>Curves!S26</f>
        <v>0.26</v>
      </c>
      <c r="Y25" s="48">
        <v>0</v>
      </c>
      <c r="Z25" s="48">
        <f>Curves!K26</f>
        <v>0.26</v>
      </c>
      <c r="AA25" s="48">
        <v>0</v>
      </c>
      <c r="AB25" s="48">
        <f>Curves!G26</f>
        <v>0.23</v>
      </c>
      <c r="AC25" s="48">
        <v>0</v>
      </c>
      <c r="AD25" s="48">
        <f>Curves!R26</f>
        <v>0.26</v>
      </c>
      <c r="AE25" s="48">
        <v>5.0000000000000001E-3</v>
      </c>
      <c r="AF25" s="48">
        <f>Curves!N26</f>
        <v>0.31</v>
      </c>
      <c r="AG25" s="48">
        <v>5.0000000000000001E-3</v>
      </c>
      <c r="AH25" s="48">
        <f>Curves!J26</f>
        <v>0.26</v>
      </c>
      <c r="AI25" s="48">
        <v>5.0000000000000001E-3</v>
      </c>
      <c r="AJ25" s="48">
        <f>Curves!E26</f>
        <v>0.26500000000000001</v>
      </c>
      <c r="AK25" s="48">
        <f>Curves!M26</f>
        <v>0.31</v>
      </c>
      <c r="AL25" s="48">
        <f>Curves!Q26</f>
        <v>0.26</v>
      </c>
      <c r="AM25" s="48">
        <f>Curves!AC26</f>
        <v>0.27</v>
      </c>
      <c r="AN25" s="48">
        <f>Curves!AQ26</f>
        <v>0</v>
      </c>
      <c r="AO25" s="48">
        <f>Curves!AD26</f>
        <v>-0.33500000000000002</v>
      </c>
      <c r="AP25" s="48">
        <f>Curves!AP26</f>
        <v>0.155</v>
      </c>
      <c r="AQ25" s="48">
        <f>Curves!AA26</f>
        <v>0.21000000000000002</v>
      </c>
      <c r="AR25" s="48">
        <f>Curves!AG26</f>
        <v>0</v>
      </c>
      <c r="AS25" s="48">
        <f>Curves!Y26</f>
        <v>0.21000000000000002</v>
      </c>
      <c r="AT25" s="48">
        <f>Curves!AJ26</f>
        <v>0</v>
      </c>
      <c r="AU25" s="48">
        <f>Curves!AB26</f>
        <v>0.27</v>
      </c>
      <c r="AV25" s="48">
        <f>Curves!AH26</f>
        <v>0</v>
      </c>
      <c r="AW25" s="48">
        <f>Curves!Z26</f>
        <v>0.13500000000000001</v>
      </c>
      <c r="AX25" s="48">
        <f>Curves!AI26</f>
        <v>5.0000000000000001E-3</v>
      </c>
      <c r="AY25" s="48">
        <f>Curves!Z26</f>
        <v>0.13500000000000001</v>
      </c>
      <c r="AZ25" s="48">
        <f>Curves!AK26</f>
        <v>5.0000000000000001E-3</v>
      </c>
      <c r="BA25" s="48">
        <f>Curves!Z26</f>
        <v>0.13500000000000001</v>
      </c>
      <c r="BB25" s="48">
        <f>Curves!AL26</f>
        <v>0.04</v>
      </c>
      <c r="BC25" s="48">
        <f>Curves!Z26</f>
        <v>0.13500000000000001</v>
      </c>
      <c r="BD25" s="48">
        <f>Curves!AO26</f>
        <v>0</v>
      </c>
      <c r="BE25" s="48">
        <f>Curves!AC26</f>
        <v>0.27</v>
      </c>
      <c r="BF25" s="48">
        <f>Curves!AR26</f>
        <v>0.04</v>
      </c>
      <c r="BG25" s="48">
        <f>Curves!Z26</f>
        <v>0.13500000000000001</v>
      </c>
      <c r="BH25" s="48">
        <f>Curves!AM26</f>
        <v>0.01</v>
      </c>
      <c r="BI25" s="48">
        <f t="shared" si="1"/>
        <v>0.21000000000000002</v>
      </c>
      <c r="BJ25" s="48">
        <f t="shared" si="2"/>
        <v>0</v>
      </c>
      <c r="BK25" s="48">
        <v>0</v>
      </c>
      <c r="BL25" s="48">
        <f t="shared" si="3"/>
        <v>0.26500000000000001</v>
      </c>
      <c r="BM25" s="48">
        <v>0</v>
      </c>
      <c r="BN25" s="48">
        <f t="shared" si="4"/>
        <v>0.33</v>
      </c>
      <c r="BO25" s="48">
        <f t="shared" si="5"/>
        <v>0.01</v>
      </c>
      <c r="BP25" s="48">
        <v>0</v>
      </c>
      <c r="BQ25" s="48">
        <f t="shared" si="6"/>
        <v>0.21000000000000002</v>
      </c>
      <c r="BR25" s="48">
        <f t="shared" si="7"/>
        <v>0.21000000000000002</v>
      </c>
      <c r="BS25" s="48">
        <f t="shared" si="8"/>
        <v>0.26500000000000001</v>
      </c>
      <c r="BT25" s="48">
        <f>Curves!AE26</f>
        <v>7.0000000000000007E-2</v>
      </c>
      <c r="BU25" s="48">
        <v>0</v>
      </c>
      <c r="BV25" s="48">
        <f t="shared" si="9"/>
        <v>0.13500000000000001</v>
      </c>
      <c r="BW25" s="48">
        <f>Curves!AN26</f>
        <v>0</v>
      </c>
      <c r="BX25" s="48">
        <f t="shared" si="10"/>
        <v>0.21000000000000002</v>
      </c>
      <c r="BY25" s="48">
        <f>Curves!AS26</f>
        <v>0</v>
      </c>
      <c r="BZ25" s="48">
        <f t="shared" si="11"/>
        <v>0.13500000000000001</v>
      </c>
      <c r="CA25" s="48">
        <f t="shared" si="12"/>
        <v>0.04</v>
      </c>
      <c r="CB25" s="48"/>
      <c r="CC25" s="48"/>
      <c r="CD25" s="49"/>
      <c r="CE25" s="48"/>
      <c r="CF25" s="49"/>
      <c r="CG25" s="48"/>
      <c r="CH25" s="48"/>
      <c r="CI25" s="48"/>
      <c r="CJ25" s="48"/>
      <c r="CK25" s="48"/>
    </row>
    <row r="26" spans="1:89">
      <c r="A26">
        <v>0.85552440887068715</v>
      </c>
      <c r="B26" t="str">
        <f t="shared" si="0"/>
        <v>0.26500.2600.2600.3100.06500.1200.26500.3300.2600.2600.2600.2600.2300.260.0050.310.0050.260.0050.2650.310.260.270-0.3350.1550.2100.2100.2700.1350.0050.1350.0050.1350.040.13500.270.040.1350.01250.21000.26500.330.0100.210.210.2650.0700.13500.2100.1350.04</v>
      </c>
      <c r="C26" s="21">
        <v>37469</v>
      </c>
      <c r="D26" s="48">
        <f>Curves!D27</f>
        <v>0.26500000000000001</v>
      </c>
      <c r="E26" s="48">
        <v>0</v>
      </c>
      <c r="F26" s="48">
        <f>Curves!I27</f>
        <v>0.26</v>
      </c>
      <c r="G26" s="48">
        <v>0</v>
      </c>
      <c r="H26" s="48">
        <f>Curves!P27</f>
        <v>0.26</v>
      </c>
      <c r="I26" s="48">
        <v>0</v>
      </c>
      <c r="J26" s="48">
        <f>Curves!L27</f>
        <v>0.31</v>
      </c>
      <c r="K26" s="48">
        <v>0</v>
      </c>
      <c r="L26" s="48">
        <f>Curves!U27</f>
        <v>6.5000000000000002E-2</v>
      </c>
      <c r="M26" s="48">
        <v>0</v>
      </c>
      <c r="N26" s="48">
        <f>Curves!V27</f>
        <v>0.12</v>
      </c>
      <c r="O26" s="48">
        <v>0</v>
      </c>
      <c r="P26" s="48">
        <f>Curves!W27</f>
        <v>0.26500000000000001</v>
      </c>
      <c r="Q26" s="48">
        <v>0</v>
      </c>
      <c r="R26" s="48">
        <f>Curves!O27</f>
        <v>0.33</v>
      </c>
      <c r="S26" s="48">
        <v>0</v>
      </c>
      <c r="T26" s="48">
        <f>Curves!F27</f>
        <v>0.26</v>
      </c>
      <c r="U26" s="48">
        <v>0</v>
      </c>
      <c r="V26" s="48">
        <f>Curves!H27</f>
        <v>0.26</v>
      </c>
      <c r="W26" s="48">
        <v>0</v>
      </c>
      <c r="X26" s="48">
        <f>Curves!S27</f>
        <v>0.26</v>
      </c>
      <c r="Y26" s="48">
        <v>0</v>
      </c>
      <c r="Z26" s="48">
        <f>Curves!K27</f>
        <v>0.26</v>
      </c>
      <c r="AA26" s="48">
        <v>0</v>
      </c>
      <c r="AB26" s="48">
        <f>Curves!G27</f>
        <v>0.23</v>
      </c>
      <c r="AC26" s="48">
        <v>0</v>
      </c>
      <c r="AD26" s="48">
        <f>Curves!R27</f>
        <v>0.26</v>
      </c>
      <c r="AE26" s="48">
        <v>5.0000000000000001E-3</v>
      </c>
      <c r="AF26" s="48">
        <f>Curves!N27</f>
        <v>0.31</v>
      </c>
      <c r="AG26" s="48">
        <v>5.0000000000000001E-3</v>
      </c>
      <c r="AH26" s="48">
        <f>Curves!J27</f>
        <v>0.26</v>
      </c>
      <c r="AI26" s="48">
        <v>5.0000000000000001E-3</v>
      </c>
      <c r="AJ26" s="48">
        <f>Curves!E27</f>
        <v>0.26500000000000001</v>
      </c>
      <c r="AK26" s="48">
        <f>Curves!M27</f>
        <v>0.31</v>
      </c>
      <c r="AL26" s="48">
        <f>Curves!Q27</f>
        <v>0.26</v>
      </c>
      <c r="AM26" s="48">
        <f>Curves!AC27</f>
        <v>0.27</v>
      </c>
      <c r="AN26" s="48">
        <f>Curves!AQ27</f>
        <v>0</v>
      </c>
      <c r="AO26" s="48">
        <f>Curves!AD27</f>
        <v>-0.33500000000000002</v>
      </c>
      <c r="AP26" s="48">
        <f>Curves!AP27</f>
        <v>0.155</v>
      </c>
      <c r="AQ26" s="48">
        <f>Curves!AA27</f>
        <v>0.21000000000000002</v>
      </c>
      <c r="AR26" s="48">
        <f>Curves!AG27</f>
        <v>0</v>
      </c>
      <c r="AS26" s="48">
        <f>Curves!Y27</f>
        <v>0.21000000000000002</v>
      </c>
      <c r="AT26" s="48">
        <f>Curves!AJ27</f>
        <v>0</v>
      </c>
      <c r="AU26" s="48">
        <f>Curves!AB27</f>
        <v>0.27</v>
      </c>
      <c r="AV26" s="48">
        <f>Curves!AH27</f>
        <v>0</v>
      </c>
      <c r="AW26" s="48">
        <f>Curves!Z27</f>
        <v>0.13500000000000001</v>
      </c>
      <c r="AX26" s="48">
        <f>Curves!AI27</f>
        <v>5.0000000000000001E-3</v>
      </c>
      <c r="AY26" s="48">
        <f>Curves!Z27</f>
        <v>0.13500000000000001</v>
      </c>
      <c r="AZ26" s="48">
        <f>Curves!AK27</f>
        <v>5.0000000000000001E-3</v>
      </c>
      <c r="BA26" s="48">
        <f>Curves!Z27</f>
        <v>0.13500000000000001</v>
      </c>
      <c r="BB26" s="48">
        <f>Curves!AL27</f>
        <v>0.04</v>
      </c>
      <c r="BC26" s="48">
        <f>Curves!Z27</f>
        <v>0.13500000000000001</v>
      </c>
      <c r="BD26" s="48">
        <f>Curves!AO27</f>
        <v>0</v>
      </c>
      <c r="BE26" s="48">
        <f>Curves!AC27</f>
        <v>0.27</v>
      </c>
      <c r="BF26" s="48">
        <f>Curves!AR27</f>
        <v>0.04</v>
      </c>
      <c r="BG26" s="48">
        <f>Curves!Z27</f>
        <v>0.13500000000000001</v>
      </c>
      <c r="BH26" s="48">
        <f>Curves!AM27</f>
        <v>1.2500000000000001E-2</v>
      </c>
      <c r="BI26" s="48">
        <f t="shared" si="1"/>
        <v>0.21000000000000002</v>
      </c>
      <c r="BJ26" s="48">
        <f t="shared" si="2"/>
        <v>0</v>
      </c>
      <c r="BK26" s="48">
        <v>0</v>
      </c>
      <c r="BL26" s="48">
        <f t="shared" si="3"/>
        <v>0.26500000000000001</v>
      </c>
      <c r="BM26" s="48">
        <v>0</v>
      </c>
      <c r="BN26" s="48">
        <f t="shared" si="4"/>
        <v>0.33</v>
      </c>
      <c r="BO26" s="48">
        <f t="shared" si="5"/>
        <v>0.01</v>
      </c>
      <c r="BP26" s="48">
        <v>0</v>
      </c>
      <c r="BQ26" s="48">
        <f t="shared" si="6"/>
        <v>0.21000000000000002</v>
      </c>
      <c r="BR26" s="48">
        <f t="shared" si="7"/>
        <v>0.21000000000000002</v>
      </c>
      <c r="BS26" s="48">
        <f t="shared" si="8"/>
        <v>0.26500000000000001</v>
      </c>
      <c r="BT26" s="48">
        <f>Curves!AE27</f>
        <v>7.0000000000000007E-2</v>
      </c>
      <c r="BU26" s="48">
        <v>0</v>
      </c>
      <c r="BV26" s="48">
        <f t="shared" si="9"/>
        <v>0.13500000000000001</v>
      </c>
      <c r="BW26" s="48">
        <f>Curves!AN27</f>
        <v>0</v>
      </c>
      <c r="BX26" s="48">
        <f t="shared" si="10"/>
        <v>0.21000000000000002</v>
      </c>
      <c r="BY26" s="48">
        <f>Curves!AS27</f>
        <v>0</v>
      </c>
      <c r="BZ26" s="48">
        <f t="shared" si="11"/>
        <v>0.13500000000000001</v>
      </c>
      <c r="CA26" s="48">
        <f t="shared" si="12"/>
        <v>0.04</v>
      </c>
      <c r="CB26" s="48"/>
      <c r="CC26" s="48"/>
      <c r="CD26" s="49"/>
      <c r="CE26" s="48"/>
      <c r="CF26" s="49"/>
      <c r="CG26" s="48"/>
      <c r="CH26" s="48"/>
      <c r="CI26" s="48"/>
      <c r="CJ26" s="48"/>
      <c r="CK26" s="48"/>
    </row>
    <row r="27" spans="1:89">
      <c r="A27">
        <v>0.85027128209689751</v>
      </c>
      <c r="B27" t="str">
        <f t="shared" si="0"/>
        <v>0.26500.2600.2600.3100.06500.1200.26500.3300.2600.2600.2600.2600.2300.260.0050.310.0050.260.0050.2650.310.260.270-0.3350.1550.2100.2100.2700.1350.0050.1350.0050.1350.040.13500.270.040.1350.01250.21000.26500.330.0100.210.210.2650.0700.13500.2100.1350.04</v>
      </c>
      <c r="C27" s="21">
        <v>37500</v>
      </c>
      <c r="D27" s="48">
        <f>Curves!D28</f>
        <v>0.26500000000000001</v>
      </c>
      <c r="E27" s="48">
        <v>0</v>
      </c>
      <c r="F27" s="48">
        <f>Curves!I28</f>
        <v>0.26</v>
      </c>
      <c r="G27" s="48">
        <v>0</v>
      </c>
      <c r="H27" s="48">
        <f>Curves!P28</f>
        <v>0.26</v>
      </c>
      <c r="I27" s="48">
        <v>0</v>
      </c>
      <c r="J27" s="48">
        <f>Curves!L28</f>
        <v>0.31</v>
      </c>
      <c r="K27" s="48">
        <v>0</v>
      </c>
      <c r="L27" s="48">
        <f>Curves!U28</f>
        <v>6.5000000000000002E-2</v>
      </c>
      <c r="M27" s="48">
        <v>0</v>
      </c>
      <c r="N27" s="48">
        <f>Curves!V28</f>
        <v>0.12</v>
      </c>
      <c r="O27" s="48">
        <v>0</v>
      </c>
      <c r="P27" s="48">
        <f>Curves!W28</f>
        <v>0.26500000000000001</v>
      </c>
      <c r="Q27" s="48">
        <v>0</v>
      </c>
      <c r="R27" s="48">
        <f>Curves!O28</f>
        <v>0.33</v>
      </c>
      <c r="S27" s="48">
        <v>0</v>
      </c>
      <c r="T27" s="48">
        <f>Curves!F28</f>
        <v>0.26</v>
      </c>
      <c r="U27" s="48">
        <v>0</v>
      </c>
      <c r="V27" s="48">
        <f>Curves!H28</f>
        <v>0.26</v>
      </c>
      <c r="W27" s="48">
        <v>0</v>
      </c>
      <c r="X27" s="48">
        <f>Curves!S28</f>
        <v>0.26</v>
      </c>
      <c r="Y27" s="48">
        <v>0</v>
      </c>
      <c r="Z27" s="48">
        <f>Curves!K28</f>
        <v>0.26</v>
      </c>
      <c r="AA27" s="48">
        <v>0</v>
      </c>
      <c r="AB27" s="48">
        <f>Curves!G28</f>
        <v>0.23</v>
      </c>
      <c r="AC27" s="48">
        <v>0</v>
      </c>
      <c r="AD27" s="48">
        <f>Curves!R28</f>
        <v>0.26</v>
      </c>
      <c r="AE27" s="48">
        <v>5.0000000000000001E-3</v>
      </c>
      <c r="AF27" s="48">
        <f>Curves!N28</f>
        <v>0.31</v>
      </c>
      <c r="AG27" s="48">
        <v>5.0000000000000001E-3</v>
      </c>
      <c r="AH27" s="48">
        <f>Curves!J28</f>
        <v>0.26</v>
      </c>
      <c r="AI27" s="48">
        <v>5.0000000000000001E-3</v>
      </c>
      <c r="AJ27" s="48">
        <f>Curves!E28</f>
        <v>0.26500000000000001</v>
      </c>
      <c r="AK27" s="48">
        <f>Curves!M28</f>
        <v>0.31</v>
      </c>
      <c r="AL27" s="48">
        <f>Curves!Q28</f>
        <v>0.26</v>
      </c>
      <c r="AM27" s="48">
        <f>Curves!AC28</f>
        <v>0.27</v>
      </c>
      <c r="AN27" s="48">
        <f>Curves!AQ28</f>
        <v>0</v>
      </c>
      <c r="AO27" s="48">
        <f>Curves!AD28</f>
        <v>-0.33500000000000002</v>
      </c>
      <c r="AP27" s="48">
        <f>Curves!AP28</f>
        <v>0.155</v>
      </c>
      <c r="AQ27" s="48">
        <f>Curves!AA28</f>
        <v>0.21000000000000002</v>
      </c>
      <c r="AR27" s="48">
        <f>Curves!AG28</f>
        <v>0</v>
      </c>
      <c r="AS27" s="48">
        <f>Curves!Y28</f>
        <v>0.21000000000000002</v>
      </c>
      <c r="AT27" s="48">
        <f>Curves!AJ28</f>
        <v>0</v>
      </c>
      <c r="AU27" s="48">
        <f>Curves!AB28</f>
        <v>0.27</v>
      </c>
      <c r="AV27" s="48">
        <f>Curves!AH28</f>
        <v>0</v>
      </c>
      <c r="AW27" s="48">
        <f>Curves!Z28</f>
        <v>0.13500000000000001</v>
      </c>
      <c r="AX27" s="48">
        <f>Curves!AI28</f>
        <v>5.0000000000000001E-3</v>
      </c>
      <c r="AY27" s="48">
        <f>Curves!Z28</f>
        <v>0.13500000000000001</v>
      </c>
      <c r="AZ27" s="48">
        <f>Curves!AK28</f>
        <v>5.0000000000000001E-3</v>
      </c>
      <c r="BA27" s="48">
        <f>Curves!Z28</f>
        <v>0.13500000000000001</v>
      </c>
      <c r="BB27" s="48">
        <f>Curves!AL28</f>
        <v>0.04</v>
      </c>
      <c r="BC27" s="48">
        <f>Curves!Z28</f>
        <v>0.13500000000000001</v>
      </c>
      <c r="BD27" s="48">
        <f>Curves!AO28</f>
        <v>0</v>
      </c>
      <c r="BE27" s="48">
        <f>Curves!AC28</f>
        <v>0.27</v>
      </c>
      <c r="BF27" s="48">
        <f>Curves!AR28</f>
        <v>0.04</v>
      </c>
      <c r="BG27" s="48">
        <f>Curves!Z28</f>
        <v>0.13500000000000001</v>
      </c>
      <c r="BH27" s="48">
        <f>Curves!AM28</f>
        <v>1.2500000000000001E-2</v>
      </c>
      <c r="BI27" s="48">
        <f t="shared" si="1"/>
        <v>0.21000000000000002</v>
      </c>
      <c r="BJ27" s="48">
        <f t="shared" si="2"/>
        <v>0</v>
      </c>
      <c r="BK27" s="48">
        <v>0</v>
      </c>
      <c r="BL27" s="48">
        <f t="shared" si="3"/>
        <v>0.26500000000000001</v>
      </c>
      <c r="BM27" s="48">
        <v>0</v>
      </c>
      <c r="BN27" s="48">
        <f t="shared" si="4"/>
        <v>0.33</v>
      </c>
      <c r="BO27" s="48">
        <f t="shared" si="5"/>
        <v>0.01</v>
      </c>
      <c r="BP27" s="48">
        <v>0</v>
      </c>
      <c r="BQ27" s="48">
        <f t="shared" si="6"/>
        <v>0.21000000000000002</v>
      </c>
      <c r="BR27" s="48">
        <f t="shared" si="7"/>
        <v>0.21000000000000002</v>
      </c>
      <c r="BS27" s="48">
        <f t="shared" si="8"/>
        <v>0.26500000000000001</v>
      </c>
      <c r="BT27" s="48">
        <f>Curves!AE28</f>
        <v>7.0000000000000007E-2</v>
      </c>
      <c r="BU27" s="48">
        <v>0</v>
      </c>
      <c r="BV27" s="48">
        <f t="shared" si="9"/>
        <v>0.13500000000000001</v>
      </c>
      <c r="BW27" s="48">
        <f>Curves!AN28</f>
        <v>0</v>
      </c>
      <c r="BX27" s="48">
        <f t="shared" si="10"/>
        <v>0.21000000000000002</v>
      </c>
      <c r="BY27" s="48">
        <f>Curves!AS28</f>
        <v>0</v>
      </c>
      <c r="BZ27" s="48">
        <f t="shared" si="11"/>
        <v>0.13500000000000001</v>
      </c>
      <c r="CA27" s="48">
        <f t="shared" si="12"/>
        <v>0.04</v>
      </c>
      <c r="CB27" s="48"/>
      <c r="CC27" s="48"/>
      <c r="CD27" s="49"/>
      <c r="CE27" s="48"/>
      <c r="CF27" s="49"/>
      <c r="CG27" s="48"/>
      <c r="CH27" s="48"/>
      <c r="CI27" s="48"/>
      <c r="CJ27" s="48"/>
      <c r="CK27" s="48"/>
    </row>
    <row r="28" spans="1:89">
      <c r="A28">
        <v>0.84522379123460789</v>
      </c>
      <c r="B28" t="str">
        <f t="shared" si="0"/>
        <v>0.26500.2600.2600.3100.06500.1200.26500.3300.2600.2600.2600.2600.2300.260.0050.310.0050.260.0050.2650.310.260.270-0.3350.1550.2100.2100.2700.1350.0050.1350.0050.1350.040.13500.270.040.1350.01250.21000.26500.330.0100.210.210.2650.0700.13500.2100.1350.04</v>
      </c>
      <c r="C28" s="21">
        <v>37530</v>
      </c>
      <c r="D28" s="48">
        <f>Curves!D29</f>
        <v>0.26500000000000001</v>
      </c>
      <c r="E28" s="48">
        <v>0</v>
      </c>
      <c r="F28" s="48">
        <f>Curves!I29</f>
        <v>0.26</v>
      </c>
      <c r="G28" s="48">
        <v>0</v>
      </c>
      <c r="H28" s="48">
        <f>Curves!P29</f>
        <v>0.26</v>
      </c>
      <c r="I28" s="48">
        <v>0</v>
      </c>
      <c r="J28" s="48">
        <f>Curves!L29</f>
        <v>0.31</v>
      </c>
      <c r="K28" s="48">
        <v>0</v>
      </c>
      <c r="L28" s="48">
        <f>Curves!U29</f>
        <v>6.5000000000000002E-2</v>
      </c>
      <c r="M28" s="48">
        <v>0</v>
      </c>
      <c r="N28" s="48">
        <f>Curves!V29</f>
        <v>0.12</v>
      </c>
      <c r="O28" s="48">
        <v>0</v>
      </c>
      <c r="P28" s="48">
        <f>Curves!W29</f>
        <v>0.26500000000000001</v>
      </c>
      <c r="Q28" s="48">
        <v>0</v>
      </c>
      <c r="R28" s="48">
        <f>Curves!O29</f>
        <v>0.33</v>
      </c>
      <c r="S28" s="48">
        <v>0</v>
      </c>
      <c r="T28" s="48">
        <f>Curves!F29</f>
        <v>0.26</v>
      </c>
      <c r="U28" s="48">
        <v>0</v>
      </c>
      <c r="V28" s="48">
        <f>Curves!H29</f>
        <v>0.26</v>
      </c>
      <c r="W28" s="48">
        <v>0</v>
      </c>
      <c r="X28" s="48">
        <f>Curves!S29</f>
        <v>0.26</v>
      </c>
      <c r="Y28" s="48">
        <v>0</v>
      </c>
      <c r="Z28" s="48">
        <f>Curves!K29</f>
        <v>0.26</v>
      </c>
      <c r="AA28" s="48">
        <v>0</v>
      </c>
      <c r="AB28" s="48">
        <f>Curves!G29</f>
        <v>0.23</v>
      </c>
      <c r="AC28" s="48">
        <v>0</v>
      </c>
      <c r="AD28" s="48">
        <f>Curves!R29</f>
        <v>0.26</v>
      </c>
      <c r="AE28" s="48">
        <v>5.0000000000000001E-3</v>
      </c>
      <c r="AF28" s="48">
        <f>Curves!N29</f>
        <v>0.31</v>
      </c>
      <c r="AG28" s="48">
        <v>5.0000000000000001E-3</v>
      </c>
      <c r="AH28" s="48">
        <f>Curves!J29</f>
        <v>0.26</v>
      </c>
      <c r="AI28" s="48">
        <v>5.0000000000000001E-3</v>
      </c>
      <c r="AJ28" s="48">
        <f>Curves!E29</f>
        <v>0.26500000000000001</v>
      </c>
      <c r="AK28" s="48">
        <f>Curves!M29</f>
        <v>0.31</v>
      </c>
      <c r="AL28" s="48">
        <f>Curves!Q29</f>
        <v>0.26</v>
      </c>
      <c r="AM28" s="48">
        <f>Curves!AC29</f>
        <v>0.27</v>
      </c>
      <c r="AN28" s="48">
        <f>Curves!AQ29</f>
        <v>0</v>
      </c>
      <c r="AO28" s="48">
        <f>Curves!AD29</f>
        <v>-0.33500000000000002</v>
      </c>
      <c r="AP28" s="48">
        <f>Curves!AP29</f>
        <v>0.155</v>
      </c>
      <c r="AQ28" s="48">
        <f>Curves!AA29</f>
        <v>0.21000000000000002</v>
      </c>
      <c r="AR28" s="48">
        <f>Curves!AG29</f>
        <v>0</v>
      </c>
      <c r="AS28" s="48">
        <f>Curves!Y29</f>
        <v>0.21000000000000002</v>
      </c>
      <c r="AT28" s="48">
        <f>Curves!AJ29</f>
        <v>0</v>
      </c>
      <c r="AU28" s="48">
        <f>Curves!AB29</f>
        <v>0.27</v>
      </c>
      <c r="AV28" s="48">
        <f>Curves!AH29</f>
        <v>0</v>
      </c>
      <c r="AW28" s="48">
        <f>Curves!Z29</f>
        <v>0.13500000000000001</v>
      </c>
      <c r="AX28" s="48">
        <f>Curves!AI29</f>
        <v>5.0000000000000001E-3</v>
      </c>
      <c r="AY28" s="48">
        <f>Curves!Z29</f>
        <v>0.13500000000000001</v>
      </c>
      <c r="AZ28" s="48">
        <f>Curves!AK29</f>
        <v>5.0000000000000001E-3</v>
      </c>
      <c r="BA28" s="48">
        <f>Curves!Z29</f>
        <v>0.13500000000000001</v>
      </c>
      <c r="BB28" s="48">
        <f>Curves!AL29</f>
        <v>0.04</v>
      </c>
      <c r="BC28" s="48">
        <f>Curves!Z29</f>
        <v>0.13500000000000001</v>
      </c>
      <c r="BD28" s="48">
        <f>Curves!AO29</f>
        <v>0</v>
      </c>
      <c r="BE28" s="48">
        <f>Curves!AC29</f>
        <v>0.27</v>
      </c>
      <c r="BF28" s="48">
        <f>Curves!AR29</f>
        <v>0.04</v>
      </c>
      <c r="BG28" s="48">
        <f>Curves!Z29</f>
        <v>0.13500000000000001</v>
      </c>
      <c r="BH28" s="48">
        <f>Curves!AM29</f>
        <v>1.2500000000000001E-2</v>
      </c>
      <c r="BI28" s="48">
        <f t="shared" si="1"/>
        <v>0.21000000000000002</v>
      </c>
      <c r="BJ28" s="48">
        <f t="shared" si="2"/>
        <v>0</v>
      </c>
      <c r="BK28" s="48">
        <v>0</v>
      </c>
      <c r="BL28" s="48">
        <f t="shared" si="3"/>
        <v>0.26500000000000001</v>
      </c>
      <c r="BM28" s="48">
        <v>0</v>
      </c>
      <c r="BN28" s="48">
        <f t="shared" si="4"/>
        <v>0.33</v>
      </c>
      <c r="BO28" s="48">
        <f t="shared" si="5"/>
        <v>0.01</v>
      </c>
      <c r="BP28" s="48">
        <v>0</v>
      </c>
      <c r="BQ28" s="48">
        <f t="shared" si="6"/>
        <v>0.21000000000000002</v>
      </c>
      <c r="BR28" s="48">
        <f t="shared" si="7"/>
        <v>0.21000000000000002</v>
      </c>
      <c r="BS28" s="48">
        <f t="shared" si="8"/>
        <v>0.26500000000000001</v>
      </c>
      <c r="BT28" s="48">
        <f>Curves!AE29</f>
        <v>7.0000000000000007E-2</v>
      </c>
      <c r="BU28" s="48">
        <v>0</v>
      </c>
      <c r="BV28" s="48">
        <f t="shared" si="9"/>
        <v>0.13500000000000001</v>
      </c>
      <c r="BW28" s="48">
        <f>Curves!AN29</f>
        <v>0</v>
      </c>
      <c r="BX28" s="48">
        <f t="shared" si="10"/>
        <v>0.21000000000000002</v>
      </c>
      <c r="BY28" s="48">
        <f>Curves!AS29</f>
        <v>0</v>
      </c>
      <c r="BZ28" s="48">
        <f t="shared" si="11"/>
        <v>0.13500000000000001</v>
      </c>
      <c r="CA28" s="48">
        <f t="shared" si="12"/>
        <v>0.04</v>
      </c>
      <c r="CB28" s="48"/>
      <c r="CC28" s="48"/>
      <c r="CD28" s="49"/>
      <c r="CE28" s="48"/>
      <c r="CF28" s="49"/>
      <c r="CG28" s="48"/>
      <c r="CH28" s="48"/>
      <c r="CI28" s="48"/>
      <c r="CJ28" s="48"/>
      <c r="CK28" s="48"/>
    </row>
    <row r="29" spans="1:89">
      <c r="A29">
        <v>0.84004916770182447</v>
      </c>
      <c r="B29" t="str">
        <f t="shared" si="0"/>
        <v>0.32500.48500.58500.50500.16500.2200.3265200.53500.31500.31500.60500.49500.2900.5850.0050.5050.0050.4850.0050.3250.5050.5850.3950.005-0.2450.1550.28500.24500.39500.1950.030.1950.030.1950.050.19500.3950.0550.1950.0250.245000.32500.5350.0100.2450.2850.3250.13500.19500.28500.1950.05</v>
      </c>
      <c r="C29" s="21">
        <v>37561</v>
      </c>
      <c r="D29" s="48">
        <f>Curves!D30</f>
        <v>0.32500000000000001</v>
      </c>
      <c r="E29" s="48">
        <v>0</v>
      </c>
      <c r="F29" s="48">
        <f>Curves!I30</f>
        <v>0.48499999999999999</v>
      </c>
      <c r="G29" s="48">
        <v>0</v>
      </c>
      <c r="H29" s="48">
        <f>Curves!P30</f>
        <v>0.58499999999999996</v>
      </c>
      <c r="I29" s="48">
        <v>0</v>
      </c>
      <c r="J29" s="48">
        <f>Curves!L30</f>
        <v>0.505</v>
      </c>
      <c r="K29" s="48">
        <v>0</v>
      </c>
      <c r="L29" s="48">
        <f>Curves!U30</f>
        <v>0.16500000000000001</v>
      </c>
      <c r="M29" s="48">
        <v>0</v>
      </c>
      <c r="N29" s="48">
        <f>Curves!V30</f>
        <v>0.22</v>
      </c>
      <c r="O29" s="48">
        <v>0</v>
      </c>
      <c r="P29" s="48">
        <f>Curves!W30</f>
        <v>0.32652000000000003</v>
      </c>
      <c r="Q29" s="48">
        <v>0</v>
      </c>
      <c r="R29" s="48">
        <f>Curves!O30</f>
        <v>0.53500000000000003</v>
      </c>
      <c r="S29" s="48">
        <v>0</v>
      </c>
      <c r="T29" s="48">
        <f>Curves!F30</f>
        <v>0.315</v>
      </c>
      <c r="U29" s="48">
        <v>0</v>
      </c>
      <c r="V29" s="48">
        <f>Curves!H30</f>
        <v>0.315</v>
      </c>
      <c r="W29" s="48">
        <v>0</v>
      </c>
      <c r="X29" s="48">
        <f>Curves!S30</f>
        <v>0.60499999999999998</v>
      </c>
      <c r="Y29" s="48">
        <v>0</v>
      </c>
      <c r="Z29" s="48">
        <f>Curves!K30</f>
        <v>0.495</v>
      </c>
      <c r="AA29" s="48">
        <v>0</v>
      </c>
      <c r="AB29" s="48">
        <f>Curves!G30</f>
        <v>0.29000000000000004</v>
      </c>
      <c r="AC29" s="48">
        <v>0</v>
      </c>
      <c r="AD29" s="48">
        <f>Curves!R30</f>
        <v>0.58499999999999996</v>
      </c>
      <c r="AE29" s="48">
        <v>5.0000000000000001E-3</v>
      </c>
      <c r="AF29" s="48">
        <f>Curves!N30</f>
        <v>0.505</v>
      </c>
      <c r="AG29" s="48">
        <v>5.0000000000000001E-3</v>
      </c>
      <c r="AH29" s="48">
        <f>Curves!J30</f>
        <v>0.48499999999999999</v>
      </c>
      <c r="AI29" s="48">
        <v>5.0000000000000001E-3</v>
      </c>
      <c r="AJ29" s="48">
        <f>Curves!E30</f>
        <v>0.32500000000000001</v>
      </c>
      <c r="AK29" s="48">
        <f>Curves!M30</f>
        <v>0.505</v>
      </c>
      <c r="AL29" s="48">
        <f>Curves!Q30</f>
        <v>0.58499999999999996</v>
      </c>
      <c r="AM29" s="48">
        <f>Curves!AC30</f>
        <v>0.39500000000000002</v>
      </c>
      <c r="AN29" s="48">
        <f>Curves!AQ30</f>
        <v>5.0000000000000001E-3</v>
      </c>
      <c r="AO29" s="48">
        <f>Curves!AD30</f>
        <v>-0.245</v>
      </c>
      <c r="AP29" s="48">
        <f>Curves!AP30</f>
        <v>0.155</v>
      </c>
      <c r="AQ29" s="48">
        <f>Curves!AA30</f>
        <v>0.28499999999999998</v>
      </c>
      <c r="AR29" s="48">
        <f>Curves!AG30</f>
        <v>0</v>
      </c>
      <c r="AS29" s="48">
        <f>Curves!Y30</f>
        <v>0.245</v>
      </c>
      <c r="AT29" s="48">
        <f>Curves!AJ30</f>
        <v>0</v>
      </c>
      <c r="AU29" s="48">
        <f>Curves!AB30</f>
        <v>0.39500000000000002</v>
      </c>
      <c r="AV29" s="48">
        <f>Curves!AH30</f>
        <v>0</v>
      </c>
      <c r="AW29" s="48">
        <f>Curves!Z30</f>
        <v>0.19500000000000001</v>
      </c>
      <c r="AX29" s="48">
        <f>Curves!AI30</f>
        <v>0.03</v>
      </c>
      <c r="AY29" s="48">
        <f>Curves!Z30</f>
        <v>0.19500000000000001</v>
      </c>
      <c r="AZ29" s="48">
        <f>Curves!AK30</f>
        <v>0.03</v>
      </c>
      <c r="BA29" s="48">
        <f>Curves!Z30</f>
        <v>0.19500000000000001</v>
      </c>
      <c r="BB29" s="48">
        <f>Curves!AL30</f>
        <v>0.05</v>
      </c>
      <c r="BC29" s="48">
        <f>Curves!Z30</f>
        <v>0.19500000000000001</v>
      </c>
      <c r="BD29" s="48">
        <f>Curves!AO30</f>
        <v>0</v>
      </c>
      <c r="BE29" s="48">
        <f>Curves!AC30</f>
        <v>0.39500000000000002</v>
      </c>
      <c r="BF29" s="48">
        <f>Curves!AR30</f>
        <v>5.5E-2</v>
      </c>
      <c r="BG29" s="48">
        <f>Curves!Z30</f>
        <v>0.19500000000000001</v>
      </c>
      <c r="BH29" s="48">
        <f>Curves!AM30</f>
        <v>2.5000000000000001E-2</v>
      </c>
      <c r="BI29" s="48">
        <f t="shared" si="1"/>
        <v>0.245</v>
      </c>
      <c r="BJ29" s="48">
        <f t="shared" si="2"/>
        <v>0</v>
      </c>
      <c r="BK29" s="48">
        <v>0</v>
      </c>
      <c r="BL29" s="48">
        <f t="shared" si="3"/>
        <v>0.32500000000000001</v>
      </c>
      <c r="BM29" s="48">
        <v>0</v>
      </c>
      <c r="BN29" s="48">
        <f t="shared" si="4"/>
        <v>0.53500000000000003</v>
      </c>
      <c r="BO29" s="48">
        <f t="shared" si="5"/>
        <v>0.01</v>
      </c>
      <c r="BP29" s="48">
        <v>0</v>
      </c>
      <c r="BQ29" s="48">
        <f t="shared" si="6"/>
        <v>0.245</v>
      </c>
      <c r="BR29" s="48">
        <f t="shared" si="7"/>
        <v>0.28499999999999998</v>
      </c>
      <c r="BS29" s="48">
        <f t="shared" si="8"/>
        <v>0.32500000000000001</v>
      </c>
      <c r="BT29" s="48">
        <f>Curves!AE30</f>
        <v>0.13500000000000001</v>
      </c>
      <c r="BU29" s="48">
        <v>0</v>
      </c>
      <c r="BV29" s="48">
        <f t="shared" si="9"/>
        <v>0.19500000000000001</v>
      </c>
      <c r="BW29" s="48">
        <f>Curves!AN30</f>
        <v>0</v>
      </c>
      <c r="BX29" s="48">
        <f t="shared" si="10"/>
        <v>0.28499999999999998</v>
      </c>
      <c r="BY29" s="48">
        <f>Curves!AS30</f>
        <v>0</v>
      </c>
      <c r="BZ29" s="48">
        <f t="shared" si="11"/>
        <v>0.19500000000000001</v>
      </c>
      <c r="CA29" s="48">
        <f t="shared" si="12"/>
        <v>0.05</v>
      </c>
      <c r="CB29" s="48"/>
      <c r="CC29" s="48"/>
      <c r="CD29" s="49"/>
      <c r="CE29" s="48"/>
      <c r="CF29" s="49"/>
      <c r="CG29" s="48"/>
      <c r="CH29" s="48"/>
      <c r="CI29" s="48"/>
      <c r="CJ29" s="48"/>
      <c r="CK29" s="48"/>
    </row>
    <row r="30" spans="1:89">
      <c r="A30">
        <v>0.83507076418234449</v>
      </c>
      <c r="B30" t="str">
        <f t="shared" si="0"/>
        <v>0.32500.48500.58500.50500.16500.2200.3298800.53500.31500.31500.60500.49500.2900.5850.0050.5050.0050.4850.0050.3250.5050.5850.3950.005-0.2450.1550.28500.24500.39500.1950.030.1950.030.1950.050.19500.3950.0550.1950.02750.245000.32500.5350.0100.2450.2850.3250.13500.19500.28500.1950.05</v>
      </c>
      <c r="C30" s="21">
        <v>37591</v>
      </c>
      <c r="D30" s="48">
        <f>Curves!D31</f>
        <v>0.32500000000000001</v>
      </c>
      <c r="E30" s="48">
        <v>0</v>
      </c>
      <c r="F30" s="48">
        <f>Curves!I31</f>
        <v>0.48499999999999999</v>
      </c>
      <c r="G30" s="48">
        <v>0</v>
      </c>
      <c r="H30" s="48">
        <f>Curves!P31</f>
        <v>0.58499999999999996</v>
      </c>
      <c r="I30" s="48">
        <v>0</v>
      </c>
      <c r="J30" s="48">
        <f>Curves!L31</f>
        <v>0.505</v>
      </c>
      <c r="K30" s="48">
        <v>0</v>
      </c>
      <c r="L30" s="48">
        <f>Curves!U31</f>
        <v>0.16500000000000001</v>
      </c>
      <c r="M30" s="48">
        <v>0</v>
      </c>
      <c r="N30" s="48">
        <f>Curves!V31</f>
        <v>0.22</v>
      </c>
      <c r="O30" s="48">
        <v>0</v>
      </c>
      <c r="P30" s="48">
        <f>Curves!W31</f>
        <v>0.32988000000000001</v>
      </c>
      <c r="Q30" s="48">
        <v>0</v>
      </c>
      <c r="R30" s="48">
        <f>Curves!O31</f>
        <v>0.53500000000000003</v>
      </c>
      <c r="S30" s="48">
        <v>0</v>
      </c>
      <c r="T30" s="48">
        <f>Curves!F31</f>
        <v>0.315</v>
      </c>
      <c r="U30" s="48">
        <v>0</v>
      </c>
      <c r="V30" s="48">
        <f>Curves!H31</f>
        <v>0.315</v>
      </c>
      <c r="W30" s="48">
        <v>0</v>
      </c>
      <c r="X30" s="48">
        <f>Curves!S31</f>
        <v>0.60499999999999998</v>
      </c>
      <c r="Y30" s="48">
        <v>0</v>
      </c>
      <c r="Z30" s="48">
        <f>Curves!K31</f>
        <v>0.495</v>
      </c>
      <c r="AA30" s="48">
        <v>0</v>
      </c>
      <c r="AB30" s="48">
        <f>Curves!G31</f>
        <v>0.29000000000000004</v>
      </c>
      <c r="AC30" s="48">
        <v>0</v>
      </c>
      <c r="AD30" s="48">
        <f>Curves!R31</f>
        <v>0.58499999999999996</v>
      </c>
      <c r="AE30" s="48">
        <v>5.0000000000000001E-3</v>
      </c>
      <c r="AF30" s="48">
        <f>Curves!N31</f>
        <v>0.505</v>
      </c>
      <c r="AG30" s="48">
        <v>5.0000000000000001E-3</v>
      </c>
      <c r="AH30" s="48">
        <f>Curves!J31</f>
        <v>0.48499999999999999</v>
      </c>
      <c r="AI30" s="48">
        <v>5.0000000000000001E-3</v>
      </c>
      <c r="AJ30" s="48">
        <f>Curves!E31</f>
        <v>0.32500000000000001</v>
      </c>
      <c r="AK30" s="48">
        <f>Curves!M31</f>
        <v>0.505</v>
      </c>
      <c r="AL30" s="48">
        <f>Curves!Q31</f>
        <v>0.58499999999999996</v>
      </c>
      <c r="AM30" s="48">
        <f>Curves!AC31</f>
        <v>0.39500000000000002</v>
      </c>
      <c r="AN30" s="48">
        <f>Curves!AQ31</f>
        <v>5.0000000000000001E-3</v>
      </c>
      <c r="AO30" s="48">
        <f>Curves!AD31</f>
        <v>-0.245</v>
      </c>
      <c r="AP30" s="48">
        <f>Curves!AP31</f>
        <v>0.155</v>
      </c>
      <c r="AQ30" s="48">
        <f>Curves!AA31</f>
        <v>0.28499999999999998</v>
      </c>
      <c r="AR30" s="48">
        <f>Curves!AG31</f>
        <v>0</v>
      </c>
      <c r="AS30" s="48">
        <f>Curves!Y31</f>
        <v>0.245</v>
      </c>
      <c r="AT30" s="48">
        <f>Curves!AJ31</f>
        <v>0</v>
      </c>
      <c r="AU30" s="48">
        <f>Curves!AB31</f>
        <v>0.39500000000000002</v>
      </c>
      <c r="AV30" s="48">
        <f>Curves!AH31</f>
        <v>0</v>
      </c>
      <c r="AW30" s="48">
        <f>Curves!Z31</f>
        <v>0.19500000000000001</v>
      </c>
      <c r="AX30" s="48">
        <f>Curves!AI31</f>
        <v>0.03</v>
      </c>
      <c r="AY30" s="48">
        <f>Curves!Z31</f>
        <v>0.19500000000000001</v>
      </c>
      <c r="AZ30" s="48">
        <f>Curves!AK31</f>
        <v>0.03</v>
      </c>
      <c r="BA30" s="48">
        <f>Curves!Z31</f>
        <v>0.19500000000000001</v>
      </c>
      <c r="BB30" s="48">
        <f>Curves!AL31</f>
        <v>0.05</v>
      </c>
      <c r="BC30" s="48">
        <f>Curves!Z31</f>
        <v>0.19500000000000001</v>
      </c>
      <c r="BD30" s="48">
        <f>Curves!AO31</f>
        <v>0</v>
      </c>
      <c r="BE30" s="48">
        <f>Curves!AC31</f>
        <v>0.39500000000000002</v>
      </c>
      <c r="BF30" s="48">
        <f>Curves!AR31</f>
        <v>5.5E-2</v>
      </c>
      <c r="BG30" s="48">
        <f>Curves!Z31</f>
        <v>0.19500000000000001</v>
      </c>
      <c r="BH30" s="48">
        <f>Curves!AM31</f>
        <v>2.75E-2</v>
      </c>
      <c r="BI30" s="48">
        <f t="shared" si="1"/>
        <v>0.245</v>
      </c>
      <c r="BJ30" s="48">
        <f t="shared" si="2"/>
        <v>0</v>
      </c>
      <c r="BK30" s="48">
        <v>0</v>
      </c>
      <c r="BL30" s="48">
        <f t="shared" si="3"/>
        <v>0.32500000000000001</v>
      </c>
      <c r="BM30" s="48">
        <v>0</v>
      </c>
      <c r="BN30" s="48">
        <f t="shared" si="4"/>
        <v>0.53500000000000003</v>
      </c>
      <c r="BO30" s="48">
        <f t="shared" si="5"/>
        <v>0.01</v>
      </c>
      <c r="BP30" s="48">
        <v>0</v>
      </c>
      <c r="BQ30" s="48">
        <f t="shared" si="6"/>
        <v>0.245</v>
      </c>
      <c r="BR30" s="48">
        <f t="shared" si="7"/>
        <v>0.28499999999999998</v>
      </c>
      <c r="BS30" s="48">
        <f t="shared" si="8"/>
        <v>0.32500000000000001</v>
      </c>
      <c r="BT30" s="48">
        <f>Curves!AE31</f>
        <v>0.13500000000000001</v>
      </c>
      <c r="BU30" s="48">
        <v>0</v>
      </c>
      <c r="BV30" s="48">
        <f t="shared" si="9"/>
        <v>0.19500000000000001</v>
      </c>
      <c r="BW30" s="48">
        <f>Curves!AN31</f>
        <v>0</v>
      </c>
      <c r="BX30" s="48">
        <f t="shared" si="10"/>
        <v>0.28499999999999998</v>
      </c>
      <c r="BY30" s="48">
        <f>Curves!AS31</f>
        <v>0</v>
      </c>
      <c r="BZ30" s="48">
        <f t="shared" si="11"/>
        <v>0.19500000000000001</v>
      </c>
      <c r="CA30" s="48">
        <f t="shared" si="12"/>
        <v>0.05</v>
      </c>
      <c r="CB30" s="48"/>
      <c r="CC30" s="48"/>
      <c r="CD30" s="49"/>
      <c r="CE30" s="48"/>
      <c r="CF30" s="49"/>
      <c r="CG30" s="48"/>
      <c r="CH30" s="48"/>
      <c r="CI30" s="48"/>
      <c r="CJ30" s="48"/>
      <c r="CK30" s="48"/>
    </row>
    <row r="31" spans="1:89">
      <c r="A31">
        <v>0.82995033237430471</v>
      </c>
      <c r="B31" t="str">
        <f t="shared" si="0"/>
        <v>0.32500.48500.58500.50500.16500.2200.3313200.53500.31500.31500.60500.49500.2900.5850.0050.5050.0050.4850.0050.3250.5050.5850.3950.005-0.2450.1550.28500.24500.39500.1950.030.1950.030.1950.050.19500.3950.0550.1950.030.245000.32500.5350.0100.2450.2850.3250.13500.19500.28500.1950.05</v>
      </c>
      <c r="C31" s="21">
        <v>37622</v>
      </c>
      <c r="D31" s="48">
        <f>Curves!D32</f>
        <v>0.32500000000000001</v>
      </c>
      <c r="E31" s="48">
        <v>0</v>
      </c>
      <c r="F31" s="48">
        <f>Curves!I32</f>
        <v>0.48499999999999999</v>
      </c>
      <c r="G31" s="48">
        <v>0</v>
      </c>
      <c r="H31" s="48">
        <f>Curves!P32</f>
        <v>0.58499999999999996</v>
      </c>
      <c r="I31" s="48">
        <v>0</v>
      </c>
      <c r="J31" s="48">
        <f>Curves!L32</f>
        <v>0.505</v>
      </c>
      <c r="K31" s="48">
        <v>0</v>
      </c>
      <c r="L31" s="48">
        <f>Curves!U32</f>
        <v>0.16500000000000001</v>
      </c>
      <c r="M31" s="48">
        <v>0</v>
      </c>
      <c r="N31" s="48">
        <f>Curves!V32</f>
        <v>0.22</v>
      </c>
      <c r="O31" s="48">
        <v>0</v>
      </c>
      <c r="P31" s="48">
        <f>Curves!W32</f>
        <v>0.33132</v>
      </c>
      <c r="Q31" s="48">
        <v>0</v>
      </c>
      <c r="R31" s="48">
        <f>Curves!O32</f>
        <v>0.53500000000000003</v>
      </c>
      <c r="S31" s="48">
        <v>0</v>
      </c>
      <c r="T31" s="48">
        <f>Curves!F32</f>
        <v>0.315</v>
      </c>
      <c r="U31" s="48">
        <v>0</v>
      </c>
      <c r="V31" s="48">
        <f>Curves!H32</f>
        <v>0.315</v>
      </c>
      <c r="W31" s="48">
        <v>0</v>
      </c>
      <c r="X31" s="48">
        <f>Curves!S32</f>
        <v>0.60499999999999998</v>
      </c>
      <c r="Y31" s="48">
        <v>0</v>
      </c>
      <c r="Z31" s="48">
        <f>Curves!K32</f>
        <v>0.495</v>
      </c>
      <c r="AA31" s="48">
        <v>0</v>
      </c>
      <c r="AB31" s="48">
        <f>Curves!G32</f>
        <v>0.29000000000000004</v>
      </c>
      <c r="AC31" s="48">
        <v>0</v>
      </c>
      <c r="AD31" s="48">
        <f>Curves!R32</f>
        <v>0.58499999999999996</v>
      </c>
      <c r="AE31" s="48">
        <v>5.0000000000000001E-3</v>
      </c>
      <c r="AF31" s="48">
        <f>Curves!N32</f>
        <v>0.505</v>
      </c>
      <c r="AG31" s="48">
        <v>5.0000000000000001E-3</v>
      </c>
      <c r="AH31" s="48">
        <f>Curves!J32</f>
        <v>0.48499999999999999</v>
      </c>
      <c r="AI31" s="48">
        <v>5.0000000000000001E-3</v>
      </c>
      <c r="AJ31" s="48">
        <f>Curves!E32</f>
        <v>0.32500000000000001</v>
      </c>
      <c r="AK31" s="48">
        <f>Curves!M32</f>
        <v>0.505</v>
      </c>
      <c r="AL31" s="48">
        <f>Curves!Q32</f>
        <v>0.58499999999999996</v>
      </c>
      <c r="AM31" s="48">
        <f>Curves!AC32</f>
        <v>0.39500000000000002</v>
      </c>
      <c r="AN31" s="48">
        <f>Curves!AQ32</f>
        <v>5.0000000000000001E-3</v>
      </c>
      <c r="AO31" s="48">
        <f>Curves!AD32</f>
        <v>-0.245</v>
      </c>
      <c r="AP31" s="48">
        <f>Curves!AP32</f>
        <v>0.155</v>
      </c>
      <c r="AQ31" s="48">
        <f>Curves!AA32</f>
        <v>0.28499999999999998</v>
      </c>
      <c r="AR31" s="48">
        <f>Curves!AG32</f>
        <v>0</v>
      </c>
      <c r="AS31" s="48">
        <f>Curves!Y32</f>
        <v>0.245</v>
      </c>
      <c r="AT31" s="48">
        <f>Curves!AJ32</f>
        <v>0</v>
      </c>
      <c r="AU31" s="48">
        <f>Curves!AB32</f>
        <v>0.39500000000000002</v>
      </c>
      <c r="AV31" s="48">
        <f>Curves!AH32</f>
        <v>0</v>
      </c>
      <c r="AW31" s="48">
        <f>Curves!Z32</f>
        <v>0.19500000000000001</v>
      </c>
      <c r="AX31" s="48">
        <f>Curves!AI32</f>
        <v>0.03</v>
      </c>
      <c r="AY31" s="48">
        <f>Curves!Z32</f>
        <v>0.19500000000000001</v>
      </c>
      <c r="AZ31" s="48">
        <f>Curves!AK32</f>
        <v>0.03</v>
      </c>
      <c r="BA31" s="48">
        <f>Curves!Z32</f>
        <v>0.19500000000000001</v>
      </c>
      <c r="BB31" s="48">
        <f>Curves!AL32</f>
        <v>0.05</v>
      </c>
      <c r="BC31" s="48">
        <f>Curves!Z32</f>
        <v>0.19500000000000001</v>
      </c>
      <c r="BD31" s="48">
        <f>Curves!AO32</f>
        <v>0</v>
      </c>
      <c r="BE31" s="48">
        <f>Curves!AC32</f>
        <v>0.39500000000000002</v>
      </c>
      <c r="BF31" s="48">
        <f>Curves!AR32</f>
        <v>5.5E-2</v>
      </c>
      <c r="BG31" s="48">
        <f>Curves!Z32</f>
        <v>0.19500000000000001</v>
      </c>
      <c r="BH31" s="48">
        <f>Curves!AM32</f>
        <v>0.03</v>
      </c>
      <c r="BI31" s="48">
        <f t="shared" si="1"/>
        <v>0.245</v>
      </c>
      <c r="BJ31" s="48">
        <f t="shared" si="2"/>
        <v>0</v>
      </c>
      <c r="BK31" s="48">
        <v>0</v>
      </c>
      <c r="BL31" s="48">
        <f t="shared" si="3"/>
        <v>0.32500000000000001</v>
      </c>
      <c r="BM31" s="48">
        <v>0</v>
      </c>
      <c r="BN31" s="48">
        <f t="shared" si="4"/>
        <v>0.53500000000000003</v>
      </c>
      <c r="BO31" s="48">
        <f t="shared" si="5"/>
        <v>0.01</v>
      </c>
      <c r="BP31" s="48">
        <v>0</v>
      </c>
      <c r="BQ31" s="48">
        <f t="shared" si="6"/>
        <v>0.245</v>
      </c>
      <c r="BR31" s="48">
        <f t="shared" si="7"/>
        <v>0.28499999999999998</v>
      </c>
      <c r="BS31" s="48">
        <f t="shared" si="8"/>
        <v>0.32500000000000001</v>
      </c>
      <c r="BT31" s="48">
        <f>Curves!AE32</f>
        <v>0.13500000000000001</v>
      </c>
      <c r="BU31" s="48">
        <v>0</v>
      </c>
      <c r="BV31" s="48">
        <f t="shared" si="9"/>
        <v>0.19500000000000001</v>
      </c>
      <c r="BW31" s="48">
        <f>Curves!AN32</f>
        <v>0</v>
      </c>
      <c r="BX31" s="48">
        <f t="shared" si="10"/>
        <v>0.28499999999999998</v>
      </c>
      <c r="BY31" s="48">
        <f>Curves!AS32</f>
        <v>0</v>
      </c>
      <c r="BZ31" s="48">
        <f t="shared" si="11"/>
        <v>0.19500000000000001</v>
      </c>
      <c r="CA31" s="48">
        <f t="shared" si="12"/>
        <v>0.05</v>
      </c>
      <c r="CB31" s="48"/>
      <c r="CC31" s="48"/>
      <c r="CD31" s="49"/>
      <c r="CE31" s="48"/>
      <c r="CF31" s="49"/>
      <c r="CG31" s="48"/>
      <c r="CH31" s="48"/>
      <c r="CI31" s="48"/>
      <c r="CJ31" s="48"/>
      <c r="CK31" s="48"/>
    </row>
    <row r="32" spans="1:89">
      <c r="A32">
        <v>0.8248522861596842</v>
      </c>
      <c r="B32" t="str">
        <f t="shared" si="0"/>
        <v>0.32500.48500.58500.50500.16500.2200.325400.53500.31500.31500.60500.49500.2900.5850.0050.5050.0050.4850.0050.3250.5050.5850.3950.005-0.2450.1550.28500.24500.39500.1950.030.1950.030.1950.050.19500.3950.0550.1950.03250.245000.32500.5350.0100.2450.2850.3250.13500.19500.28500.1950.05</v>
      </c>
      <c r="C32" s="21">
        <v>37653</v>
      </c>
      <c r="D32" s="48">
        <f>Curves!D33</f>
        <v>0.32500000000000001</v>
      </c>
      <c r="E32" s="48">
        <v>0</v>
      </c>
      <c r="F32" s="48">
        <f>Curves!I33</f>
        <v>0.48499999999999999</v>
      </c>
      <c r="G32" s="48">
        <v>0</v>
      </c>
      <c r="H32" s="48">
        <f>Curves!P33</f>
        <v>0.58499999999999996</v>
      </c>
      <c r="I32" s="48">
        <v>0</v>
      </c>
      <c r="J32" s="48">
        <f>Curves!L33</f>
        <v>0.505</v>
      </c>
      <c r="K32" s="48">
        <v>0</v>
      </c>
      <c r="L32" s="48">
        <f>Curves!U33</f>
        <v>0.16500000000000001</v>
      </c>
      <c r="M32" s="48">
        <v>0</v>
      </c>
      <c r="N32" s="48">
        <f>Curves!V33</f>
        <v>0.22</v>
      </c>
      <c r="O32" s="48">
        <v>0</v>
      </c>
      <c r="P32" s="48">
        <f>Curves!W33</f>
        <v>0.32540000000000002</v>
      </c>
      <c r="Q32" s="48">
        <v>0</v>
      </c>
      <c r="R32" s="48">
        <f>Curves!O33</f>
        <v>0.53500000000000003</v>
      </c>
      <c r="S32" s="48">
        <v>0</v>
      </c>
      <c r="T32" s="48">
        <f>Curves!F33</f>
        <v>0.315</v>
      </c>
      <c r="U32" s="48">
        <v>0</v>
      </c>
      <c r="V32" s="48">
        <f>Curves!H33</f>
        <v>0.315</v>
      </c>
      <c r="W32" s="48">
        <v>0</v>
      </c>
      <c r="X32" s="48">
        <f>Curves!S33</f>
        <v>0.60499999999999998</v>
      </c>
      <c r="Y32" s="48">
        <v>0</v>
      </c>
      <c r="Z32" s="48">
        <f>Curves!K33</f>
        <v>0.495</v>
      </c>
      <c r="AA32" s="48">
        <v>0</v>
      </c>
      <c r="AB32" s="48">
        <f>Curves!G33</f>
        <v>0.29000000000000004</v>
      </c>
      <c r="AC32" s="48">
        <v>0</v>
      </c>
      <c r="AD32" s="48">
        <f>Curves!R33</f>
        <v>0.58499999999999996</v>
      </c>
      <c r="AE32" s="48">
        <v>5.0000000000000001E-3</v>
      </c>
      <c r="AF32" s="48">
        <f>Curves!N33</f>
        <v>0.505</v>
      </c>
      <c r="AG32" s="48">
        <v>5.0000000000000001E-3</v>
      </c>
      <c r="AH32" s="48">
        <f>Curves!J33</f>
        <v>0.48499999999999999</v>
      </c>
      <c r="AI32" s="48">
        <v>5.0000000000000001E-3</v>
      </c>
      <c r="AJ32" s="48">
        <f>Curves!E33</f>
        <v>0.32500000000000001</v>
      </c>
      <c r="AK32" s="48">
        <f>Curves!M33</f>
        <v>0.505</v>
      </c>
      <c r="AL32" s="48">
        <f>Curves!Q33</f>
        <v>0.58499999999999996</v>
      </c>
      <c r="AM32" s="48">
        <f>Curves!AC33</f>
        <v>0.39500000000000002</v>
      </c>
      <c r="AN32" s="48">
        <f>Curves!AQ33</f>
        <v>5.0000000000000001E-3</v>
      </c>
      <c r="AO32" s="48">
        <f>Curves!AD33</f>
        <v>-0.245</v>
      </c>
      <c r="AP32" s="48">
        <f>Curves!AP33</f>
        <v>0.155</v>
      </c>
      <c r="AQ32" s="48">
        <f>Curves!AA33</f>
        <v>0.28499999999999998</v>
      </c>
      <c r="AR32" s="48">
        <f>Curves!AG33</f>
        <v>0</v>
      </c>
      <c r="AS32" s="48">
        <f>Curves!Y33</f>
        <v>0.245</v>
      </c>
      <c r="AT32" s="48">
        <f>Curves!AJ33</f>
        <v>0</v>
      </c>
      <c r="AU32" s="48">
        <f>Curves!AB33</f>
        <v>0.39500000000000002</v>
      </c>
      <c r="AV32" s="48">
        <f>Curves!AH33</f>
        <v>0</v>
      </c>
      <c r="AW32" s="48">
        <f>Curves!Z33</f>
        <v>0.19500000000000001</v>
      </c>
      <c r="AX32" s="48">
        <f>Curves!AI33</f>
        <v>0.03</v>
      </c>
      <c r="AY32" s="48">
        <f>Curves!Z33</f>
        <v>0.19500000000000001</v>
      </c>
      <c r="AZ32" s="48">
        <f>Curves!AK33</f>
        <v>0.03</v>
      </c>
      <c r="BA32" s="48">
        <f>Curves!Z33</f>
        <v>0.19500000000000001</v>
      </c>
      <c r="BB32" s="48">
        <f>Curves!AL33</f>
        <v>0.05</v>
      </c>
      <c r="BC32" s="48">
        <f>Curves!Z33</f>
        <v>0.19500000000000001</v>
      </c>
      <c r="BD32" s="48">
        <f>Curves!AO33</f>
        <v>0</v>
      </c>
      <c r="BE32" s="48">
        <f>Curves!AC33</f>
        <v>0.39500000000000002</v>
      </c>
      <c r="BF32" s="48">
        <f>Curves!AR33</f>
        <v>5.5E-2</v>
      </c>
      <c r="BG32" s="48">
        <f>Curves!Z33</f>
        <v>0.19500000000000001</v>
      </c>
      <c r="BH32" s="48">
        <f>Curves!AM33</f>
        <v>3.2500000000000001E-2</v>
      </c>
      <c r="BI32" s="48">
        <f t="shared" si="1"/>
        <v>0.245</v>
      </c>
      <c r="BJ32" s="48">
        <f t="shared" si="2"/>
        <v>0</v>
      </c>
      <c r="BK32" s="48">
        <v>0</v>
      </c>
      <c r="BL32" s="48">
        <f t="shared" si="3"/>
        <v>0.32500000000000001</v>
      </c>
      <c r="BM32" s="48">
        <v>0</v>
      </c>
      <c r="BN32" s="48">
        <f t="shared" si="4"/>
        <v>0.53500000000000003</v>
      </c>
      <c r="BO32" s="48">
        <f t="shared" si="5"/>
        <v>0.01</v>
      </c>
      <c r="BP32" s="48">
        <v>0</v>
      </c>
      <c r="BQ32" s="48">
        <f t="shared" si="6"/>
        <v>0.245</v>
      </c>
      <c r="BR32" s="48">
        <f t="shared" si="7"/>
        <v>0.28499999999999998</v>
      </c>
      <c r="BS32" s="48">
        <f t="shared" si="8"/>
        <v>0.32500000000000001</v>
      </c>
      <c r="BT32" s="48">
        <f>Curves!AE33</f>
        <v>0.13500000000000001</v>
      </c>
      <c r="BU32" s="48">
        <v>0</v>
      </c>
      <c r="BV32" s="48">
        <f t="shared" si="9"/>
        <v>0.19500000000000001</v>
      </c>
      <c r="BW32" s="48">
        <f>Curves!AN33</f>
        <v>0</v>
      </c>
      <c r="BX32" s="48">
        <f t="shared" si="10"/>
        <v>0.28499999999999998</v>
      </c>
      <c r="BY32" s="48">
        <f>Curves!AS33</f>
        <v>0</v>
      </c>
      <c r="BZ32" s="48">
        <f t="shared" si="11"/>
        <v>0.19500000000000001</v>
      </c>
      <c r="CA32" s="48">
        <f t="shared" si="12"/>
        <v>0.05</v>
      </c>
      <c r="CB32" s="48"/>
      <c r="CC32" s="48"/>
      <c r="CD32" s="49"/>
      <c r="CE32" s="48"/>
      <c r="CF32" s="49"/>
      <c r="CG32" s="48"/>
      <c r="CH32" s="48"/>
      <c r="CI32" s="48"/>
      <c r="CJ32" s="48"/>
      <c r="CK32" s="48"/>
    </row>
    <row r="33" spans="1:89">
      <c r="A33">
        <v>0.82027298573189433</v>
      </c>
      <c r="B33" t="str">
        <f t="shared" si="0"/>
        <v>0.32500.48500.58500.50500.16500.2200.3188400.53500.31500.31500.60500.49500.2900.5850.0050.5050.0050.4850.0050.3250.5050.5850.3950.005-0.2450.1550.28500.24500.39500.1950.030.1950.030.1950.050.19500.3950.0550.1950.0350.245000.32500.5350.0100.2450.2850.3250.13500.19500.28500.1950.05</v>
      </c>
      <c r="C33" s="21">
        <v>37681</v>
      </c>
      <c r="D33" s="48">
        <f>Curves!D34</f>
        <v>0.32500000000000001</v>
      </c>
      <c r="E33" s="48">
        <v>0</v>
      </c>
      <c r="F33" s="48">
        <f>Curves!I34</f>
        <v>0.48499999999999999</v>
      </c>
      <c r="G33" s="48">
        <v>0</v>
      </c>
      <c r="H33" s="48">
        <f>Curves!P34</f>
        <v>0.58499999999999996</v>
      </c>
      <c r="I33" s="48">
        <v>0</v>
      </c>
      <c r="J33" s="48">
        <f>Curves!L34</f>
        <v>0.505</v>
      </c>
      <c r="K33" s="48">
        <v>0</v>
      </c>
      <c r="L33" s="48">
        <f>Curves!U34</f>
        <v>0.16500000000000001</v>
      </c>
      <c r="M33" s="48">
        <v>0</v>
      </c>
      <c r="N33" s="48">
        <f>Curves!V34</f>
        <v>0.22</v>
      </c>
      <c r="O33" s="48">
        <v>0</v>
      </c>
      <c r="P33" s="48">
        <f>Curves!W34</f>
        <v>0.31884000000000001</v>
      </c>
      <c r="Q33" s="48">
        <v>0</v>
      </c>
      <c r="R33" s="48">
        <f>Curves!O34</f>
        <v>0.53500000000000003</v>
      </c>
      <c r="S33" s="48">
        <v>0</v>
      </c>
      <c r="T33" s="48">
        <f>Curves!F34</f>
        <v>0.315</v>
      </c>
      <c r="U33" s="48">
        <v>0</v>
      </c>
      <c r="V33" s="48">
        <f>Curves!H34</f>
        <v>0.315</v>
      </c>
      <c r="W33" s="48">
        <v>0</v>
      </c>
      <c r="X33" s="48">
        <f>Curves!S34</f>
        <v>0.60499999999999998</v>
      </c>
      <c r="Y33" s="48">
        <v>0</v>
      </c>
      <c r="Z33" s="48">
        <f>Curves!K34</f>
        <v>0.495</v>
      </c>
      <c r="AA33" s="48">
        <v>0</v>
      </c>
      <c r="AB33" s="48">
        <f>Curves!G34</f>
        <v>0.29000000000000004</v>
      </c>
      <c r="AC33" s="48">
        <v>0</v>
      </c>
      <c r="AD33" s="48">
        <f>Curves!R34</f>
        <v>0.58499999999999996</v>
      </c>
      <c r="AE33" s="48">
        <v>5.0000000000000001E-3</v>
      </c>
      <c r="AF33" s="48">
        <f>Curves!N34</f>
        <v>0.505</v>
      </c>
      <c r="AG33" s="48">
        <v>5.0000000000000001E-3</v>
      </c>
      <c r="AH33" s="48">
        <f>Curves!J34</f>
        <v>0.48499999999999999</v>
      </c>
      <c r="AI33" s="48">
        <v>5.0000000000000001E-3</v>
      </c>
      <c r="AJ33" s="48">
        <f>Curves!E34</f>
        <v>0.32500000000000001</v>
      </c>
      <c r="AK33" s="48">
        <f>Curves!M34</f>
        <v>0.505</v>
      </c>
      <c r="AL33" s="48">
        <f>Curves!Q34</f>
        <v>0.58499999999999996</v>
      </c>
      <c r="AM33" s="48">
        <f>Curves!AC34</f>
        <v>0.39500000000000002</v>
      </c>
      <c r="AN33" s="48">
        <f>Curves!AQ34</f>
        <v>5.0000000000000001E-3</v>
      </c>
      <c r="AO33" s="48">
        <f>Curves!AD34</f>
        <v>-0.245</v>
      </c>
      <c r="AP33" s="48">
        <f>Curves!AP34</f>
        <v>0.155</v>
      </c>
      <c r="AQ33" s="48">
        <f>Curves!AA34</f>
        <v>0.28499999999999998</v>
      </c>
      <c r="AR33" s="48">
        <f>Curves!AG34</f>
        <v>0</v>
      </c>
      <c r="AS33" s="48">
        <f>Curves!Y34</f>
        <v>0.245</v>
      </c>
      <c r="AT33" s="48">
        <f>Curves!AJ34</f>
        <v>0</v>
      </c>
      <c r="AU33" s="48">
        <f>Curves!AB34</f>
        <v>0.39500000000000002</v>
      </c>
      <c r="AV33" s="48">
        <f>Curves!AH34</f>
        <v>0</v>
      </c>
      <c r="AW33" s="48">
        <f>Curves!Z34</f>
        <v>0.19500000000000001</v>
      </c>
      <c r="AX33" s="48">
        <f>Curves!AI34</f>
        <v>0.03</v>
      </c>
      <c r="AY33" s="48">
        <f>Curves!Z34</f>
        <v>0.19500000000000001</v>
      </c>
      <c r="AZ33" s="48">
        <f>Curves!AK34</f>
        <v>0.03</v>
      </c>
      <c r="BA33" s="48">
        <f>Curves!Z34</f>
        <v>0.19500000000000001</v>
      </c>
      <c r="BB33" s="48">
        <f>Curves!AL34</f>
        <v>0.05</v>
      </c>
      <c r="BC33" s="48">
        <f>Curves!Z34</f>
        <v>0.19500000000000001</v>
      </c>
      <c r="BD33" s="48">
        <f>Curves!AO34</f>
        <v>0</v>
      </c>
      <c r="BE33" s="48">
        <f>Curves!AC34</f>
        <v>0.39500000000000002</v>
      </c>
      <c r="BF33" s="48">
        <f>Curves!AR34</f>
        <v>5.5E-2</v>
      </c>
      <c r="BG33" s="48">
        <f>Curves!Z34</f>
        <v>0.19500000000000001</v>
      </c>
      <c r="BH33" s="48">
        <f>Curves!AM34</f>
        <v>3.5000000000000003E-2</v>
      </c>
      <c r="BI33" s="48">
        <f t="shared" si="1"/>
        <v>0.245</v>
      </c>
      <c r="BJ33" s="48">
        <f t="shared" si="2"/>
        <v>0</v>
      </c>
      <c r="BK33" s="48">
        <v>0</v>
      </c>
      <c r="BL33" s="48">
        <f t="shared" si="3"/>
        <v>0.32500000000000001</v>
      </c>
      <c r="BM33" s="48">
        <v>0</v>
      </c>
      <c r="BN33" s="48">
        <f t="shared" si="4"/>
        <v>0.53500000000000003</v>
      </c>
      <c r="BO33" s="48">
        <f t="shared" si="5"/>
        <v>0.01</v>
      </c>
      <c r="BP33" s="48">
        <v>0</v>
      </c>
      <c r="BQ33" s="48">
        <f t="shared" si="6"/>
        <v>0.245</v>
      </c>
      <c r="BR33" s="48">
        <f t="shared" si="7"/>
        <v>0.28499999999999998</v>
      </c>
      <c r="BS33" s="48">
        <f t="shared" si="8"/>
        <v>0.32500000000000001</v>
      </c>
      <c r="BT33" s="48">
        <f>Curves!AE34</f>
        <v>0.13500000000000001</v>
      </c>
      <c r="BU33" s="48">
        <v>0</v>
      </c>
      <c r="BV33" s="48">
        <f t="shared" si="9"/>
        <v>0.19500000000000001</v>
      </c>
      <c r="BW33" s="48">
        <f>Curves!AN34</f>
        <v>0</v>
      </c>
      <c r="BX33" s="48">
        <f t="shared" si="10"/>
        <v>0.28499999999999998</v>
      </c>
      <c r="BY33" s="48">
        <f>Curves!AS34</f>
        <v>0</v>
      </c>
      <c r="BZ33" s="48">
        <f t="shared" si="11"/>
        <v>0.19500000000000001</v>
      </c>
      <c r="CA33" s="48">
        <f t="shared" si="12"/>
        <v>0.05</v>
      </c>
      <c r="CB33" s="48"/>
      <c r="CC33" s="48"/>
      <c r="CD33" s="49"/>
      <c r="CE33" s="48"/>
      <c r="CF33" s="49"/>
      <c r="CG33" s="48"/>
      <c r="CH33" s="48"/>
      <c r="CI33" s="48"/>
      <c r="CJ33" s="48"/>
      <c r="CK33" s="48"/>
    </row>
    <row r="34" spans="1:89">
      <c r="A34">
        <v>0.8152510473354122</v>
      </c>
      <c r="B34" t="str">
        <f t="shared" si="0"/>
        <v>0.20500.20500.2300.2300.0049999999999999800.0600.20500.2500.19500.19500.2300.20500.1700.230.0050.230.0050.2050.0050.2050.230.230.2250-0.3550.1550.16500.16500.22500.090.0050.090.0050.090.040.0900.2250.040.090.00750.165000.20500.250.0100.1650.1650.2050.0300.0900.16500.090.04</v>
      </c>
      <c r="C34" s="21">
        <v>37712</v>
      </c>
      <c r="D34" s="48">
        <f>Curves!D35</f>
        <v>0.20499999999999999</v>
      </c>
      <c r="E34" s="48">
        <v>0</v>
      </c>
      <c r="F34" s="48">
        <f>Curves!I35</f>
        <v>0.20499999999999999</v>
      </c>
      <c r="G34" s="48">
        <v>0</v>
      </c>
      <c r="H34" s="48">
        <f>Curves!P35</f>
        <v>0.22999999999999998</v>
      </c>
      <c r="I34" s="48">
        <v>0</v>
      </c>
      <c r="J34" s="48">
        <f>Curves!L35</f>
        <v>0.22999999999999998</v>
      </c>
      <c r="K34" s="48">
        <v>0</v>
      </c>
      <c r="L34" s="48">
        <f>Curves!U35</f>
        <v>4.9999999999999767E-3</v>
      </c>
      <c r="M34" s="48">
        <v>0</v>
      </c>
      <c r="N34" s="48">
        <f>Curves!V35</f>
        <v>5.9999999999999977E-2</v>
      </c>
      <c r="O34" s="48">
        <v>0</v>
      </c>
      <c r="P34" s="48">
        <f>Curves!W35</f>
        <v>0.20499999999999999</v>
      </c>
      <c r="Q34" s="48">
        <v>0</v>
      </c>
      <c r="R34" s="48">
        <f>Curves!O35</f>
        <v>0.24999999999999997</v>
      </c>
      <c r="S34" s="48">
        <v>0</v>
      </c>
      <c r="T34" s="48">
        <f>Curves!F35</f>
        <v>0.19499999999999998</v>
      </c>
      <c r="U34" s="48">
        <v>0</v>
      </c>
      <c r="V34" s="48">
        <f>Curves!H35</f>
        <v>0.19499999999999998</v>
      </c>
      <c r="W34" s="48">
        <v>0</v>
      </c>
      <c r="X34" s="48">
        <f>Curves!S35</f>
        <v>0.22999999999999998</v>
      </c>
      <c r="Y34" s="48">
        <v>0</v>
      </c>
      <c r="Z34" s="48">
        <f>Curves!K35</f>
        <v>0.20499999999999999</v>
      </c>
      <c r="AA34" s="48">
        <v>0</v>
      </c>
      <c r="AB34" s="48">
        <f>Curves!G35</f>
        <v>0.16999999999999998</v>
      </c>
      <c r="AC34" s="48">
        <v>0</v>
      </c>
      <c r="AD34" s="48">
        <f>Curves!R35</f>
        <v>0.22999999999999998</v>
      </c>
      <c r="AE34" s="48">
        <v>5.0000000000000001E-3</v>
      </c>
      <c r="AF34" s="48">
        <f>Curves!N35</f>
        <v>0.22999999999999998</v>
      </c>
      <c r="AG34" s="48">
        <v>5.0000000000000001E-3</v>
      </c>
      <c r="AH34" s="48">
        <f>Curves!J35</f>
        <v>0.20499999999999999</v>
      </c>
      <c r="AI34" s="48">
        <v>5.0000000000000001E-3</v>
      </c>
      <c r="AJ34" s="48">
        <f>Curves!E35</f>
        <v>0.20499999999999999</v>
      </c>
      <c r="AK34" s="48">
        <f>Curves!M35</f>
        <v>0.22999999999999998</v>
      </c>
      <c r="AL34" s="48">
        <f>Curves!Q35</f>
        <v>0.22999999999999998</v>
      </c>
      <c r="AM34" s="48">
        <f>Curves!AC35</f>
        <v>0.22499999999999998</v>
      </c>
      <c r="AN34" s="48">
        <f>Curves!AQ35</f>
        <v>0</v>
      </c>
      <c r="AO34" s="48">
        <f>Curves!AD35</f>
        <v>-0.35499999999999998</v>
      </c>
      <c r="AP34" s="48">
        <f>Curves!AP35</f>
        <v>0.155</v>
      </c>
      <c r="AQ34" s="48">
        <f>Curves!AA35</f>
        <v>0.16499999999999998</v>
      </c>
      <c r="AR34" s="48">
        <f>Curves!AG35</f>
        <v>0</v>
      </c>
      <c r="AS34" s="48">
        <f>Curves!Y35</f>
        <v>0.16499999999999998</v>
      </c>
      <c r="AT34" s="48">
        <f>Curves!AJ35</f>
        <v>0</v>
      </c>
      <c r="AU34" s="48">
        <f>Curves!AB35</f>
        <v>0.22499999999999998</v>
      </c>
      <c r="AV34" s="48">
        <f>Curves!AH35</f>
        <v>0</v>
      </c>
      <c r="AW34" s="48">
        <f>Curves!Z35</f>
        <v>0.09</v>
      </c>
      <c r="AX34" s="48">
        <f>Curves!AI35</f>
        <v>5.0000000000000001E-3</v>
      </c>
      <c r="AY34" s="48">
        <f>Curves!Z35</f>
        <v>0.09</v>
      </c>
      <c r="AZ34" s="48">
        <f>Curves!AK35</f>
        <v>5.0000000000000001E-3</v>
      </c>
      <c r="BA34" s="48">
        <f>Curves!Z35</f>
        <v>0.09</v>
      </c>
      <c r="BB34" s="48">
        <f>Curves!AL35</f>
        <v>0.04</v>
      </c>
      <c r="BC34" s="48">
        <f>Curves!Z35</f>
        <v>0.09</v>
      </c>
      <c r="BD34" s="48">
        <f>Curves!AO35</f>
        <v>0</v>
      </c>
      <c r="BE34" s="48">
        <f>Curves!AC35</f>
        <v>0.22499999999999998</v>
      </c>
      <c r="BF34" s="48">
        <f>Curves!AR35</f>
        <v>0.04</v>
      </c>
      <c r="BG34" s="48">
        <f>Curves!Z35</f>
        <v>0.09</v>
      </c>
      <c r="BH34" s="48">
        <f>Curves!AM35</f>
        <v>7.4999999999999997E-3</v>
      </c>
      <c r="BI34" s="48">
        <f t="shared" si="1"/>
        <v>0.16499999999999998</v>
      </c>
      <c r="BJ34" s="48">
        <f t="shared" si="2"/>
        <v>0</v>
      </c>
      <c r="BK34" s="48">
        <v>0</v>
      </c>
      <c r="BL34" s="48">
        <f t="shared" si="3"/>
        <v>0.20499999999999999</v>
      </c>
      <c r="BM34" s="48">
        <v>0</v>
      </c>
      <c r="BN34" s="48">
        <f t="shared" si="4"/>
        <v>0.24999999999999997</v>
      </c>
      <c r="BO34" s="48">
        <f t="shared" si="5"/>
        <v>0.01</v>
      </c>
      <c r="BP34" s="48">
        <v>0</v>
      </c>
      <c r="BQ34" s="48">
        <f t="shared" si="6"/>
        <v>0.16499999999999998</v>
      </c>
      <c r="BR34" s="48">
        <f t="shared" si="7"/>
        <v>0.16499999999999998</v>
      </c>
      <c r="BS34" s="48">
        <f t="shared" si="8"/>
        <v>0.20499999999999999</v>
      </c>
      <c r="BT34" s="48">
        <f>Curves!AE35</f>
        <v>0.03</v>
      </c>
      <c r="BU34" s="48">
        <v>0</v>
      </c>
      <c r="BV34" s="48">
        <f t="shared" si="9"/>
        <v>0.09</v>
      </c>
      <c r="BW34" s="48">
        <f>Curves!AN35</f>
        <v>0</v>
      </c>
      <c r="BX34" s="48">
        <f t="shared" si="10"/>
        <v>0.16499999999999998</v>
      </c>
      <c r="BY34" s="48">
        <f>Curves!AS35</f>
        <v>0</v>
      </c>
      <c r="BZ34" s="48">
        <f t="shared" si="11"/>
        <v>0.09</v>
      </c>
      <c r="CA34" s="48">
        <f t="shared" si="12"/>
        <v>0.04</v>
      </c>
      <c r="CB34" s="48"/>
      <c r="CC34" s="48"/>
      <c r="CD34" s="49"/>
      <c r="CE34" s="48"/>
      <c r="CF34" s="49"/>
      <c r="CG34" s="48"/>
      <c r="CH34" s="48"/>
      <c r="CI34" s="48"/>
      <c r="CJ34" s="48"/>
      <c r="CK34" s="48"/>
    </row>
    <row r="35" spans="1:89">
      <c r="A35">
        <v>0.8104470013797469</v>
      </c>
      <c r="B35" t="str">
        <f t="shared" si="0"/>
        <v>0.20500.20500.2300.2300.0049999999999999800.0600.20500.2500.19500.19500.2300.20500.1700.230.0050.230.0050.2050.0050.2050.230.230.2250-0.3550.1550.16500.16500.22500.090.0050.090.0050.090.040.0900.2250.040.090.00750.165000.20500.250.0100.1650.1650.2050.0300.0900.16500.090.04</v>
      </c>
      <c r="C35" s="21">
        <v>37742</v>
      </c>
      <c r="D35" s="48">
        <f>Curves!D36</f>
        <v>0.20499999999999999</v>
      </c>
      <c r="E35" s="48">
        <v>0</v>
      </c>
      <c r="F35" s="48">
        <f>Curves!I36</f>
        <v>0.20499999999999999</v>
      </c>
      <c r="G35" s="48">
        <v>0</v>
      </c>
      <c r="H35" s="48">
        <f>Curves!P36</f>
        <v>0.22999999999999998</v>
      </c>
      <c r="I35" s="48">
        <v>0</v>
      </c>
      <c r="J35" s="48">
        <f>Curves!L36</f>
        <v>0.22999999999999998</v>
      </c>
      <c r="K35" s="48">
        <v>0</v>
      </c>
      <c r="L35" s="48">
        <f>Curves!U36</f>
        <v>4.9999999999999767E-3</v>
      </c>
      <c r="M35" s="48">
        <v>0</v>
      </c>
      <c r="N35" s="48">
        <f>Curves!V36</f>
        <v>5.9999999999999977E-2</v>
      </c>
      <c r="O35" s="48">
        <v>0</v>
      </c>
      <c r="P35" s="48">
        <f>Curves!W36</f>
        <v>0.20499999999999999</v>
      </c>
      <c r="Q35" s="48">
        <v>0</v>
      </c>
      <c r="R35" s="48">
        <f>Curves!O36</f>
        <v>0.24999999999999997</v>
      </c>
      <c r="S35" s="48">
        <v>0</v>
      </c>
      <c r="T35" s="48">
        <f>Curves!F36</f>
        <v>0.19499999999999998</v>
      </c>
      <c r="U35" s="48">
        <v>0</v>
      </c>
      <c r="V35" s="48">
        <f>Curves!H36</f>
        <v>0.19499999999999998</v>
      </c>
      <c r="W35" s="48">
        <v>0</v>
      </c>
      <c r="X35" s="48">
        <f>Curves!S36</f>
        <v>0.22999999999999998</v>
      </c>
      <c r="Y35" s="48">
        <v>0</v>
      </c>
      <c r="Z35" s="48">
        <f>Curves!K36</f>
        <v>0.20499999999999999</v>
      </c>
      <c r="AA35" s="48">
        <v>0</v>
      </c>
      <c r="AB35" s="48">
        <f>Curves!G36</f>
        <v>0.16999999999999998</v>
      </c>
      <c r="AC35" s="48">
        <v>0</v>
      </c>
      <c r="AD35" s="48">
        <f>Curves!R36</f>
        <v>0.22999999999999998</v>
      </c>
      <c r="AE35" s="48">
        <v>5.0000000000000001E-3</v>
      </c>
      <c r="AF35" s="48">
        <f>Curves!N36</f>
        <v>0.22999999999999998</v>
      </c>
      <c r="AG35" s="48">
        <v>5.0000000000000001E-3</v>
      </c>
      <c r="AH35" s="48">
        <f>Curves!J36</f>
        <v>0.20499999999999999</v>
      </c>
      <c r="AI35" s="48">
        <v>5.0000000000000001E-3</v>
      </c>
      <c r="AJ35" s="48">
        <f>Curves!E36</f>
        <v>0.20499999999999999</v>
      </c>
      <c r="AK35" s="48">
        <f>Curves!M36</f>
        <v>0.22999999999999998</v>
      </c>
      <c r="AL35" s="48">
        <f>Curves!Q36</f>
        <v>0.22999999999999998</v>
      </c>
      <c r="AM35" s="48">
        <f>Curves!AC36</f>
        <v>0.22499999999999998</v>
      </c>
      <c r="AN35" s="48">
        <f>Curves!AQ36</f>
        <v>0</v>
      </c>
      <c r="AO35" s="48">
        <f>Curves!AD36</f>
        <v>-0.35499999999999998</v>
      </c>
      <c r="AP35" s="48">
        <f>Curves!AP36</f>
        <v>0.155</v>
      </c>
      <c r="AQ35" s="48">
        <f>Curves!AA36</f>
        <v>0.16499999999999998</v>
      </c>
      <c r="AR35" s="48">
        <f>Curves!AG36</f>
        <v>0</v>
      </c>
      <c r="AS35" s="48">
        <f>Curves!Y36</f>
        <v>0.16499999999999998</v>
      </c>
      <c r="AT35" s="48">
        <f>Curves!AJ36</f>
        <v>0</v>
      </c>
      <c r="AU35" s="48">
        <f>Curves!AB36</f>
        <v>0.22499999999999998</v>
      </c>
      <c r="AV35" s="48">
        <f>Curves!AH36</f>
        <v>0</v>
      </c>
      <c r="AW35" s="48">
        <f>Curves!Z36</f>
        <v>0.09</v>
      </c>
      <c r="AX35" s="48">
        <f>Curves!AI36</f>
        <v>5.0000000000000001E-3</v>
      </c>
      <c r="AY35" s="48">
        <f>Curves!Z36</f>
        <v>0.09</v>
      </c>
      <c r="AZ35" s="48">
        <f>Curves!AK36</f>
        <v>5.0000000000000001E-3</v>
      </c>
      <c r="BA35" s="48">
        <f>Curves!Z36</f>
        <v>0.09</v>
      </c>
      <c r="BB35" s="48">
        <f>Curves!AL36</f>
        <v>0.04</v>
      </c>
      <c r="BC35" s="48">
        <f>Curves!Z36</f>
        <v>0.09</v>
      </c>
      <c r="BD35" s="48">
        <f>Curves!AO36</f>
        <v>0</v>
      </c>
      <c r="BE35" s="48">
        <f>Curves!AC36</f>
        <v>0.22499999999999998</v>
      </c>
      <c r="BF35" s="48">
        <f>Curves!AR36</f>
        <v>0.04</v>
      </c>
      <c r="BG35" s="48">
        <f>Curves!Z36</f>
        <v>0.09</v>
      </c>
      <c r="BH35" s="48">
        <f>Curves!AM36</f>
        <v>7.4999999999999997E-3</v>
      </c>
      <c r="BI35" s="48">
        <f t="shared" si="1"/>
        <v>0.16499999999999998</v>
      </c>
      <c r="BJ35" s="48">
        <f t="shared" si="2"/>
        <v>0</v>
      </c>
      <c r="BK35" s="48">
        <v>0</v>
      </c>
      <c r="BL35" s="48">
        <f t="shared" si="3"/>
        <v>0.20499999999999999</v>
      </c>
      <c r="BM35" s="48">
        <v>0</v>
      </c>
      <c r="BN35" s="48">
        <f t="shared" si="4"/>
        <v>0.24999999999999997</v>
      </c>
      <c r="BO35" s="48">
        <f t="shared" si="5"/>
        <v>0.01</v>
      </c>
      <c r="BP35" s="48">
        <v>0</v>
      </c>
      <c r="BQ35" s="48">
        <f t="shared" si="6"/>
        <v>0.16499999999999998</v>
      </c>
      <c r="BR35" s="48">
        <f t="shared" si="7"/>
        <v>0.16499999999999998</v>
      </c>
      <c r="BS35" s="48">
        <f t="shared" si="8"/>
        <v>0.20499999999999999</v>
      </c>
      <c r="BT35" s="48">
        <f>Curves!AE36</f>
        <v>0.03</v>
      </c>
      <c r="BU35" s="48">
        <v>0</v>
      </c>
      <c r="BV35" s="48">
        <f t="shared" si="9"/>
        <v>0.09</v>
      </c>
      <c r="BW35" s="48">
        <f>Curves!AN36</f>
        <v>0</v>
      </c>
      <c r="BX35" s="48">
        <f t="shared" si="10"/>
        <v>0.16499999999999998</v>
      </c>
      <c r="BY35" s="48">
        <f>Curves!AS36</f>
        <v>0</v>
      </c>
      <c r="BZ35" s="48">
        <f t="shared" si="11"/>
        <v>0.09</v>
      </c>
      <c r="CA35" s="48">
        <f t="shared" si="12"/>
        <v>0.04</v>
      </c>
      <c r="CB35" s="48"/>
      <c r="CC35" s="48"/>
      <c r="CD35" s="49"/>
      <c r="CE35" s="48"/>
      <c r="CF35" s="49"/>
      <c r="CG35" s="48"/>
      <c r="CH35" s="48"/>
      <c r="CI35" s="48"/>
      <c r="CJ35" s="48"/>
      <c r="CK35" s="48"/>
    </row>
    <row r="36" spans="1:89">
      <c r="A36">
        <v>0.80551360329393817</v>
      </c>
      <c r="B36" t="str">
        <f t="shared" si="0"/>
        <v>0.20500.20500.2300.2300.0049999999999999800.0600.20500.2500.19500.19500.2300.20500.1700.230.0050.230.0050.2050.0050.2050.230.230.2250-0.3550.1550.16500.16500.22500.090.0050.090.0050.090.040.0900.2250.040.090.00750.165000.20500.250.0100.1650.1650.2050.0300.0900.16500.090.04</v>
      </c>
      <c r="C36" s="21">
        <v>37773</v>
      </c>
      <c r="D36" s="48">
        <f>Curves!D37</f>
        <v>0.20499999999999999</v>
      </c>
      <c r="E36" s="48">
        <v>0</v>
      </c>
      <c r="F36" s="48">
        <f>Curves!I37</f>
        <v>0.20499999999999999</v>
      </c>
      <c r="G36" s="48">
        <v>0</v>
      </c>
      <c r="H36" s="48">
        <f>Curves!P37</f>
        <v>0.22999999999999998</v>
      </c>
      <c r="I36" s="48">
        <v>0</v>
      </c>
      <c r="J36" s="48">
        <f>Curves!L37</f>
        <v>0.22999999999999998</v>
      </c>
      <c r="K36" s="48">
        <v>0</v>
      </c>
      <c r="L36" s="48">
        <f>Curves!U37</f>
        <v>4.9999999999999767E-3</v>
      </c>
      <c r="M36" s="48">
        <v>0</v>
      </c>
      <c r="N36" s="48">
        <f>Curves!V37</f>
        <v>5.9999999999999977E-2</v>
      </c>
      <c r="O36" s="48">
        <v>0</v>
      </c>
      <c r="P36" s="48">
        <f>Curves!W37</f>
        <v>0.20499999999999999</v>
      </c>
      <c r="Q36" s="48">
        <v>0</v>
      </c>
      <c r="R36" s="48">
        <f>Curves!O37</f>
        <v>0.24999999999999997</v>
      </c>
      <c r="S36" s="48">
        <v>0</v>
      </c>
      <c r="T36" s="48">
        <f>Curves!F37</f>
        <v>0.19499999999999998</v>
      </c>
      <c r="U36" s="48">
        <v>0</v>
      </c>
      <c r="V36" s="48">
        <f>Curves!H37</f>
        <v>0.19499999999999998</v>
      </c>
      <c r="W36" s="48">
        <v>0</v>
      </c>
      <c r="X36" s="48">
        <f>Curves!S37</f>
        <v>0.22999999999999998</v>
      </c>
      <c r="Y36" s="48">
        <v>0</v>
      </c>
      <c r="Z36" s="48">
        <f>Curves!K37</f>
        <v>0.20499999999999999</v>
      </c>
      <c r="AA36" s="48">
        <v>0</v>
      </c>
      <c r="AB36" s="48">
        <f>Curves!G37</f>
        <v>0.16999999999999998</v>
      </c>
      <c r="AC36" s="48">
        <v>0</v>
      </c>
      <c r="AD36" s="48">
        <f>Curves!R37</f>
        <v>0.22999999999999998</v>
      </c>
      <c r="AE36" s="48">
        <v>5.0000000000000001E-3</v>
      </c>
      <c r="AF36" s="48">
        <f>Curves!N37</f>
        <v>0.22999999999999998</v>
      </c>
      <c r="AG36" s="48">
        <v>5.0000000000000001E-3</v>
      </c>
      <c r="AH36" s="48">
        <f>Curves!J37</f>
        <v>0.20499999999999999</v>
      </c>
      <c r="AI36" s="48">
        <v>5.0000000000000001E-3</v>
      </c>
      <c r="AJ36" s="48">
        <f>Curves!E37</f>
        <v>0.20499999999999999</v>
      </c>
      <c r="AK36" s="48">
        <f>Curves!M37</f>
        <v>0.22999999999999998</v>
      </c>
      <c r="AL36" s="48">
        <f>Curves!Q37</f>
        <v>0.22999999999999998</v>
      </c>
      <c r="AM36" s="48">
        <f>Curves!AC37</f>
        <v>0.22499999999999998</v>
      </c>
      <c r="AN36" s="48">
        <f>Curves!AQ37</f>
        <v>0</v>
      </c>
      <c r="AO36" s="48">
        <f>Curves!AD37</f>
        <v>-0.35499999999999998</v>
      </c>
      <c r="AP36" s="48">
        <f>Curves!AP37</f>
        <v>0.155</v>
      </c>
      <c r="AQ36" s="48">
        <f>Curves!AA37</f>
        <v>0.16499999999999998</v>
      </c>
      <c r="AR36" s="48">
        <f>Curves!AG37</f>
        <v>0</v>
      </c>
      <c r="AS36" s="48">
        <f>Curves!Y37</f>
        <v>0.16499999999999998</v>
      </c>
      <c r="AT36" s="48">
        <f>Curves!AJ37</f>
        <v>0</v>
      </c>
      <c r="AU36" s="48">
        <f>Curves!AB37</f>
        <v>0.22499999999999998</v>
      </c>
      <c r="AV36" s="48">
        <f>Curves!AH37</f>
        <v>0</v>
      </c>
      <c r="AW36" s="48">
        <f>Curves!Z37</f>
        <v>0.09</v>
      </c>
      <c r="AX36" s="48">
        <f>Curves!AI37</f>
        <v>5.0000000000000001E-3</v>
      </c>
      <c r="AY36" s="48">
        <f>Curves!Z37</f>
        <v>0.09</v>
      </c>
      <c r="AZ36" s="48">
        <f>Curves!AK37</f>
        <v>5.0000000000000001E-3</v>
      </c>
      <c r="BA36" s="48">
        <f>Curves!Z37</f>
        <v>0.09</v>
      </c>
      <c r="BB36" s="48">
        <f>Curves!AL37</f>
        <v>0.04</v>
      </c>
      <c r="BC36" s="48">
        <f>Curves!Z37</f>
        <v>0.09</v>
      </c>
      <c r="BD36" s="48">
        <f>Curves!AO37</f>
        <v>0</v>
      </c>
      <c r="BE36" s="48">
        <f>Curves!AC37</f>
        <v>0.22499999999999998</v>
      </c>
      <c r="BF36" s="48">
        <f>Curves!AR37</f>
        <v>0.04</v>
      </c>
      <c r="BG36" s="48">
        <f>Curves!Z37</f>
        <v>0.09</v>
      </c>
      <c r="BH36" s="48">
        <f>Curves!AM37</f>
        <v>7.4999999999999997E-3</v>
      </c>
      <c r="BI36" s="48">
        <f t="shared" si="1"/>
        <v>0.16499999999999998</v>
      </c>
      <c r="BJ36" s="48">
        <f t="shared" si="2"/>
        <v>0</v>
      </c>
      <c r="BK36" s="48">
        <v>0</v>
      </c>
      <c r="BL36" s="48">
        <f t="shared" si="3"/>
        <v>0.20499999999999999</v>
      </c>
      <c r="BM36" s="48">
        <v>0</v>
      </c>
      <c r="BN36" s="48">
        <f t="shared" si="4"/>
        <v>0.24999999999999997</v>
      </c>
      <c r="BO36" s="48">
        <f t="shared" si="5"/>
        <v>0.01</v>
      </c>
      <c r="BP36" s="48">
        <v>0</v>
      </c>
      <c r="BQ36" s="48">
        <f t="shared" si="6"/>
        <v>0.16499999999999998</v>
      </c>
      <c r="BR36" s="48">
        <f t="shared" si="7"/>
        <v>0.16499999999999998</v>
      </c>
      <c r="BS36" s="48">
        <f t="shared" si="8"/>
        <v>0.20499999999999999</v>
      </c>
      <c r="BT36" s="48">
        <f>Curves!AE37</f>
        <v>0.03</v>
      </c>
      <c r="BU36" s="48">
        <v>0</v>
      </c>
      <c r="BV36" s="48">
        <f t="shared" si="9"/>
        <v>0.09</v>
      </c>
      <c r="BW36" s="48">
        <f>Curves!AN37</f>
        <v>0</v>
      </c>
      <c r="BX36" s="48">
        <f t="shared" si="10"/>
        <v>0.16499999999999998</v>
      </c>
      <c r="BY36" s="48">
        <f>Curves!AS37</f>
        <v>0</v>
      </c>
      <c r="BZ36" s="48">
        <f t="shared" si="11"/>
        <v>0.09</v>
      </c>
      <c r="CA36" s="48">
        <f t="shared" si="12"/>
        <v>0.04</v>
      </c>
      <c r="CB36" s="48"/>
      <c r="CC36" s="48"/>
      <c r="CD36" s="49"/>
      <c r="CE36" s="48"/>
      <c r="CF36" s="49"/>
      <c r="CG36" s="48"/>
      <c r="CH36" s="48"/>
      <c r="CI36" s="48"/>
      <c r="CJ36" s="48"/>
      <c r="CK36" s="48"/>
    </row>
    <row r="37" spans="1:89">
      <c r="A37">
        <v>0.80076595522473693</v>
      </c>
      <c r="B37" t="str">
        <f t="shared" si="0"/>
        <v>0.20500.20500.2300.2300.0049999999999999800.0600.20500.2500.19500.19500.2300.20500.1700.230.0050.230.0050.2050.0050.2050.230.230.2250-0.3550.1550.16500.16500.22500.090.0050.090.0050.090.040.0900.2250.040.090.010.165000.20500.250.0100.1650.1650.2050.0300.0900.16500.090.04</v>
      </c>
      <c r="C37" s="21">
        <v>37803</v>
      </c>
      <c r="D37" s="48">
        <f>Curves!D38</f>
        <v>0.20499999999999999</v>
      </c>
      <c r="E37" s="48">
        <v>0</v>
      </c>
      <c r="F37" s="48">
        <f>Curves!I38</f>
        <v>0.20499999999999999</v>
      </c>
      <c r="G37" s="48">
        <v>0</v>
      </c>
      <c r="H37" s="48">
        <f>Curves!P38</f>
        <v>0.22999999999999998</v>
      </c>
      <c r="I37" s="48">
        <v>0</v>
      </c>
      <c r="J37" s="48">
        <f>Curves!L38</f>
        <v>0.22999999999999998</v>
      </c>
      <c r="K37" s="48">
        <v>0</v>
      </c>
      <c r="L37" s="48">
        <f>Curves!U38</f>
        <v>4.9999999999999767E-3</v>
      </c>
      <c r="M37" s="48">
        <v>0</v>
      </c>
      <c r="N37" s="48">
        <f>Curves!V38</f>
        <v>5.9999999999999977E-2</v>
      </c>
      <c r="O37" s="48">
        <v>0</v>
      </c>
      <c r="P37" s="48">
        <f>Curves!W38</f>
        <v>0.20499999999999999</v>
      </c>
      <c r="Q37" s="48">
        <v>0</v>
      </c>
      <c r="R37" s="48">
        <f>Curves!O38</f>
        <v>0.24999999999999997</v>
      </c>
      <c r="S37" s="48">
        <v>0</v>
      </c>
      <c r="T37" s="48">
        <f>Curves!F38</f>
        <v>0.19499999999999998</v>
      </c>
      <c r="U37" s="48">
        <v>0</v>
      </c>
      <c r="V37" s="48">
        <f>Curves!H38</f>
        <v>0.19499999999999998</v>
      </c>
      <c r="W37" s="48">
        <v>0</v>
      </c>
      <c r="X37" s="48">
        <f>Curves!S38</f>
        <v>0.22999999999999998</v>
      </c>
      <c r="Y37" s="48">
        <v>0</v>
      </c>
      <c r="Z37" s="48">
        <f>Curves!K38</f>
        <v>0.20499999999999999</v>
      </c>
      <c r="AA37" s="48">
        <v>0</v>
      </c>
      <c r="AB37" s="48">
        <f>Curves!G38</f>
        <v>0.16999999999999998</v>
      </c>
      <c r="AC37" s="48">
        <v>0</v>
      </c>
      <c r="AD37" s="48">
        <f>Curves!R38</f>
        <v>0.22999999999999998</v>
      </c>
      <c r="AE37" s="48">
        <v>5.0000000000000001E-3</v>
      </c>
      <c r="AF37" s="48">
        <f>Curves!N38</f>
        <v>0.22999999999999998</v>
      </c>
      <c r="AG37" s="48">
        <v>5.0000000000000001E-3</v>
      </c>
      <c r="AH37" s="48">
        <f>Curves!J38</f>
        <v>0.20499999999999999</v>
      </c>
      <c r="AI37" s="48">
        <v>5.0000000000000001E-3</v>
      </c>
      <c r="AJ37" s="48">
        <f>Curves!E38</f>
        <v>0.20499999999999999</v>
      </c>
      <c r="AK37" s="48">
        <f>Curves!M38</f>
        <v>0.22999999999999998</v>
      </c>
      <c r="AL37" s="48">
        <f>Curves!Q38</f>
        <v>0.22999999999999998</v>
      </c>
      <c r="AM37" s="48">
        <f>Curves!AC38</f>
        <v>0.22499999999999998</v>
      </c>
      <c r="AN37" s="48">
        <f>Curves!AQ38</f>
        <v>0</v>
      </c>
      <c r="AO37" s="48">
        <f>Curves!AD38</f>
        <v>-0.35499999999999998</v>
      </c>
      <c r="AP37" s="48">
        <f>Curves!AP38</f>
        <v>0.155</v>
      </c>
      <c r="AQ37" s="48">
        <f>Curves!AA38</f>
        <v>0.16499999999999998</v>
      </c>
      <c r="AR37" s="48">
        <f>Curves!AG38</f>
        <v>0</v>
      </c>
      <c r="AS37" s="48">
        <f>Curves!Y38</f>
        <v>0.16499999999999998</v>
      </c>
      <c r="AT37" s="48">
        <f>Curves!AJ38</f>
        <v>0</v>
      </c>
      <c r="AU37" s="48">
        <f>Curves!AB38</f>
        <v>0.22499999999999998</v>
      </c>
      <c r="AV37" s="48">
        <f>Curves!AH38</f>
        <v>0</v>
      </c>
      <c r="AW37" s="48">
        <f>Curves!Z38</f>
        <v>0.09</v>
      </c>
      <c r="AX37" s="48">
        <f>Curves!AI38</f>
        <v>5.0000000000000001E-3</v>
      </c>
      <c r="AY37" s="48">
        <f>Curves!Z38</f>
        <v>0.09</v>
      </c>
      <c r="AZ37" s="48">
        <f>Curves!AK38</f>
        <v>5.0000000000000001E-3</v>
      </c>
      <c r="BA37" s="48">
        <f>Curves!Z38</f>
        <v>0.09</v>
      </c>
      <c r="BB37" s="48">
        <f>Curves!AL38</f>
        <v>0.04</v>
      </c>
      <c r="BC37" s="48">
        <f>Curves!Z38</f>
        <v>0.09</v>
      </c>
      <c r="BD37" s="48">
        <f>Curves!AO38</f>
        <v>0</v>
      </c>
      <c r="BE37" s="48">
        <f>Curves!AC38</f>
        <v>0.22499999999999998</v>
      </c>
      <c r="BF37" s="48">
        <f>Curves!AR38</f>
        <v>0.04</v>
      </c>
      <c r="BG37" s="48">
        <f>Curves!Z38</f>
        <v>0.09</v>
      </c>
      <c r="BH37" s="48">
        <f>Curves!AM38</f>
        <v>0.01</v>
      </c>
      <c r="BI37" s="48">
        <f t="shared" si="1"/>
        <v>0.16499999999999998</v>
      </c>
      <c r="BJ37" s="48">
        <f t="shared" si="2"/>
        <v>0</v>
      </c>
      <c r="BK37" s="48">
        <v>0</v>
      </c>
      <c r="BL37" s="48">
        <f t="shared" si="3"/>
        <v>0.20499999999999999</v>
      </c>
      <c r="BM37" s="48">
        <v>0</v>
      </c>
      <c r="BN37" s="48">
        <f t="shared" si="4"/>
        <v>0.24999999999999997</v>
      </c>
      <c r="BO37" s="48">
        <f t="shared" si="5"/>
        <v>0.01</v>
      </c>
      <c r="BP37" s="48">
        <v>0</v>
      </c>
      <c r="BQ37" s="48">
        <f t="shared" si="6"/>
        <v>0.16499999999999998</v>
      </c>
      <c r="BR37" s="48">
        <f t="shared" si="7"/>
        <v>0.16499999999999998</v>
      </c>
      <c r="BS37" s="48">
        <f t="shared" si="8"/>
        <v>0.20499999999999999</v>
      </c>
      <c r="BT37" s="48">
        <f>Curves!AE38</f>
        <v>0.03</v>
      </c>
      <c r="BU37" s="48">
        <v>0</v>
      </c>
      <c r="BV37" s="48">
        <f t="shared" si="9"/>
        <v>0.09</v>
      </c>
      <c r="BW37" s="48">
        <f>Curves!AN38</f>
        <v>0</v>
      </c>
      <c r="BX37" s="48">
        <f t="shared" si="10"/>
        <v>0.16499999999999998</v>
      </c>
      <c r="BY37" s="48">
        <f>Curves!AS38</f>
        <v>0</v>
      </c>
      <c r="BZ37" s="48">
        <f t="shared" si="11"/>
        <v>0.09</v>
      </c>
      <c r="CA37" s="48">
        <f t="shared" si="12"/>
        <v>0.04</v>
      </c>
      <c r="CB37" s="48"/>
      <c r="CC37" s="48"/>
      <c r="CD37" s="49"/>
      <c r="CE37" s="48"/>
      <c r="CF37" s="49"/>
      <c r="CG37" s="48"/>
      <c r="CH37" s="48"/>
      <c r="CI37" s="48"/>
      <c r="CJ37" s="48"/>
      <c r="CK37" s="48"/>
    </row>
    <row r="38" spans="1:89">
      <c r="A38">
        <v>0.79588591693033928</v>
      </c>
      <c r="B38" t="str">
        <f t="shared" si="0"/>
        <v>0.20500.20500.2300.2300.0049999999999999800.0600.20500.2500.19500.19500.2300.20500.1700.230.0050.230.0050.2050.0050.2050.230.230.2250-0.3550.1550.16500.16500.22500.090.0050.090.0050.090.040.0900.2250.040.090.01250.165000.20500.250.0100.1650.1650.2050.0300.0900.16500.090.04</v>
      </c>
      <c r="C38" s="21">
        <v>37834</v>
      </c>
      <c r="D38" s="48">
        <f>Curves!D39</f>
        <v>0.20499999999999999</v>
      </c>
      <c r="E38" s="48">
        <v>0</v>
      </c>
      <c r="F38" s="48">
        <f>Curves!I39</f>
        <v>0.20499999999999999</v>
      </c>
      <c r="G38" s="48">
        <v>0</v>
      </c>
      <c r="H38" s="48">
        <f>Curves!P39</f>
        <v>0.22999999999999998</v>
      </c>
      <c r="I38" s="48">
        <v>0</v>
      </c>
      <c r="J38" s="48">
        <f>Curves!L39</f>
        <v>0.22999999999999998</v>
      </c>
      <c r="K38" s="48">
        <v>0</v>
      </c>
      <c r="L38" s="48">
        <f>Curves!U39</f>
        <v>4.9999999999999767E-3</v>
      </c>
      <c r="M38" s="48">
        <v>0</v>
      </c>
      <c r="N38" s="48">
        <f>Curves!V39</f>
        <v>5.9999999999999977E-2</v>
      </c>
      <c r="O38" s="48">
        <v>0</v>
      </c>
      <c r="P38" s="48">
        <f>Curves!W39</f>
        <v>0.20499999999999999</v>
      </c>
      <c r="Q38" s="48">
        <v>0</v>
      </c>
      <c r="R38" s="48">
        <f>Curves!O39</f>
        <v>0.24999999999999997</v>
      </c>
      <c r="S38" s="48">
        <v>0</v>
      </c>
      <c r="T38" s="48">
        <f>Curves!F39</f>
        <v>0.19499999999999998</v>
      </c>
      <c r="U38" s="48">
        <v>0</v>
      </c>
      <c r="V38" s="48">
        <f>Curves!H39</f>
        <v>0.19499999999999998</v>
      </c>
      <c r="W38" s="48">
        <v>0</v>
      </c>
      <c r="X38" s="48">
        <f>Curves!S39</f>
        <v>0.22999999999999998</v>
      </c>
      <c r="Y38" s="48">
        <v>0</v>
      </c>
      <c r="Z38" s="48">
        <f>Curves!K39</f>
        <v>0.20499999999999999</v>
      </c>
      <c r="AA38" s="48">
        <v>0</v>
      </c>
      <c r="AB38" s="48">
        <f>Curves!G39</f>
        <v>0.16999999999999998</v>
      </c>
      <c r="AC38" s="48">
        <v>0</v>
      </c>
      <c r="AD38" s="48">
        <f>Curves!R39</f>
        <v>0.22999999999999998</v>
      </c>
      <c r="AE38" s="48">
        <v>5.0000000000000001E-3</v>
      </c>
      <c r="AF38" s="48">
        <f>Curves!N39</f>
        <v>0.22999999999999998</v>
      </c>
      <c r="AG38" s="48">
        <v>5.0000000000000001E-3</v>
      </c>
      <c r="AH38" s="48">
        <f>Curves!J39</f>
        <v>0.20499999999999999</v>
      </c>
      <c r="AI38" s="48">
        <v>5.0000000000000001E-3</v>
      </c>
      <c r="AJ38" s="48">
        <f>Curves!E39</f>
        <v>0.20499999999999999</v>
      </c>
      <c r="AK38" s="48">
        <f>Curves!M39</f>
        <v>0.22999999999999998</v>
      </c>
      <c r="AL38" s="48">
        <f>Curves!Q39</f>
        <v>0.22999999999999998</v>
      </c>
      <c r="AM38" s="48">
        <f>Curves!AC39</f>
        <v>0.22499999999999998</v>
      </c>
      <c r="AN38" s="48">
        <f>Curves!AQ39</f>
        <v>0</v>
      </c>
      <c r="AO38" s="48">
        <f>Curves!AD39</f>
        <v>-0.35499999999999998</v>
      </c>
      <c r="AP38" s="48">
        <f>Curves!AP39</f>
        <v>0.155</v>
      </c>
      <c r="AQ38" s="48">
        <f>Curves!AA39</f>
        <v>0.16499999999999998</v>
      </c>
      <c r="AR38" s="48">
        <f>Curves!AG39</f>
        <v>0</v>
      </c>
      <c r="AS38" s="48">
        <f>Curves!Y39</f>
        <v>0.16499999999999998</v>
      </c>
      <c r="AT38" s="48">
        <f>Curves!AJ39</f>
        <v>0</v>
      </c>
      <c r="AU38" s="48">
        <f>Curves!AB39</f>
        <v>0.22499999999999998</v>
      </c>
      <c r="AV38" s="48">
        <f>Curves!AH39</f>
        <v>0</v>
      </c>
      <c r="AW38" s="48">
        <f>Curves!Z39</f>
        <v>0.09</v>
      </c>
      <c r="AX38" s="48">
        <f>Curves!AI39</f>
        <v>5.0000000000000001E-3</v>
      </c>
      <c r="AY38" s="48">
        <f>Curves!Z39</f>
        <v>0.09</v>
      </c>
      <c r="AZ38" s="48">
        <f>Curves!AK39</f>
        <v>5.0000000000000001E-3</v>
      </c>
      <c r="BA38" s="48">
        <f>Curves!Z39</f>
        <v>0.09</v>
      </c>
      <c r="BB38" s="48">
        <f>Curves!AL39</f>
        <v>0.04</v>
      </c>
      <c r="BC38" s="48">
        <f>Curves!Z39</f>
        <v>0.09</v>
      </c>
      <c r="BD38" s="48">
        <f>Curves!AO39</f>
        <v>0</v>
      </c>
      <c r="BE38" s="48">
        <f>Curves!AC39</f>
        <v>0.22499999999999998</v>
      </c>
      <c r="BF38" s="48">
        <f>Curves!AR39</f>
        <v>0.04</v>
      </c>
      <c r="BG38" s="48">
        <f>Curves!Z39</f>
        <v>0.09</v>
      </c>
      <c r="BH38" s="48">
        <f>Curves!AM39</f>
        <v>1.2500000000000001E-2</v>
      </c>
      <c r="BI38" s="48">
        <f t="shared" si="1"/>
        <v>0.16499999999999998</v>
      </c>
      <c r="BJ38" s="48">
        <f t="shared" si="2"/>
        <v>0</v>
      </c>
      <c r="BK38" s="48">
        <v>0</v>
      </c>
      <c r="BL38" s="48">
        <f t="shared" si="3"/>
        <v>0.20499999999999999</v>
      </c>
      <c r="BM38" s="48">
        <v>0</v>
      </c>
      <c r="BN38" s="48">
        <f t="shared" si="4"/>
        <v>0.24999999999999997</v>
      </c>
      <c r="BO38" s="48">
        <f t="shared" si="5"/>
        <v>0.01</v>
      </c>
      <c r="BP38" s="48">
        <v>0</v>
      </c>
      <c r="BQ38" s="48">
        <f t="shared" si="6"/>
        <v>0.16499999999999998</v>
      </c>
      <c r="BR38" s="48">
        <f t="shared" si="7"/>
        <v>0.16499999999999998</v>
      </c>
      <c r="BS38" s="48">
        <f t="shared" si="8"/>
        <v>0.20499999999999999</v>
      </c>
      <c r="BT38" s="48">
        <f>Curves!AE39</f>
        <v>0.03</v>
      </c>
      <c r="BU38" s="48">
        <v>0</v>
      </c>
      <c r="BV38" s="48">
        <f t="shared" si="9"/>
        <v>0.09</v>
      </c>
      <c r="BW38" s="48">
        <f>Curves!AN39</f>
        <v>0</v>
      </c>
      <c r="BX38" s="48">
        <f t="shared" si="10"/>
        <v>0.16499999999999998</v>
      </c>
      <c r="BY38" s="48">
        <f>Curves!AS39</f>
        <v>0</v>
      </c>
      <c r="BZ38" s="48">
        <f t="shared" si="11"/>
        <v>0.09</v>
      </c>
      <c r="CA38" s="48">
        <f t="shared" si="12"/>
        <v>0.04</v>
      </c>
      <c r="CB38" s="48"/>
      <c r="CC38" s="48"/>
      <c r="CD38" s="49"/>
      <c r="CE38" s="48"/>
      <c r="CF38" s="49"/>
      <c r="CG38" s="48"/>
      <c r="CH38" s="48"/>
      <c r="CI38" s="48"/>
      <c r="CJ38" s="48"/>
      <c r="CK38" s="48"/>
    </row>
    <row r="39" spans="1:89">
      <c r="A39">
        <v>0.7910362582616276</v>
      </c>
      <c r="B39" t="str">
        <f t="shared" si="0"/>
        <v>0.20500.20500.2300.2300.0049999999999999800.0600.20500.2500.19500.19500.2300.20500.1700.230.0050.230.0050.2050.0050.2050.230.230.2250-0.3550.1550.16500.16500.22500.090.0050.090.0050.090.040.0900.2250.040.090.01250.165000.20500.250.0100.1650.1650.2050.0300.0900.16500.090.04</v>
      </c>
      <c r="C39" s="21">
        <v>37865</v>
      </c>
      <c r="D39" s="48">
        <f>Curves!D40</f>
        <v>0.20499999999999999</v>
      </c>
      <c r="E39" s="48">
        <v>0</v>
      </c>
      <c r="F39" s="48">
        <f>Curves!I40</f>
        <v>0.20499999999999999</v>
      </c>
      <c r="G39" s="48">
        <v>0</v>
      </c>
      <c r="H39" s="48">
        <f>Curves!P40</f>
        <v>0.22999999999999998</v>
      </c>
      <c r="I39" s="48">
        <v>0</v>
      </c>
      <c r="J39" s="48">
        <f>Curves!L40</f>
        <v>0.22999999999999998</v>
      </c>
      <c r="K39" s="48">
        <v>0</v>
      </c>
      <c r="L39" s="48">
        <f>Curves!U40</f>
        <v>4.9999999999999767E-3</v>
      </c>
      <c r="M39" s="48">
        <v>0</v>
      </c>
      <c r="N39" s="48">
        <f>Curves!V40</f>
        <v>5.9999999999999977E-2</v>
      </c>
      <c r="O39" s="48">
        <v>0</v>
      </c>
      <c r="P39" s="48">
        <f>Curves!W40</f>
        <v>0.20499999999999999</v>
      </c>
      <c r="Q39" s="48">
        <v>0</v>
      </c>
      <c r="R39" s="48">
        <f>Curves!O40</f>
        <v>0.24999999999999997</v>
      </c>
      <c r="S39" s="48">
        <v>0</v>
      </c>
      <c r="T39" s="48">
        <f>Curves!F40</f>
        <v>0.19499999999999998</v>
      </c>
      <c r="U39" s="48">
        <v>0</v>
      </c>
      <c r="V39" s="48">
        <f>Curves!H40</f>
        <v>0.19499999999999998</v>
      </c>
      <c r="W39" s="48">
        <v>0</v>
      </c>
      <c r="X39" s="48">
        <f>Curves!S40</f>
        <v>0.22999999999999998</v>
      </c>
      <c r="Y39" s="48">
        <v>0</v>
      </c>
      <c r="Z39" s="48">
        <f>Curves!K40</f>
        <v>0.20499999999999999</v>
      </c>
      <c r="AA39" s="48">
        <v>0</v>
      </c>
      <c r="AB39" s="48">
        <f>Curves!G40</f>
        <v>0.16999999999999998</v>
      </c>
      <c r="AC39" s="48">
        <v>0</v>
      </c>
      <c r="AD39" s="48">
        <f>Curves!R40</f>
        <v>0.22999999999999998</v>
      </c>
      <c r="AE39" s="48">
        <v>5.0000000000000001E-3</v>
      </c>
      <c r="AF39" s="48">
        <f>Curves!N40</f>
        <v>0.22999999999999998</v>
      </c>
      <c r="AG39" s="48">
        <v>5.0000000000000001E-3</v>
      </c>
      <c r="AH39" s="48">
        <f>Curves!J40</f>
        <v>0.20499999999999999</v>
      </c>
      <c r="AI39" s="48">
        <v>5.0000000000000001E-3</v>
      </c>
      <c r="AJ39" s="48">
        <f>Curves!E40</f>
        <v>0.20499999999999999</v>
      </c>
      <c r="AK39" s="48">
        <f>Curves!M40</f>
        <v>0.22999999999999998</v>
      </c>
      <c r="AL39" s="48">
        <f>Curves!Q40</f>
        <v>0.22999999999999998</v>
      </c>
      <c r="AM39" s="48">
        <f>Curves!AC40</f>
        <v>0.22499999999999998</v>
      </c>
      <c r="AN39" s="48">
        <f>Curves!AQ40</f>
        <v>0</v>
      </c>
      <c r="AO39" s="48">
        <f>Curves!AD40</f>
        <v>-0.35499999999999998</v>
      </c>
      <c r="AP39" s="48">
        <f>Curves!AP40</f>
        <v>0.155</v>
      </c>
      <c r="AQ39" s="48">
        <f>Curves!AA40</f>
        <v>0.16499999999999998</v>
      </c>
      <c r="AR39" s="48">
        <f>Curves!AG40</f>
        <v>0</v>
      </c>
      <c r="AS39" s="48">
        <f>Curves!Y40</f>
        <v>0.16499999999999998</v>
      </c>
      <c r="AT39" s="48">
        <f>Curves!AJ40</f>
        <v>0</v>
      </c>
      <c r="AU39" s="48">
        <f>Curves!AB40</f>
        <v>0.22499999999999998</v>
      </c>
      <c r="AV39" s="48">
        <f>Curves!AH40</f>
        <v>0</v>
      </c>
      <c r="AW39" s="48">
        <f>Curves!Z40</f>
        <v>0.09</v>
      </c>
      <c r="AX39" s="48">
        <f>Curves!AI40</f>
        <v>5.0000000000000001E-3</v>
      </c>
      <c r="AY39" s="48">
        <f>Curves!Z40</f>
        <v>0.09</v>
      </c>
      <c r="AZ39" s="48">
        <f>Curves!AK40</f>
        <v>5.0000000000000001E-3</v>
      </c>
      <c r="BA39" s="48">
        <f>Curves!Z40</f>
        <v>0.09</v>
      </c>
      <c r="BB39" s="48">
        <f>Curves!AL40</f>
        <v>0.04</v>
      </c>
      <c r="BC39" s="48">
        <f>Curves!Z40</f>
        <v>0.09</v>
      </c>
      <c r="BD39" s="48">
        <f>Curves!AO40</f>
        <v>0</v>
      </c>
      <c r="BE39" s="48">
        <f>Curves!AC40</f>
        <v>0.22499999999999998</v>
      </c>
      <c r="BF39" s="48">
        <f>Curves!AR40</f>
        <v>0.04</v>
      </c>
      <c r="BG39" s="48">
        <f>Curves!Z40</f>
        <v>0.09</v>
      </c>
      <c r="BH39" s="48">
        <f>Curves!AM40</f>
        <v>1.2500000000000001E-2</v>
      </c>
      <c r="BI39" s="48">
        <f t="shared" si="1"/>
        <v>0.16499999999999998</v>
      </c>
      <c r="BJ39" s="48">
        <f t="shared" si="2"/>
        <v>0</v>
      </c>
      <c r="BK39" s="48">
        <v>0</v>
      </c>
      <c r="BL39" s="48">
        <f t="shared" si="3"/>
        <v>0.20499999999999999</v>
      </c>
      <c r="BM39" s="48">
        <v>0</v>
      </c>
      <c r="BN39" s="48">
        <f t="shared" si="4"/>
        <v>0.24999999999999997</v>
      </c>
      <c r="BO39" s="48">
        <f t="shared" si="5"/>
        <v>0.01</v>
      </c>
      <c r="BP39" s="48">
        <v>0</v>
      </c>
      <c r="BQ39" s="48">
        <f t="shared" si="6"/>
        <v>0.16499999999999998</v>
      </c>
      <c r="BR39" s="48">
        <f t="shared" si="7"/>
        <v>0.16499999999999998</v>
      </c>
      <c r="BS39" s="48">
        <f t="shared" si="8"/>
        <v>0.20499999999999999</v>
      </c>
      <c r="BT39" s="48">
        <f>Curves!AE40</f>
        <v>0.03</v>
      </c>
      <c r="BU39" s="48">
        <v>0</v>
      </c>
      <c r="BV39" s="48">
        <f t="shared" si="9"/>
        <v>0.09</v>
      </c>
      <c r="BW39" s="48">
        <f>Curves!AN40</f>
        <v>0</v>
      </c>
      <c r="BX39" s="48">
        <f t="shared" si="10"/>
        <v>0.16499999999999998</v>
      </c>
      <c r="BY39" s="48">
        <f>Curves!AS40</f>
        <v>0</v>
      </c>
      <c r="BZ39" s="48">
        <f t="shared" si="11"/>
        <v>0.09</v>
      </c>
      <c r="CA39" s="48">
        <f t="shared" si="12"/>
        <v>0.04</v>
      </c>
      <c r="CB39" s="48"/>
      <c r="CC39" s="48"/>
      <c r="CD39" s="49"/>
      <c r="CE39" s="48"/>
      <c r="CF39" s="49"/>
      <c r="CG39" s="48"/>
      <c r="CH39" s="48"/>
      <c r="CI39" s="48"/>
      <c r="CJ39" s="48"/>
      <c r="CK39" s="48"/>
    </row>
    <row r="40" spans="1:89">
      <c r="A40">
        <v>0.78637138488398461</v>
      </c>
      <c r="B40" t="str">
        <f t="shared" si="0"/>
        <v>0.20500.20500.2300.2300.0049999999999999800.0600.20500.2500.19500.19500.2300.20500.1700.230.0050.230.0050.2050.0050.2050.230.230.2250-0.3550.1550.16500.16500.22500.090.0050.090.0050.090.040.0900.2250.040.090.01250.165000.20500.250.0100.1650.1650.2050.0300.0900.16500.090.04</v>
      </c>
      <c r="C40" s="21">
        <v>37895</v>
      </c>
      <c r="D40" s="48">
        <f>Curves!D41</f>
        <v>0.20499999999999999</v>
      </c>
      <c r="E40" s="48">
        <v>0</v>
      </c>
      <c r="F40" s="48">
        <f>Curves!I41</f>
        <v>0.20499999999999999</v>
      </c>
      <c r="G40" s="48">
        <v>0</v>
      </c>
      <c r="H40" s="48">
        <f>Curves!P41</f>
        <v>0.22999999999999998</v>
      </c>
      <c r="I40" s="48">
        <v>0</v>
      </c>
      <c r="J40" s="48">
        <f>Curves!L41</f>
        <v>0.22999999999999998</v>
      </c>
      <c r="K40" s="48">
        <v>0</v>
      </c>
      <c r="L40" s="48">
        <f>Curves!U41</f>
        <v>4.9999999999999767E-3</v>
      </c>
      <c r="M40" s="48">
        <v>0</v>
      </c>
      <c r="N40" s="48">
        <f>Curves!V41</f>
        <v>5.9999999999999977E-2</v>
      </c>
      <c r="O40" s="48">
        <v>0</v>
      </c>
      <c r="P40" s="48">
        <f>Curves!W41</f>
        <v>0.20499999999999999</v>
      </c>
      <c r="Q40" s="48">
        <v>0</v>
      </c>
      <c r="R40" s="48">
        <f>Curves!O41</f>
        <v>0.24999999999999997</v>
      </c>
      <c r="S40" s="48">
        <v>0</v>
      </c>
      <c r="T40" s="48">
        <f>Curves!F41</f>
        <v>0.19499999999999998</v>
      </c>
      <c r="U40" s="48">
        <v>0</v>
      </c>
      <c r="V40" s="48">
        <f>Curves!H41</f>
        <v>0.19499999999999998</v>
      </c>
      <c r="W40" s="48">
        <v>0</v>
      </c>
      <c r="X40" s="48">
        <f>Curves!S41</f>
        <v>0.22999999999999998</v>
      </c>
      <c r="Y40" s="48">
        <v>0</v>
      </c>
      <c r="Z40" s="48">
        <f>Curves!K41</f>
        <v>0.20499999999999999</v>
      </c>
      <c r="AA40" s="48">
        <v>0</v>
      </c>
      <c r="AB40" s="48">
        <f>Curves!G41</f>
        <v>0.16999999999999998</v>
      </c>
      <c r="AC40" s="48">
        <v>0</v>
      </c>
      <c r="AD40" s="48">
        <f>Curves!R41</f>
        <v>0.22999999999999998</v>
      </c>
      <c r="AE40" s="48">
        <v>5.0000000000000001E-3</v>
      </c>
      <c r="AF40" s="48">
        <f>Curves!N41</f>
        <v>0.22999999999999998</v>
      </c>
      <c r="AG40" s="48">
        <v>5.0000000000000001E-3</v>
      </c>
      <c r="AH40" s="48">
        <f>Curves!J41</f>
        <v>0.20499999999999999</v>
      </c>
      <c r="AI40" s="48">
        <v>5.0000000000000001E-3</v>
      </c>
      <c r="AJ40" s="48">
        <f>Curves!E41</f>
        <v>0.20499999999999999</v>
      </c>
      <c r="AK40" s="48">
        <f>Curves!M41</f>
        <v>0.22999999999999998</v>
      </c>
      <c r="AL40" s="48">
        <f>Curves!Q41</f>
        <v>0.22999999999999998</v>
      </c>
      <c r="AM40" s="48">
        <f>Curves!AC41</f>
        <v>0.22499999999999998</v>
      </c>
      <c r="AN40" s="48">
        <f>Curves!AQ41</f>
        <v>0</v>
      </c>
      <c r="AO40" s="48">
        <f>Curves!AD41</f>
        <v>-0.35499999999999998</v>
      </c>
      <c r="AP40" s="48">
        <f>Curves!AP41</f>
        <v>0.155</v>
      </c>
      <c r="AQ40" s="48">
        <f>Curves!AA41</f>
        <v>0.16499999999999998</v>
      </c>
      <c r="AR40" s="48">
        <f>Curves!AG41</f>
        <v>0</v>
      </c>
      <c r="AS40" s="48">
        <f>Curves!Y41</f>
        <v>0.16499999999999998</v>
      </c>
      <c r="AT40" s="48">
        <f>Curves!AJ41</f>
        <v>0</v>
      </c>
      <c r="AU40" s="48">
        <f>Curves!AB41</f>
        <v>0.22499999999999998</v>
      </c>
      <c r="AV40" s="48">
        <f>Curves!AH41</f>
        <v>0</v>
      </c>
      <c r="AW40" s="48">
        <f>Curves!Z41</f>
        <v>0.09</v>
      </c>
      <c r="AX40" s="48">
        <f>Curves!AI41</f>
        <v>5.0000000000000001E-3</v>
      </c>
      <c r="AY40" s="48">
        <f>Curves!Z41</f>
        <v>0.09</v>
      </c>
      <c r="AZ40" s="48">
        <f>Curves!AK41</f>
        <v>5.0000000000000001E-3</v>
      </c>
      <c r="BA40" s="48">
        <f>Curves!Z41</f>
        <v>0.09</v>
      </c>
      <c r="BB40" s="48">
        <f>Curves!AL41</f>
        <v>0.04</v>
      </c>
      <c r="BC40" s="48">
        <f>Curves!Z41</f>
        <v>0.09</v>
      </c>
      <c r="BD40" s="48">
        <f>Curves!AO41</f>
        <v>0</v>
      </c>
      <c r="BE40" s="48">
        <f>Curves!AC41</f>
        <v>0.22499999999999998</v>
      </c>
      <c r="BF40" s="48">
        <f>Curves!AR41</f>
        <v>0.04</v>
      </c>
      <c r="BG40" s="48">
        <f>Curves!Z41</f>
        <v>0.09</v>
      </c>
      <c r="BH40" s="48">
        <f>Curves!AM41</f>
        <v>1.2500000000000001E-2</v>
      </c>
      <c r="BI40" s="48">
        <f t="shared" si="1"/>
        <v>0.16499999999999998</v>
      </c>
      <c r="BJ40" s="48">
        <f t="shared" si="2"/>
        <v>0</v>
      </c>
      <c r="BK40" s="48">
        <v>0</v>
      </c>
      <c r="BL40" s="48">
        <f t="shared" si="3"/>
        <v>0.20499999999999999</v>
      </c>
      <c r="BM40" s="48">
        <v>0</v>
      </c>
      <c r="BN40" s="48">
        <f t="shared" si="4"/>
        <v>0.24999999999999997</v>
      </c>
      <c r="BO40" s="48">
        <f t="shared" si="5"/>
        <v>0.01</v>
      </c>
      <c r="BP40" s="48">
        <v>0</v>
      </c>
      <c r="BQ40" s="48">
        <f t="shared" si="6"/>
        <v>0.16499999999999998</v>
      </c>
      <c r="BR40" s="48">
        <f t="shared" si="7"/>
        <v>0.16499999999999998</v>
      </c>
      <c r="BS40" s="48">
        <f t="shared" si="8"/>
        <v>0.20499999999999999</v>
      </c>
      <c r="BT40" s="48">
        <f>Curves!AE41</f>
        <v>0.03</v>
      </c>
      <c r="BU40" s="48">
        <v>0</v>
      </c>
      <c r="BV40" s="48">
        <f t="shared" si="9"/>
        <v>0.09</v>
      </c>
      <c r="BW40" s="48">
        <f>Curves!AN41</f>
        <v>0</v>
      </c>
      <c r="BX40" s="48">
        <f t="shared" si="10"/>
        <v>0.16499999999999998</v>
      </c>
      <c r="BY40" s="48">
        <f>Curves!AS41</f>
        <v>0</v>
      </c>
      <c r="BZ40" s="48">
        <f t="shared" si="11"/>
        <v>0.09</v>
      </c>
      <c r="CA40" s="48">
        <f t="shared" si="12"/>
        <v>0.04</v>
      </c>
      <c r="CB40" s="48"/>
      <c r="CC40" s="48"/>
      <c r="CD40" s="49"/>
      <c r="CE40" s="48"/>
      <c r="CF40" s="49"/>
      <c r="CG40" s="48"/>
      <c r="CH40" s="48"/>
      <c r="CI40" s="48"/>
      <c r="CJ40" s="48"/>
      <c r="CK40" s="48"/>
    </row>
    <row r="41" spans="1:89">
      <c r="A41">
        <v>0.78158000430485663</v>
      </c>
      <c r="B41" t="str">
        <f t="shared" si="0"/>
        <v>0.30500.45500.60500.46500.14500.200.29503200.49500.29500.29500.62500.46500.2700.6050.0050.4650.0050.4550.0050.3050.4650.6050.3750.005-0.2750.1550.22500.22500.37500.1650.020.1650.020.1650.050.16500.3750.0550.1650.0250.225000.30500.4950.0100.2250.2250.3050.1100.16500.22500.1650.05</v>
      </c>
      <c r="C41" s="21">
        <v>37926</v>
      </c>
      <c r="D41" s="48">
        <f>Curves!D42</f>
        <v>0.30499999999999999</v>
      </c>
      <c r="E41" s="48">
        <v>0</v>
      </c>
      <c r="F41" s="48">
        <f>Curves!I42</f>
        <v>0.45499999999999996</v>
      </c>
      <c r="G41" s="48">
        <v>0</v>
      </c>
      <c r="H41" s="48">
        <f>Curves!P42</f>
        <v>0.60499999999999998</v>
      </c>
      <c r="I41" s="48">
        <v>0</v>
      </c>
      <c r="J41" s="48">
        <f>Curves!L42</f>
        <v>0.46499999999999997</v>
      </c>
      <c r="K41" s="48">
        <v>0</v>
      </c>
      <c r="L41" s="48">
        <f>Curves!U42</f>
        <v>0.14499999999999999</v>
      </c>
      <c r="M41" s="48">
        <v>0</v>
      </c>
      <c r="N41" s="48">
        <f>Curves!V42</f>
        <v>0.19999999999999998</v>
      </c>
      <c r="O41" s="48">
        <v>0</v>
      </c>
      <c r="P41" s="48">
        <f>Curves!W42</f>
        <v>0.29503199999999996</v>
      </c>
      <c r="Q41" s="48">
        <v>0</v>
      </c>
      <c r="R41" s="48">
        <f>Curves!O42</f>
        <v>0.495</v>
      </c>
      <c r="S41" s="48">
        <v>0</v>
      </c>
      <c r="T41" s="48">
        <f>Curves!F42</f>
        <v>0.29499999999999998</v>
      </c>
      <c r="U41" s="48">
        <v>0</v>
      </c>
      <c r="V41" s="48">
        <f>Curves!H42</f>
        <v>0.29499999999999998</v>
      </c>
      <c r="W41" s="48">
        <v>0</v>
      </c>
      <c r="X41" s="48">
        <f>Curves!S42</f>
        <v>0.625</v>
      </c>
      <c r="Y41" s="48">
        <v>0</v>
      </c>
      <c r="Z41" s="48">
        <f>Curves!K42</f>
        <v>0.46499999999999997</v>
      </c>
      <c r="AA41" s="48">
        <v>0</v>
      </c>
      <c r="AB41" s="48">
        <f>Curves!G42</f>
        <v>0.27</v>
      </c>
      <c r="AC41" s="48">
        <v>0</v>
      </c>
      <c r="AD41" s="48">
        <f>Curves!R42</f>
        <v>0.60499999999999998</v>
      </c>
      <c r="AE41" s="48">
        <v>5.0000000000000001E-3</v>
      </c>
      <c r="AF41" s="48">
        <f>Curves!N42</f>
        <v>0.46499999999999997</v>
      </c>
      <c r="AG41" s="48">
        <v>5.0000000000000001E-3</v>
      </c>
      <c r="AH41" s="48">
        <f>Curves!J42</f>
        <v>0.45499999999999996</v>
      </c>
      <c r="AI41" s="48">
        <v>5.0000000000000001E-3</v>
      </c>
      <c r="AJ41" s="48">
        <f>Curves!E42</f>
        <v>0.30499999999999999</v>
      </c>
      <c r="AK41" s="48">
        <f>Curves!M42</f>
        <v>0.46499999999999997</v>
      </c>
      <c r="AL41" s="48">
        <f>Curves!Q42</f>
        <v>0.60499999999999998</v>
      </c>
      <c r="AM41" s="48">
        <f>Curves!AC42</f>
        <v>0.375</v>
      </c>
      <c r="AN41" s="48">
        <f>Curves!AQ42</f>
        <v>5.0000000000000001E-3</v>
      </c>
      <c r="AO41" s="48">
        <f>Curves!AD42</f>
        <v>-0.27500000000000002</v>
      </c>
      <c r="AP41" s="48">
        <f>Curves!AP42</f>
        <v>0.155</v>
      </c>
      <c r="AQ41" s="48">
        <f>Curves!AA42</f>
        <v>0.22500000000000001</v>
      </c>
      <c r="AR41" s="48">
        <f>Curves!AG42</f>
        <v>0</v>
      </c>
      <c r="AS41" s="48">
        <f>Curves!Y42</f>
        <v>0.22500000000000001</v>
      </c>
      <c r="AT41" s="48">
        <f>Curves!AJ42</f>
        <v>0</v>
      </c>
      <c r="AU41" s="48">
        <f>Curves!AB42</f>
        <v>0.375</v>
      </c>
      <c r="AV41" s="48">
        <f>Curves!AH42</f>
        <v>0</v>
      </c>
      <c r="AW41" s="48">
        <f>Curves!Z42</f>
        <v>0.16500000000000001</v>
      </c>
      <c r="AX41" s="48">
        <f>Curves!AI42</f>
        <v>0.02</v>
      </c>
      <c r="AY41" s="48">
        <f>Curves!Z42</f>
        <v>0.16500000000000001</v>
      </c>
      <c r="AZ41" s="48">
        <f>Curves!AK42</f>
        <v>0.02</v>
      </c>
      <c r="BA41" s="48">
        <f>Curves!Z42</f>
        <v>0.16500000000000001</v>
      </c>
      <c r="BB41" s="48">
        <f>Curves!AL42</f>
        <v>0.05</v>
      </c>
      <c r="BC41" s="48">
        <f>Curves!Z42</f>
        <v>0.16500000000000001</v>
      </c>
      <c r="BD41" s="48">
        <f>Curves!AO42</f>
        <v>0</v>
      </c>
      <c r="BE41" s="48">
        <f>Curves!AC42</f>
        <v>0.375</v>
      </c>
      <c r="BF41" s="48">
        <f>Curves!AR42</f>
        <v>5.5E-2</v>
      </c>
      <c r="BG41" s="48">
        <f>Curves!Z42</f>
        <v>0.16500000000000001</v>
      </c>
      <c r="BH41" s="48">
        <f>Curves!AM42</f>
        <v>2.5000000000000001E-2</v>
      </c>
      <c r="BI41" s="48">
        <f t="shared" si="1"/>
        <v>0.22500000000000001</v>
      </c>
      <c r="BJ41" s="48">
        <f t="shared" si="2"/>
        <v>0</v>
      </c>
      <c r="BK41" s="48">
        <v>0</v>
      </c>
      <c r="BL41" s="48">
        <f t="shared" si="3"/>
        <v>0.30499999999999999</v>
      </c>
      <c r="BM41" s="48">
        <v>0</v>
      </c>
      <c r="BN41" s="48">
        <f t="shared" si="4"/>
        <v>0.495</v>
      </c>
      <c r="BO41" s="48">
        <f t="shared" si="5"/>
        <v>0.01</v>
      </c>
      <c r="BP41" s="48">
        <v>0</v>
      </c>
      <c r="BQ41" s="48">
        <f t="shared" si="6"/>
        <v>0.22500000000000001</v>
      </c>
      <c r="BR41" s="48">
        <f t="shared" si="7"/>
        <v>0.22500000000000001</v>
      </c>
      <c r="BS41" s="48">
        <f t="shared" si="8"/>
        <v>0.30499999999999999</v>
      </c>
      <c r="BT41" s="48">
        <f>Curves!AE42</f>
        <v>0.11000000000000001</v>
      </c>
      <c r="BU41" s="48">
        <v>0</v>
      </c>
      <c r="BV41" s="48">
        <f t="shared" si="9"/>
        <v>0.16500000000000001</v>
      </c>
      <c r="BW41" s="48">
        <f>Curves!AN42</f>
        <v>0</v>
      </c>
      <c r="BX41" s="48">
        <f t="shared" si="10"/>
        <v>0.22500000000000001</v>
      </c>
      <c r="BY41" s="48">
        <f>Curves!AS42</f>
        <v>0</v>
      </c>
      <c r="BZ41" s="48">
        <f t="shared" si="11"/>
        <v>0.16500000000000001</v>
      </c>
      <c r="CA41" s="48">
        <f t="shared" si="12"/>
        <v>0.05</v>
      </c>
      <c r="CB41" s="48"/>
      <c r="CC41" s="48"/>
      <c r="CD41" s="49"/>
      <c r="CE41" s="48"/>
      <c r="CF41" s="49"/>
      <c r="CG41" s="48"/>
      <c r="CH41" s="48"/>
      <c r="CI41" s="48"/>
      <c r="CJ41" s="48"/>
      <c r="CK41" s="48"/>
    </row>
    <row r="42" spans="1:89">
      <c r="A42">
        <v>0.77697153715284417</v>
      </c>
      <c r="B42" t="str">
        <f t="shared" si="0"/>
        <v>0.30500.45500.60500.46500.14500.200.29896800.49500.29500.29500.62500.46500.2700.6050.0050.4650.0050.4550.0050.3050.4650.6050.3750.005-0.2750.1550.22500.22500.37500.1650.020.1650.020.1650.050.16500.3750.0550.1650.02750.225000.30500.4950.0100.2250.2250.3050.1100.16500.22500.1650.05</v>
      </c>
      <c r="C42" s="21">
        <v>37956</v>
      </c>
      <c r="D42" s="48">
        <f>Curves!D43</f>
        <v>0.30499999999999999</v>
      </c>
      <c r="E42" s="48">
        <v>0</v>
      </c>
      <c r="F42" s="48">
        <f>Curves!I43</f>
        <v>0.45499999999999996</v>
      </c>
      <c r="G42" s="48">
        <v>0</v>
      </c>
      <c r="H42" s="48">
        <f>Curves!P43</f>
        <v>0.60499999999999998</v>
      </c>
      <c r="I42" s="48">
        <v>0</v>
      </c>
      <c r="J42" s="48">
        <f>Curves!L43</f>
        <v>0.46499999999999997</v>
      </c>
      <c r="K42" s="48">
        <v>0</v>
      </c>
      <c r="L42" s="48">
        <f>Curves!U43</f>
        <v>0.14499999999999999</v>
      </c>
      <c r="M42" s="48">
        <v>0</v>
      </c>
      <c r="N42" s="48">
        <f>Curves!V43</f>
        <v>0.19999999999999998</v>
      </c>
      <c r="O42" s="48">
        <v>0</v>
      </c>
      <c r="P42" s="48">
        <f>Curves!W43</f>
        <v>0.29896800000000001</v>
      </c>
      <c r="Q42" s="48">
        <v>0</v>
      </c>
      <c r="R42" s="48">
        <f>Curves!O43</f>
        <v>0.495</v>
      </c>
      <c r="S42" s="48">
        <v>0</v>
      </c>
      <c r="T42" s="48">
        <f>Curves!F43</f>
        <v>0.29499999999999998</v>
      </c>
      <c r="U42" s="48">
        <v>0</v>
      </c>
      <c r="V42" s="48">
        <f>Curves!H43</f>
        <v>0.29499999999999998</v>
      </c>
      <c r="W42" s="48">
        <v>0</v>
      </c>
      <c r="X42" s="48">
        <f>Curves!S43</f>
        <v>0.625</v>
      </c>
      <c r="Y42" s="48">
        <v>0</v>
      </c>
      <c r="Z42" s="48">
        <f>Curves!K43</f>
        <v>0.46499999999999997</v>
      </c>
      <c r="AA42" s="48">
        <v>0</v>
      </c>
      <c r="AB42" s="48">
        <f>Curves!G43</f>
        <v>0.27</v>
      </c>
      <c r="AC42" s="48">
        <v>0</v>
      </c>
      <c r="AD42" s="48">
        <f>Curves!R43</f>
        <v>0.60499999999999998</v>
      </c>
      <c r="AE42" s="48">
        <v>5.0000000000000001E-3</v>
      </c>
      <c r="AF42" s="48">
        <f>Curves!N43</f>
        <v>0.46499999999999997</v>
      </c>
      <c r="AG42" s="48">
        <v>5.0000000000000001E-3</v>
      </c>
      <c r="AH42" s="48">
        <f>Curves!J43</f>
        <v>0.45499999999999996</v>
      </c>
      <c r="AI42" s="48">
        <v>5.0000000000000001E-3</v>
      </c>
      <c r="AJ42" s="48">
        <f>Curves!E43</f>
        <v>0.30499999999999999</v>
      </c>
      <c r="AK42" s="48">
        <f>Curves!M43</f>
        <v>0.46499999999999997</v>
      </c>
      <c r="AL42" s="48">
        <f>Curves!Q43</f>
        <v>0.60499999999999998</v>
      </c>
      <c r="AM42" s="48">
        <f>Curves!AC43</f>
        <v>0.375</v>
      </c>
      <c r="AN42" s="48">
        <f>Curves!AQ43</f>
        <v>5.0000000000000001E-3</v>
      </c>
      <c r="AO42" s="48">
        <f>Curves!AD43</f>
        <v>-0.27500000000000002</v>
      </c>
      <c r="AP42" s="48">
        <f>Curves!AP43</f>
        <v>0.155</v>
      </c>
      <c r="AQ42" s="48">
        <f>Curves!AA43</f>
        <v>0.22500000000000001</v>
      </c>
      <c r="AR42" s="48">
        <f>Curves!AG43</f>
        <v>0</v>
      </c>
      <c r="AS42" s="48">
        <f>Curves!Y43</f>
        <v>0.22500000000000001</v>
      </c>
      <c r="AT42" s="48">
        <f>Curves!AJ43</f>
        <v>0</v>
      </c>
      <c r="AU42" s="48">
        <f>Curves!AB43</f>
        <v>0.375</v>
      </c>
      <c r="AV42" s="48">
        <f>Curves!AH43</f>
        <v>0</v>
      </c>
      <c r="AW42" s="48">
        <f>Curves!Z43</f>
        <v>0.16500000000000001</v>
      </c>
      <c r="AX42" s="48">
        <f>Curves!AI43</f>
        <v>0.02</v>
      </c>
      <c r="AY42" s="48">
        <f>Curves!Z43</f>
        <v>0.16500000000000001</v>
      </c>
      <c r="AZ42" s="48">
        <f>Curves!AK43</f>
        <v>0.02</v>
      </c>
      <c r="BA42" s="48">
        <f>Curves!Z43</f>
        <v>0.16500000000000001</v>
      </c>
      <c r="BB42" s="48">
        <f>Curves!AL43</f>
        <v>0.05</v>
      </c>
      <c r="BC42" s="48">
        <f>Curves!Z43</f>
        <v>0.16500000000000001</v>
      </c>
      <c r="BD42" s="48">
        <f>Curves!AO43</f>
        <v>0</v>
      </c>
      <c r="BE42" s="48">
        <f>Curves!AC43</f>
        <v>0.375</v>
      </c>
      <c r="BF42" s="48">
        <f>Curves!AR43</f>
        <v>5.5E-2</v>
      </c>
      <c r="BG42" s="48">
        <f>Curves!Z43</f>
        <v>0.16500000000000001</v>
      </c>
      <c r="BH42" s="48">
        <f>Curves!AM43</f>
        <v>2.75E-2</v>
      </c>
      <c r="BI42" s="48">
        <f t="shared" si="1"/>
        <v>0.22500000000000001</v>
      </c>
      <c r="BJ42" s="48">
        <f t="shared" si="2"/>
        <v>0</v>
      </c>
      <c r="BK42" s="48">
        <v>0</v>
      </c>
      <c r="BL42" s="48">
        <f t="shared" si="3"/>
        <v>0.30499999999999999</v>
      </c>
      <c r="BM42" s="48">
        <v>0</v>
      </c>
      <c r="BN42" s="48">
        <f t="shared" si="4"/>
        <v>0.495</v>
      </c>
      <c r="BO42" s="48">
        <f t="shared" si="5"/>
        <v>0.01</v>
      </c>
      <c r="BP42" s="48">
        <v>0</v>
      </c>
      <c r="BQ42" s="48">
        <f t="shared" si="6"/>
        <v>0.22500000000000001</v>
      </c>
      <c r="BR42" s="48">
        <f t="shared" si="7"/>
        <v>0.22500000000000001</v>
      </c>
      <c r="BS42" s="48">
        <f t="shared" si="8"/>
        <v>0.30499999999999999</v>
      </c>
      <c r="BT42" s="48">
        <f>Curves!AE43</f>
        <v>0.11000000000000001</v>
      </c>
      <c r="BU42" s="48">
        <v>0</v>
      </c>
      <c r="BV42" s="48">
        <f t="shared" si="9"/>
        <v>0.16500000000000001</v>
      </c>
      <c r="BW42" s="48">
        <f>Curves!AN43</f>
        <v>0</v>
      </c>
      <c r="BX42" s="48">
        <f t="shared" si="10"/>
        <v>0.22500000000000001</v>
      </c>
      <c r="BY42" s="48">
        <f>Curves!AS43</f>
        <v>0</v>
      </c>
      <c r="BZ42" s="48">
        <f t="shared" si="11"/>
        <v>0.16500000000000001</v>
      </c>
      <c r="CA42" s="48">
        <f t="shared" si="12"/>
        <v>0.05</v>
      </c>
      <c r="CB42" s="48"/>
      <c r="CC42" s="48"/>
      <c r="CD42" s="49"/>
      <c r="CE42" s="48"/>
      <c r="CF42" s="49"/>
      <c r="CG42" s="48"/>
      <c r="CH42" s="48"/>
      <c r="CI42" s="48"/>
      <c r="CJ42" s="48"/>
      <c r="CK42" s="48"/>
    </row>
    <row r="43" spans="1:89">
      <c r="A43">
        <v>0.77222375652210695</v>
      </c>
      <c r="B43" t="str">
        <f t="shared" si="0"/>
        <v>0.30500.45500.60500.46500.14500.200.3007600.49500.29500.29500.62500.46500.2700.6050.0050.4650.0050.4550.0050.3050.4650.6050.3750.005-0.2750.1550.22500.22500.37500.1650.020.1650.020.1650.050.16500.3750.0550.1650.030.225000.30500.4950.0100.2250.2250.3050.1100.16500.22500.1650.05</v>
      </c>
      <c r="C43" s="21">
        <v>37987</v>
      </c>
      <c r="D43" s="48">
        <f>Curves!D44</f>
        <v>0.30499999999999999</v>
      </c>
      <c r="E43" s="48">
        <v>0</v>
      </c>
      <c r="F43" s="48">
        <f>Curves!I44</f>
        <v>0.45499999999999996</v>
      </c>
      <c r="G43" s="48">
        <v>0</v>
      </c>
      <c r="H43" s="48">
        <f>Curves!P44</f>
        <v>0.60499999999999998</v>
      </c>
      <c r="I43" s="48">
        <v>0</v>
      </c>
      <c r="J43" s="48">
        <f>Curves!L44</f>
        <v>0.46499999999999997</v>
      </c>
      <c r="K43" s="48">
        <v>0</v>
      </c>
      <c r="L43" s="48">
        <f>Curves!U44</f>
        <v>0.14499999999999999</v>
      </c>
      <c r="M43" s="48">
        <v>0</v>
      </c>
      <c r="N43" s="48">
        <f>Curves!V44</f>
        <v>0.19999999999999998</v>
      </c>
      <c r="O43" s="48">
        <v>0</v>
      </c>
      <c r="P43" s="48">
        <f>Curves!W44</f>
        <v>0.30076000000000003</v>
      </c>
      <c r="Q43" s="48">
        <v>0</v>
      </c>
      <c r="R43" s="48">
        <f>Curves!O44</f>
        <v>0.495</v>
      </c>
      <c r="S43" s="48">
        <v>0</v>
      </c>
      <c r="T43" s="48">
        <f>Curves!F44</f>
        <v>0.29499999999999998</v>
      </c>
      <c r="U43" s="48">
        <v>0</v>
      </c>
      <c r="V43" s="48">
        <f>Curves!H44</f>
        <v>0.29499999999999998</v>
      </c>
      <c r="W43" s="48">
        <v>0</v>
      </c>
      <c r="X43" s="48">
        <f>Curves!S44</f>
        <v>0.625</v>
      </c>
      <c r="Y43" s="48">
        <v>0</v>
      </c>
      <c r="Z43" s="48">
        <f>Curves!K44</f>
        <v>0.46499999999999997</v>
      </c>
      <c r="AA43" s="48">
        <v>0</v>
      </c>
      <c r="AB43" s="48">
        <f>Curves!G44</f>
        <v>0.27</v>
      </c>
      <c r="AC43" s="48">
        <v>0</v>
      </c>
      <c r="AD43" s="48">
        <f>Curves!R44</f>
        <v>0.60499999999999998</v>
      </c>
      <c r="AE43" s="48">
        <v>5.0000000000000001E-3</v>
      </c>
      <c r="AF43" s="48">
        <f>Curves!N44</f>
        <v>0.46499999999999997</v>
      </c>
      <c r="AG43" s="48">
        <v>5.0000000000000001E-3</v>
      </c>
      <c r="AH43" s="48">
        <f>Curves!J44</f>
        <v>0.45499999999999996</v>
      </c>
      <c r="AI43" s="48">
        <v>5.0000000000000001E-3</v>
      </c>
      <c r="AJ43" s="48">
        <f>Curves!E44</f>
        <v>0.30499999999999999</v>
      </c>
      <c r="AK43" s="48">
        <f>Curves!M44</f>
        <v>0.46499999999999997</v>
      </c>
      <c r="AL43" s="48">
        <f>Curves!Q44</f>
        <v>0.60499999999999998</v>
      </c>
      <c r="AM43" s="48">
        <f>Curves!AC44</f>
        <v>0.375</v>
      </c>
      <c r="AN43" s="48">
        <f>Curves!AQ44</f>
        <v>5.0000000000000001E-3</v>
      </c>
      <c r="AO43" s="48">
        <f>Curves!AD44</f>
        <v>-0.27500000000000002</v>
      </c>
      <c r="AP43" s="48">
        <f>Curves!AP44</f>
        <v>0.155</v>
      </c>
      <c r="AQ43" s="48">
        <f>Curves!AA44</f>
        <v>0.22500000000000001</v>
      </c>
      <c r="AR43" s="48">
        <f>Curves!AG44</f>
        <v>0</v>
      </c>
      <c r="AS43" s="48">
        <f>Curves!Y44</f>
        <v>0.22500000000000001</v>
      </c>
      <c r="AT43" s="48">
        <f>Curves!AJ44</f>
        <v>0</v>
      </c>
      <c r="AU43" s="48">
        <f>Curves!AB44</f>
        <v>0.375</v>
      </c>
      <c r="AV43" s="48">
        <f>Curves!AH44</f>
        <v>0</v>
      </c>
      <c r="AW43" s="48">
        <f>Curves!Z44</f>
        <v>0.16500000000000001</v>
      </c>
      <c r="AX43" s="48">
        <f>Curves!AI44</f>
        <v>0.02</v>
      </c>
      <c r="AY43" s="48">
        <f>Curves!Z44</f>
        <v>0.16500000000000001</v>
      </c>
      <c r="AZ43" s="48">
        <f>Curves!AK44</f>
        <v>0.02</v>
      </c>
      <c r="BA43" s="48">
        <f>Curves!Z44</f>
        <v>0.16500000000000001</v>
      </c>
      <c r="BB43" s="48">
        <f>Curves!AL44</f>
        <v>0.05</v>
      </c>
      <c r="BC43" s="48">
        <f>Curves!Z44</f>
        <v>0.16500000000000001</v>
      </c>
      <c r="BD43" s="48">
        <f>Curves!AO44</f>
        <v>0</v>
      </c>
      <c r="BE43" s="48">
        <f>Curves!AC44</f>
        <v>0.375</v>
      </c>
      <c r="BF43" s="48">
        <f>Curves!AR44</f>
        <v>5.5E-2</v>
      </c>
      <c r="BG43" s="48">
        <f>Curves!Z44</f>
        <v>0.16500000000000001</v>
      </c>
      <c r="BH43" s="48">
        <f>Curves!AM44</f>
        <v>0.03</v>
      </c>
      <c r="BI43" s="48">
        <f t="shared" si="1"/>
        <v>0.22500000000000001</v>
      </c>
      <c r="BJ43" s="48">
        <f t="shared" si="2"/>
        <v>0</v>
      </c>
      <c r="BK43" s="48">
        <v>0</v>
      </c>
      <c r="BL43" s="48">
        <f t="shared" si="3"/>
        <v>0.30499999999999999</v>
      </c>
      <c r="BM43" s="48">
        <v>0</v>
      </c>
      <c r="BN43" s="48">
        <f t="shared" si="4"/>
        <v>0.495</v>
      </c>
      <c r="BO43" s="48">
        <f t="shared" si="5"/>
        <v>0.01</v>
      </c>
      <c r="BP43" s="48">
        <v>0</v>
      </c>
      <c r="BQ43" s="48">
        <f t="shared" si="6"/>
        <v>0.22500000000000001</v>
      </c>
      <c r="BR43" s="48">
        <f t="shared" si="7"/>
        <v>0.22500000000000001</v>
      </c>
      <c r="BS43" s="48">
        <f t="shared" si="8"/>
        <v>0.30499999999999999</v>
      </c>
      <c r="BT43" s="48">
        <f>Curves!AE44</f>
        <v>0.11000000000000001</v>
      </c>
      <c r="BU43" s="48">
        <v>0</v>
      </c>
      <c r="BV43" s="48">
        <f t="shared" si="9"/>
        <v>0.16500000000000001</v>
      </c>
      <c r="BW43" s="48">
        <f>Curves!AN44</f>
        <v>0</v>
      </c>
      <c r="BX43" s="48">
        <f t="shared" si="10"/>
        <v>0.22500000000000001</v>
      </c>
      <c r="BY43" s="48">
        <f>Curves!AS44</f>
        <v>0</v>
      </c>
      <c r="BZ43" s="48">
        <f t="shared" si="11"/>
        <v>0.16500000000000001</v>
      </c>
      <c r="CA43" s="48">
        <f t="shared" si="12"/>
        <v>0.05</v>
      </c>
      <c r="CB43" s="48"/>
      <c r="CC43" s="48"/>
      <c r="CD43" s="49"/>
      <c r="CE43" s="48"/>
      <c r="CF43" s="49"/>
      <c r="CG43" s="48"/>
      <c r="CH43" s="48"/>
      <c r="CI43" s="48"/>
      <c r="CJ43" s="48"/>
      <c r="CK43" s="48"/>
    </row>
    <row r="44" spans="1:89">
      <c r="A44">
        <v>0.76748879010050852</v>
      </c>
      <c r="B44" t="str">
        <f t="shared" si="0"/>
        <v>0.30500.45500.60500.46500.14500.200.29640800.49500.29500.29500.62500.46500.2700.6050.0050.4650.0050.4550.0050.3050.4650.6050.3750.005-0.2750.1550.22500.22500.37500.1650.020.1650.020.1650.050.16500.3750.0550.1650.03250.225000.30500.4950.0100.2250.2250.3050.1100.16500.22500.1650.05</v>
      </c>
      <c r="C44" s="21">
        <v>38018</v>
      </c>
      <c r="D44" s="48">
        <f>Curves!D45</f>
        <v>0.30499999999999999</v>
      </c>
      <c r="E44" s="48">
        <v>0</v>
      </c>
      <c r="F44" s="48">
        <f>Curves!I45</f>
        <v>0.45499999999999996</v>
      </c>
      <c r="G44" s="48">
        <v>0</v>
      </c>
      <c r="H44" s="48">
        <f>Curves!P45</f>
        <v>0.60499999999999998</v>
      </c>
      <c r="I44" s="48">
        <v>0</v>
      </c>
      <c r="J44" s="48">
        <f>Curves!L45</f>
        <v>0.46499999999999997</v>
      </c>
      <c r="K44" s="48">
        <v>0</v>
      </c>
      <c r="L44" s="48">
        <f>Curves!U45</f>
        <v>0.14499999999999999</v>
      </c>
      <c r="M44" s="48">
        <v>0</v>
      </c>
      <c r="N44" s="48">
        <f>Curves!V45</f>
        <v>0.19999999999999998</v>
      </c>
      <c r="O44" s="48">
        <v>0</v>
      </c>
      <c r="P44" s="48">
        <f>Curves!W45</f>
        <v>0.296408</v>
      </c>
      <c r="Q44" s="48">
        <v>0</v>
      </c>
      <c r="R44" s="48">
        <f>Curves!O45</f>
        <v>0.495</v>
      </c>
      <c r="S44" s="48">
        <v>0</v>
      </c>
      <c r="T44" s="48">
        <f>Curves!F45</f>
        <v>0.29499999999999998</v>
      </c>
      <c r="U44" s="48">
        <v>0</v>
      </c>
      <c r="V44" s="48">
        <f>Curves!H45</f>
        <v>0.29499999999999998</v>
      </c>
      <c r="W44" s="48">
        <v>0</v>
      </c>
      <c r="X44" s="48">
        <f>Curves!S45</f>
        <v>0.625</v>
      </c>
      <c r="Y44" s="48">
        <v>0</v>
      </c>
      <c r="Z44" s="48">
        <f>Curves!K45</f>
        <v>0.46499999999999997</v>
      </c>
      <c r="AA44" s="48">
        <v>0</v>
      </c>
      <c r="AB44" s="48">
        <f>Curves!G45</f>
        <v>0.27</v>
      </c>
      <c r="AC44" s="48">
        <v>0</v>
      </c>
      <c r="AD44" s="48">
        <f>Curves!R45</f>
        <v>0.60499999999999998</v>
      </c>
      <c r="AE44" s="48">
        <v>5.0000000000000001E-3</v>
      </c>
      <c r="AF44" s="48">
        <f>Curves!N45</f>
        <v>0.46499999999999997</v>
      </c>
      <c r="AG44" s="48">
        <v>5.0000000000000001E-3</v>
      </c>
      <c r="AH44" s="48">
        <f>Curves!J45</f>
        <v>0.45499999999999996</v>
      </c>
      <c r="AI44" s="48">
        <v>5.0000000000000001E-3</v>
      </c>
      <c r="AJ44" s="48">
        <f>Curves!E45</f>
        <v>0.30499999999999999</v>
      </c>
      <c r="AK44" s="48">
        <f>Curves!M45</f>
        <v>0.46499999999999997</v>
      </c>
      <c r="AL44" s="48">
        <f>Curves!Q45</f>
        <v>0.60499999999999998</v>
      </c>
      <c r="AM44" s="48">
        <f>Curves!AC45</f>
        <v>0.375</v>
      </c>
      <c r="AN44" s="48">
        <f>Curves!AQ45</f>
        <v>5.0000000000000001E-3</v>
      </c>
      <c r="AO44" s="48">
        <f>Curves!AD45</f>
        <v>-0.27500000000000002</v>
      </c>
      <c r="AP44" s="48">
        <f>Curves!AP45</f>
        <v>0.155</v>
      </c>
      <c r="AQ44" s="48">
        <f>Curves!AA45</f>
        <v>0.22500000000000001</v>
      </c>
      <c r="AR44" s="48">
        <f>Curves!AG45</f>
        <v>0</v>
      </c>
      <c r="AS44" s="48">
        <f>Curves!Y45</f>
        <v>0.22500000000000001</v>
      </c>
      <c r="AT44" s="48">
        <f>Curves!AJ45</f>
        <v>0</v>
      </c>
      <c r="AU44" s="48">
        <f>Curves!AB45</f>
        <v>0.375</v>
      </c>
      <c r="AV44" s="48">
        <f>Curves!AH45</f>
        <v>0</v>
      </c>
      <c r="AW44" s="48">
        <f>Curves!Z45</f>
        <v>0.16500000000000001</v>
      </c>
      <c r="AX44" s="48">
        <f>Curves!AI45</f>
        <v>0.02</v>
      </c>
      <c r="AY44" s="48">
        <f>Curves!Z45</f>
        <v>0.16500000000000001</v>
      </c>
      <c r="AZ44" s="48">
        <f>Curves!AK45</f>
        <v>0.02</v>
      </c>
      <c r="BA44" s="48">
        <f>Curves!Z45</f>
        <v>0.16500000000000001</v>
      </c>
      <c r="BB44" s="48">
        <f>Curves!AL45</f>
        <v>0.05</v>
      </c>
      <c r="BC44" s="48">
        <f>Curves!Z45</f>
        <v>0.16500000000000001</v>
      </c>
      <c r="BD44" s="48">
        <f>Curves!AO45</f>
        <v>0</v>
      </c>
      <c r="BE44" s="48">
        <f>Curves!AC45</f>
        <v>0.375</v>
      </c>
      <c r="BF44" s="48">
        <f>Curves!AR45</f>
        <v>5.5E-2</v>
      </c>
      <c r="BG44" s="48">
        <f>Curves!Z45</f>
        <v>0.16500000000000001</v>
      </c>
      <c r="BH44" s="48">
        <f>Curves!AM45</f>
        <v>3.2500000000000001E-2</v>
      </c>
      <c r="BI44" s="48">
        <f t="shared" si="1"/>
        <v>0.22500000000000001</v>
      </c>
      <c r="BJ44" s="48">
        <f t="shared" si="2"/>
        <v>0</v>
      </c>
      <c r="BK44" s="48">
        <v>0</v>
      </c>
      <c r="BL44" s="48">
        <f t="shared" si="3"/>
        <v>0.30499999999999999</v>
      </c>
      <c r="BM44" s="48">
        <v>0</v>
      </c>
      <c r="BN44" s="48">
        <f t="shared" si="4"/>
        <v>0.495</v>
      </c>
      <c r="BO44" s="48">
        <f t="shared" si="5"/>
        <v>0.01</v>
      </c>
      <c r="BP44" s="48">
        <v>0</v>
      </c>
      <c r="BQ44" s="48">
        <f t="shared" si="6"/>
        <v>0.22500000000000001</v>
      </c>
      <c r="BR44" s="48">
        <f t="shared" si="7"/>
        <v>0.22500000000000001</v>
      </c>
      <c r="BS44" s="48">
        <f t="shared" si="8"/>
        <v>0.30499999999999999</v>
      </c>
      <c r="BT44" s="48">
        <f>Curves!AE45</f>
        <v>0.11000000000000001</v>
      </c>
      <c r="BU44" s="48">
        <v>0</v>
      </c>
      <c r="BV44" s="48">
        <f t="shared" si="9"/>
        <v>0.16500000000000001</v>
      </c>
      <c r="BW44" s="48">
        <f>Curves!AN45</f>
        <v>0</v>
      </c>
      <c r="BX44" s="48">
        <f t="shared" si="10"/>
        <v>0.22500000000000001</v>
      </c>
      <c r="BY44" s="48">
        <f>Curves!AS45</f>
        <v>0</v>
      </c>
      <c r="BZ44" s="48">
        <f t="shared" si="11"/>
        <v>0.16500000000000001</v>
      </c>
      <c r="CA44" s="48">
        <f t="shared" si="12"/>
        <v>0.05</v>
      </c>
      <c r="CB44" s="48"/>
      <c r="CC44" s="48"/>
      <c r="CD44" s="49"/>
      <c r="CE44" s="48"/>
      <c r="CF44" s="49"/>
      <c r="CG44" s="48"/>
      <c r="CH44" s="48"/>
      <c r="CI44" s="48"/>
      <c r="CJ44" s="48"/>
      <c r="CK44" s="48"/>
    </row>
    <row r="45" spans="1:89">
      <c r="A45">
        <v>0.76308481220323388</v>
      </c>
      <c r="B45" t="str">
        <f t="shared" si="0"/>
        <v>0.30500.45500.60500.46500.14500.200.29192800.49500.29500.29500.62500.46500.2700.6050.0050.4650.0050.4550.0050.3050.4650.6050.3750.005-0.2750.1550.22500.22500.37500.1650.020.1650.020.1650.050.16500.3750.0550.1650.0350.225000.30500.4950.0100.2250.2250.3050.1100.16500.22500.1650.05</v>
      </c>
      <c r="C45" s="21">
        <v>38047</v>
      </c>
      <c r="D45" s="48">
        <f>Curves!D46</f>
        <v>0.30499999999999999</v>
      </c>
      <c r="E45" s="48">
        <v>0</v>
      </c>
      <c r="F45" s="48">
        <f>Curves!I46</f>
        <v>0.45499999999999996</v>
      </c>
      <c r="G45" s="48">
        <v>0</v>
      </c>
      <c r="H45" s="48">
        <f>Curves!P46</f>
        <v>0.60499999999999998</v>
      </c>
      <c r="I45" s="48">
        <v>0</v>
      </c>
      <c r="J45" s="48">
        <f>Curves!L46</f>
        <v>0.46499999999999997</v>
      </c>
      <c r="K45" s="48">
        <v>0</v>
      </c>
      <c r="L45" s="48">
        <f>Curves!U46</f>
        <v>0.14499999999999999</v>
      </c>
      <c r="M45" s="48">
        <v>0</v>
      </c>
      <c r="N45" s="48">
        <f>Curves!V46</f>
        <v>0.19999999999999998</v>
      </c>
      <c r="O45" s="48">
        <v>0</v>
      </c>
      <c r="P45" s="48">
        <f>Curves!W46</f>
        <v>0.29192799999999997</v>
      </c>
      <c r="Q45" s="48">
        <v>0</v>
      </c>
      <c r="R45" s="48">
        <f>Curves!O46</f>
        <v>0.495</v>
      </c>
      <c r="S45" s="48">
        <v>0</v>
      </c>
      <c r="T45" s="48">
        <f>Curves!F46</f>
        <v>0.29499999999999998</v>
      </c>
      <c r="U45" s="48">
        <v>0</v>
      </c>
      <c r="V45" s="48">
        <f>Curves!H46</f>
        <v>0.29499999999999998</v>
      </c>
      <c r="W45" s="48">
        <v>0</v>
      </c>
      <c r="X45" s="48">
        <f>Curves!S46</f>
        <v>0.625</v>
      </c>
      <c r="Y45" s="48">
        <v>0</v>
      </c>
      <c r="Z45" s="48">
        <f>Curves!K46</f>
        <v>0.46499999999999997</v>
      </c>
      <c r="AA45" s="48">
        <v>0</v>
      </c>
      <c r="AB45" s="48">
        <f>Curves!G46</f>
        <v>0.27</v>
      </c>
      <c r="AC45" s="48">
        <v>0</v>
      </c>
      <c r="AD45" s="48">
        <f>Curves!R46</f>
        <v>0.60499999999999998</v>
      </c>
      <c r="AE45" s="48">
        <v>5.0000000000000001E-3</v>
      </c>
      <c r="AF45" s="48">
        <f>Curves!N46</f>
        <v>0.46499999999999997</v>
      </c>
      <c r="AG45" s="48">
        <v>5.0000000000000001E-3</v>
      </c>
      <c r="AH45" s="48">
        <f>Curves!J46</f>
        <v>0.45499999999999996</v>
      </c>
      <c r="AI45" s="48">
        <v>5.0000000000000001E-3</v>
      </c>
      <c r="AJ45" s="48">
        <f>Curves!E46</f>
        <v>0.30499999999999999</v>
      </c>
      <c r="AK45" s="48">
        <f>Curves!M46</f>
        <v>0.46499999999999997</v>
      </c>
      <c r="AL45" s="48">
        <f>Curves!Q46</f>
        <v>0.60499999999999998</v>
      </c>
      <c r="AM45" s="48">
        <f>Curves!AC46</f>
        <v>0.375</v>
      </c>
      <c r="AN45" s="48">
        <f>Curves!AQ46</f>
        <v>5.0000000000000001E-3</v>
      </c>
      <c r="AO45" s="48">
        <f>Curves!AD46</f>
        <v>-0.27500000000000002</v>
      </c>
      <c r="AP45" s="48">
        <f>Curves!AP46</f>
        <v>0.155</v>
      </c>
      <c r="AQ45" s="48">
        <f>Curves!AA46</f>
        <v>0.22500000000000001</v>
      </c>
      <c r="AR45" s="48">
        <f>Curves!AG46</f>
        <v>0</v>
      </c>
      <c r="AS45" s="48">
        <f>Curves!Y46</f>
        <v>0.22500000000000001</v>
      </c>
      <c r="AT45" s="48">
        <f>Curves!AJ46</f>
        <v>0</v>
      </c>
      <c r="AU45" s="48">
        <f>Curves!AB46</f>
        <v>0.375</v>
      </c>
      <c r="AV45" s="48">
        <f>Curves!AH46</f>
        <v>0</v>
      </c>
      <c r="AW45" s="48">
        <f>Curves!Z46</f>
        <v>0.16500000000000001</v>
      </c>
      <c r="AX45" s="48">
        <f>Curves!AI46</f>
        <v>0.02</v>
      </c>
      <c r="AY45" s="48">
        <f>Curves!Z46</f>
        <v>0.16500000000000001</v>
      </c>
      <c r="AZ45" s="48">
        <f>Curves!AK46</f>
        <v>0.02</v>
      </c>
      <c r="BA45" s="48">
        <f>Curves!Z46</f>
        <v>0.16500000000000001</v>
      </c>
      <c r="BB45" s="48">
        <f>Curves!AL46</f>
        <v>0.05</v>
      </c>
      <c r="BC45" s="48">
        <f>Curves!Z46</f>
        <v>0.16500000000000001</v>
      </c>
      <c r="BD45" s="48">
        <f>Curves!AO46</f>
        <v>0</v>
      </c>
      <c r="BE45" s="48">
        <f>Curves!AC46</f>
        <v>0.375</v>
      </c>
      <c r="BF45" s="48">
        <f>Curves!AR46</f>
        <v>5.5E-2</v>
      </c>
      <c r="BG45" s="48">
        <f>Curves!Z46</f>
        <v>0.16500000000000001</v>
      </c>
      <c r="BH45" s="48">
        <f>Curves!AM46</f>
        <v>3.5000000000000003E-2</v>
      </c>
      <c r="BI45" s="48">
        <f t="shared" si="1"/>
        <v>0.22500000000000001</v>
      </c>
      <c r="BJ45" s="48">
        <f t="shared" si="2"/>
        <v>0</v>
      </c>
      <c r="BK45" s="48">
        <v>0</v>
      </c>
      <c r="BL45" s="48">
        <f t="shared" si="3"/>
        <v>0.30499999999999999</v>
      </c>
      <c r="BM45" s="48">
        <v>0</v>
      </c>
      <c r="BN45" s="48">
        <f t="shared" si="4"/>
        <v>0.495</v>
      </c>
      <c r="BO45" s="48">
        <f t="shared" si="5"/>
        <v>0.01</v>
      </c>
      <c r="BP45" s="48">
        <v>0</v>
      </c>
      <c r="BQ45" s="48">
        <f t="shared" si="6"/>
        <v>0.22500000000000001</v>
      </c>
      <c r="BR45" s="48">
        <f t="shared" si="7"/>
        <v>0.22500000000000001</v>
      </c>
      <c r="BS45" s="48">
        <f t="shared" si="8"/>
        <v>0.30499999999999999</v>
      </c>
      <c r="BT45" s="48">
        <f>Curves!AE46</f>
        <v>0.11000000000000001</v>
      </c>
      <c r="BU45" s="48">
        <v>0</v>
      </c>
      <c r="BV45" s="48">
        <f t="shared" si="9"/>
        <v>0.16500000000000001</v>
      </c>
      <c r="BW45" s="48">
        <f>Curves!AN46</f>
        <v>0</v>
      </c>
      <c r="BX45" s="48">
        <f t="shared" si="10"/>
        <v>0.22500000000000001</v>
      </c>
      <c r="BY45" s="48">
        <f>Curves!AS46</f>
        <v>0</v>
      </c>
      <c r="BZ45" s="48">
        <f t="shared" si="11"/>
        <v>0.16500000000000001</v>
      </c>
      <c r="CA45" s="48">
        <f t="shared" si="12"/>
        <v>0.05</v>
      </c>
      <c r="CB45" s="48"/>
      <c r="CC45" s="48"/>
      <c r="CD45" s="49"/>
      <c r="CE45" s="48"/>
      <c r="CF45" s="49"/>
      <c r="CG45" s="48"/>
      <c r="CH45" s="48"/>
      <c r="CI45" s="48"/>
      <c r="CJ45" s="48"/>
      <c r="CK45" s="48"/>
    </row>
    <row r="46" spans="1:89">
      <c r="A46">
        <v>0.75839064981862758</v>
      </c>
      <c r="B46" t="str">
        <f t="shared" si="0"/>
        <v>0.19500.20500.2200.220-0.0049999999999999800.0500.19500.2400.18500.18500.2200.20500.1600.220.0050.220.0050.2050.0050.1950.220.220.2150-0.40.1550.15500.15500.21500.0850.0050.0850.0050.0850.040.08500.2150.040.0850.00750.155000.19500.240.0100.1550.1550.1950.02500.08500.15500.0850.04</v>
      </c>
      <c r="C46" s="21">
        <v>38078</v>
      </c>
      <c r="D46" s="48">
        <f>Curves!D47</f>
        <v>0.19500000000000003</v>
      </c>
      <c r="E46" s="48">
        <v>0</v>
      </c>
      <c r="F46" s="48">
        <f>Curves!I47</f>
        <v>0.20499999999999999</v>
      </c>
      <c r="G46" s="48">
        <v>0</v>
      </c>
      <c r="H46" s="48">
        <f>Curves!P47</f>
        <v>0.22000000000000003</v>
      </c>
      <c r="I46" s="48">
        <v>0</v>
      </c>
      <c r="J46" s="48">
        <f>Curves!L47</f>
        <v>0.22000000000000003</v>
      </c>
      <c r="K46" s="48">
        <v>0</v>
      </c>
      <c r="L46" s="48">
        <f>Curves!U47</f>
        <v>-4.9999999999999767E-3</v>
      </c>
      <c r="M46" s="48">
        <v>0</v>
      </c>
      <c r="N46" s="48">
        <f>Curves!V47</f>
        <v>5.0000000000000024E-2</v>
      </c>
      <c r="O46" s="48">
        <v>0</v>
      </c>
      <c r="P46" s="48">
        <f>Curves!W47</f>
        <v>0.19500000000000003</v>
      </c>
      <c r="Q46" s="48">
        <v>0</v>
      </c>
      <c r="R46" s="48">
        <f>Curves!O47</f>
        <v>0.24000000000000002</v>
      </c>
      <c r="S46" s="48">
        <v>0</v>
      </c>
      <c r="T46" s="48">
        <f>Curves!F47</f>
        <v>0.18500000000000003</v>
      </c>
      <c r="U46" s="48">
        <v>0</v>
      </c>
      <c r="V46" s="48">
        <f>Curves!H47</f>
        <v>0.18500000000000003</v>
      </c>
      <c r="W46" s="48">
        <v>0</v>
      </c>
      <c r="X46" s="48">
        <f>Curves!S47</f>
        <v>0.22000000000000003</v>
      </c>
      <c r="Y46" s="48">
        <v>0</v>
      </c>
      <c r="Z46" s="48">
        <f>Curves!K47</f>
        <v>0.20499999999999999</v>
      </c>
      <c r="AA46" s="48">
        <v>0</v>
      </c>
      <c r="AB46" s="48">
        <f>Curves!G47</f>
        <v>0.16000000000000003</v>
      </c>
      <c r="AC46" s="48">
        <v>0</v>
      </c>
      <c r="AD46" s="48">
        <f>Curves!R47</f>
        <v>0.22000000000000003</v>
      </c>
      <c r="AE46" s="48">
        <v>5.0000000000000001E-3</v>
      </c>
      <c r="AF46" s="48">
        <f>Curves!N47</f>
        <v>0.22000000000000003</v>
      </c>
      <c r="AG46" s="48">
        <v>5.0000000000000001E-3</v>
      </c>
      <c r="AH46" s="48">
        <f>Curves!J47</f>
        <v>0.20499999999999999</v>
      </c>
      <c r="AI46" s="48">
        <v>5.0000000000000001E-3</v>
      </c>
      <c r="AJ46" s="48">
        <f>Curves!E47</f>
        <v>0.19500000000000003</v>
      </c>
      <c r="AK46" s="48">
        <f>Curves!M47</f>
        <v>0.22000000000000003</v>
      </c>
      <c r="AL46" s="48">
        <f>Curves!Q47</f>
        <v>0.22000000000000003</v>
      </c>
      <c r="AM46" s="48">
        <f>Curves!AC47</f>
        <v>0.21500000000000002</v>
      </c>
      <c r="AN46" s="48">
        <f>Curves!AQ47</f>
        <v>0</v>
      </c>
      <c r="AO46" s="48">
        <f>Curves!AD47</f>
        <v>-0.4</v>
      </c>
      <c r="AP46" s="48">
        <f>Curves!AP47</f>
        <v>0.155</v>
      </c>
      <c r="AQ46" s="48">
        <f>Curves!AA47</f>
        <v>0.15500000000000003</v>
      </c>
      <c r="AR46" s="48">
        <f>Curves!AG47</f>
        <v>0</v>
      </c>
      <c r="AS46" s="48">
        <f>Curves!Y47</f>
        <v>0.15500000000000003</v>
      </c>
      <c r="AT46" s="48">
        <f>Curves!AJ47</f>
        <v>0</v>
      </c>
      <c r="AU46" s="48">
        <f>Curves!AB47</f>
        <v>0.21500000000000002</v>
      </c>
      <c r="AV46" s="48">
        <f>Curves!AH47</f>
        <v>0</v>
      </c>
      <c r="AW46" s="48">
        <f>Curves!Z47</f>
        <v>8.5000000000000006E-2</v>
      </c>
      <c r="AX46" s="48">
        <f>Curves!AI47</f>
        <v>5.0000000000000001E-3</v>
      </c>
      <c r="AY46" s="48">
        <f>Curves!Z47</f>
        <v>8.5000000000000006E-2</v>
      </c>
      <c r="AZ46" s="48">
        <f>Curves!AK47</f>
        <v>5.0000000000000001E-3</v>
      </c>
      <c r="BA46" s="48">
        <f>Curves!Z47</f>
        <v>8.5000000000000006E-2</v>
      </c>
      <c r="BB46" s="48">
        <f>Curves!AL47</f>
        <v>0.04</v>
      </c>
      <c r="BC46" s="48">
        <f>Curves!Z47</f>
        <v>8.5000000000000006E-2</v>
      </c>
      <c r="BD46" s="48">
        <f>Curves!AO47</f>
        <v>0</v>
      </c>
      <c r="BE46" s="48">
        <f>Curves!AC47</f>
        <v>0.21500000000000002</v>
      </c>
      <c r="BF46" s="48">
        <f>Curves!AR47</f>
        <v>0.04</v>
      </c>
      <c r="BG46" s="48">
        <f>Curves!Z47</f>
        <v>8.5000000000000006E-2</v>
      </c>
      <c r="BH46" s="48">
        <f>Curves!AM47</f>
        <v>7.4999999999999997E-3</v>
      </c>
      <c r="BI46" s="48">
        <f t="shared" si="1"/>
        <v>0.15500000000000003</v>
      </c>
      <c r="BJ46" s="48">
        <f t="shared" si="2"/>
        <v>0</v>
      </c>
      <c r="BK46" s="48">
        <v>0</v>
      </c>
      <c r="BL46" s="48">
        <f t="shared" si="3"/>
        <v>0.19500000000000003</v>
      </c>
      <c r="BM46" s="48">
        <v>0</v>
      </c>
      <c r="BN46" s="48">
        <f t="shared" si="4"/>
        <v>0.24000000000000002</v>
      </c>
      <c r="BO46" s="48">
        <f t="shared" si="5"/>
        <v>0.01</v>
      </c>
      <c r="BP46" s="48">
        <v>0</v>
      </c>
      <c r="BQ46" s="48">
        <f t="shared" si="6"/>
        <v>0.15500000000000003</v>
      </c>
      <c r="BR46" s="48">
        <f t="shared" si="7"/>
        <v>0.15500000000000003</v>
      </c>
      <c r="BS46" s="48">
        <f t="shared" si="8"/>
        <v>0.19500000000000003</v>
      </c>
      <c r="BT46" s="48">
        <f>Curves!AE47</f>
        <v>2.5000000000000008E-2</v>
      </c>
      <c r="BU46" s="48">
        <v>0</v>
      </c>
      <c r="BV46" s="48">
        <f t="shared" si="9"/>
        <v>8.5000000000000006E-2</v>
      </c>
      <c r="BW46" s="48">
        <f>Curves!AN47</f>
        <v>0</v>
      </c>
      <c r="BX46" s="48">
        <f t="shared" si="10"/>
        <v>0.15500000000000003</v>
      </c>
      <c r="BY46" s="48">
        <f>Curves!AS47</f>
        <v>0</v>
      </c>
      <c r="BZ46" s="48">
        <f t="shared" si="11"/>
        <v>8.5000000000000006E-2</v>
      </c>
      <c r="CA46" s="48">
        <f t="shared" si="12"/>
        <v>0.04</v>
      </c>
      <c r="CB46" s="48"/>
      <c r="CC46" s="48"/>
      <c r="CD46" s="49"/>
      <c r="CE46" s="48"/>
      <c r="CF46" s="49"/>
      <c r="CG46" s="48"/>
      <c r="CH46" s="48"/>
      <c r="CI46" s="48"/>
      <c r="CJ46" s="48"/>
      <c r="CK46" s="48"/>
    </row>
    <row r="47" spans="1:89">
      <c r="A47">
        <v>0.75385980106473049</v>
      </c>
      <c r="B47" t="str">
        <f t="shared" si="0"/>
        <v>0.19500.20500.2200.220-0.0049999999999999800.0500.19500.2400.18500.18500.2200.20500.1600.220.0050.220.0050.2050.0050.1950.220.220.2150-0.40.1550.15500.15500.21500.0850.0050.0850.0050.0850.040.08500.2150.040.0850.00750.155000.19500.240.0100.1550.1550.1950.02500.08500.15500.0850.04</v>
      </c>
      <c r="C47" s="21">
        <v>38108</v>
      </c>
      <c r="D47" s="48">
        <f>Curves!D48</f>
        <v>0.19500000000000003</v>
      </c>
      <c r="E47" s="48">
        <v>0</v>
      </c>
      <c r="F47" s="48">
        <f>Curves!I48</f>
        <v>0.20499999999999999</v>
      </c>
      <c r="G47" s="48">
        <v>0</v>
      </c>
      <c r="H47" s="48">
        <f>Curves!P48</f>
        <v>0.22000000000000003</v>
      </c>
      <c r="I47" s="48">
        <v>0</v>
      </c>
      <c r="J47" s="48">
        <f>Curves!L48</f>
        <v>0.22000000000000003</v>
      </c>
      <c r="K47" s="48">
        <v>0</v>
      </c>
      <c r="L47" s="48">
        <f>Curves!U48</f>
        <v>-4.9999999999999767E-3</v>
      </c>
      <c r="M47" s="48">
        <v>0</v>
      </c>
      <c r="N47" s="48">
        <f>Curves!V48</f>
        <v>5.0000000000000024E-2</v>
      </c>
      <c r="O47" s="48">
        <v>0</v>
      </c>
      <c r="P47" s="48">
        <f>Curves!W48</f>
        <v>0.19500000000000003</v>
      </c>
      <c r="Q47" s="48">
        <v>0</v>
      </c>
      <c r="R47" s="48">
        <f>Curves!O48</f>
        <v>0.24000000000000002</v>
      </c>
      <c r="S47" s="48">
        <v>0</v>
      </c>
      <c r="T47" s="48">
        <f>Curves!F48</f>
        <v>0.18500000000000003</v>
      </c>
      <c r="U47" s="48">
        <v>0</v>
      </c>
      <c r="V47" s="48">
        <f>Curves!H48</f>
        <v>0.18500000000000003</v>
      </c>
      <c r="W47" s="48">
        <v>0</v>
      </c>
      <c r="X47" s="48">
        <f>Curves!S48</f>
        <v>0.22000000000000003</v>
      </c>
      <c r="Y47" s="48">
        <v>0</v>
      </c>
      <c r="Z47" s="48">
        <f>Curves!K48</f>
        <v>0.20499999999999999</v>
      </c>
      <c r="AA47" s="48">
        <v>0</v>
      </c>
      <c r="AB47" s="48">
        <f>Curves!G48</f>
        <v>0.16000000000000003</v>
      </c>
      <c r="AC47" s="48">
        <v>0</v>
      </c>
      <c r="AD47" s="48">
        <f>Curves!R48</f>
        <v>0.22000000000000003</v>
      </c>
      <c r="AE47" s="48">
        <v>5.0000000000000001E-3</v>
      </c>
      <c r="AF47" s="48">
        <f>Curves!N48</f>
        <v>0.22000000000000003</v>
      </c>
      <c r="AG47" s="48">
        <v>5.0000000000000001E-3</v>
      </c>
      <c r="AH47" s="48">
        <f>Curves!J48</f>
        <v>0.20499999999999999</v>
      </c>
      <c r="AI47" s="48">
        <v>5.0000000000000001E-3</v>
      </c>
      <c r="AJ47" s="48">
        <f>Curves!E48</f>
        <v>0.19500000000000003</v>
      </c>
      <c r="AK47" s="48">
        <f>Curves!M48</f>
        <v>0.22000000000000003</v>
      </c>
      <c r="AL47" s="48">
        <f>Curves!Q48</f>
        <v>0.22000000000000003</v>
      </c>
      <c r="AM47" s="48">
        <f>Curves!AC48</f>
        <v>0.21500000000000002</v>
      </c>
      <c r="AN47" s="48">
        <f>Curves!AQ48</f>
        <v>0</v>
      </c>
      <c r="AO47" s="48">
        <f>Curves!AD48</f>
        <v>-0.4</v>
      </c>
      <c r="AP47" s="48">
        <f>Curves!AP48</f>
        <v>0.155</v>
      </c>
      <c r="AQ47" s="48">
        <f>Curves!AA48</f>
        <v>0.15500000000000003</v>
      </c>
      <c r="AR47" s="48">
        <f>Curves!AG48</f>
        <v>0</v>
      </c>
      <c r="AS47" s="48">
        <f>Curves!Y48</f>
        <v>0.15500000000000003</v>
      </c>
      <c r="AT47" s="48">
        <f>Curves!AJ48</f>
        <v>0</v>
      </c>
      <c r="AU47" s="48">
        <f>Curves!AB48</f>
        <v>0.21500000000000002</v>
      </c>
      <c r="AV47" s="48">
        <f>Curves!AH48</f>
        <v>0</v>
      </c>
      <c r="AW47" s="48">
        <f>Curves!Z48</f>
        <v>8.5000000000000006E-2</v>
      </c>
      <c r="AX47" s="48">
        <f>Curves!AI48</f>
        <v>5.0000000000000001E-3</v>
      </c>
      <c r="AY47" s="48">
        <f>Curves!Z48</f>
        <v>8.5000000000000006E-2</v>
      </c>
      <c r="AZ47" s="48">
        <f>Curves!AK48</f>
        <v>5.0000000000000001E-3</v>
      </c>
      <c r="BA47" s="48">
        <f>Curves!Z48</f>
        <v>8.5000000000000006E-2</v>
      </c>
      <c r="BB47" s="48">
        <f>Curves!AL48</f>
        <v>0.04</v>
      </c>
      <c r="BC47" s="48">
        <f>Curves!Z48</f>
        <v>8.5000000000000006E-2</v>
      </c>
      <c r="BD47" s="48">
        <f>Curves!AO48</f>
        <v>0</v>
      </c>
      <c r="BE47" s="48">
        <f>Curves!AC48</f>
        <v>0.21500000000000002</v>
      </c>
      <c r="BF47" s="48">
        <f>Curves!AR48</f>
        <v>0.04</v>
      </c>
      <c r="BG47" s="48">
        <f>Curves!Z48</f>
        <v>8.5000000000000006E-2</v>
      </c>
      <c r="BH47" s="48">
        <f>Curves!AM48</f>
        <v>7.4999999999999997E-3</v>
      </c>
      <c r="BI47" s="48">
        <f t="shared" si="1"/>
        <v>0.15500000000000003</v>
      </c>
      <c r="BJ47" s="48">
        <f t="shared" si="2"/>
        <v>0</v>
      </c>
      <c r="BK47" s="48">
        <v>0</v>
      </c>
      <c r="BL47" s="48">
        <f t="shared" si="3"/>
        <v>0.19500000000000003</v>
      </c>
      <c r="BM47" s="48">
        <v>0</v>
      </c>
      <c r="BN47" s="48">
        <f t="shared" si="4"/>
        <v>0.24000000000000002</v>
      </c>
      <c r="BO47" s="48">
        <f t="shared" si="5"/>
        <v>0.01</v>
      </c>
      <c r="BP47" s="48">
        <v>0</v>
      </c>
      <c r="BQ47" s="48">
        <f t="shared" si="6"/>
        <v>0.15500000000000003</v>
      </c>
      <c r="BR47" s="48">
        <f t="shared" si="7"/>
        <v>0.15500000000000003</v>
      </c>
      <c r="BS47" s="48">
        <f t="shared" si="8"/>
        <v>0.19500000000000003</v>
      </c>
      <c r="BT47" s="48">
        <f>Curves!AE48</f>
        <v>2.5000000000000008E-2</v>
      </c>
      <c r="BU47" s="48">
        <v>0</v>
      </c>
      <c r="BV47" s="48">
        <f t="shared" si="9"/>
        <v>8.5000000000000006E-2</v>
      </c>
      <c r="BW47" s="48">
        <f>Curves!AN48</f>
        <v>0</v>
      </c>
      <c r="BX47" s="48">
        <f t="shared" si="10"/>
        <v>0.15500000000000003</v>
      </c>
      <c r="BY47" s="48">
        <f>Curves!AS48</f>
        <v>0</v>
      </c>
      <c r="BZ47" s="48">
        <f t="shared" si="11"/>
        <v>8.5000000000000006E-2</v>
      </c>
      <c r="CA47" s="48">
        <f t="shared" si="12"/>
        <v>0.04</v>
      </c>
      <c r="CB47" s="48"/>
      <c r="CC47" s="48"/>
      <c r="CD47" s="49"/>
      <c r="CE47" s="48"/>
      <c r="CF47" s="49"/>
      <c r="CG47" s="48"/>
      <c r="CH47" s="48"/>
      <c r="CI47" s="48"/>
      <c r="CJ47" s="48"/>
      <c r="CK47" s="48"/>
    </row>
    <row r="48" spans="1:89">
      <c r="A48">
        <v>0.74920431854985081</v>
      </c>
      <c r="B48" t="str">
        <f t="shared" si="0"/>
        <v>0.19500.20500.2200.220-0.0049999999999999800.0500.19500.2400.18500.18500.2200.20500.1600.220.0050.220.0050.2050.0050.1950.220.220.2150-0.40.1550.15500.15500.21500.0850.0050.0850.0050.0850.040.08500.2150.040.0850.00750.155000.19500.240.0100.1550.1550.1950.02500.08500.15500.0850.04</v>
      </c>
      <c r="C48" s="21">
        <v>38139</v>
      </c>
      <c r="D48" s="48">
        <f>Curves!D49</f>
        <v>0.19500000000000003</v>
      </c>
      <c r="E48" s="48">
        <v>0</v>
      </c>
      <c r="F48" s="48">
        <f>Curves!I49</f>
        <v>0.20499999999999999</v>
      </c>
      <c r="G48" s="48">
        <v>0</v>
      </c>
      <c r="H48" s="48">
        <f>Curves!P49</f>
        <v>0.22000000000000003</v>
      </c>
      <c r="I48" s="48">
        <v>0</v>
      </c>
      <c r="J48" s="48">
        <f>Curves!L49</f>
        <v>0.22000000000000003</v>
      </c>
      <c r="K48" s="48">
        <v>0</v>
      </c>
      <c r="L48" s="48">
        <f>Curves!U49</f>
        <v>-4.9999999999999767E-3</v>
      </c>
      <c r="M48" s="48">
        <v>0</v>
      </c>
      <c r="N48" s="48">
        <f>Curves!V49</f>
        <v>5.0000000000000024E-2</v>
      </c>
      <c r="O48" s="48">
        <v>0</v>
      </c>
      <c r="P48" s="48">
        <f>Curves!W49</f>
        <v>0.19500000000000003</v>
      </c>
      <c r="Q48" s="48">
        <v>0</v>
      </c>
      <c r="R48" s="48">
        <f>Curves!O49</f>
        <v>0.24000000000000002</v>
      </c>
      <c r="S48" s="48">
        <v>0</v>
      </c>
      <c r="T48" s="48">
        <f>Curves!F49</f>
        <v>0.18500000000000003</v>
      </c>
      <c r="U48" s="48">
        <v>0</v>
      </c>
      <c r="V48" s="48">
        <f>Curves!H49</f>
        <v>0.18500000000000003</v>
      </c>
      <c r="W48" s="48">
        <v>0</v>
      </c>
      <c r="X48" s="48">
        <f>Curves!S49</f>
        <v>0.22000000000000003</v>
      </c>
      <c r="Y48" s="48">
        <v>0</v>
      </c>
      <c r="Z48" s="48">
        <f>Curves!K49</f>
        <v>0.20499999999999999</v>
      </c>
      <c r="AA48" s="48">
        <v>0</v>
      </c>
      <c r="AB48" s="48">
        <f>Curves!G49</f>
        <v>0.16000000000000003</v>
      </c>
      <c r="AC48" s="48">
        <v>0</v>
      </c>
      <c r="AD48" s="48">
        <f>Curves!R49</f>
        <v>0.22000000000000003</v>
      </c>
      <c r="AE48" s="48">
        <v>5.0000000000000001E-3</v>
      </c>
      <c r="AF48" s="48">
        <f>Curves!N49</f>
        <v>0.22000000000000003</v>
      </c>
      <c r="AG48" s="48">
        <v>5.0000000000000001E-3</v>
      </c>
      <c r="AH48" s="48">
        <f>Curves!J49</f>
        <v>0.20499999999999999</v>
      </c>
      <c r="AI48" s="48">
        <v>5.0000000000000001E-3</v>
      </c>
      <c r="AJ48" s="48">
        <f>Curves!E49</f>
        <v>0.19500000000000003</v>
      </c>
      <c r="AK48" s="48">
        <f>Curves!M49</f>
        <v>0.22000000000000003</v>
      </c>
      <c r="AL48" s="48">
        <f>Curves!Q49</f>
        <v>0.22000000000000003</v>
      </c>
      <c r="AM48" s="48">
        <f>Curves!AC49</f>
        <v>0.21500000000000002</v>
      </c>
      <c r="AN48" s="48">
        <f>Curves!AQ49</f>
        <v>0</v>
      </c>
      <c r="AO48" s="48">
        <f>Curves!AD49</f>
        <v>-0.4</v>
      </c>
      <c r="AP48" s="48">
        <f>Curves!AP49</f>
        <v>0.155</v>
      </c>
      <c r="AQ48" s="48">
        <f>Curves!AA49</f>
        <v>0.15500000000000003</v>
      </c>
      <c r="AR48" s="48">
        <f>Curves!AG49</f>
        <v>0</v>
      </c>
      <c r="AS48" s="48">
        <f>Curves!Y49</f>
        <v>0.15500000000000003</v>
      </c>
      <c r="AT48" s="48">
        <f>Curves!AJ49</f>
        <v>0</v>
      </c>
      <c r="AU48" s="48">
        <f>Curves!AB49</f>
        <v>0.21500000000000002</v>
      </c>
      <c r="AV48" s="48">
        <f>Curves!AH49</f>
        <v>0</v>
      </c>
      <c r="AW48" s="48">
        <f>Curves!Z49</f>
        <v>8.5000000000000006E-2</v>
      </c>
      <c r="AX48" s="48">
        <f>Curves!AI49</f>
        <v>5.0000000000000001E-3</v>
      </c>
      <c r="AY48" s="48">
        <f>Curves!Z49</f>
        <v>8.5000000000000006E-2</v>
      </c>
      <c r="AZ48" s="48">
        <f>Curves!AK49</f>
        <v>5.0000000000000001E-3</v>
      </c>
      <c r="BA48" s="48">
        <f>Curves!Z49</f>
        <v>8.5000000000000006E-2</v>
      </c>
      <c r="BB48" s="48">
        <f>Curves!AL49</f>
        <v>0.04</v>
      </c>
      <c r="BC48" s="48">
        <f>Curves!Z49</f>
        <v>8.5000000000000006E-2</v>
      </c>
      <c r="BD48" s="48">
        <f>Curves!AO49</f>
        <v>0</v>
      </c>
      <c r="BE48" s="48">
        <f>Curves!AC49</f>
        <v>0.21500000000000002</v>
      </c>
      <c r="BF48" s="48">
        <f>Curves!AR49</f>
        <v>0.04</v>
      </c>
      <c r="BG48" s="48">
        <f>Curves!Z49</f>
        <v>8.5000000000000006E-2</v>
      </c>
      <c r="BH48" s="48">
        <f>Curves!AM49</f>
        <v>7.4999999999999997E-3</v>
      </c>
      <c r="BI48" s="48">
        <f t="shared" si="1"/>
        <v>0.15500000000000003</v>
      </c>
      <c r="BJ48" s="48">
        <f t="shared" si="2"/>
        <v>0</v>
      </c>
      <c r="BK48" s="48">
        <v>0</v>
      </c>
      <c r="BL48" s="48">
        <f t="shared" si="3"/>
        <v>0.19500000000000003</v>
      </c>
      <c r="BM48" s="48">
        <v>0</v>
      </c>
      <c r="BN48" s="48">
        <f t="shared" si="4"/>
        <v>0.24000000000000002</v>
      </c>
      <c r="BO48" s="48">
        <f t="shared" si="5"/>
        <v>0.01</v>
      </c>
      <c r="BP48" s="48">
        <v>0</v>
      </c>
      <c r="BQ48" s="48">
        <f t="shared" si="6"/>
        <v>0.15500000000000003</v>
      </c>
      <c r="BR48" s="48">
        <f t="shared" si="7"/>
        <v>0.15500000000000003</v>
      </c>
      <c r="BS48" s="48">
        <f t="shared" si="8"/>
        <v>0.19500000000000003</v>
      </c>
      <c r="BT48" s="48">
        <f>Curves!AE49</f>
        <v>2.5000000000000008E-2</v>
      </c>
      <c r="BU48" s="48">
        <v>0</v>
      </c>
      <c r="BV48" s="48">
        <f t="shared" si="9"/>
        <v>8.5000000000000006E-2</v>
      </c>
      <c r="BW48" s="48">
        <f>Curves!AN49</f>
        <v>0</v>
      </c>
      <c r="BX48" s="48">
        <f t="shared" si="10"/>
        <v>0.15500000000000003</v>
      </c>
      <c r="BY48" s="48">
        <f>Curves!AS49</f>
        <v>0</v>
      </c>
      <c r="BZ48" s="48">
        <f t="shared" si="11"/>
        <v>8.5000000000000006E-2</v>
      </c>
      <c r="CA48" s="48">
        <f t="shared" si="12"/>
        <v>0.04</v>
      </c>
      <c r="CB48" s="48"/>
      <c r="CC48" s="48"/>
      <c r="CD48" s="49"/>
      <c r="CE48" s="48"/>
      <c r="CF48" s="49"/>
      <c r="CG48" s="48"/>
      <c r="CH48" s="48"/>
      <c r="CI48" s="48"/>
      <c r="CJ48" s="48"/>
      <c r="CK48" s="48"/>
    </row>
    <row r="49" spans="1:89">
      <c r="A49">
        <v>0.74472442559056418</v>
      </c>
      <c r="B49" t="str">
        <f t="shared" si="0"/>
        <v>0.19500.20500.2200.220-0.0049999999999999800.0500.19500.2400.18500.18500.2200.20500.1600.220.0050.220.0050.2050.0050.1950.220.220.2150-0.40.1550.15500.15500.21500.0850.0050.0850.0050.0850.040.08500.2150.040.0850.010.155000.19500.240.0100.1550.1550.1950.02500.08500.15500.0850.04</v>
      </c>
      <c r="C49" s="21">
        <v>38169</v>
      </c>
      <c r="D49" s="48">
        <f>Curves!D50</f>
        <v>0.19500000000000003</v>
      </c>
      <c r="E49" s="48">
        <v>0</v>
      </c>
      <c r="F49" s="48">
        <f>Curves!I50</f>
        <v>0.20499999999999999</v>
      </c>
      <c r="G49" s="48">
        <v>0</v>
      </c>
      <c r="H49" s="48">
        <f>Curves!P50</f>
        <v>0.22000000000000003</v>
      </c>
      <c r="I49" s="48">
        <v>0</v>
      </c>
      <c r="J49" s="48">
        <f>Curves!L50</f>
        <v>0.22000000000000003</v>
      </c>
      <c r="K49" s="48">
        <v>0</v>
      </c>
      <c r="L49" s="48">
        <f>Curves!U50</f>
        <v>-4.9999999999999767E-3</v>
      </c>
      <c r="M49" s="48">
        <v>0</v>
      </c>
      <c r="N49" s="48">
        <f>Curves!V50</f>
        <v>5.0000000000000024E-2</v>
      </c>
      <c r="O49" s="48">
        <v>0</v>
      </c>
      <c r="P49" s="48">
        <f>Curves!W50</f>
        <v>0.19500000000000003</v>
      </c>
      <c r="Q49" s="48">
        <v>0</v>
      </c>
      <c r="R49" s="48">
        <f>Curves!O50</f>
        <v>0.24000000000000002</v>
      </c>
      <c r="S49" s="48">
        <v>0</v>
      </c>
      <c r="T49" s="48">
        <f>Curves!F50</f>
        <v>0.18500000000000003</v>
      </c>
      <c r="U49" s="48">
        <v>0</v>
      </c>
      <c r="V49" s="48">
        <f>Curves!H50</f>
        <v>0.18500000000000003</v>
      </c>
      <c r="W49" s="48">
        <v>0</v>
      </c>
      <c r="X49" s="48">
        <f>Curves!S50</f>
        <v>0.22000000000000003</v>
      </c>
      <c r="Y49" s="48">
        <v>0</v>
      </c>
      <c r="Z49" s="48">
        <f>Curves!K50</f>
        <v>0.20499999999999999</v>
      </c>
      <c r="AA49" s="48">
        <v>0</v>
      </c>
      <c r="AB49" s="48">
        <f>Curves!G50</f>
        <v>0.16000000000000003</v>
      </c>
      <c r="AC49" s="48">
        <v>0</v>
      </c>
      <c r="AD49" s="48">
        <f>Curves!R50</f>
        <v>0.22000000000000003</v>
      </c>
      <c r="AE49" s="48">
        <v>5.0000000000000001E-3</v>
      </c>
      <c r="AF49" s="48">
        <f>Curves!N50</f>
        <v>0.22000000000000003</v>
      </c>
      <c r="AG49" s="48">
        <v>5.0000000000000001E-3</v>
      </c>
      <c r="AH49" s="48">
        <f>Curves!J50</f>
        <v>0.20499999999999999</v>
      </c>
      <c r="AI49" s="48">
        <v>5.0000000000000001E-3</v>
      </c>
      <c r="AJ49" s="48">
        <f>Curves!E50</f>
        <v>0.19500000000000003</v>
      </c>
      <c r="AK49" s="48">
        <f>Curves!M50</f>
        <v>0.22000000000000003</v>
      </c>
      <c r="AL49" s="48">
        <f>Curves!Q50</f>
        <v>0.22000000000000003</v>
      </c>
      <c r="AM49" s="48">
        <f>Curves!AC50</f>
        <v>0.21500000000000002</v>
      </c>
      <c r="AN49" s="48">
        <f>Curves!AQ50</f>
        <v>0</v>
      </c>
      <c r="AO49" s="48">
        <f>Curves!AD50</f>
        <v>-0.4</v>
      </c>
      <c r="AP49" s="48">
        <f>Curves!AP50</f>
        <v>0.155</v>
      </c>
      <c r="AQ49" s="48">
        <f>Curves!AA50</f>
        <v>0.15500000000000003</v>
      </c>
      <c r="AR49" s="48">
        <f>Curves!AG50</f>
        <v>0</v>
      </c>
      <c r="AS49" s="48">
        <f>Curves!Y50</f>
        <v>0.15500000000000003</v>
      </c>
      <c r="AT49" s="48">
        <f>Curves!AJ50</f>
        <v>0</v>
      </c>
      <c r="AU49" s="48">
        <f>Curves!AB50</f>
        <v>0.21500000000000002</v>
      </c>
      <c r="AV49" s="48">
        <f>Curves!AH50</f>
        <v>0</v>
      </c>
      <c r="AW49" s="48">
        <f>Curves!Z50</f>
        <v>8.5000000000000006E-2</v>
      </c>
      <c r="AX49" s="48">
        <f>Curves!AI50</f>
        <v>5.0000000000000001E-3</v>
      </c>
      <c r="AY49" s="48">
        <f>Curves!Z50</f>
        <v>8.5000000000000006E-2</v>
      </c>
      <c r="AZ49" s="48">
        <f>Curves!AK50</f>
        <v>5.0000000000000001E-3</v>
      </c>
      <c r="BA49" s="48">
        <f>Curves!Z50</f>
        <v>8.5000000000000006E-2</v>
      </c>
      <c r="BB49" s="48">
        <f>Curves!AL50</f>
        <v>0.04</v>
      </c>
      <c r="BC49" s="48">
        <f>Curves!Z50</f>
        <v>8.5000000000000006E-2</v>
      </c>
      <c r="BD49" s="48">
        <f>Curves!AO50</f>
        <v>0</v>
      </c>
      <c r="BE49" s="48">
        <f>Curves!AC50</f>
        <v>0.21500000000000002</v>
      </c>
      <c r="BF49" s="48">
        <f>Curves!AR50</f>
        <v>0.04</v>
      </c>
      <c r="BG49" s="48">
        <f>Curves!Z50</f>
        <v>8.5000000000000006E-2</v>
      </c>
      <c r="BH49" s="48">
        <f>Curves!AM50</f>
        <v>0.01</v>
      </c>
      <c r="BI49" s="48">
        <f t="shared" si="1"/>
        <v>0.15500000000000003</v>
      </c>
      <c r="BJ49" s="48">
        <f t="shared" si="2"/>
        <v>0</v>
      </c>
      <c r="BK49" s="48">
        <v>0</v>
      </c>
      <c r="BL49" s="48">
        <f t="shared" si="3"/>
        <v>0.19500000000000003</v>
      </c>
      <c r="BM49" s="48">
        <v>0</v>
      </c>
      <c r="BN49" s="48">
        <f t="shared" si="4"/>
        <v>0.24000000000000002</v>
      </c>
      <c r="BO49" s="48">
        <f t="shared" si="5"/>
        <v>0.01</v>
      </c>
      <c r="BP49" s="48">
        <v>0</v>
      </c>
      <c r="BQ49" s="48">
        <f t="shared" si="6"/>
        <v>0.15500000000000003</v>
      </c>
      <c r="BR49" s="48">
        <f t="shared" si="7"/>
        <v>0.15500000000000003</v>
      </c>
      <c r="BS49" s="48">
        <f t="shared" si="8"/>
        <v>0.19500000000000003</v>
      </c>
      <c r="BT49" s="48">
        <f>Curves!AE50</f>
        <v>2.5000000000000008E-2</v>
      </c>
      <c r="BU49" s="48">
        <v>0</v>
      </c>
      <c r="BV49" s="48">
        <f t="shared" si="9"/>
        <v>8.5000000000000006E-2</v>
      </c>
      <c r="BW49" s="48">
        <f>Curves!AN50</f>
        <v>0</v>
      </c>
      <c r="BX49" s="48">
        <f t="shared" si="10"/>
        <v>0.15500000000000003</v>
      </c>
      <c r="BY49" s="48">
        <f>Curves!AS50</f>
        <v>0</v>
      </c>
      <c r="BZ49" s="48">
        <f t="shared" si="11"/>
        <v>8.5000000000000006E-2</v>
      </c>
      <c r="CA49" s="48">
        <f t="shared" si="12"/>
        <v>0.04</v>
      </c>
      <c r="CB49" s="48"/>
      <c r="CC49" s="48"/>
      <c r="CD49" s="49"/>
      <c r="CE49" s="48"/>
      <c r="CF49" s="49"/>
      <c r="CG49" s="48"/>
      <c r="CH49" s="48"/>
      <c r="CI49" s="48"/>
      <c r="CJ49" s="48"/>
      <c r="CK49" s="48"/>
    </row>
    <row r="50" spans="1:89">
      <c r="A50">
        <v>0.7401213270508824</v>
      </c>
      <c r="B50" t="str">
        <f t="shared" si="0"/>
        <v>0.19500.20500.2200.220-0.0049999999999999800.0500.19500.2400.18500.18500.2200.20500.1600.220.0050.220.0050.2050.0050.1950.220.220.2150-0.40.1550.15500.15500.21500.0850.0050.0850.0050.0850.040.08500.2150.040.0850.01250.155000.19500.240.0100.1550.1550.1950.02500.08500.15500.0850.04</v>
      </c>
      <c r="C50" s="21">
        <v>38200</v>
      </c>
      <c r="D50" s="48">
        <f>Curves!D51</f>
        <v>0.19500000000000003</v>
      </c>
      <c r="E50" s="48">
        <v>0</v>
      </c>
      <c r="F50" s="48">
        <f>Curves!I51</f>
        <v>0.20499999999999999</v>
      </c>
      <c r="G50" s="48">
        <v>0</v>
      </c>
      <c r="H50" s="48">
        <f>Curves!P51</f>
        <v>0.22000000000000003</v>
      </c>
      <c r="I50" s="48">
        <v>0</v>
      </c>
      <c r="J50" s="48">
        <f>Curves!L51</f>
        <v>0.22000000000000003</v>
      </c>
      <c r="K50" s="48">
        <v>0</v>
      </c>
      <c r="L50" s="48">
        <f>Curves!U51</f>
        <v>-4.9999999999999767E-3</v>
      </c>
      <c r="M50" s="48">
        <v>0</v>
      </c>
      <c r="N50" s="48">
        <f>Curves!V51</f>
        <v>5.0000000000000024E-2</v>
      </c>
      <c r="O50" s="48">
        <v>0</v>
      </c>
      <c r="P50" s="48">
        <f>Curves!W51</f>
        <v>0.19500000000000003</v>
      </c>
      <c r="Q50" s="48">
        <v>0</v>
      </c>
      <c r="R50" s="48">
        <f>Curves!O51</f>
        <v>0.24000000000000002</v>
      </c>
      <c r="S50" s="48">
        <v>0</v>
      </c>
      <c r="T50" s="48">
        <f>Curves!F51</f>
        <v>0.18500000000000003</v>
      </c>
      <c r="U50" s="48">
        <v>0</v>
      </c>
      <c r="V50" s="48">
        <f>Curves!H51</f>
        <v>0.18500000000000003</v>
      </c>
      <c r="W50" s="48">
        <v>0</v>
      </c>
      <c r="X50" s="48">
        <f>Curves!S51</f>
        <v>0.22000000000000003</v>
      </c>
      <c r="Y50" s="48">
        <v>0</v>
      </c>
      <c r="Z50" s="48">
        <f>Curves!K51</f>
        <v>0.20499999999999999</v>
      </c>
      <c r="AA50" s="48">
        <v>0</v>
      </c>
      <c r="AB50" s="48">
        <f>Curves!G51</f>
        <v>0.16000000000000003</v>
      </c>
      <c r="AC50" s="48">
        <v>0</v>
      </c>
      <c r="AD50" s="48">
        <f>Curves!R51</f>
        <v>0.22000000000000003</v>
      </c>
      <c r="AE50" s="48">
        <v>5.0000000000000001E-3</v>
      </c>
      <c r="AF50" s="48">
        <f>Curves!N51</f>
        <v>0.22000000000000003</v>
      </c>
      <c r="AG50" s="48">
        <v>5.0000000000000001E-3</v>
      </c>
      <c r="AH50" s="48">
        <f>Curves!J51</f>
        <v>0.20499999999999999</v>
      </c>
      <c r="AI50" s="48">
        <v>5.0000000000000001E-3</v>
      </c>
      <c r="AJ50" s="48">
        <f>Curves!E51</f>
        <v>0.19500000000000003</v>
      </c>
      <c r="AK50" s="48">
        <f>Curves!M51</f>
        <v>0.22000000000000003</v>
      </c>
      <c r="AL50" s="48">
        <f>Curves!Q51</f>
        <v>0.22000000000000003</v>
      </c>
      <c r="AM50" s="48">
        <f>Curves!AC51</f>
        <v>0.21500000000000002</v>
      </c>
      <c r="AN50" s="48">
        <f>Curves!AQ51</f>
        <v>0</v>
      </c>
      <c r="AO50" s="48">
        <f>Curves!AD51</f>
        <v>-0.4</v>
      </c>
      <c r="AP50" s="48">
        <f>Curves!AP51</f>
        <v>0.155</v>
      </c>
      <c r="AQ50" s="48">
        <f>Curves!AA51</f>
        <v>0.15500000000000003</v>
      </c>
      <c r="AR50" s="48">
        <f>Curves!AG51</f>
        <v>0</v>
      </c>
      <c r="AS50" s="48">
        <f>Curves!Y51</f>
        <v>0.15500000000000003</v>
      </c>
      <c r="AT50" s="48">
        <f>Curves!AJ51</f>
        <v>0</v>
      </c>
      <c r="AU50" s="48">
        <f>Curves!AB51</f>
        <v>0.21500000000000002</v>
      </c>
      <c r="AV50" s="48">
        <f>Curves!AH51</f>
        <v>0</v>
      </c>
      <c r="AW50" s="48">
        <f>Curves!Z51</f>
        <v>8.5000000000000006E-2</v>
      </c>
      <c r="AX50" s="48">
        <f>Curves!AI51</f>
        <v>5.0000000000000001E-3</v>
      </c>
      <c r="AY50" s="48">
        <f>Curves!Z51</f>
        <v>8.5000000000000006E-2</v>
      </c>
      <c r="AZ50" s="48">
        <f>Curves!AK51</f>
        <v>5.0000000000000001E-3</v>
      </c>
      <c r="BA50" s="48">
        <f>Curves!Z51</f>
        <v>8.5000000000000006E-2</v>
      </c>
      <c r="BB50" s="48">
        <f>Curves!AL51</f>
        <v>0.04</v>
      </c>
      <c r="BC50" s="48">
        <f>Curves!Z51</f>
        <v>8.5000000000000006E-2</v>
      </c>
      <c r="BD50" s="48">
        <f>Curves!AO51</f>
        <v>0</v>
      </c>
      <c r="BE50" s="48">
        <f>Curves!AC51</f>
        <v>0.21500000000000002</v>
      </c>
      <c r="BF50" s="48">
        <f>Curves!AR51</f>
        <v>0.04</v>
      </c>
      <c r="BG50" s="48">
        <f>Curves!Z51</f>
        <v>8.5000000000000006E-2</v>
      </c>
      <c r="BH50" s="48">
        <f>Curves!AM51</f>
        <v>1.2500000000000001E-2</v>
      </c>
      <c r="BI50" s="48">
        <f t="shared" si="1"/>
        <v>0.15500000000000003</v>
      </c>
      <c r="BJ50" s="48">
        <f t="shared" si="2"/>
        <v>0</v>
      </c>
      <c r="BK50" s="48">
        <v>0</v>
      </c>
      <c r="BL50" s="48">
        <f t="shared" si="3"/>
        <v>0.19500000000000003</v>
      </c>
      <c r="BM50" s="48">
        <v>0</v>
      </c>
      <c r="BN50" s="48">
        <f t="shared" si="4"/>
        <v>0.24000000000000002</v>
      </c>
      <c r="BO50" s="48">
        <f t="shared" si="5"/>
        <v>0.01</v>
      </c>
      <c r="BP50" s="48">
        <v>0</v>
      </c>
      <c r="BQ50" s="48">
        <f t="shared" si="6"/>
        <v>0.15500000000000003</v>
      </c>
      <c r="BR50" s="48">
        <f t="shared" si="7"/>
        <v>0.15500000000000003</v>
      </c>
      <c r="BS50" s="48">
        <f t="shared" si="8"/>
        <v>0.19500000000000003</v>
      </c>
      <c r="BT50" s="48">
        <f>Curves!AE51</f>
        <v>2.5000000000000008E-2</v>
      </c>
      <c r="BU50" s="48">
        <v>0</v>
      </c>
      <c r="BV50" s="48">
        <f t="shared" si="9"/>
        <v>8.5000000000000006E-2</v>
      </c>
      <c r="BW50" s="48">
        <f>Curves!AN51</f>
        <v>0</v>
      </c>
      <c r="BX50" s="48">
        <f t="shared" si="10"/>
        <v>0.15500000000000003</v>
      </c>
      <c r="BY50" s="48">
        <f>Curves!AS51</f>
        <v>0</v>
      </c>
      <c r="BZ50" s="48">
        <f t="shared" si="11"/>
        <v>8.5000000000000006E-2</v>
      </c>
      <c r="CA50" s="48">
        <f t="shared" si="12"/>
        <v>0.04</v>
      </c>
      <c r="CB50" s="48"/>
      <c r="CC50" s="48"/>
      <c r="CD50" s="49"/>
      <c r="CE50" s="48"/>
      <c r="CF50" s="49"/>
      <c r="CG50" s="48"/>
      <c r="CH50" s="48"/>
      <c r="CI50" s="48"/>
      <c r="CJ50" s="48"/>
      <c r="CK50" s="48"/>
    </row>
    <row r="51" spans="1:89">
      <c r="A51">
        <v>0.73554464376171502</v>
      </c>
      <c r="B51" t="str">
        <f t="shared" si="0"/>
        <v>0.19500.20500.2200.220-0.0049999999999999800.0500.19500.2400.18500.18500.2200.20500.1600.220.0050.220.0050.2050.0050.1950.220.220.2150-0.40.1550.15500.15500.21500.0850.0050.0850.0050.0850.040.08500.2150.040.0850.01250.155000.19500.240.0100.1550.1550.1950.02500.08500.15500.0850.04</v>
      </c>
      <c r="C51" s="21">
        <v>38231</v>
      </c>
      <c r="D51" s="48">
        <f>Curves!D52</f>
        <v>0.19500000000000003</v>
      </c>
      <c r="E51" s="48">
        <v>0</v>
      </c>
      <c r="F51" s="48">
        <f>Curves!I52</f>
        <v>0.20499999999999999</v>
      </c>
      <c r="G51" s="48">
        <v>0</v>
      </c>
      <c r="H51" s="48">
        <f>Curves!P52</f>
        <v>0.22000000000000003</v>
      </c>
      <c r="I51" s="48">
        <v>0</v>
      </c>
      <c r="J51" s="48">
        <f>Curves!L52</f>
        <v>0.22000000000000003</v>
      </c>
      <c r="K51" s="48">
        <v>0</v>
      </c>
      <c r="L51" s="48">
        <f>Curves!U52</f>
        <v>-4.9999999999999767E-3</v>
      </c>
      <c r="M51" s="48">
        <v>0</v>
      </c>
      <c r="N51" s="48">
        <f>Curves!V52</f>
        <v>5.0000000000000024E-2</v>
      </c>
      <c r="O51" s="48">
        <v>0</v>
      </c>
      <c r="P51" s="48">
        <f>Curves!W52</f>
        <v>0.19500000000000003</v>
      </c>
      <c r="Q51" s="48">
        <v>0</v>
      </c>
      <c r="R51" s="48">
        <f>Curves!O52</f>
        <v>0.24000000000000002</v>
      </c>
      <c r="S51" s="48">
        <v>0</v>
      </c>
      <c r="T51" s="48">
        <f>Curves!F52</f>
        <v>0.18500000000000003</v>
      </c>
      <c r="U51" s="48">
        <v>0</v>
      </c>
      <c r="V51" s="48">
        <f>Curves!H52</f>
        <v>0.18500000000000003</v>
      </c>
      <c r="W51" s="48">
        <v>0</v>
      </c>
      <c r="X51" s="48">
        <f>Curves!S52</f>
        <v>0.22000000000000003</v>
      </c>
      <c r="Y51" s="48">
        <v>0</v>
      </c>
      <c r="Z51" s="48">
        <f>Curves!K52</f>
        <v>0.20499999999999999</v>
      </c>
      <c r="AA51" s="48">
        <v>0</v>
      </c>
      <c r="AB51" s="48">
        <f>Curves!G52</f>
        <v>0.16000000000000003</v>
      </c>
      <c r="AC51" s="48">
        <v>0</v>
      </c>
      <c r="AD51" s="48">
        <f>Curves!R52</f>
        <v>0.22000000000000003</v>
      </c>
      <c r="AE51" s="48">
        <v>5.0000000000000001E-3</v>
      </c>
      <c r="AF51" s="48">
        <f>Curves!N52</f>
        <v>0.22000000000000003</v>
      </c>
      <c r="AG51" s="48">
        <v>5.0000000000000001E-3</v>
      </c>
      <c r="AH51" s="48">
        <f>Curves!J52</f>
        <v>0.20499999999999999</v>
      </c>
      <c r="AI51" s="48">
        <v>5.0000000000000001E-3</v>
      </c>
      <c r="AJ51" s="48">
        <f>Curves!E52</f>
        <v>0.19500000000000003</v>
      </c>
      <c r="AK51" s="48">
        <f>Curves!M52</f>
        <v>0.22000000000000003</v>
      </c>
      <c r="AL51" s="48">
        <f>Curves!Q52</f>
        <v>0.22000000000000003</v>
      </c>
      <c r="AM51" s="48">
        <f>Curves!AC52</f>
        <v>0.21500000000000002</v>
      </c>
      <c r="AN51" s="48">
        <f>Curves!AQ52</f>
        <v>0</v>
      </c>
      <c r="AO51" s="48">
        <f>Curves!AD52</f>
        <v>-0.4</v>
      </c>
      <c r="AP51" s="48">
        <f>Curves!AP52</f>
        <v>0.155</v>
      </c>
      <c r="AQ51" s="48">
        <f>Curves!AA52</f>
        <v>0.15500000000000003</v>
      </c>
      <c r="AR51" s="48">
        <f>Curves!AG52</f>
        <v>0</v>
      </c>
      <c r="AS51" s="48">
        <f>Curves!Y52</f>
        <v>0.15500000000000003</v>
      </c>
      <c r="AT51" s="48">
        <f>Curves!AJ52</f>
        <v>0</v>
      </c>
      <c r="AU51" s="48">
        <f>Curves!AB52</f>
        <v>0.21500000000000002</v>
      </c>
      <c r="AV51" s="48">
        <f>Curves!AH52</f>
        <v>0</v>
      </c>
      <c r="AW51" s="48">
        <f>Curves!Z52</f>
        <v>8.5000000000000006E-2</v>
      </c>
      <c r="AX51" s="48">
        <f>Curves!AI52</f>
        <v>5.0000000000000001E-3</v>
      </c>
      <c r="AY51" s="48">
        <f>Curves!Z52</f>
        <v>8.5000000000000006E-2</v>
      </c>
      <c r="AZ51" s="48">
        <f>Curves!AK52</f>
        <v>5.0000000000000001E-3</v>
      </c>
      <c r="BA51" s="48">
        <f>Curves!Z52</f>
        <v>8.5000000000000006E-2</v>
      </c>
      <c r="BB51" s="48">
        <f>Curves!AL52</f>
        <v>0.04</v>
      </c>
      <c r="BC51" s="48">
        <f>Curves!Z52</f>
        <v>8.5000000000000006E-2</v>
      </c>
      <c r="BD51" s="48">
        <f>Curves!AO52</f>
        <v>0</v>
      </c>
      <c r="BE51" s="48">
        <f>Curves!AC52</f>
        <v>0.21500000000000002</v>
      </c>
      <c r="BF51" s="48">
        <f>Curves!AR52</f>
        <v>0.04</v>
      </c>
      <c r="BG51" s="48">
        <f>Curves!Z52</f>
        <v>8.5000000000000006E-2</v>
      </c>
      <c r="BH51" s="48">
        <f>Curves!AM52</f>
        <v>1.2500000000000001E-2</v>
      </c>
      <c r="BI51" s="48">
        <f t="shared" si="1"/>
        <v>0.15500000000000003</v>
      </c>
      <c r="BJ51" s="48">
        <f t="shared" si="2"/>
        <v>0</v>
      </c>
      <c r="BK51" s="48">
        <v>0</v>
      </c>
      <c r="BL51" s="48">
        <f t="shared" si="3"/>
        <v>0.19500000000000003</v>
      </c>
      <c r="BM51" s="48">
        <v>0</v>
      </c>
      <c r="BN51" s="48">
        <f t="shared" si="4"/>
        <v>0.24000000000000002</v>
      </c>
      <c r="BO51" s="48">
        <f t="shared" si="5"/>
        <v>0.01</v>
      </c>
      <c r="BP51" s="48">
        <v>0</v>
      </c>
      <c r="BQ51" s="48">
        <f t="shared" si="6"/>
        <v>0.15500000000000003</v>
      </c>
      <c r="BR51" s="48">
        <f t="shared" si="7"/>
        <v>0.15500000000000003</v>
      </c>
      <c r="BS51" s="48">
        <f t="shared" si="8"/>
        <v>0.19500000000000003</v>
      </c>
      <c r="BT51" s="48">
        <f>Curves!AE52</f>
        <v>2.5000000000000008E-2</v>
      </c>
      <c r="BU51" s="48">
        <v>0</v>
      </c>
      <c r="BV51" s="48">
        <f t="shared" si="9"/>
        <v>8.5000000000000006E-2</v>
      </c>
      <c r="BW51" s="48">
        <f>Curves!AN52</f>
        <v>0</v>
      </c>
      <c r="BX51" s="48">
        <f t="shared" si="10"/>
        <v>0.15500000000000003</v>
      </c>
      <c r="BY51" s="48">
        <f>Curves!AS52</f>
        <v>0</v>
      </c>
      <c r="BZ51" s="48">
        <f t="shared" si="11"/>
        <v>8.5000000000000006E-2</v>
      </c>
      <c r="CA51" s="48">
        <f t="shared" si="12"/>
        <v>0.04</v>
      </c>
      <c r="CB51" s="48"/>
      <c r="CC51" s="48"/>
      <c r="CD51" s="49"/>
      <c r="CE51" s="48"/>
      <c r="CF51" s="49"/>
      <c r="CG51" s="48"/>
      <c r="CH51" s="48"/>
      <c r="CI51" s="48"/>
      <c r="CJ51" s="48"/>
      <c r="CK51" s="48"/>
    </row>
    <row r="52" spans="1:89">
      <c r="A52">
        <v>0.73114061621332216</v>
      </c>
      <c r="B52" t="str">
        <f t="shared" si="0"/>
        <v>0.19500.20500.2200.220-0.0049999999999999800.0500.19500.2400.18500.18500.2200.20500.1600.220.0050.220.0050.2050.0050.1950.220.220.2150-0.40.1550.15500.15500.21500.0850.0050.0850.0050.0850.040.08500.2150.040.0850.01250.155000.19500.240.0100.1550.1550.1950.02500.08500.15500.0850.04</v>
      </c>
      <c r="C52" s="21">
        <v>38261</v>
      </c>
      <c r="D52" s="48">
        <f>Curves!D53</f>
        <v>0.19500000000000003</v>
      </c>
      <c r="E52" s="48">
        <v>0</v>
      </c>
      <c r="F52" s="48">
        <f>Curves!I53</f>
        <v>0.20499999999999999</v>
      </c>
      <c r="G52" s="48">
        <v>0</v>
      </c>
      <c r="H52" s="48">
        <f>Curves!P53</f>
        <v>0.22000000000000003</v>
      </c>
      <c r="I52" s="48">
        <v>0</v>
      </c>
      <c r="J52" s="48">
        <f>Curves!L53</f>
        <v>0.22000000000000003</v>
      </c>
      <c r="K52" s="48">
        <v>0</v>
      </c>
      <c r="L52" s="48">
        <f>Curves!U53</f>
        <v>-4.9999999999999767E-3</v>
      </c>
      <c r="M52" s="48">
        <v>0</v>
      </c>
      <c r="N52" s="48">
        <f>Curves!V53</f>
        <v>5.0000000000000024E-2</v>
      </c>
      <c r="O52" s="48">
        <v>0</v>
      </c>
      <c r="P52" s="48">
        <f>Curves!W53</f>
        <v>0.19500000000000003</v>
      </c>
      <c r="Q52" s="48">
        <v>0</v>
      </c>
      <c r="R52" s="48">
        <f>Curves!O53</f>
        <v>0.24000000000000002</v>
      </c>
      <c r="S52" s="48">
        <v>0</v>
      </c>
      <c r="T52" s="48">
        <f>Curves!F53</f>
        <v>0.18500000000000003</v>
      </c>
      <c r="U52" s="48">
        <v>0</v>
      </c>
      <c r="V52" s="48">
        <f>Curves!H53</f>
        <v>0.18500000000000003</v>
      </c>
      <c r="W52" s="48">
        <v>0</v>
      </c>
      <c r="X52" s="48">
        <f>Curves!S53</f>
        <v>0.22000000000000003</v>
      </c>
      <c r="Y52" s="48">
        <v>0</v>
      </c>
      <c r="Z52" s="48">
        <f>Curves!K53</f>
        <v>0.20499999999999999</v>
      </c>
      <c r="AA52" s="48">
        <v>0</v>
      </c>
      <c r="AB52" s="48">
        <f>Curves!G53</f>
        <v>0.16000000000000003</v>
      </c>
      <c r="AC52" s="48">
        <v>0</v>
      </c>
      <c r="AD52" s="48">
        <f>Curves!R53</f>
        <v>0.22000000000000003</v>
      </c>
      <c r="AE52" s="48">
        <v>5.0000000000000001E-3</v>
      </c>
      <c r="AF52" s="48">
        <f>Curves!N53</f>
        <v>0.22000000000000003</v>
      </c>
      <c r="AG52" s="48">
        <v>5.0000000000000001E-3</v>
      </c>
      <c r="AH52" s="48">
        <f>Curves!J53</f>
        <v>0.20499999999999999</v>
      </c>
      <c r="AI52" s="48">
        <v>5.0000000000000001E-3</v>
      </c>
      <c r="AJ52" s="48">
        <f>Curves!E53</f>
        <v>0.19500000000000003</v>
      </c>
      <c r="AK52" s="48">
        <f>Curves!M53</f>
        <v>0.22000000000000003</v>
      </c>
      <c r="AL52" s="48">
        <f>Curves!Q53</f>
        <v>0.22000000000000003</v>
      </c>
      <c r="AM52" s="48">
        <f>Curves!AC53</f>
        <v>0.21500000000000002</v>
      </c>
      <c r="AN52" s="48">
        <f>Curves!AQ53</f>
        <v>0</v>
      </c>
      <c r="AO52" s="48">
        <f>Curves!AD53</f>
        <v>-0.4</v>
      </c>
      <c r="AP52" s="48">
        <f>Curves!AP53</f>
        <v>0.155</v>
      </c>
      <c r="AQ52" s="48">
        <f>Curves!AA53</f>
        <v>0.15500000000000003</v>
      </c>
      <c r="AR52" s="48">
        <f>Curves!AG53</f>
        <v>0</v>
      </c>
      <c r="AS52" s="48">
        <f>Curves!Y53</f>
        <v>0.15500000000000003</v>
      </c>
      <c r="AT52" s="48">
        <f>Curves!AJ53</f>
        <v>0</v>
      </c>
      <c r="AU52" s="48">
        <f>Curves!AB53</f>
        <v>0.21500000000000002</v>
      </c>
      <c r="AV52" s="48">
        <f>Curves!AH53</f>
        <v>0</v>
      </c>
      <c r="AW52" s="48">
        <f>Curves!Z53</f>
        <v>8.5000000000000006E-2</v>
      </c>
      <c r="AX52" s="48">
        <f>Curves!AI53</f>
        <v>5.0000000000000001E-3</v>
      </c>
      <c r="AY52" s="48">
        <f>Curves!Z53</f>
        <v>8.5000000000000006E-2</v>
      </c>
      <c r="AZ52" s="48">
        <f>Curves!AK53</f>
        <v>5.0000000000000001E-3</v>
      </c>
      <c r="BA52" s="48">
        <f>Curves!Z53</f>
        <v>8.5000000000000006E-2</v>
      </c>
      <c r="BB52" s="48">
        <f>Curves!AL53</f>
        <v>0.04</v>
      </c>
      <c r="BC52" s="48">
        <f>Curves!Z53</f>
        <v>8.5000000000000006E-2</v>
      </c>
      <c r="BD52" s="48">
        <f>Curves!AO53</f>
        <v>0</v>
      </c>
      <c r="BE52" s="48">
        <f>Curves!AC53</f>
        <v>0.21500000000000002</v>
      </c>
      <c r="BF52" s="48">
        <f>Curves!AR53</f>
        <v>0.04</v>
      </c>
      <c r="BG52" s="48">
        <f>Curves!Z53</f>
        <v>8.5000000000000006E-2</v>
      </c>
      <c r="BH52" s="48">
        <f>Curves!AM53</f>
        <v>1.2500000000000001E-2</v>
      </c>
      <c r="BI52" s="48">
        <f t="shared" si="1"/>
        <v>0.15500000000000003</v>
      </c>
      <c r="BJ52" s="48">
        <f t="shared" si="2"/>
        <v>0</v>
      </c>
      <c r="BK52" s="48">
        <v>0</v>
      </c>
      <c r="BL52" s="48">
        <f t="shared" si="3"/>
        <v>0.19500000000000003</v>
      </c>
      <c r="BM52" s="48">
        <v>0</v>
      </c>
      <c r="BN52" s="48">
        <f t="shared" si="4"/>
        <v>0.24000000000000002</v>
      </c>
      <c r="BO52" s="48">
        <f t="shared" si="5"/>
        <v>0.01</v>
      </c>
      <c r="BP52" s="48">
        <v>0</v>
      </c>
      <c r="BQ52" s="48">
        <f t="shared" si="6"/>
        <v>0.15500000000000003</v>
      </c>
      <c r="BR52" s="48">
        <f t="shared" si="7"/>
        <v>0.15500000000000003</v>
      </c>
      <c r="BS52" s="48">
        <f t="shared" si="8"/>
        <v>0.19500000000000003</v>
      </c>
      <c r="BT52" s="48">
        <f>Curves!AE53</f>
        <v>2.5000000000000008E-2</v>
      </c>
      <c r="BU52" s="48">
        <v>0</v>
      </c>
      <c r="BV52" s="48">
        <f t="shared" si="9"/>
        <v>8.5000000000000006E-2</v>
      </c>
      <c r="BW52" s="48">
        <f>Curves!AN53</f>
        <v>0</v>
      </c>
      <c r="BX52" s="48">
        <f t="shared" si="10"/>
        <v>0.15500000000000003</v>
      </c>
      <c r="BY52" s="48">
        <f>Curves!AS53</f>
        <v>0</v>
      </c>
      <c r="BZ52" s="48">
        <f t="shared" si="11"/>
        <v>8.5000000000000006E-2</v>
      </c>
      <c r="CA52" s="48">
        <f t="shared" si="12"/>
        <v>0.04</v>
      </c>
      <c r="CB52" s="48"/>
      <c r="CC52" s="48"/>
      <c r="CD52" s="49"/>
      <c r="CE52" s="48"/>
      <c r="CF52" s="49"/>
      <c r="CG52" s="48"/>
      <c r="CH52" s="48"/>
      <c r="CI52" s="48"/>
      <c r="CJ52" s="48"/>
      <c r="CK52" s="48"/>
    </row>
    <row r="53" spans="1:89">
      <c r="A53">
        <v>0.72661550880748205</v>
      </c>
      <c r="B53" t="str">
        <f t="shared" si="0"/>
        <v>0.2600.41500.41500.41500.100.15500.25899200.44500.2500.2500.43500.41500.22500.4150.0050.4150.0050.4150.0050.260.4150.4150.370.005-0.2950.1550.2200.2200.3700.150.020.150.020.150.050.1500.370.0550.150.0250.22000.2600.4450.0100.220.220.260.09500.1500.2200.150.05</v>
      </c>
      <c r="C53" s="21">
        <v>38292</v>
      </c>
      <c r="D53" s="48">
        <f>Curves!D54</f>
        <v>0.26</v>
      </c>
      <c r="E53" s="48">
        <v>0</v>
      </c>
      <c r="F53" s="48">
        <f>Curves!I54</f>
        <v>0.41500000000000004</v>
      </c>
      <c r="G53" s="48">
        <v>0</v>
      </c>
      <c r="H53" s="48">
        <f>Curves!P54</f>
        <v>0.41500000000000004</v>
      </c>
      <c r="I53" s="48">
        <v>0</v>
      </c>
      <c r="J53" s="48">
        <f>Curves!L54</f>
        <v>0.41500000000000004</v>
      </c>
      <c r="K53" s="48">
        <v>0</v>
      </c>
      <c r="L53" s="48">
        <f>Curves!U54</f>
        <v>0.1</v>
      </c>
      <c r="M53" s="48">
        <v>0</v>
      </c>
      <c r="N53" s="48">
        <f>Curves!V54</f>
        <v>0.155</v>
      </c>
      <c r="O53" s="48">
        <v>0</v>
      </c>
      <c r="P53" s="48">
        <f>Curves!W54</f>
        <v>0.258992</v>
      </c>
      <c r="Q53" s="48">
        <v>0</v>
      </c>
      <c r="R53" s="48">
        <f>Curves!O54</f>
        <v>0.44500000000000006</v>
      </c>
      <c r="S53" s="48">
        <v>0</v>
      </c>
      <c r="T53" s="48">
        <f>Curves!F54</f>
        <v>0.25</v>
      </c>
      <c r="U53" s="48">
        <v>0</v>
      </c>
      <c r="V53" s="48">
        <f>Curves!H54</f>
        <v>0.25</v>
      </c>
      <c r="W53" s="48">
        <v>0</v>
      </c>
      <c r="X53" s="48">
        <f>Curves!S54</f>
        <v>0.43500000000000005</v>
      </c>
      <c r="Y53" s="48">
        <v>0</v>
      </c>
      <c r="Z53" s="48">
        <f>Curves!K54</f>
        <v>0.41500000000000004</v>
      </c>
      <c r="AA53" s="48">
        <v>0</v>
      </c>
      <c r="AB53" s="48">
        <f>Curves!G54</f>
        <v>0.22500000000000001</v>
      </c>
      <c r="AC53" s="48">
        <v>0</v>
      </c>
      <c r="AD53" s="48">
        <f>Curves!R54</f>
        <v>0.41500000000000004</v>
      </c>
      <c r="AE53" s="48">
        <v>5.0000000000000001E-3</v>
      </c>
      <c r="AF53" s="48">
        <f>Curves!N54</f>
        <v>0.41500000000000004</v>
      </c>
      <c r="AG53" s="48">
        <v>5.0000000000000001E-3</v>
      </c>
      <c r="AH53" s="48">
        <f>Curves!J54</f>
        <v>0.41500000000000004</v>
      </c>
      <c r="AI53" s="48">
        <v>5.0000000000000001E-3</v>
      </c>
      <c r="AJ53" s="48">
        <f>Curves!E54</f>
        <v>0.26</v>
      </c>
      <c r="AK53" s="48">
        <f>Curves!M54</f>
        <v>0.41500000000000004</v>
      </c>
      <c r="AL53" s="48">
        <f>Curves!Q54</f>
        <v>0.41500000000000004</v>
      </c>
      <c r="AM53" s="48">
        <f>Curves!AC54</f>
        <v>0.37</v>
      </c>
      <c r="AN53" s="48">
        <f>Curves!AQ54</f>
        <v>5.0000000000000001E-3</v>
      </c>
      <c r="AO53" s="48">
        <f>Curves!AD54</f>
        <v>-0.29499999999999998</v>
      </c>
      <c r="AP53" s="48">
        <f>Curves!AP54</f>
        <v>0.155</v>
      </c>
      <c r="AQ53" s="48">
        <f>Curves!AA54</f>
        <v>0.22</v>
      </c>
      <c r="AR53" s="48">
        <f>Curves!AG54</f>
        <v>0</v>
      </c>
      <c r="AS53" s="48">
        <f>Curves!Y54</f>
        <v>0.22</v>
      </c>
      <c r="AT53" s="48">
        <f>Curves!AJ54</f>
        <v>0</v>
      </c>
      <c r="AU53" s="48">
        <f>Curves!AB54</f>
        <v>0.37</v>
      </c>
      <c r="AV53" s="48">
        <f>Curves!AH54</f>
        <v>0</v>
      </c>
      <c r="AW53" s="48">
        <f>Curves!Z54</f>
        <v>0.15</v>
      </c>
      <c r="AX53" s="48">
        <f>Curves!AI54</f>
        <v>0.02</v>
      </c>
      <c r="AY53" s="48">
        <f>Curves!Z54</f>
        <v>0.15</v>
      </c>
      <c r="AZ53" s="48">
        <f>Curves!AK54</f>
        <v>0.02</v>
      </c>
      <c r="BA53" s="48">
        <f>Curves!Z54</f>
        <v>0.15</v>
      </c>
      <c r="BB53" s="48">
        <f>Curves!AL54</f>
        <v>0.05</v>
      </c>
      <c r="BC53" s="48">
        <f>Curves!Z54</f>
        <v>0.15</v>
      </c>
      <c r="BD53" s="48">
        <f>Curves!AO54</f>
        <v>0</v>
      </c>
      <c r="BE53" s="48">
        <f>Curves!AC54</f>
        <v>0.37</v>
      </c>
      <c r="BF53" s="48">
        <f>Curves!AR54</f>
        <v>5.5E-2</v>
      </c>
      <c r="BG53" s="48">
        <f>Curves!Z54</f>
        <v>0.15</v>
      </c>
      <c r="BH53" s="48">
        <f>Curves!AM54</f>
        <v>2.5000000000000001E-2</v>
      </c>
      <c r="BI53" s="48">
        <f t="shared" si="1"/>
        <v>0.22</v>
      </c>
      <c r="BJ53" s="48">
        <f t="shared" si="2"/>
        <v>0</v>
      </c>
      <c r="BK53" s="48">
        <v>0</v>
      </c>
      <c r="BL53" s="48">
        <f t="shared" si="3"/>
        <v>0.26</v>
      </c>
      <c r="BM53" s="48">
        <v>0</v>
      </c>
      <c r="BN53" s="48">
        <f t="shared" si="4"/>
        <v>0.44500000000000006</v>
      </c>
      <c r="BO53" s="48">
        <f t="shared" si="5"/>
        <v>0.01</v>
      </c>
      <c r="BP53" s="48">
        <v>0</v>
      </c>
      <c r="BQ53" s="48">
        <f t="shared" si="6"/>
        <v>0.22</v>
      </c>
      <c r="BR53" s="48">
        <f t="shared" si="7"/>
        <v>0.22</v>
      </c>
      <c r="BS53" s="48">
        <f t="shared" si="8"/>
        <v>0.26</v>
      </c>
      <c r="BT53" s="48">
        <f>Curves!AE54</f>
        <v>9.5000000000000001E-2</v>
      </c>
      <c r="BU53" s="48">
        <v>0</v>
      </c>
      <c r="BV53" s="48">
        <f t="shared" si="9"/>
        <v>0.15</v>
      </c>
      <c r="BW53" s="48">
        <f>Curves!AN54</f>
        <v>0</v>
      </c>
      <c r="BX53" s="48">
        <f t="shared" si="10"/>
        <v>0.22</v>
      </c>
      <c r="BY53" s="48">
        <f>Curves!AS54</f>
        <v>0</v>
      </c>
      <c r="BZ53" s="48">
        <f t="shared" si="11"/>
        <v>0.15</v>
      </c>
      <c r="CA53" s="48">
        <f t="shared" si="12"/>
        <v>0.05</v>
      </c>
      <c r="CB53" s="48"/>
      <c r="CC53" s="48"/>
      <c r="CD53" s="49"/>
      <c r="CE53" s="48"/>
      <c r="CF53" s="49"/>
      <c r="CG53" s="48"/>
      <c r="CH53" s="48"/>
      <c r="CI53" s="48"/>
      <c r="CJ53" s="48"/>
      <c r="CK53" s="48"/>
    </row>
    <row r="54" spans="1:89">
      <c r="A54">
        <v>0.72226113649846357</v>
      </c>
      <c r="B54" t="str">
        <f t="shared" si="0"/>
        <v>0.2600.41500.41500.41500.100.15500.26292800.44500.2500.2500.43500.41500.22500.4150.0050.4150.0050.4150.0050.260.4150.4150.370.005-0.2950.1550.2200.2200.3700.150.020.150.020.150.050.1500.370.0550.150.02750.22000.2600.4450.0100.220.220.260.09500.1500.2200.150.05</v>
      </c>
      <c r="C54" s="21">
        <v>38322</v>
      </c>
      <c r="D54" s="48">
        <f>Curves!D55</f>
        <v>0.26</v>
      </c>
      <c r="E54" s="48">
        <v>0</v>
      </c>
      <c r="F54" s="48">
        <f>Curves!I55</f>
        <v>0.41500000000000004</v>
      </c>
      <c r="G54" s="48">
        <v>0</v>
      </c>
      <c r="H54" s="48">
        <f>Curves!P55</f>
        <v>0.41500000000000004</v>
      </c>
      <c r="I54" s="48">
        <v>0</v>
      </c>
      <c r="J54" s="48">
        <f>Curves!L55</f>
        <v>0.41500000000000004</v>
      </c>
      <c r="K54" s="48">
        <v>0</v>
      </c>
      <c r="L54" s="48">
        <f>Curves!U55</f>
        <v>0.1</v>
      </c>
      <c r="M54" s="48">
        <v>0</v>
      </c>
      <c r="N54" s="48">
        <f>Curves!V55</f>
        <v>0.155</v>
      </c>
      <c r="O54" s="48">
        <v>0</v>
      </c>
      <c r="P54" s="48">
        <f>Curves!W55</f>
        <v>0.26292800000000005</v>
      </c>
      <c r="Q54" s="48">
        <v>0</v>
      </c>
      <c r="R54" s="48">
        <f>Curves!O55</f>
        <v>0.44500000000000006</v>
      </c>
      <c r="S54" s="48">
        <v>0</v>
      </c>
      <c r="T54" s="48">
        <f>Curves!F55</f>
        <v>0.25</v>
      </c>
      <c r="U54" s="48">
        <v>0</v>
      </c>
      <c r="V54" s="48">
        <f>Curves!H55</f>
        <v>0.25</v>
      </c>
      <c r="W54" s="48">
        <v>0</v>
      </c>
      <c r="X54" s="48">
        <f>Curves!S55</f>
        <v>0.43500000000000005</v>
      </c>
      <c r="Y54" s="48">
        <v>0</v>
      </c>
      <c r="Z54" s="48">
        <f>Curves!K55</f>
        <v>0.41500000000000004</v>
      </c>
      <c r="AA54" s="48">
        <v>0</v>
      </c>
      <c r="AB54" s="48">
        <f>Curves!G55</f>
        <v>0.22500000000000001</v>
      </c>
      <c r="AC54" s="48">
        <v>0</v>
      </c>
      <c r="AD54" s="48">
        <f>Curves!R55</f>
        <v>0.41500000000000004</v>
      </c>
      <c r="AE54" s="48">
        <v>5.0000000000000001E-3</v>
      </c>
      <c r="AF54" s="48">
        <f>Curves!N55</f>
        <v>0.41500000000000004</v>
      </c>
      <c r="AG54" s="48">
        <v>5.0000000000000001E-3</v>
      </c>
      <c r="AH54" s="48">
        <f>Curves!J55</f>
        <v>0.41500000000000004</v>
      </c>
      <c r="AI54" s="48">
        <v>5.0000000000000001E-3</v>
      </c>
      <c r="AJ54" s="48">
        <f>Curves!E55</f>
        <v>0.26</v>
      </c>
      <c r="AK54" s="48">
        <f>Curves!M55</f>
        <v>0.41500000000000004</v>
      </c>
      <c r="AL54" s="48">
        <f>Curves!Q55</f>
        <v>0.41500000000000004</v>
      </c>
      <c r="AM54" s="48">
        <f>Curves!AC55</f>
        <v>0.37</v>
      </c>
      <c r="AN54" s="48">
        <f>Curves!AQ55</f>
        <v>5.0000000000000001E-3</v>
      </c>
      <c r="AO54" s="48">
        <f>Curves!AD55</f>
        <v>-0.29499999999999998</v>
      </c>
      <c r="AP54" s="48">
        <f>Curves!AP55</f>
        <v>0.155</v>
      </c>
      <c r="AQ54" s="48">
        <f>Curves!AA55</f>
        <v>0.22</v>
      </c>
      <c r="AR54" s="48">
        <f>Curves!AG55</f>
        <v>0</v>
      </c>
      <c r="AS54" s="48">
        <f>Curves!Y55</f>
        <v>0.22</v>
      </c>
      <c r="AT54" s="48">
        <f>Curves!AJ55</f>
        <v>0</v>
      </c>
      <c r="AU54" s="48">
        <f>Curves!AB55</f>
        <v>0.37</v>
      </c>
      <c r="AV54" s="48">
        <f>Curves!AH55</f>
        <v>0</v>
      </c>
      <c r="AW54" s="48">
        <f>Curves!Z55</f>
        <v>0.15</v>
      </c>
      <c r="AX54" s="48">
        <f>Curves!AI55</f>
        <v>0.02</v>
      </c>
      <c r="AY54" s="48">
        <f>Curves!Z55</f>
        <v>0.15</v>
      </c>
      <c r="AZ54" s="48">
        <f>Curves!AK55</f>
        <v>0.02</v>
      </c>
      <c r="BA54" s="48">
        <f>Curves!Z55</f>
        <v>0.15</v>
      </c>
      <c r="BB54" s="48">
        <f>Curves!AL55</f>
        <v>0.05</v>
      </c>
      <c r="BC54" s="48">
        <f>Curves!Z55</f>
        <v>0.15</v>
      </c>
      <c r="BD54" s="48">
        <f>Curves!AO55</f>
        <v>0</v>
      </c>
      <c r="BE54" s="48">
        <f>Curves!AC55</f>
        <v>0.37</v>
      </c>
      <c r="BF54" s="48">
        <f>Curves!AR55</f>
        <v>5.5E-2</v>
      </c>
      <c r="BG54" s="48">
        <f>Curves!Z55</f>
        <v>0.15</v>
      </c>
      <c r="BH54" s="48">
        <f>Curves!AM55</f>
        <v>2.75E-2</v>
      </c>
      <c r="BI54" s="48">
        <f t="shared" si="1"/>
        <v>0.22</v>
      </c>
      <c r="BJ54" s="48">
        <f t="shared" si="2"/>
        <v>0</v>
      </c>
      <c r="BK54" s="48">
        <v>0</v>
      </c>
      <c r="BL54" s="48">
        <f t="shared" si="3"/>
        <v>0.26</v>
      </c>
      <c r="BM54" s="48">
        <v>0</v>
      </c>
      <c r="BN54" s="48">
        <f t="shared" si="4"/>
        <v>0.44500000000000006</v>
      </c>
      <c r="BO54" s="48">
        <f t="shared" si="5"/>
        <v>0.01</v>
      </c>
      <c r="BP54" s="48">
        <v>0</v>
      </c>
      <c r="BQ54" s="48">
        <f t="shared" si="6"/>
        <v>0.22</v>
      </c>
      <c r="BR54" s="48">
        <f t="shared" si="7"/>
        <v>0.22</v>
      </c>
      <c r="BS54" s="48">
        <f t="shared" si="8"/>
        <v>0.26</v>
      </c>
      <c r="BT54" s="48">
        <f>Curves!AE55</f>
        <v>9.5000000000000001E-2</v>
      </c>
      <c r="BU54" s="48">
        <v>0</v>
      </c>
      <c r="BV54" s="48">
        <f t="shared" si="9"/>
        <v>0.15</v>
      </c>
      <c r="BW54" s="48">
        <f>Curves!AN55</f>
        <v>0</v>
      </c>
      <c r="BX54" s="48">
        <f t="shared" si="10"/>
        <v>0.22</v>
      </c>
      <c r="BY54" s="48">
        <f>Curves!AS55</f>
        <v>0</v>
      </c>
      <c r="BZ54" s="48">
        <f t="shared" si="11"/>
        <v>0.15</v>
      </c>
      <c r="CA54" s="48">
        <f t="shared" si="12"/>
        <v>0.05</v>
      </c>
      <c r="CB54" s="48"/>
      <c r="CC54" s="48"/>
      <c r="CD54" s="49"/>
      <c r="CE54" s="48"/>
      <c r="CF54" s="49"/>
      <c r="CG54" s="48"/>
      <c r="CH54" s="48"/>
      <c r="CI54" s="48"/>
      <c r="CJ54" s="48"/>
      <c r="CK54" s="48"/>
    </row>
    <row r="55" spans="1:89">
      <c r="A55">
        <v>0.71778707524839702</v>
      </c>
      <c r="B55" t="str">
        <f t="shared" si="0"/>
        <v>0.2600.41500.41500.41500.100.15500.26196800.44500.2500.2500.43500.41500.22500.4150.0050.4150.0050.4150.0050.260.4150.4150.370.005-0.2950.1550.2200.2200.3700.150.020.150.020.150.050.1500.370.0550.150.030.22000.2600.4450.0100.220.220.260.09500.1500.2200.150.05</v>
      </c>
      <c r="C55" s="21">
        <v>38353</v>
      </c>
      <c r="D55" s="48">
        <f>Curves!D56</f>
        <v>0.26</v>
      </c>
      <c r="E55" s="48">
        <v>0</v>
      </c>
      <c r="F55" s="48">
        <f>Curves!I56</f>
        <v>0.41500000000000004</v>
      </c>
      <c r="G55" s="48">
        <v>0</v>
      </c>
      <c r="H55" s="48">
        <f>Curves!P56</f>
        <v>0.41500000000000004</v>
      </c>
      <c r="I55" s="48">
        <v>0</v>
      </c>
      <c r="J55" s="48">
        <f>Curves!L56</f>
        <v>0.41500000000000004</v>
      </c>
      <c r="K55" s="48">
        <v>0</v>
      </c>
      <c r="L55" s="48">
        <f>Curves!U56</f>
        <v>0.1</v>
      </c>
      <c r="M55" s="48">
        <v>0</v>
      </c>
      <c r="N55" s="48">
        <f>Curves!V56</f>
        <v>0.155</v>
      </c>
      <c r="O55" s="48">
        <v>0</v>
      </c>
      <c r="P55" s="48">
        <f>Curves!W56</f>
        <v>0.26196799999999998</v>
      </c>
      <c r="Q55" s="48">
        <v>0</v>
      </c>
      <c r="R55" s="48">
        <f>Curves!O56</f>
        <v>0.44500000000000006</v>
      </c>
      <c r="S55" s="48">
        <v>0</v>
      </c>
      <c r="T55" s="48">
        <f>Curves!F56</f>
        <v>0.25</v>
      </c>
      <c r="U55" s="48">
        <v>0</v>
      </c>
      <c r="V55" s="48">
        <f>Curves!H56</f>
        <v>0.25</v>
      </c>
      <c r="W55" s="48">
        <v>0</v>
      </c>
      <c r="X55" s="48">
        <f>Curves!S56</f>
        <v>0.43500000000000005</v>
      </c>
      <c r="Y55" s="48">
        <v>0</v>
      </c>
      <c r="Z55" s="48">
        <f>Curves!K56</f>
        <v>0.41500000000000004</v>
      </c>
      <c r="AA55" s="48">
        <v>0</v>
      </c>
      <c r="AB55" s="48">
        <f>Curves!G56</f>
        <v>0.22500000000000001</v>
      </c>
      <c r="AC55" s="48">
        <v>0</v>
      </c>
      <c r="AD55" s="48">
        <f>Curves!R56</f>
        <v>0.41500000000000004</v>
      </c>
      <c r="AE55" s="48">
        <v>5.0000000000000001E-3</v>
      </c>
      <c r="AF55" s="48">
        <f>Curves!N56</f>
        <v>0.41500000000000004</v>
      </c>
      <c r="AG55" s="48">
        <v>5.0000000000000001E-3</v>
      </c>
      <c r="AH55" s="48">
        <f>Curves!J56</f>
        <v>0.41500000000000004</v>
      </c>
      <c r="AI55" s="48">
        <v>5.0000000000000001E-3</v>
      </c>
      <c r="AJ55" s="48">
        <f>Curves!E56</f>
        <v>0.26</v>
      </c>
      <c r="AK55" s="48">
        <f>Curves!M56</f>
        <v>0.41500000000000004</v>
      </c>
      <c r="AL55" s="48">
        <f>Curves!Q56</f>
        <v>0.41500000000000004</v>
      </c>
      <c r="AM55" s="48">
        <f>Curves!AC56</f>
        <v>0.37</v>
      </c>
      <c r="AN55" s="48">
        <f>Curves!AQ56</f>
        <v>5.0000000000000001E-3</v>
      </c>
      <c r="AO55" s="48">
        <f>Curves!AD56</f>
        <v>-0.29499999999999998</v>
      </c>
      <c r="AP55" s="48">
        <f>Curves!AP56</f>
        <v>0.155</v>
      </c>
      <c r="AQ55" s="48">
        <f>Curves!AA56</f>
        <v>0.22</v>
      </c>
      <c r="AR55" s="48">
        <f>Curves!AG56</f>
        <v>0</v>
      </c>
      <c r="AS55" s="48">
        <f>Curves!Y56</f>
        <v>0.22</v>
      </c>
      <c r="AT55" s="48">
        <f>Curves!AJ56</f>
        <v>0</v>
      </c>
      <c r="AU55" s="48">
        <f>Curves!AB56</f>
        <v>0.37</v>
      </c>
      <c r="AV55" s="48">
        <f>Curves!AH56</f>
        <v>0</v>
      </c>
      <c r="AW55" s="48">
        <f>Curves!Z56</f>
        <v>0.15</v>
      </c>
      <c r="AX55" s="48">
        <f>Curves!AI56</f>
        <v>0.02</v>
      </c>
      <c r="AY55" s="48">
        <f>Curves!Z56</f>
        <v>0.15</v>
      </c>
      <c r="AZ55" s="48">
        <f>Curves!AK56</f>
        <v>0.02</v>
      </c>
      <c r="BA55" s="48">
        <f>Curves!Z56</f>
        <v>0.15</v>
      </c>
      <c r="BB55" s="48">
        <f>Curves!AL56</f>
        <v>0.05</v>
      </c>
      <c r="BC55" s="48">
        <f>Curves!Z56</f>
        <v>0.15</v>
      </c>
      <c r="BD55" s="48">
        <f>Curves!AO56</f>
        <v>0</v>
      </c>
      <c r="BE55" s="48">
        <f>Curves!AC56</f>
        <v>0.37</v>
      </c>
      <c r="BF55" s="48">
        <f>Curves!AR56</f>
        <v>5.5E-2</v>
      </c>
      <c r="BG55" s="48">
        <f>Curves!Z56</f>
        <v>0.15</v>
      </c>
      <c r="BH55" s="48">
        <f>Curves!AM56</f>
        <v>0.03</v>
      </c>
      <c r="BI55" s="48">
        <f t="shared" si="1"/>
        <v>0.22</v>
      </c>
      <c r="BJ55" s="48">
        <f t="shared" si="2"/>
        <v>0</v>
      </c>
      <c r="BK55" s="48">
        <v>0</v>
      </c>
      <c r="BL55" s="48">
        <f t="shared" si="3"/>
        <v>0.26</v>
      </c>
      <c r="BM55" s="48">
        <v>0</v>
      </c>
      <c r="BN55" s="48">
        <f t="shared" si="4"/>
        <v>0.44500000000000006</v>
      </c>
      <c r="BO55" s="48">
        <f t="shared" si="5"/>
        <v>0.01</v>
      </c>
      <c r="BP55" s="48">
        <v>0</v>
      </c>
      <c r="BQ55" s="48">
        <f t="shared" si="6"/>
        <v>0.22</v>
      </c>
      <c r="BR55" s="48">
        <f t="shared" si="7"/>
        <v>0.22</v>
      </c>
      <c r="BS55" s="48">
        <f t="shared" si="8"/>
        <v>0.26</v>
      </c>
      <c r="BT55" s="48">
        <f>Curves!AE56</f>
        <v>9.5000000000000001E-2</v>
      </c>
      <c r="BU55" s="48">
        <v>0</v>
      </c>
      <c r="BV55" s="48">
        <f t="shared" si="9"/>
        <v>0.15</v>
      </c>
      <c r="BW55" s="48">
        <f>Curves!AN56</f>
        <v>0</v>
      </c>
      <c r="BX55" s="48">
        <f t="shared" si="10"/>
        <v>0.22</v>
      </c>
      <c r="BY55" s="48">
        <f>Curves!AS56</f>
        <v>0</v>
      </c>
      <c r="BZ55" s="48">
        <f t="shared" si="11"/>
        <v>0.15</v>
      </c>
      <c r="CA55" s="48">
        <f t="shared" si="12"/>
        <v>0.05</v>
      </c>
      <c r="CB55" s="48"/>
      <c r="CC55" s="48"/>
      <c r="CD55" s="49"/>
      <c r="CE55" s="48"/>
      <c r="CF55" s="49"/>
      <c r="CG55" s="48"/>
      <c r="CH55" s="48"/>
      <c r="CI55" s="48"/>
      <c r="CJ55" s="48"/>
      <c r="CK55" s="48"/>
    </row>
    <row r="56" spans="1:89">
      <c r="A56">
        <v>0.71333875401899416</v>
      </c>
      <c r="B56" t="str">
        <f t="shared" si="0"/>
        <v>0.2600.41500.41500.41500.100.15500.25812800.44500.2500.2500.43500.41500.22500.4150.0050.4150.0050.4150.0050.260.4150.4150.370.005-0.2950.1550.2200.2200.3700.150.020.150.020.150.050.1500.370.0550.150.03250.22000.2600.4450.0100.220.220.260.09500.1500.2200.150.05</v>
      </c>
      <c r="C56" s="21">
        <v>38384</v>
      </c>
      <c r="D56" s="48">
        <f>Curves!D57</f>
        <v>0.26</v>
      </c>
      <c r="E56" s="48">
        <v>0</v>
      </c>
      <c r="F56" s="48">
        <f>Curves!I57</f>
        <v>0.41500000000000004</v>
      </c>
      <c r="G56" s="48">
        <v>0</v>
      </c>
      <c r="H56" s="48">
        <f>Curves!P57</f>
        <v>0.41500000000000004</v>
      </c>
      <c r="I56" s="48">
        <v>0</v>
      </c>
      <c r="J56" s="48">
        <f>Curves!L57</f>
        <v>0.41500000000000004</v>
      </c>
      <c r="K56" s="48">
        <v>0</v>
      </c>
      <c r="L56" s="48">
        <f>Curves!U57</f>
        <v>0.1</v>
      </c>
      <c r="M56" s="48">
        <v>0</v>
      </c>
      <c r="N56" s="48">
        <f>Curves!V57</f>
        <v>0.155</v>
      </c>
      <c r="O56" s="48">
        <v>0</v>
      </c>
      <c r="P56" s="48">
        <f>Curves!W57</f>
        <v>0.25812799999999997</v>
      </c>
      <c r="Q56" s="48">
        <v>0</v>
      </c>
      <c r="R56" s="48">
        <f>Curves!O57</f>
        <v>0.44500000000000006</v>
      </c>
      <c r="S56" s="48">
        <v>0</v>
      </c>
      <c r="T56" s="48">
        <f>Curves!F57</f>
        <v>0.25</v>
      </c>
      <c r="U56" s="48">
        <v>0</v>
      </c>
      <c r="V56" s="48">
        <f>Curves!H57</f>
        <v>0.25</v>
      </c>
      <c r="W56" s="48">
        <v>0</v>
      </c>
      <c r="X56" s="48">
        <f>Curves!S57</f>
        <v>0.43500000000000005</v>
      </c>
      <c r="Y56" s="48">
        <v>0</v>
      </c>
      <c r="Z56" s="48">
        <f>Curves!K57</f>
        <v>0.41500000000000004</v>
      </c>
      <c r="AA56" s="48">
        <v>0</v>
      </c>
      <c r="AB56" s="48">
        <f>Curves!G57</f>
        <v>0.22500000000000001</v>
      </c>
      <c r="AC56" s="48">
        <v>0</v>
      </c>
      <c r="AD56" s="48">
        <f>Curves!R57</f>
        <v>0.41500000000000004</v>
      </c>
      <c r="AE56" s="48">
        <v>5.0000000000000001E-3</v>
      </c>
      <c r="AF56" s="48">
        <f>Curves!N57</f>
        <v>0.41500000000000004</v>
      </c>
      <c r="AG56" s="48">
        <v>5.0000000000000001E-3</v>
      </c>
      <c r="AH56" s="48">
        <f>Curves!J57</f>
        <v>0.41500000000000004</v>
      </c>
      <c r="AI56" s="48">
        <v>5.0000000000000001E-3</v>
      </c>
      <c r="AJ56" s="48">
        <f>Curves!E57</f>
        <v>0.26</v>
      </c>
      <c r="AK56" s="48">
        <f>Curves!M57</f>
        <v>0.41500000000000004</v>
      </c>
      <c r="AL56" s="48">
        <f>Curves!Q57</f>
        <v>0.41500000000000004</v>
      </c>
      <c r="AM56" s="48">
        <f>Curves!AC57</f>
        <v>0.37</v>
      </c>
      <c r="AN56" s="48">
        <f>Curves!AQ57</f>
        <v>5.0000000000000001E-3</v>
      </c>
      <c r="AO56" s="48">
        <f>Curves!AD57</f>
        <v>-0.29499999999999998</v>
      </c>
      <c r="AP56" s="48">
        <f>Curves!AP57</f>
        <v>0.155</v>
      </c>
      <c r="AQ56" s="48">
        <f>Curves!AA57</f>
        <v>0.22</v>
      </c>
      <c r="AR56" s="48">
        <f>Curves!AG57</f>
        <v>0</v>
      </c>
      <c r="AS56" s="48">
        <f>Curves!Y57</f>
        <v>0.22</v>
      </c>
      <c r="AT56" s="48">
        <f>Curves!AJ57</f>
        <v>0</v>
      </c>
      <c r="AU56" s="48">
        <f>Curves!AB57</f>
        <v>0.37</v>
      </c>
      <c r="AV56" s="48">
        <f>Curves!AH57</f>
        <v>0</v>
      </c>
      <c r="AW56" s="48">
        <f>Curves!Z57</f>
        <v>0.15</v>
      </c>
      <c r="AX56" s="48">
        <f>Curves!AI57</f>
        <v>0.02</v>
      </c>
      <c r="AY56" s="48">
        <f>Curves!Z57</f>
        <v>0.15</v>
      </c>
      <c r="AZ56" s="48">
        <f>Curves!AK57</f>
        <v>0.02</v>
      </c>
      <c r="BA56" s="48">
        <f>Curves!Z57</f>
        <v>0.15</v>
      </c>
      <c r="BB56" s="48">
        <f>Curves!AL57</f>
        <v>0.05</v>
      </c>
      <c r="BC56" s="48">
        <f>Curves!Z57</f>
        <v>0.15</v>
      </c>
      <c r="BD56" s="48">
        <f>Curves!AO57</f>
        <v>0</v>
      </c>
      <c r="BE56" s="48">
        <f>Curves!AC57</f>
        <v>0.37</v>
      </c>
      <c r="BF56" s="48">
        <f>Curves!AR57</f>
        <v>5.5E-2</v>
      </c>
      <c r="BG56" s="48">
        <f>Curves!Z57</f>
        <v>0.15</v>
      </c>
      <c r="BH56" s="48">
        <f>Curves!AM57</f>
        <v>3.2500000000000001E-2</v>
      </c>
      <c r="BI56" s="48">
        <f t="shared" si="1"/>
        <v>0.22</v>
      </c>
      <c r="BJ56" s="48">
        <f t="shared" si="2"/>
        <v>0</v>
      </c>
      <c r="BK56" s="48">
        <v>0</v>
      </c>
      <c r="BL56" s="48">
        <f t="shared" si="3"/>
        <v>0.26</v>
      </c>
      <c r="BM56" s="48">
        <v>0</v>
      </c>
      <c r="BN56" s="48">
        <f t="shared" si="4"/>
        <v>0.44500000000000006</v>
      </c>
      <c r="BO56" s="48">
        <f t="shared" si="5"/>
        <v>0.01</v>
      </c>
      <c r="BP56" s="48">
        <v>0</v>
      </c>
      <c r="BQ56" s="48">
        <f t="shared" si="6"/>
        <v>0.22</v>
      </c>
      <c r="BR56" s="48">
        <f t="shared" si="7"/>
        <v>0.22</v>
      </c>
      <c r="BS56" s="48">
        <f t="shared" si="8"/>
        <v>0.26</v>
      </c>
      <c r="BT56" s="48">
        <f>Curves!AE57</f>
        <v>9.5000000000000001E-2</v>
      </c>
      <c r="BU56" s="48">
        <v>0</v>
      </c>
      <c r="BV56" s="48">
        <f t="shared" si="9"/>
        <v>0.15</v>
      </c>
      <c r="BW56" s="48">
        <f>Curves!AN57</f>
        <v>0</v>
      </c>
      <c r="BX56" s="48">
        <f t="shared" si="10"/>
        <v>0.22</v>
      </c>
      <c r="BY56" s="48">
        <f>Curves!AS57</f>
        <v>0</v>
      </c>
      <c r="BZ56" s="48">
        <f t="shared" si="11"/>
        <v>0.15</v>
      </c>
      <c r="CA56" s="48">
        <f t="shared" si="12"/>
        <v>0.05</v>
      </c>
      <c r="CB56" s="48"/>
      <c r="CC56" s="48"/>
      <c r="CD56" s="49"/>
      <c r="CE56" s="48"/>
      <c r="CF56" s="49"/>
      <c r="CG56" s="48"/>
      <c r="CH56" s="48"/>
      <c r="CI56" s="48"/>
      <c r="CJ56" s="48"/>
      <c r="CK56" s="48"/>
    </row>
    <row r="57" spans="1:89">
      <c r="A57">
        <v>0.70934292732871085</v>
      </c>
      <c r="B57" t="str">
        <f t="shared" si="0"/>
        <v>0.2600.41500.41500.41500.100.15500.25364800.44500.2500.2500.43500.41500.22500.4150.0050.4150.0050.4150.0050.260.4150.4150.370.005-0.2950.1550.2200.2200.3700.150.020.150.020.150.050.1500.370.0550.150.0350.22000.2600.4450.0100.220.220.260.09500.1500.2200.150.05</v>
      </c>
      <c r="C57" s="21">
        <v>38412</v>
      </c>
      <c r="D57" s="48">
        <f>Curves!D58</f>
        <v>0.26</v>
      </c>
      <c r="E57" s="48">
        <v>0</v>
      </c>
      <c r="F57" s="48">
        <f>Curves!I58</f>
        <v>0.41500000000000004</v>
      </c>
      <c r="G57" s="48">
        <v>0</v>
      </c>
      <c r="H57" s="48">
        <f>Curves!P58</f>
        <v>0.41500000000000004</v>
      </c>
      <c r="I57" s="48">
        <v>0</v>
      </c>
      <c r="J57" s="48">
        <f>Curves!L58</f>
        <v>0.41500000000000004</v>
      </c>
      <c r="K57" s="48">
        <v>0</v>
      </c>
      <c r="L57" s="48">
        <f>Curves!U58</f>
        <v>0.1</v>
      </c>
      <c r="M57" s="48">
        <v>0</v>
      </c>
      <c r="N57" s="48">
        <f>Curves!V58</f>
        <v>0.155</v>
      </c>
      <c r="O57" s="48">
        <v>0</v>
      </c>
      <c r="P57" s="48">
        <f>Curves!W58</f>
        <v>0.25364799999999998</v>
      </c>
      <c r="Q57" s="48">
        <v>0</v>
      </c>
      <c r="R57" s="48">
        <f>Curves!O58</f>
        <v>0.44500000000000006</v>
      </c>
      <c r="S57" s="48">
        <v>0</v>
      </c>
      <c r="T57" s="48">
        <f>Curves!F58</f>
        <v>0.25</v>
      </c>
      <c r="U57" s="48">
        <v>0</v>
      </c>
      <c r="V57" s="48">
        <f>Curves!H58</f>
        <v>0.25</v>
      </c>
      <c r="W57" s="48">
        <v>0</v>
      </c>
      <c r="X57" s="48">
        <f>Curves!S58</f>
        <v>0.43500000000000005</v>
      </c>
      <c r="Y57" s="48">
        <v>0</v>
      </c>
      <c r="Z57" s="48">
        <f>Curves!K58</f>
        <v>0.41500000000000004</v>
      </c>
      <c r="AA57" s="48">
        <v>0</v>
      </c>
      <c r="AB57" s="48">
        <f>Curves!G58</f>
        <v>0.22500000000000001</v>
      </c>
      <c r="AC57" s="48">
        <v>0</v>
      </c>
      <c r="AD57" s="48">
        <f>Curves!R58</f>
        <v>0.41500000000000004</v>
      </c>
      <c r="AE57" s="48">
        <v>5.0000000000000001E-3</v>
      </c>
      <c r="AF57" s="48">
        <f>Curves!N58</f>
        <v>0.41500000000000004</v>
      </c>
      <c r="AG57" s="48">
        <v>5.0000000000000001E-3</v>
      </c>
      <c r="AH57" s="48">
        <f>Curves!J58</f>
        <v>0.41500000000000004</v>
      </c>
      <c r="AI57" s="48">
        <v>5.0000000000000001E-3</v>
      </c>
      <c r="AJ57" s="48">
        <f>Curves!E58</f>
        <v>0.26</v>
      </c>
      <c r="AK57" s="48">
        <f>Curves!M58</f>
        <v>0.41500000000000004</v>
      </c>
      <c r="AL57" s="48">
        <f>Curves!Q58</f>
        <v>0.41500000000000004</v>
      </c>
      <c r="AM57" s="48">
        <f>Curves!AC58</f>
        <v>0.37</v>
      </c>
      <c r="AN57" s="48">
        <f>Curves!AQ58</f>
        <v>5.0000000000000001E-3</v>
      </c>
      <c r="AO57" s="48">
        <f>Curves!AD58</f>
        <v>-0.29499999999999998</v>
      </c>
      <c r="AP57" s="48">
        <f>Curves!AP58</f>
        <v>0.155</v>
      </c>
      <c r="AQ57" s="48">
        <f>Curves!AA58</f>
        <v>0.22</v>
      </c>
      <c r="AR57" s="48">
        <f>Curves!AG58</f>
        <v>0</v>
      </c>
      <c r="AS57" s="48">
        <f>Curves!Y58</f>
        <v>0.22</v>
      </c>
      <c r="AT57" s="48">
        <f>Curves!AJ58</f>
        <v>0</v>
      </c>
      <c r="AU57" s="48">
        <f>Curves!AB58</f>
        <v>0.37</v>
      </c>
      <c r="AV57" s="48">
        <f>Curves!AH58</f>
        <v>0</v>
      </c>
      <c r="AW57" s="48">
        <f>Curves!Z58</f>
        <v>0.15</v>
      </c>
      <c r="AX57" s="48">
        <f>Curves!AI58</f>
        <v>0.02</v>
      </c>
      <c r="AY57" s="48">
        <f>Curves!Z58</f>
        <v>0.15</v>
      </c>
      <c r="AZ57" s="48">
        <f>Curves!AK58</f>
        <v>0.02</v>
      </c>
      <c r="BA57" s="48">
        <f>Curves!Z58</f>
        <v>0.15</v>
      </c>
      <c r="BB57" s="48">
        <f>Curves!AL58</f>
        <v>0.05</v>
      </c>
      <c r="BC57" s="48">
        <f>Curves!Z58</f>
        <v>0.15</v>
      </c>
      <c r="BD57" s="48">
        <f>Curves!AO58</f>
        <v>0</v>
      </c>
      <c r="BE57" s="48">
        <f>Curves!AC58</f>
        <v>0.37</v>
      </c>
      <c r="BF57" s="48">
        <f>Curves!AR58</f>
        <v>5.5E-2</v>
      </c>
      <c r="BG57" s="48">
        <f>Curves!Z58</f>
        <v>0.15</v>
      </c>
      <c r="BH57" s="48">
        <f>Curves!AM58</f>
        <v>3.5000000000000003E-2</v>
      </c>
      <c r="BI57" s="48">
        <f t="shared" si="1"/>
        <v>0.22</v>
      </c>
      <c r="BJ57" s="48">
        <f t="shared" si="2"/>
        <v>0</v>
      </c>
      <c r="BK57" s="48">
        <v>0</v>
      </c>
      <c r="BL57" s="48">
        <f t="shared" si="3"/>
        <v>0.26</v>
      </c>
      <c r="BM57" s="48">
        <v>0</v>
      </c>
      <c r="BN57" s="48">
        <f t="shared" si="4"/>
        <v>0.44500000000000006</v>
      </c>
      <c r="BO57" s="48">
        <f t="shared" si="5"/>
        <v>0.01</v>
      </c>
      <c r="BP57" s="48">
        <v>0</v>
      </c>
      <c r="BQ57" s="48">
        <f t="shared" si="6"/>
        <v>0.22</v>
      </c>
      <c r="BR57" s="48">
        <f t="shared" si="7"/>
        <v>0.22</v>
      </c>
      <c r="BS57" s="48">
        <f t="shared" si="8"/>
        <v>0.26</v>
      </c>
      <c r="BT57" s="48">
        <f>Curves!AE58</f>
        <v>9.5000000000000001E-2</v>
      </c>
      <c r="BU57" s="48">
        <v>0</v>
      </c>
      <c r="BV57" s="48">
        <f t="shared" si="9"/>
        <v>0.15</v>
      </c>
      <c r="BW57" s="48">
        <f>Curves!AN58</f>
        <v>0</v>
      </c>
      <c r="BX57" s="48">
        <f t="shared" si="10"/>
        <v>0.22</v>
      </c>
      <c r="BY57" s="48">
        <f>Curves!AS58</f>
        <v>0</v>
      </c>
      <c r="BZ57" s="48">
        <f t="shared" si="11"/>
        <v>0.15</v>
      </c>
      <c r="CA57" s="48">
        <f t="shared" si="12"/>
        <v>0.05</v>
      </c>
      <c r="CB57" s="48"/>
      <c r="CC57" s="48"/>
      <c r="CD57" s="49"/>
      <c r="CE57" s="48"/>
      <c r="CF57" s="49"/>
      <c r="CG57" s="48"/>
      <c r="CH57" s="48"/>
      <c r="CI57" s="48"/>
      <c r="CJ57" s="48"/>
      <c r="CK57" s="48"/>
    </row>
    <row r="58" spans="1:89">
      <c r="A58">
        <v>0.70494322287700151</v>
      </c>
      <c r="B58" t="str">
        <f t="shared" si="0"/>
        <v>0.1700.20500.16500.1950-0.0300.02500.1700.21500.1600.1600.16500.20500.13500.1650.0050.1950.0050.2050.0050.170.1950.1650.220-0.430.1550.1600.1600.2200.070.0050.070.0050.070.040.0700.220.040.070.00750.16000.1700.2150.0100.160.160.17-0.0900.0700.1600.070.04</v>
      </c>
      <c r="C58" s="21">
        <v>38443</v>
      </c>
      <c r="D58" s="48">
        <f>Curves!D59</f>
        <v>0.17</v>
      </c>
      <c r="E58" s="48">
        <v>0</v>
      </c>
      <c r="F58" s="48">
        <f>Curves!I59</f>
        <v>0.20499999999999999</v>
      </c>
      <c r="G58" s="48">
        <v>0</v>
      </c>
      <c r="H58" s="48">
        <f>Curves!P59</f>
        <v>0.16500000000000001</v>
      </c>
      <c r="I58" s="48">
        <v>0</v>
      </c>
      <c r="J58" s="48">
        <f>Curves!L59</f>
        <v>0.19500000000000001</v>
      </c>
      <c r="K58" s="48">
        <v>0</v>
      </c>
      <c r="L58" s="48">
        <f>Curves!U59</f>
        <v>-0.03</v>
      </c>
      <c r="M58" s="48">
        <v>0</v>
      </c>
      <c r="N58" s="48">
        <f>Curves!V59</f>
        <v>2.5000000000000001E-2</v>
      </c>
      <c r="O58" s="48">
        <v>0</v>
      </c>
      <c r="P58" s="48">
        <f>Curves!W59</f>
        <v>0.17</v>
      </c>
      <c r="Q58" s="48">
        <v>0</v>
      </c>
      <c r="R58" s="48">
        <f>Curves!O59</f>
        <v>0.215</v>
      </c>
      <c r="S58" s="48">
        <v>0</v>
      </c>
      <c r="T58" s="48">
        <f>Curves!F59</f>
        <v>0.16</v>
      </c>
      <c r="U58" s="48">
        <v>0</v>
      </c>
      <c r="V58" s="48">
        <f>Curves!H59</f>
        <v>0.16</v>
      </c>
      <c r="W58" s="48">
        <v>0</v>
      </c>
      <c r="X58" s="48">
        <f>Curves!S59</f>
        <v>0.16500000000000001</v>
      </c>
      <c r="Y58" s="48">
        <v>0</v>
      </c>
      <c r="Z58" s="48">
        <f>Curves!K59</f>
        <v>0.20499999999999999</v>
      </c>
      <c r="AA58" s="48">
        <v>0</v>
      </c>
      <c r="AB58" s="48">
        <f>Curves!G59</f>
        <v>0.13500000000000001</v>
      </c>
      <c r="AC58" s="48">
        <v>0</v>
      </c>
      <c r="AD58" s="48">
        <f>Curves!R59</f>
        <v>0.16500000000000001</v>
      </c>
      <c r="AE58" s="48">
        <v>5.0000000000000001E-3</v>
      </c>
      <c r="AF58" s="48">
        <f>Curves!N59</f>
        <v>0.19500000000000001</v>
      </c>
      <c r="AG58" s="48">
        <v>5.0000000000000001E-3</v>
      </c>
      <c r="AH58" s="48">
        <f>Curves!J59</f>
        <v>0.20499999999999999</v>
      </c>
      <c r="AI58" s="48">
        <v>5.0000000000000001E-3</v>
      </c>
      <c r="AJ58" s="48">
        <f>Curves!E59</f>
        <v>0.17</v>
      </c>
      <c r="AK58" s="48">
        <f>Curves!M59</f>
        <v>0.19500000000000001</v>
      </c>
      <c r="AL58" s="48">
        <f>Curves!Q59</f>
        <v>0.16500000000000001</v>
      </c>
      <c r="AM58" s="48">
        <f>Curves!AC59</f>
        <v>0.22</v>
      </c>
      <c r="AN58" s="48">
        <f>Curves!AQ59</f>
        <v>0</v>
      </c>
      <c r="AO58" s="48">
        <f>Curves!AD59</f>
        <v>-0.43</v>
      </c>
      <c r="AP58" s="48">
        <f>Curves!AP59</f>
        <v>0.155</v>
      </c>
      <c r="AQ58" s="48">
        <f>Curves!AA59</f>
        <v>0.16</v>
      </c>
      <c r="AR58" s="48">
        <f>Curves!AG59</f>
        <v>0</v>
      </c>
      <c r="AS58" s="48">
        <f>Curves!Y59</f>
        <v>0.16</v>
      </c>
      <c r="AT58" s="48">
        <f>Curves!AJ59</f>
        <v>0</v>
      </c>
      <c r="AU58" s="48">
        <f>Curves!AB59</f>
        <v>0.22</v>
      </c>
      <c r="AV58" s="48">
        <f>Curves!AH59</f>
        <v>0</v>
      </c>
      <c r="AW58" s="48">
        <f>Curves!Z59</f>
        <v>7.0000000000000007E-2</v>
      </c>
      <c r="AX58" s="48">
        <f>Curves!AI59</f>
        <v>5.0000000000000001E-3</v>
      </c>
      <c r="AY58" s="48">
        <f>Curves!Z59</f>
        <v>7.0000000000000007E-2</v>
      </c>
      <c r="AZ58" s="48">
        <f>Curves!AK59</f>
        <v>5.0000000000000001E-3</v>
      </c>
      <c r="BA58" s="48">
        <f>Curves!Z59</f>
        <v>7.0000000000000007E-2</v>
      </c>
      <c r="BB58" s="48">
        <f>Curves!AL59</f>
        <v>0.04</v>
      </c>
      <c r="BC58" s="48">
        <f>Curves!Z59</f>
        <v>7.0000000000000007E-2</v>
      </c>
      <c r="BD58" s="48">
        <f>Curves!AO59</f>
        <v>0</v>
      </c>
      <c r="BE58" s="48">
        <f>Curves!AC59</f>
        <v>0.22</v>
      </c>
      <c r="BF58" s="48">
        <f>Curves!AR59</f>
        <v>0.04</v>
      </c>
      <c r="BG58" s="48">
        <f>Curves!Z59</f>
        <v>7.0000000000000007E-2</v>
      </c>
      <c r="BH58" s="48">
        <f>Curves!AM59</f>
        <v>7.4999999999999997E-3</v>
      </c>
      <c r="BI58" s="48">
        <f t="shared" si="1"/>
        <v>0.16</v>
      </c>
      <c r="BJ58" s="48">
        <f t="shared" si="2"/>
        <v>0</v>
      </c>
      <c r="BK58" s="48">
        <v>0</v>
      </c>
      <c r="BL58" s="48">
        <f t="shared" si="3"/>
        <v>0.17</v>
      </c>
      <c r="BM58" s="48">
        <v>0</v>
      </c>
      <c r="BN58" s="48">
        <f t="shared" si="4"/>
        <v>0.215</v>
      </c>
      <c r="BO58" s="48">
        <f t="shared" si="5"/>
        <v>0.01</v>
      </c>
      <c r="BP58" s="48">
        <v>0</v>
      </c>
      <c r="BQ58" s="48">
        <f t="shared" si="6"/>
        <v>0.16</v>
      </c>
      <c r="BR58" s="48">
        <f t="shared" si="7"/>
        <v>0.16</v>
      </c>
      <c r="BS58" s="48">
        <f t="shared" si="8"/>
        <v>0.17</v>
      </c>
      <c r="BT58" s="48">
        <f>Curves!AE59</f>
        <v>-0.09</v>
      </c>
      <c r="BU58" s="48">
        <v>0</v>
      </c>
      <c r="BV58" s="48">
        <f t="shared" si="9"/>
        <v>7.0000000000000007E-2</v>
      </c>
      <c r="BW58" s="48">
        <f>Curves!AN59</f>
        <v>0</v>
      </c>
      <c r="BX58" s="48">
        <f t="shared" si="10"/>
        <v>0.16</v>
      </c>
      <c r="BY58" s="48">
        <f>Curves!AS59</f>
        <v>0</v>
      </c>
      <c r="BZ58" s="48">
        <f t="shared" si="11"/>
        <v>7.0000000000000007E-2</v>
      </c>
      <c r="CA58" s="48">
        <f t="shared" si="12"/>
        <v>0.04</v>
      </c>
      <c r="CB58" s="48"/>
      <c r="CC58" s="48"/>
      <c r="CD58" s="49"/>
      <c r="CE58" s="48"/>
      <c r="CF58" s="49"/>
      <c r="CG58" s="48"/>
      <c r="CH58" s="48"/>
      <c r="CI58" s="48"/>
      <c r="CJ58" s="48"/>
      <c r="CK58" s="48"/>
    </row>
    <row r="59" spans="1:89">
      <c r="A59">
        <v>0.70070958229093516</v>
      </c>
      <c r="B59" t="str">
        <f t="shared" si="0"/>
        <v>0.1700.20500.16500.1950-0.0300.02500.1700.21500.1600.1600.16500.20500.13500.1650.0050.1950.0050.2050.0050.170.1950.1650.220-0.430.1550.1600.1600.2200.070.0050.070.0050.070.040.0700.220.040.070.00750.16000.1700.2150.0100.160.160.17-0.0900.0700.1600.070.04</v>
      </c>
      <c r="C59" s="21">
        <v>38473</v>
      </c>
      <c r="D59" s="48">
        <f>Curves!D60</f>
        <v>0.17</v>
      </c>
      <c r="E59" s="48">
        <v>0</v>
      </c>
      <c r="F59" s="48">
        <f>Curves!I60</f>
        <v>0.20499999999999999</v>
      </c>
      <c r="G59" s="48">
        <v>0</v>
      </c>
      <c r="H59" s="48">
        <f>Curves!P60</f>
        <v>0.16500000000000001</v>
      </c>
      <c r="I59" s="48">
        <v>0</v>
      </c>
      <c r="J59" s="48">
        <f>Curves!L60</f>
        <v>0.19500000000000001</v>
      </c>
      <c r="K59" s="48">
        <v>0</v>
      </c>
      <c r="L59" s="48">
        <f>Curves!U60</f>
        <v>-0.03</v>
      </c>
      <c r="M59" s="48">
        <v>0</v>
      </c>
      <c r="N59" s="48">
        <f>Curves!V60</f>
        <v>2.5000000000000001E-2</v>
      </c>
      <c r="O59" s="48">
        <v>0</v>
      </c>
      <c r="P59" s="48">
        <f>Curves!W60</f>
        <v>0.17</v>
      </c>
      <c r="Q59" s="48">
        <v>0</v>
      </c>
      <c r="R59" s="48">
        <f>Curves!O60</f>
        <v>0.215</v>
      </c>
      <c r="S59" s="48">
        <v>0</v>
      </c>
      <c r="T59" s="48">
        <f>Curves!F60</f>
        <v>0.16</v>
      </c>
      <c r="U59" s="48">
        <v>0</v>
      </c>
      <c r="V59" s="48">
        <f>Curves!H60</f>
        <v>0.16</v>
      </c>
      <c r="W59" s="48">
        <v>0</v>
      </c>
      <c r="X59" s="48">
        <f>Curves!S60</f>
        <v>0.16500000000000001</v>
      </c>
      <c r="Y59" s="48">
        <v>0</v>
      </c>
      <c r="Z59" s="48">
        <f>Curves!K60</f>
        <v>0.20499999999999999</v>
      </c>
      <c r="AA59" s="48">
        <v>0</v>
      </c>
      <c r="AB59" s="48">
        <f>Curves!G60</f>
        <v>0.13500000000000001</v>
      </c>
      <c r="AC59" s="48">
        <v>0</v>
      </c>
      <c r="AD59" s="48">
        <f>Curves!R60</f>
        <v>0.16500000000000001</v>
      </c>
      <c r="AE59" s="48">
        <v>5.0000000000000001E-3</v>
      </c>
      <c r="AF59" s="48">
        <f>Curves!N60</f>
        <v>0.19500000000000001</v>
      </c>
      <c r="AG59" s="48">
        <v>5.0000000000000001E-3</v>
      </c>
      <c r="AH59" s="48">
        <f>Curves!J60</f>
        <v>0.20499999999999999</v>
      </c>
      <c r="AI59" s="48">
        <v>5.0000000000000001E-3</v>
      </c>
      <c r="AJ59" s="48">
        <f>Curves!E60</f>
        <v>0.17</v>
      </c>
      <c r="AK59" s="48">
        <f>Curves!M60</f>
        <v>0.19500000000000001</v>
      </c>
      <c r="AL59" s="48">
        <f>Curves!Q60</f>
        <v>0.16500000000000001</v>
      </c>
      <c r="AM59" s="48">
        <f>Curves!AC60</f>
        <v>0.22</v>
      </c>
      <c r="AN59" s="48">
        <f>Curves!AQ60</f>
        <v>0</v>
      </c>
      <c r="AO59" s="48">
        <f>Curves!AD60</f>
        <v>-0.43</v>
      </c>
      <c r="AP59" s="48">
        <f>Curves!AP60</f>
        <v>0.155</v>
      </c>
      <c r="AQ59" s="48">
        <f>Curves!AA60</f>
        <v>0.16</v>
      </c>
      <c r="AR59" s="48">
        <f>Curves!AG60</f>
        <v>0</v>
      </c>
      <c r="AS59" s="48">
        <f>Curves!Y60</f>
        <v>0.16</v>
      </c>
      <c r="AT59" s="48">
        <f>Curves!AJ60</f>
        <v>0</v>
      </c>
      <c r="AU59" s="48">
        <f>Curves!AB60</f>
        <v>0.22</v>
      </c>
      <c r="AV59" s="48">
        <f>Curves!AH60</f>
        <v>0</v>
      </c>
      <c r="AW59" s="48">
        <f>Curves!Z60</f>
        <v>7.0000000000000007E-2</v>
      </c>
      <c r="AX59" s="48">
        <f>Curves!AI60</f>
        <v>5.0000000000000001E-3</v>
      </c>
      <c r="AY59" s="48">
        <f>Curves!Z60</f>
        <v>7.0000000000000007E-2</v>
      </c>
      <c r="AZ59" s="48">
        <f>Curves!AK60</f>
        <v>5.0000000000000001E-3</v>
      </c>
      <c r="BA59" s="48">
        <f>Curves!Z60</f>
        <v>7.0000000000000007E-2</v>
      </c>
      <c r="BB59" s="48">
        <f>Curves!AL60</f>
        <v>0.04</v>
      </c>
      <c r="BC59" s="48">
        <f>Curves!Z60</f>
        <v>7.0000000000000007E-2</v>
      </c>
      <c r="BD59" s="48">
        <f>Curves!AO60</f>
        <v>0</v>
      </c>
      <c r="BE59" s="48">
        <f>Curves!AC60</f>
        <v>0.22</v>
      </c>
      <c r="BF59" s="48">
        <f>Curves!AR60</f>
        <v>0.04</v>
      </c>
      <c r="BG59" s="48">
        <f>Curves!Z60</f>
        <v>7.0000000000000007E-2</v>
      </c>
      <c r="BH59" s="48">
        <f>Curves!AM60</f>
        <v>7.4999999999999997E-3</v>
      </c>
      <c r="BI59" s="48">
        <f t="shared" si="1"/>
        <v>0.16</v>
      </c>
      <c r="BJ59" s="48">
        <f t="shared" si="2"/>
        <v>0</v>
      </c>
      <c r="BK59" s="48">
        <v>0</v>
      </c>
      <c r="BL59" s="48">
        <f t="shared" si="3"/>
        <v>0.17</v>
      </c>
      <c r="BM59" s="48">
        <v>0</v>
      </c>
      <c r="BN59" s="48">
        <f t="shared" si="4"/>
        <v>0.215</v>
      </c>
      <c r="BO59" s="48">
        <f t="shared" si="5"/>
        <v>0.01</v>
      </c>
      <c r="BP59" s="48">
        <v>0</v>
      </c>
      <c r="BQ59" s="48">
        <f t="shared" si="6"/>
        <v>0.16</v>
      </c>
      <c r="BR59" s="48">
        <f t="shared" si="7"/>
        <v>0.16</v>
      </c>
      <c r="BS59" s="48">
        <f t="shared" si="8"/>
        <v>0.17</v>
      </c>
      <c r="BT59" s="48">
        <f>Curves!AE60</f>
        <v>-0.09</v>
      </c>
      <c r="BU59" s="48">
        <v>0</v>
      </c>
      <c r="BV59" s="48">
        <f t="shared" si="9"/>
        <v>7.0000000000000007E-2</v>
      </c>
      <c r="BW59" s="48">
        <f>Curves!AN60</f>
        <v>0</v>
      </c>
      <c r="BX59" s="48">
        <f t="shared" si="10"/>
        <v>0.16</v>
      </c>
      <c r="BY59" s="48">
        <f>Curves!AS60</f>
        <v>0</v>
      </c>
      <c r="BZ59" s="48">
        <f t="shared" si="11"/>
        <v>7.0000000000000007E-2</v>
      </c>
      <c r="CA59" s="48">
        <f t="shared" si="12"/>
        <v>0.04</v>
      </c>
      <c r="CB59" s="48"/>
      <c r="CC59" s="48"/>
      <c r="CD59" s="49"/>
      <c r="CE59" s="48"/>
      <c r="CF59" s="49"/>
      <c r="CG59" s="48"/>
      <c r="CH59" s="48"/>
      <c r="CI59" s="48"/>
      <c r="CJ59" s="48"/>
      <c r="CK59" s="48"/>
    </row>
    <row r="60" spans="1:89">
      <c r="A60">
        <v>0.69635963327324557</v>
      </c>
      <c r="B60" t="str">
        <f t="shared" si="0"/>
        <v>0.1700.20500.16500.1950-0.0300.02500.1700.21500.1600.1600.16500.20500.13500.1650.0050.1950.0050.2050.0050.170.1950.1650.220-0.430.1550.1600.1600.2200.070.0050.070.0050.070.040.0700.220.040.070.00750.16000.1700.2150.0100.160.160.17-0.0900.0700.1600.070.04</v>
      </c>
      <c r="C60" s="21">
        <v>38504</v>
      </c>
      <c r="D60" s="48">
        <f>Curves!D61</f>
        <v>0.17</v>
      </c>
      <c r="E60" s="48">
        <v>0</v>
      </c>
      <c r="F60" s="48">
        <f>Curves!I61</f>
        <v>0.20499999999999999</v>
      </c>
      <c r="G60" s="48">
        <v>0</v>
      </c>
      <c r="H60" s="48">
        <f>Curves!P61</f>
        <v>0.16500000000000001</v>
      </c>
      <c r="I60" s="48">
        <v>0</v>
      </c>
      <c r="J60" s="48">
        <f>Curves!L61</f>
        <v>0.19500000000000001</v>
      </c>
      <c r="K60" s="48">
        <v>0</v>
      </c>
      <c r="L60" s="48">
        <f>Curves!U61</f>
        <v>-0.03</v>
      </c>
      <c r="M60" s="48">
        <v>0</v>
      </c>
      <c r="N60" s="48">
        <f>Curves!V61</f>
        <v>2.5000000000000001E-2</v>
      </c>
      <c r="O60" s="48">
        <v>0</v>
      </c>
      <c r="P60" s="48">
        <f>Curves!W61</f>
        <v>0.17</v>
      </c>
      <c r="Q60" s="48">
        <v>0</v>
      </c>
      <c r="R60" s="48">
        <f>Curves!O61</f>
        <v>0.215</v>
      </c>
      <c r="S60" s="48">
        <v>0</v>
      </c>
      <c r="T60" s="48">
        <f>Curves!F61</f>
        <v>0.16</v>
      </c>
      <c r="U60" s="48">
        <v>0</v>
      </c>
      <c r="V60" s="48">
        <f>Curves!H61</f>
        <v>0.16</v>
      </c>
      <c r="W60" s="48">
        <v>0</v>
      </c>
      <c r="X60" s="48">
        <f>Curves!S61</f>
        <v>0.16500000000000001</v>
      </c>
      <c r="Y60" s="48">
        <v>0</v>
      </c>
      <c r="Z60" s="48">
        <f>Curves!K61</f>
        <v>0.20499999999999999</v>
      </c>
      <c r="AA60" s="48">
        <v>0</v>
      </c>
      <c r="AB60" s="48">
        <f>Curves!G61</f>
        <v>0.13500000000000001</v>
      </c>
      <c r="AC60" s="48">
        <v>0</v>
      </c>
      <c r="AD60" s="48">
        <f>Curves!R61</f>
        <v>0.16500000000000001</v>
      </c>
      <c r="AE60" s="48">
        <v>5.0000000000000001E-3</v>
      </c>
      <c r="AF60" s="48">
        <f>Curves!N61</f>
        <v>0.19500000000000001</v>
      </c>
      <c r="AG60" s="48">
        <v>5.0000000000000001E-3</v>
      </c>
      <c r="AH60" s="48">
        <f>Curves!J61</f>
        <v>0.20499999999999999</v>
      </c>
      <c r="AI60" s="48">
        <v>5.0000000000000001E-3</v>
      </c>
      <c r="AJ60" s="48">
        <f>Curves!E61</f>
        <v>0.17</v>
      </c>
      <c r="AK60" s="48">
        <f>Curves!M61</f>
        <v>0.19500000000000001</v>
      </c>
      <c r="AL60" s="48">
        <f>Curves!Q61</f>
        <v>0.16500000000000001</v>
      </c>
      <c r="AM60" s="48">
        <f>Curves!AC61</f>
        <v>0.22</v>
      </c>
      <c r="AN60" s="48">
        <f>Curves!AQ61</f>
        <v>0</v>
      </c>
      <c r="AO60" s="48">
        <f>Curves!AD61</f>
        <v>-0.43</v>
      </c>
      <c r="AP60" s="48">
        <f>Curves!AP61</f>
        <v>0.155</v>
      </c>
      <c r="AQ60" s="48">
        <f>Curves!AA61</f>
        <v>0.16</v>
      </c>
      <c r="AR60" s="48">
        <f>Curves!AG61</f>
        <v>0</v>
      </c>
      <c r="AS60" s="48">
        <f>Curves!Y61</f>
        <v>0.16</v>
      </c>
      <c r="AT60" s="48">
        <f>Curves!AJ61</f>
        <v>0</v>
      </c>
      <c r="AU60" s="48">
        <f>Curves!AB61</f>
        <v>0.22</v>
      </c>
      <c r="AV60" s="48">
        <f>Curves!AH61</f>
        <v>0</v>
      </c>
      <c r="AW60" s="48">
        <f>Curves!Z61</f>
        <v>7.0000000000000007E-2</v>
      </c>
      <c r="AX60" s="48">
        <f>Curves!AI61</f>
        <v>5.0000000000000001E-3</v>
      </c>
      <c r="AY60" s="48">
        <f>Curves!Z61</f>
        <v>7.0000000000000007E-2</v>
      </c>
      <c r="AZ60" s="48">
        <f>Curves!AK61</f>
        <v>5.0000000000000001E-3</v>
      </c>
      <c r="BA60" s="48">
        <f>Curves!Z61</f>
        <v>7.0000000000000007E-2</v>
      </c>
      <c r="BB60" s="48">
        <f>Curves!AL61</f>
        <v>0.04</v>
      </c>
      <c r="BC60" s="48">
        <f>Curves!Z61</f>
        <v>7.0000000000000007E-2</v>
      </c>
      <c r="BD60" s="48">
        <f>Curves!AO61</f>
        <v>0</v>
      </c>
      <c r="BE60" s="48">
        <f>Curves!AC61</f>
        <v>0.22</v>
      </c>
      <c r="BF60" s="48">
        <f>Curves!AR61</f>
        <v>0.04</v>
      </c>
      <c r="BG60" s="48">
        <f>Curves!Z61</f>
        <v>7.0000000000000007E-2</v>
      </c>
      <c r="BH60" s="48">
        <f>Curves!AM61</f>
        <v>7.4999999999999997E-3</v>
      </c>
      <c r="BI60" s="48">
        <f t="shared" si="1"/>
        <v>0.16</v>
      </c>
      <c r="BJ60" s="48">
        <f t="shared" si="2"/>
        <v>0</v>
      </c>
      <c r="BK60" s="48">
        <v>0</v>
      </c>
      <c r="BL60" s="48">
        <f t="shared" si="3"/>
        <v>0.17</v>
      </c>
      <c r="BM60" s="48">
        <v>0</v>
      </c>
      <c r="BN60" s="48">
        <f t="shared" si="4"/>
        <v>0.215</v>
      </c>
      <c r="BO60" s="48">
        <f t="shared" si="5"/>
        <v>0.01</v>
      </c>
      <c r="BP60" s="48">
        <v>0</v>
      </c>
      <c r="BQ60" s="48">
        <f t="shared" si="6"/>
        <v>0.16</v>
      </c>
      <c r="BR60" s="48">
        <f t="shared" si="7"/>
        <v>0.16</v>
      </c>
      <c r="BS60" s="48">
        <f t="shared" si="8"/>
        <v>0.17</v>
      </c>
      <c r="BT60" s="48">
        <f>Curves!AE61</f>
        <v>-0.09</v>
      </c>
      <c r="BU60" s="48">
        <v>0</v>
      </c>
      <c r="BV60" s="48">
        <f t="shared" si="9"/>
        <v>7.0000000000000007E-2</v>
      </c>
      <c r="BW60" s="48">
        <f>Curves!AN61</f>
        <v>0</v>
      </c>
      <c r="BX60" s="48">
        <f t="shared" si="10"/>
        <v>0.16</v>
      </c>
      <c r="BY60" s="48">
        <f>Curves!AS61</f>
        <v>0</v>
      </c>
      <c r="BZ60" s="48">
        <f t="shared" si="11"/>
        <v>7.0000000000000007E-2</v>
      </c>
      <c r="CA60" s="48">
        <f t="shared" si="12"/>
        <v>0.04</v>
      </c>
      <c r="CB60" s="48"/>
      <c r="CC60" s="48"/>
      <c r="CD60" s="49"/>
      <c r="CE60" s="48"/>
      <c r="CF60" s="49"/>
      <c r="CG60" s="48"/>
      <c r="CH60" s="48"/>
      <c r="CI60" s="48"/>
      <c r="CJ60" s="48"/>
      <c r="CK60" s="48"/>
    </row>
    <row r="61" spans="1:89">
      <c r="A61">
        <v>0.69215022526748027</v>
      </c>
      <c r="B61" t="str">
        <f t="shared" si="0"/>
        <v>0.1700.20500.16500.1950-0.0300.02500.1700.21500.1600.1600.16500.20500.13500.1650.0050.1950.0050.2050.0050.170.1950.1650.220-0.430.1550.1600.1600.2200.070.0050.070.0050.070.040.0700.220.040.070.010.16000.1700.2150.0100.160.160.17-0.0900.0700.1600.070.04</v>
      </c>
      <c r="C61" s="21">
        <v>38534</v>
      </c>
      <c r="D61" s="48">
        <f>Curves!D62</f>
        <v>0.17</v>
      </c>
      <c r="E61" s="48">
        <v>0</v>
      </c>
      <c r="F61" s="48">
        <f>Curves!I62</f>
        <v>0.20499999999999999</v>
      </c>
      <c r="G61" s="48">
        <v>0</v>
      </c>
      <c r="H61" s="48">
        <f>Curves!P62</f>
        <v>0.16500000000000001</v>
      </c>
      <c r="I61" s="48">
        <v>0</v>
      </c>
      <c r="J61" s="48">
        <f>Curves!L62</f>
        <v>0.19500000000000001</v>
      </c>
      <c r="K61" s="48">
        <v>0</v>
      </c>
      <c r="L61" s="48">
        <f>Curves!U62</f>
        <v>-0.03</v>
      </c>
      <c r="M61" s="48">
        <v>0</v>
      </c>
      <c r="N61" s="48">
        <f>Curves!V62</f>
        <v>2.5000000000000001E-2</v>
      </c>
      <c r="O61" s="48">
        <v>0</v>
      </c>
      <c r="P61" s="48">
        <f>Curves!W62</f>
        <v>0.17</v>
      </c>
      <c r="Q61" s="48">
        <v>0</v>
      </c>
      <c r="R61" s="48">
        <f>Curves!O62</f>
        <v>0.215</v>
      </c>
      <c r="S61" s="48">
        <v>0</v>
      </c>
      <c r="T61" s="48">
        <f>Curves!F62</f>
        <v>0.16</v>
      </c>
      <c r="U61" s="48">
        <v>0</v>
      </c>
      <c r="V61" s="48">
        <f>Curves!H62</f>
        <v>0.16</v>
      </c>
      <c r="W61" s="48">
        <v>0</v>
      </c>
      <c r="X61" s="48">
        <f>Curves!S62</f>
        <v>0.16500000000000001</v>
      </c>
      <c r="Y61" s="48">
        <v>0</v>
      </c>
      <c r="Z61" s="48">
        <f>Curves!K62</f>
        <v>0.20499999999999999</v>
      </c>
      <c r="AA61" s="48">
        <v>0</v>
      </c>
      <c r="AB61" s="48">
        <f>Curves!G62</f>
        <v>0.13500000000000001</v>
      </c>
      <c r="AC61" s="48">
        <v>0</v>
      </c>
      <c r="AD61" s="48">
        <f>Curves!R62</f>
        <v>0.16500000000000001</v>
      </c>
      <c r="AE61" s="48">
        <v>5.0000000000000001E-3</v>
      </c>
      <c r="AF61" s="48">
        <f>Curves!N62</f>
        <v>0.19500000000000001</v>
      </c>
      <c r="AG61" s="48">
        <v>5.0000000000000001E-3</v>
      </c>
      <c r="AH61" s="48">
        <f>Curves!J62</f>
        <v>0.20499999999999999</v>
      </c>
      <c r="AI61" s="48">
        <v>5.0000000000000001E-3</v>
      </c>
      <c r="AJ61" s="48">
        <f>Curves!E62</f>
        <v>0.17</v>
      </c>
      <c r="AK61" s="48">
        <f>Curves!M62</f>
        <v>0.19500000000000001</v>
      </c>
      <c r="AL61" s="48">
        <f>Curves!Q62</f>
        <v>0.16500000000000001</v>
      </c>
      <c r="AM61" s="48">
        <f>Curves!AC62</f>
        <v>0.22</v>
      </c>
      <c r="AN61" s="48">
        <f>Curves!AQ62</f>
        <v>0</v>
      </c>
      <c r="AO61" s="48">
        <f>Curves!AD62</f>
        <v>-0.43</v>
      </c>
      <c r="AP61" s="48">
        <f>Curves!AP62</f>
        <v>0.155</v>
      </c>
      <c r="AQ61" s="48">
        <f>Curves!AA62</f>
        <v>0.16</v>
      </c>
      <c r="AR61" s="48">
        <f>Curves!AG62</f>
        <v>0</v>
      </c>
      <c r="AS61" s="48">
        <f>Curves!Y62</f>
        <v>0.16</v>
      </c>
      <c r="AT61" s="48">
        <f>Curves!AJ62</f>
        <v>0</v>
      </c>
      <c r="AU61" s="48">
        <f>Curves!AB62</f>
        <v>0.22</v>
      </c>
      <c r="AV61" s="48">
        <f>Curves!AH62</f>
        <v>0</v>
      </c>
      <c r="AW61" s="48">
        <f>Curves!Z62</f>
        <v>7.0000000000000007E-2</v>
      </c>
      <c r="AX61" s="48">
        <f>Curves!AI62</f>
        <v>5.0000000000000001E-3</v>
      </c>
      <c r="AY61" s="48">
        <f>Curves!Z62</f>
        <v>7.0000000000000007E-2</v>
      </c>
      <c r="AZ61" s="48">
        <f>Curves!AK62</f>
        <v>5.0000000000000001E-3</v>
      </c>
      <c r="BA61" s="48">
        <f>Curves!Z62</f>
        <v>7.0000000000000007E-2</v>
      </c>
      <c r="BB61" s="48">
        <f>Curves!AL62</f>
        <v>0.04</v>
      </c>
      <c r="BC61" s="48">
        <f>Curves!Z62</f>
        <v>7.0000000000000007E-2</v>
      </c>
      <c r="BD61" s="48">
        <f>Curves!AO62</f>
        <v>0</v>
      </c>
      <c r="BE61" s="48">
        <f>Curves!AC62</f>
        <v>0.22</v>
      </c>
      <c r="BF61" s="48">
        <f>Curves!AR62</f>
        <v>0.04</v>
      </c>
      <c r="BG61" s="48">
        <f>Curves!Z62</f>
        <v>7.0000000000000007E-2</v>
      </c>
      <c r="BH61" s="48">
        <f>Curves!AM62</f>
        <v>0.01</v>
      </c>
      <c r="BI61" s="48">
        <f t="shared" si="1"/>
        <v>0.16</v>
      </c>
      <c r="BJ61" s="48">
        <f t="shared" si="2"/>
        <v>0</v>
      </c>
      <c r="BK61" s="48">
        <v>0</v>
      </c>
      <c r="BL61" s="48">
        <f t="shared" si="3"/>
        <v>0.17</v>
      </c>
      <c r="BM61" s="48">
        <v>0</v>
      </c>
      <c r="BN61" s="48">
        <f t="shared" si="4"/>
        <v>0.215</v>
      </c>
      <c r="BO61" s="48">
        <f t="shared" si="5"/>
        <v>0.01</v>
      </c>
      <c r="BP61" s="48">
        <v>0</v>
      </c>
      <c r="BQ61" s="48">
        <f t="shared" si="6"/>
        <v>0.16</v>
      </c>
      <c r="BR61" s="48">
        <f t="shared" si="7"/>
        <v>0.16</v>
      </c>
      <c r="BS61" s="48">
        <f t="shared" si="8"/>
        <v>0.17</v>
      </c>
      <c r="BT61" s="48">
        <f>Curves!AE62</f>
        <v>-0.09</v>
      </c>
      <c r="BU61" s="48">
        <v>0</v>
      </c>
      <c r="BV61" s="48">
        <f t="shared" si="9"/>
        <v>7.0000000000000007E-2</v>
      </c>
      <c r="BW61" s="48">
        <f>Curves!AN62</f>
        <v>0</v>
      </c>
      <c r="BX61" s="48">
        <f t="shared" si="10"/>
        <v>0.16</v>
      </c>
      <c r="BY61" s="48">
        <f>Curves!AS62</f>
        <v>0</v>
      </c>
      <c r="BZ61" s="48">
        <f t="shared" si="11"/>
        <v>7.0000000000000007E-2</v>
      </c>
      <c r="CA61" s="48">
        <f t="shared" si="12"/>
        <v>0.04</v>
      </c>
      <c r="CB61" s="48"/>
      <c r="CC61" s="48"/>
      <c r="CD61" s="49"/>
      <c r="CE61" s="48"/>
      <c r="CF61" s="49"/>
      <c r="CG61" s="48"/>
      <c r="CH61" s="48"/>
      <c r="CI61" s="48"/>
      <c r="CJ61" s="48"/>
      <c r="CK61" s="48"/>
    </row>
    <row r="62" spans="1:89">
      <c r="A62">
        <v>0.68781961961269045</v>
      </c>
      <c r="B62" t="str">
        <f t="shared" si="0"/>
        <v>0.1700.20500.16500.1950-0.0300.02500.1700.21500.1600.1600.16500.20500.13500.1650.0050.1950.0050.2050.0050.170.1950.1650.220-0.430.1550.1600.1600.2200.070.0050.070.0050.070.040.0700.220.040.070.01250.16000.1700.2150.0100.160.160.17-0.0900.0700.1600.070.04</v>
      </c>
      <c r="C62" s="21">
        <v>38565</v>
      </c>
      <c r="D62" s="48">
        <f>Curves!D63</f>
        <v>0.17</v>
      </c>
      <c r="E62" s="48">
        <v>0</v>
      </c>
      <c r="F62" s="48">
        <f>Curves!I63</f>
        <v>0.20499999999999999</v>
      </c>
      <c r="G62" s="48">
        <v>0</v>
      </c>
      <c r="H62" s="48">
        <f>Curves!P63</f>
        <v>0.16500000000000001</v>
      </c>
      <c r="I62" s="48">
        <v>0</v>
      </c>
      <c r="J62" s="48">
        <f>Curves!L63</f>
        <v>0.19500000000000001</v>
      </c>
      <c r="K62" s="48">
        <v>0</v>
      </c>
      <c r="L62" s="48">
        <f>Curves!U63</f>
        <v>-0.03</v>
      </c>
      <c r="M62" s="48">
        <v>0</v>
      </c>
      <c r="N62" s="48">
        <f>Curves!V63</f>
        <v>2.5000000000000001E-2</v>
      </c>
      <c r="O62" s="48">
        <v>0</v>
      </c>
      <c r="P62" s="48">
        <f>Curves!W63</f>
        <v>0.17</v>
      </c>
      <c r="Q62" s="48">
        <v>0</v>
      </c>
      <c r="R62" s="48">
        <f>Curves!O63</f>
        <v>0.215</v>
      </c>
      <c r="S62" s="48">
        <v>0</v>
      </c>
      <c r="T62" s="48">
        <f>Curves!F63</f>
        <v>0.16</v>
      </c>
      <c r="U62" s="48">
        <v>0</v>
      </c>
      <c r="V62" s="48">
        <f>Curves!H63</f>
        <v>0.16</v>
      </c>
      <c r="W62" s="48">
        <v>0</v>
      </c>
      <c r="X62" s="48">
        <f>Curves!S63</f>
        <v>0.16500000000000001</v>
      </c>
      <c r="Y62" s="48">
        <v>0</v>
      </c>
      <c r="Z62" s="48">
        <f>Curves!K63</f>
        <v>0.20499999999999999</v>
      </c>
      <c r="AA62" s="48">
        <v>0</v>
      </c>
      <c r="AB62" s="48">
        <f>Curves!G63</f>
        <v>0.13500000000000001</v>
      </c>
      <c r="AC62" s="48">
        <v>0</v>
      </c>
      <c r="AD62" s="48">
        <f>Curves!R63</f>
        <v>0.16500000000000001</v>
      </c>
      <c r="AE62" s="48">
        <v>5.0000000000000001E-3</v>
      </c>
      <c r="AF62" s="48">
        <f>Curves!N63</f>
        <v>0.19500000000000001</v>
      </c>
      <c r="AG62" s="48">
        <v>5.0000000000000001E-3</v>
      </c>
      <c r="AH62" s="48">
        <f>Curves!J63</f>
        <v>0.20499999999999999</v>
      </c>
      <c r="AI62" s="48">
        <v>5.0000000000000001E-3</v>
      </c>
      <c r="AJ62" s="48">
        <f>Curves!E63</f>
        <v>0.17</v>
      </c>
      <c r="AK62" s="48">
        <f>Curves!M63</f>
        <v>0.19500000000000001</v>
      </c>
      <c r="AL62" s="48">
        <f>Curves!Q63</f>
        <v>0.16500000000000001</v>
      </c>
      <c r="AM62" s="48">
        <f>Curves!AC63</f>
        <v>0.22</v>
      </c>
      <c r="AN62" s="48">
        <f>Curves!AQ63</f>
        <v>0</v>
      </c>
      <c r="AO62" s="48">
        <f>Curves!AD63</f>
        <v>-0.43</v>
      </c>
      <c r="AP62" s="48">
        <f>Curves!AP63</f>
        <v>0.155</v>
      </c>
      <c r="AQ62" s="48">
        <f>Curves!AA63</f>
        <v>0.16</v>
      </c>
      <c r="AR62" s="48">
        <f>Curves!AG63</f>
        <v>0</v>
      </c>
      <c r="AS62" s="48">
        <f>Curves!Y63</f>
        <v>0.16</v>
      </c>
      <c r="AT62" s="48">
        <f>Curves!AJ63</f>
        <v>0</v>
      </c>
      <c r="AU62" s="48">
        <f>Curves!AB63</f>
        <v>0.22</v>
      </c>
      <c r="AV62" s="48">
        <f>Curves!AH63</f>
        <v>0</v>
      </c>
      <c r="AW62" s="48">
        <f>Curves!Z63</f>
        <v>7.0000000000000007E-2</v>
      </c>
      <c r="AX62" s="48">
        <f>Curves!AI63</f>
        <v>5.0000000000000001E-3</v>
      </c>
      <c r="AY62" s="48">
        <f>Curves!Z63</f>
        <v>7.0000000000000007E-2</v>
      </c>
      <c r="AZ62" s="48">
        <f>Curves!AK63</f>
        <v>5.0000000000000001E-3</v>
      </c>
      <c r="BA62" s="48">
        <f>Curves!Z63</f>
        <v>7.0000000000000007E-2</v>
      </c>
      <c r="BB62" s="48">
        <f>Curves!AL63</f>
        <v>0.04</v>
      </c>
      <c r="BC62" s="48">
        <f>Curves!Z63</f>
        <v>7.0000000000000007E-2</v>
      </c>
      <c r="BD62" s="48">
        <f>Curves!AO63</f>
        <v>0</v>
      </c>
      <c r="BE62" s="48">
        <f>Curves!AC63</f>
        <v>0.22</v>
      </c>
      <c r="BF62" s="48">
        <f>Curves!AR63</f>
        <v>0.04</v>
      </c>
      <c r="BG62" s="48">
        <f>Curves!Z63</f>
        <v>7.0000000000000007E-2</v>
      </c>
      <c r="BH62" s="48">
        <f>Curves!AM63</f>
        <v>1.2500000000000001E-2</v>
      </c>
      <c r="BI62" s="48">
        <f t="shared" si="1"/>
        <v>0.16</v>
      </c>
      <c r="BJ62" s="48">
        <f t="shared" si="2"/>
        <v>0</v>
      </c>
      <c r="BK62" s="48">
        <v>0</v>
      </c>
      <c r="BL62" s="48">
        <f t="shared" si="3"/>
        <v>0.17</v>
      </c>
      <c r="BM62" s="48">
        <v>0</v>
      </c>
      <c r="BN62" s="48">
        <f t="shared" si="4"/>
        <v>0.215</v>
      </c>
      <c r="BO62" s="48">
        <f t="shared" si="5"/>
        <v>0.01</v>
      </c>
      <c r="BP62" s="48">
        <v>0</v>
      </c>
      <c r="BQ62" s="48">
        <f t="shared" si="6"/>
        <v>0.16</v>
      </c>
      <c r="BR62" s="48">
        <f t="shared" si="7"/>
        <v>0.16</v>
      </c>
      <c r="BS62" s="48">
        <f t="shared" si="8"/>
        <v>0.17</v>
      </c>
      <c r="BT62" s="48">
        <f>Curves!AE63</f>
        <v>-0.09</v>
      </c>
      <c r="BU62" s="48">
        <v>0</v>
      </c>
      <c r="BV62" s="48">
        <f t="shared" si="9"/>
        <v>7.0000000000000007E-2</v>
      </c>
      <c r="BW62" s="48">
        <f>Curves!AN63</f>
        <v>0</v>
      </c>
      <c r="BX62" s="48">
        <f t="shared" si="10"/>
        <v>0.16</v>
      </c>
      <c r="BY62" s="48">
        <f>Curves!AS63</f>
        <v>0</v>
      </c>
      <c r="BZ62" s="48">
        <f t="shared" si="11"/>
        <v>7.0000000000000007E-2</v>
      </c>
      <c r="CA62" s="48">
        <f t="shared" si="12"/>
        <v>0.04</v>
      </c>
      <c r="CB62" s="48"/>
      <c r="CC62" s="48"/>
      <c r="CD62" s="49"/>
      <c r="CE62" s="48"/>
      <c r="CF62" s="49"/>
      <c r="CG62" s="48"/>
      <c r="CH62" s="48"/>
      <c r="CI62" s="48"/>
      <c r="CJ62" s="48"/>
      <c r="CK62" s="48"/>
    </row>
    <row r="63" spans="1:89">
      <c r="A63">
        <v>0.68351324945124592</v>
      </c>
      <c r="B63" t="str">
        <f t="shared" si="0"/>
        <v>0.1700.20500.16500.1950-0.0300.02500.1700.21500.1600.1600.16500.20500.13500.1650.0050.1950.0050.2050.0050.170.1950.1650.220-0.430.1550.1600.1600.2200.070.0050.070.0050.070.040.0700.220.040.070.01250.16000.1700.2150.0100.160.160.17-0.0900.0700.1600.070.04</v>
      </c>
      <c r="C63" s="21">
        <v>38596</v>
      </c>
      <c r="D63" s="48">
        <f>Curves!D64</f>
        <v>0.17</v>
      </c>
      <c r="E63" s="48">
        <v>0</v>
      </c>
      <c r="F63" s="48">
        <f>Curves!I64</f>
        <v>0.20499999999999999</v>
      </c>
      <c r="G63" s="48">
        <v>0</v>
      </c>
      <c r="H63" s="48">
        <f>Curves!P64</f>
        <v>0.16500000000000001</v>
      </c>
      <c r="I63" s="48">
        <v>0</v>
      </c>
      <c r="J63" s="48">
        <f>Curves!L64</f>
        <v>0.19500000000000001</v>
      </c>
      <c r="K63" s="48">
        <v>0</v>
      </c>
      <c r="L63" s="48">
        <f>Curves!U64</f>
        <v>-0.03</v>
      </c>
      <c r="M63" s="48">
        <v>0</v>
      </c>
      <c r="N63" s="48">
        <f>Curves!V64</f>
        <v>2.5000000000000001E-2</v>
      </c>
      <c r="O63" s="48">
        <v>0</v>
      </c>
      <c r="P63" s="48">
        <f>Curves!W64</f>
        <v>0.17</v>
      </c>
      <c r="Q63" s="48">
        <v>0</v>
      </c>
      <c r="R63" s="48">
        <f>Curves!O64</f>
        <v>0.215</v>
      </c>
      <c r="S63" s="48">
        <v>0</v>
      </c>
      <c r="T63" s="48">
        <f>Curves!F64</f>
        <v>0.16</v>
      </c>
      <c r="U63" s="48">
        <v>0</v>
      </c>
      <c r="V63" s="48">
        <f>Curves!H64</f>
        <v>0.16</v>
      </c>
      <c r="W63" s="48">
        <v>0</v>
      </c>
      <c r="X63" s="48">
        <f>Curves!S64</f>
        <v>0.16500000000000001</v>
      </c>
      <c r="Y63" s="48">
        <v>0</v>
      </c>
      <c r="Z63" s="48">
        <f>Curves!K64</f>
        <v>0.20499999999999999</v>
      </c>
      <c r="AA63" s="48">
        <v>0</v>
      </c>
      <c r="AB63" s="48">
        <f>Curves!G64</f>
        <v>0.13500000000000001</v>
      </c>
      <c r="AC63" s="48">
        <v>0</v>
      </c>
      <c r="AD63" s="48">
        <f>Curves!R64</f>
        <v>0.16500000000000001</v>
      </c>
      <c r="AE63" s="48">
        <v>5.0000000000000001E-3</v>
      </c>
      <c r="AF63" s="48">
        <f>Curves!N64</f>
        <v>0.19500000000000001</v>
      </c>
      <c r="AG63" s="48">
        <v>5.0000000000000001E-3</v>
      </c>
      <c r="AH63" s="48">
        <f>Curves!J64</f>
        <v>0.20499999999999999</v>
      </c>
      <c r="AI63" s="48">
        <v>5.0000000000000001E-3</v>
      </c>
      <c r="AJ63" s="48">
        <f>Curves!E64</f>
        <v>0.17</v>
      </c>
      <c r="AK63" s="48">
        <f>Curves!M64</f>
        <v>0.19500000000000001</v>
      </c>
      <c r="AL63" s="48">
        <f>Curves!Q64</f>
        <v>0.16500000000000001</v>
      </c>
      <c r="AM63" s="48">
        <f>Curves!AC64</f>
        <v>0.22</v>
      </c>
      <c r="AN63" s="48">
        <f>Curves!AQ64</f>
        <v>0</v>
      </c>
      <c r="AO63" s="48">
        <f>Curves!AD64</f>
        <v>-0.43</v>
      </c>
      <c r="AP63" s="48">
        <f>Curves!AP64</f>
        <v>0.155</v>
      </c>
      <c r="AQ63" s="48">
        <f>Curves!AA64</f>
        <v>0.16</v>
      </c>
      <c r="AR63" s="48">
        <f>Curves!AG64</f>
        <v>0</v>
      </c>
      <c r="AS63" s="48">
        <f>Curves!Y64</f>
        <v>0.16</v>
      </c>
      <c r="AT63" s="48">
        <f>Curves!AJ64</f>
        <v>0</v>
      </c>
      <c r="AU63" s="48">
        <f>Curves!AB64</f>
        <v>0.22</v>
      </c>
      <c r="AV63" s="48">
        <f>Curves!AH64</f>
        <v>0</v>
      </c>
      <c r="AW63" s="48">
        <f>Curves!Z64</f>
        <v>7.0000000000000007E-2</v>
      </c>
      <c r="AX63" s="48">
        <f>Curves!AI64</f>
        <v>5.0000000000000001E-3</v>
      </c>
      <c r="AY63" s="48">
        <f>Curves!Z64</f>
        <v>7.0000000000000007E-2</v>
      </c>
      <c r="AZ63" s="48">
        <f>Curves!AK64</f>
        <v>5.0000000000000001E-3</v>
      </c>
      <c r="BA63" s="48">
        <f>Curves!Z64</f>
        <v>7.0000000000000007E-2</v>
      </c>
      <c r="BB63" s="48">
        <f>Curves!AL64</f>
        <v>0.04</v>
      </c>
      <c r="BC63" s="48">
        <f>Curves!Z64</f>
        <v>7.0000000000000007E-2</v>
      </c>
      <c r="BD63" s="48">
        <f>Curves!AO64</f>
        <v>0</v>
      </c>
      <c r="BE63" s="48">
        <f>Curves!AC64</f>
        <v>0.22</v>
      </c>
      <c r="BF63" s="48">
        <f>Curves!AR64</f>
        <v>0.04</v>
      </c>
      <c r="BG63" s="48">
        <f>Curves!Z64</f>
        <v>7.0000000000000007E-2</v>
      </c>
      <c r="BH63" s="48">
        <f>Curves!AM64</f>
        <v>1.2500000000000001E-2</v>
      </c>
      <c r="BI63" s="48">
        <f t="shared" si="1"/>
        <v>0.16</v>
      </c>
      <c r="BJ63" s="48">
        <f t="shared" si="2"/>
        <v>0</v>
      </c>
      <c r="BK63" s="48">
        <v>0</v>
      </c>
      <c r="BL63" s="48">
        <f t="shared" si="3"/>
        <v>0.17</v>
      </c>
      <c r="BM63" s="48">
        <v>0</v>
      </c>
      <c r="BN63" s="48">
        <f t="shared" si="4"/>
        <v>0.215</v>
      </c>
      <c r="BO63" s="48">
        <f t="shared" si="5"/>
        <v>0.01</v>
      </c>
      <c r="BP63" s="48">
        <v>0</v>
      </c>
      <c r="BQ63" s="48">
        <f t="shared" si="6"/>
        <v>0.16</v>
      </c>
      <c r="BR63" s="48">
        <f t="shared" si="7"/>
        <v>0.16</v>
      </c>
      <c r="BS63" s="48">
        <f t="shared" si="8"/>
        <v>0.17</v>
      </c>
      <c r="BT63" s="48">
        <f>Curves!AE64</f>
        <v>-0.09</v>
      </c>
      <c r="BU63" s="48">
        <v>0</v>
      </c>
      <c r="BV63" s="48">
        <f t="shared" si="9"/>
        <v>7.0000000000000007E-2</v>
      </c>
      <c r="BW63" s="48">
        <f>Curves!AN64</f>
        <v>0</v>
      </c>
      <c r="BX63" s="48">
        <f t="shared" si="10"/>
        <v>0.16</v>
      </c>
      <c r="BY63" s="48">
        <f>Curves!AS64</f>
        <v>0</v>
      </c>
      <c r="BZ63" s="48">
        <f t="shared" si="11"/>
        <v>7.0000000000000007E-2</v>
      </c>
      <c r="CA63" s="48">
        <f t="shared" si="12"/>
        <v>0.04</v>
      </c>
      <c r="CB63" s="48"/>
      <c r="CC63" s="48"/>
      <c r="CD63" s="49"/>
      <c r="CE63" s="48"/>
      <c r="CF63" s="49"/>
      <c r="CG63" s="48"/>
      <c r="CH63" s="48"/>
      <c r="CI63" s="48"/>
      <c r="CJ63" s="48"/>
      <c r="CK63" s="48"/>
    </row>
    <row r="64" spans="1:89">
      <c r="A64">
        <v>0.67936876083833198</v>
      </c>
      <c r="B64" t="str">
        <f t="shared" si="0"/>
        <v>0.1700.20500.16500.1950-0.0300.02500.1700.21500.1600.1600.16500.20500.13500.1650.0050.1950.0050.2050.0050.170.1950.1650.220-0.430.1550.1600.1600.2200.070.0050.070.0050.070.040.0700.220.040.070.01250.16000.1700.2150.0100.160.160.17-0.0900.0700.1600.070.04</v>
      </c>
      <c r="C64" s="21">
        <v>38626</v>
      </c>
      <c r="D64" s="48">
        <f>Curves!D65</f>
        <v>0.17</v>
      </c>
      <c r="E64" s="48">
        <v>0</v>
      </c>
      <c r="F64" s="48">
        <f>Curves!I65</f>
        <v>0.20499999999999999</v>
      </c>
      <c r="G64" s="48">
        <v>0</v>
      </c>
      <c r="H64" s="48">
        <f>Curves!P65</f>
        <v>0.16500000000000001</v>
      </c>
      <c r="I64" s="48">
        <v>0</v>
      </c>
      <c r="J64" s="48">
        <f>Curves!L65</f>
        <v>0.19500000000000001</v>
      </c>
      <c r="K64" s="48">
        <v>0</v>
      </c>
      <c r="L64" s="48">
        <f>Curves!U65</f>
        <v>-0.03</v>
      </c>
      <c r="M64" s="48">
        <v>0</v>
      </c>
      <c r="N64" s="48">
        <f>Curves!V65</f>
        <v>2.5000000000000001E-2</v>
      </c>
      <c r="O64" s="48">
        <v>0</v>
      </c>
      <c r="P64" s="48">
        <f>Curves!W65</f>
        <v>0.17</v>
      </c>
      <c r="Q64" s="48">
        <v>0</v>
      </c>
      <c r="R64" s="48">
        <f>Curves!O65</f>
        <v>0.215</v>
      </c>
      <c r="S64" s="48">
        <v>0</v>
      </c>
      <c r="T64" s="48">
        <f>Curves!F65</f>
        <v>0.16</v>
      </c>
      <c r="U64" s="48">
        <v>0</v>
      </c>
      <c r="V64" s="48">
        <f>Curves!H65</f>
        <v>0.16</v>
      </c>
      <c r="W64" s="48">
        <v>0</v>
      </c>
      <c r="X64" s="48">
        <f>Curves!S65</f>
        <v>0.16500000000000001</v>
      </c>
      <c r="Y64" s="48">
        <v>0</v>
      </c>
      <c r="Z64" s="48">
        <f>Curves!K65</f>
        <v>0.20499999999999999</v>
      </c>
      <c r="AA64" s="48">
        <v>0</v>
      </c>
      <c r="AB64" s="48">
        <f>Curves!G65</f>
        <v>0.13500000000000001</v>
      </c>
      <c r="AC64" s="48">
        <v>0</v>
      </c>
      <c r="AD64" s="48">
        <f>Curves!R65</f>
        <v>0.16500000000000001</v>
      </c>
      <c r="AE64" s="48">
        <v>5.0000000000000001E-3</v>
      </c>
      <c r="AF64" s="48">
        <f>Curves!N65</f>
        <v>0.19500000000000001</v>
      </c>
      <c r="AG64" s="48">
        <v>5.0000000000000001E-3</v>
      </c>
      <c r="AH64" s="48">
        <f>Curves!J65</f>
        <v>0.20499999999999999</v>
      </c>
      <c r="AI64" s="48">
        <v>5.0000000000000001E-3</v>
      </c>
      <c r="AJ64" s="48">
        <f>Curves!E65</f>
        <v>0.17</v>
      </c>
      <c r="AK64" s="48">
        <f>Curves!M65</f>
        <v>0.19500000000000001</v>
      </c>
      <c r="AL64" s="48">
        <f>Curves!Q65</f>
        <v>0.16500000000000001</v>
      </c>
      <c r="AM64" s="48">
        <f>Curves!AC65</f>
        <v>0.22</v>
      </c>
      <c r="AN64" s="48">
        <f>Curves!AQ65</f>
        <v>0</v>
      </c>
      <c r="AO64" s="48">
        <f>Curves!AD65</f>
        <v>-0.43</v>
      </c>
      <c r="AP64" s="48">
        <f>Curves!AP65</f>
        <v>0.155</v>
      </c>
      <c r="AQ64" s="48">
        <f>Curves!AA65</f>
        <v>0.16</v>
      </c>
      <c r="AR64" s="48">
        <f>Curves!AG65</f>
        <v>0</v>
      </c>
      <c r="AS64" s="48">
        <f>Curves!Y65</f>
        <v>0.16</v>
      </c>
      <c r="AT64" s="48">
        <f>Curves!AJ65</f>
        <v>0</v>
      </c>
      <c r="AU64" s="48">
        <f>Curves!AB65</f>
        <v>0.22</v>
      </c>
      <c r="AV64" s="48">
        <f>Curves!AH65</f>
        <v>0</v>
      </c>
      <c r="AW64" s="48">
        <f>Curves!Z65</f>
        <v>7.0000000000000007E-2</v>
      </c>
      <c r="AX64" s="48">
        <f>Curves!AI65</f>
        <v>5.0000000000000001E-3</v>
      </c>
      <c r="AY64" s="48">
        <f>Curves!Z65</f>
        <v>7.0000000000000007E-2</v>
      </c>
      <c r="AZ64" s="48">
        <f>Curves!AK65</f>
        <v>5.0000000000000001E-3</v>
      </c>
      <c r="BA64" s="48">
        <f>Curves!Z65</f>
        <v>7.0000000000000007E-2</v>
      </c>
      <c r="BB64" s="48">
        <f>Curves!AL65</f>
        <v>0.04</v>
      </c>
      <c r="BC64" s="48">
        <f>Curves!Z65</f>
        <v>7.0000000000000007E-2</v>
      </c>
      <c r="BD64" s="48">
        <f>Curves!AO65</f>
        <v>0</v>
      </c>
      <c r="BE64" s="48">
        <f>Curves!AC65</f>
        <v>0.22</v>
      </c>
      <c r="BF64" s="48">
        <f>Curves!AR65</f>
        <v>0.04</v>
      </c>
      <c r="BG64" s="48">
        <f>Curves!Z65</f>
        <v>7.0000000000000007E-2</v>
      </c>
      <c r="BH64" s="48">
        <f>Curves!AM65</f>
        <v>1.2500000000000001E-2</v>
      </c>
      <c r="BI64" s="48">
        <f t="shared" si="1"/>
        <v>0.16</v>
      </c>
      <c r="BJ64" s="48">
        <f t="shared" si="2"/>
        <v>0</v>
      </c>
      <c r="BK64" s="48">
        <v>0</v>
      </c>
      <c r="BL64" s="48">
        <f t="shared" si="3"/>
        <v>0.17</v>
      </c>
      <c r="BM64" s="48">
        <v>0</v>
      </c>
      <c r="BN64" s="48">
        <f t="shared" si="4"/>
        <v>0.215</v>
      </c>
      <c r="BO64" s="48">
        <f t="shared" si="5"/>
        <v>0.01</v>
      </c>
      <c r="BP64" s="48">
        <v>0</v>
      </c>
      <c r="BQ64" s="48">
        <f t="shared" si="6"/>
        <v>0.16</v>
      </c>
      <c r="BR64" s="48">
        <f t="shared" si="7"/>
        <v>0.16</v>
      </c>
      <c r="BS64" s="48">
        <f t="shared" si="8"/>
        <v>0.17</v>
      </c>
      <c r="BT64" s="48">
        <f>Curves!AE65</f>
        <v>-0.09</v>
      </c>
      <c r="BU64" s="48">
        <v>0</v>
      </c>
      <c r="BV64" s="48">
        <f t="shared" si="9"/>
        <v>7.0000000000000007E-2</v>
      </c>
      <c r="BW64" s="48">
        <f>Curves!AN65</f>
        <v>0</v>
      </c>
      <c r="BX64" s="48">
        <f t="shared" si="10"/>
        <v>0.16</v>
      </c>
      <c r="BY64" s="48">
        <f>Curves!AS65</f>
        <v>0</v>
      </c>
      <c r="BZ64" s="48">
        <f t="shared" si="11"/>
        <v>7.0000000000000007E-2</v>
      </c>
      <c r="CA64" s="48">
        <f t="shared" si="12"/>
        <v>0.04</v>
      </c>
      <c r="CB64" s="48"/>
      <c r="CC64" s="48"/>
      <c r="CD64" s="49"/>
      <c r="CE64" s="48"/>
      <c r="CF64" s="49"/>
      <c r="CG64" s="48"/>
      <c r="CH64" s="48"/>
      <c r="CI64" s="48"/>
      <c r="CJ64" s="48"/>
      <c r="CK64" s="48"/>
    </row>
    <row r="65" spans="1:89">
      <c r="A65">
        <v>0.67510974227049325</v>
      </c>
      <c r="B65" t="str">
        <f t="shared" si="0"/>
        <v>0.2400.38500.38500.38500.0800.13500.23947200.41500.2300.2300.40500.38500.20500.3850.0050.3850.0050.3850.0050.240.3850.3850.350.005-0.380.1550.200.200.3500.120.020.120.020.120.050.1200.350.0550.120.0250.2000.2400.4150.0100.20.20.240.06817900.1200.200.120.05</v>
      </c>
      <c r="C65" s="21">
        <v>38657</v>
      </c>
      <c r="D65" s="48">
        <f>Curves!D66</f>
        <v>0.24000000000000002</v>
      </c>
      <c r="E65" s="48">
        <v>0</v>
      </c>
      <c r="F65" s="48">
        <f>Curves!I66</f>
        <v>0.38500000000000001</v>
      </c>
      <c r="G65" s="48">
        <v>0</v>
      </c>
      <c r="H65" s="48">
        <f>Curves!P66</f>
        <v>0.38500000000000001</v>
      </c>
      <c r="I65" s="48">
        <v>0</v>
      </c>
      <c r="J65" s="48">
        <f>Curves!L66</f>
        <v>0.38500000000000001</v>
      </c>
      <c r="K65" s="48">
        <v>0</v>
      </c>
      <c r="L65" s="48">
        <f>Curves!U66</f>
        <v>8.0000000000000016E-2</v>
      </c>
      <c r="M65" s="48">
        <v>0</v>
      </c>
      <c r="N65" s="48">
        <f>Curves!V66</f>
        <v>0.13500000000000001</v>
      </c>
      <c r="O65" s="48">
        <v>0</v>
      </c>
      <c r="P65" s="48">
        <f>Curves!W66</f>
        <v>0.23947200000000005</v>
      </c>
      <c r="Q65" s="48">
        <v>0</v>
      </c>
      <c r="R65" s="48">
        <f>Curves!O66</f>
        <v>0.41500000000000004</v>
      </c>
      <c r="S65" s="48">
        <v>0</v>
      </c>
      <c r="T65" s="48">
        <f>Curves!F66</f>
        <v>0.23</v>
      </c>
      <c r="U65" s="48">
        <v>0</v>
      </c>
      <c r="V65" s="48">
        <f>Curves!H66</f>
        <v>0.23</v>
      </c>
      <c r="W65" s="48">
        <v>0</v>
      </c>
      <c r="X65" s="48">
        <f>Curves!S66</f>
        <v>0.40500000000000003</v>
      </c>
      <c r="Y65" s="48">
        <v>0</v>
      </c>
      <c r="Z65" s="48">
        <f>Curves!K66</f>
        <v>0.38500000000000001</v>
      </c>
      <c r="AA65" s="48">
        <v>0</v>
      </c>
      <c r="AB65" s="48">
        <f>Curves!G66</f>
        <v>0.20500000000000002</v>
      </c>
      <c r="AC65" s="48">
        <v>0</v>
      </c>
      <c r="AD65" s="48">
        <f>Curves!R66</f>
        <v>0.38500000000000001</v>
      </c>
      <c r="AE65" s="48">
        <v>5.0000000000000001E-3</v>
      </c>
      <c r="AF65" s="48">
        <f>Curves!N66</f>
        <v>0.38500000000000001</v>
      </c>
      <c r="AG65" s="48">
        <v>5.0000000000000001E-3</v>
      </c>
      <c r="AH65" s="48">
        <f>Curves!J66</f>
        <v>0.38500000000000001</v>
      </c>
      <c r="AI65" s="48">
        <v>5.0000000000000001E-3</v>
      </c>
      <c r="AJ65" s="48">
        <f>Curves!E66</f>
        <v>0.24000000000000002</v>
      </c>
      <c r="AK65" s="48">
        <f>Curves!M66</f>
        <v>0.38500000000000001</v>
      </c>
      <c r="AL65" s="48">
        <f>Curves!Q66</f>
        <v>0.38500000000000001</v>
      </c>
      <c r="AM65" s="48">
        <f>Curves!AC66</f>
        <v>0.35</v>
      </c>
      <c r="AN65" s="48">
        <f>Curves!AQ66</f>
        <v>5.0000000000000001E-3</v>
      </c>
      <c r="AO65" s="48">
        <f>Curves!AD66</f>
        <v>-0.38</v>
      </c>
      <c r="AP65" s="48">
        <f>Curves!AP66</f>
        <v>0.155</v>
      </c>
      <c r="AQ65" s="48">
        <f>Curves!AA66</f>
        <v>0.2</v>
      </c>
      <c r="AR65" s="48">
        <f>Curves!AG66</f>
        <v>0</v>
      </c>
      <c r="AS65" s="48">
        <f>Curves!Y66</f>
        <v>0.2</v>
      </c>
      <c r="AT65" s="48">
        <f>Curves!AJ66</f>
        <v>0</v>
      </c>
      <c r="AU65" s="48">
        <f>Curves!AB66</f>
        <v>0.35</v>
      </c>
      <c r="AV65" s="48">
        <f>Curves!AH66</f>
        <v>0</v>
      </c>
      <c r="AW65" s="48">
        <f>Curves!Z66</f>
        <v>0.12</v>
      </c>
      <c r="AX65" s="48">
        <f>Curves!AI66</f>
        <v>0.02</v>
      </c>
      <c r="AY65" s="48">
        <f>Curves!Z66</f>
        <v>0.12</v>
      </c>
      <c r="AZ65" s="48">
        <f>Curves!AK66</f>
        <v>0.02</v>
      </c>
      <c r="BA65" s="48">
        <f>Curves!Z66</f>
        <v>0.12</v>
      </c>
      <c r="BB65" s="48">
        <f>Curves!AL66</f>
        <v>0.05</v>
      </c>
      <c r="BC65" s="48">
        <f>Curves!Z66</f>
        <v>0.12</v>
      </c>
      <c r="BD65" s="48">
        <f>Curves!AO66</f>
        <v>0</v>
      </c>
      <c r="BE65" s="48">
        <f>Curves!AC66</f>
        <v>0.35</v>
      </c>
      <c r="BF65" s="48">
        <f>Curves!AR66</f>
        <v>5.5E-2</v>
      </c>
      <c r="BG65" s="48">
        <f>Curves!Z66</f>
        <v>0.12</v>
      </c>
      <c r="BH65" s="48">
        <f>Curves!AM66</f>
        <v>2.5000000000000001E-2</v>
      </c>
      <c r="BI65" s="48">
        <f t="shared" si="1"/>
        <v>0.2</v>
      </c>
      <c r="BJ65" s="48">
        <f t="shared" si="2"/>
        <v>0</v>
      </c>
      <c r="BK65" s="48">
        <v>0</v>
      </c>
      <c r="BL65" s="48">
        <f t="shared" si="3"/>
        <v>0.24000000000000002</v>
      </c>
      <c r="BM65" s="48">
        <v>0</v>
      </c>
      <c r="BN65" s="48">
        <f t="shared" si="4"/>
        <v>0.41500000000000004</v>
      </c>
      <c r="BO65" s="48">
        <f t="shared" si="5"/>
        <v>0.01</v>
      </c>
      <c r="BP65" s="48">
        <v>0</v>
      </c>
      <c r="BQ65" s="48">
        <f t="shared" si="6"/>
        <v>0.2</v>
      </c>
      <c r="BR65" s="48">
        <f t="shared" si="7"/>
        <v>0.2</v>
      </c>
      <c r="BS65" s="48">
        <f t="shared" si="8"/>
        <v>0.24000000000000002</v>
      </c>
      <c r="BT65" s="48">
        <f>Curves!AE66</f>
        <v>6.817899999999999E-2</v>
      </c>
      <c r="BU65" s="48">
        <v>0</v>
      </c>
      <c r="BV65" s="48">
        <f t="shared" si="9"/>
        <v>0.12</v>
      </c>
      <c r="BW65" s="48">
        <f>Curves!AN66</f>
        <v>0</v>
      </c>
      <c r="BX65" s="48">
        <f t="shared" si="10"/>
        <v>0.2</v>
      </c>
      <c r="BY65" s="48">
        <f>Curves!AS66</f>
        <v>0</v>
      </c>
      <c r="BZ65" s="48">
        <f t="shared" si="11"/>
        <v>0.12</v>
      </c>
      <c r="CA65" s="48">
        <f t="shared" si="12"/>
        <v>0.05</v>
      </c>
      <c r="CB65" s="48"/>
      <c r="CC65" s="48"/>
      <c r="CD65" s="49"/>
      <c r="CE65" s="48"/>
      <c r="CF65" s="49"/>
      <c r="CG65" s="48"/>
      <c r="CH65" s="48"/>
      <c r="CI65" s="48"/>
      <c r="CJ65" s="48"/>
      <c r="CK65" s="48"/>
    </row>
    <row r="66" spans="1:89">
      <c r="A66">
        <v>0.6710108620652252</v>
      </c>
      <c r="B66" t="str">
        <f t="shared" si="0"/>
        <v>0.2600.40500.40500.40500.100.15500.26404800.43500.2500.2500.42500.40500.22500.4050.0050.4050.0050.4050.0050.260.4050.4050.370.005-0.380.1550.2200.2200.3700.140.020.140.020.140.050.1400.370.0550.140.02750.22000.2600.4350.0100.220.220.260.08660600.1400.2200.140.05</v>
      </c>
      <c r="C66" s="21">
        <v>38687</v>
      </c>
      <c r="D66" s="48">
        <f>Curves!D67</f>
        <v>0.26</v>
      </c>
      <c r="E66" s="48">
        <v>0</v>
      </c>
      <c r="F66" s="48">
        <f>Curves!I67</f>
        <v>0.40500000000000003</v>
      </c>
      <c r="G66" s="48">
        <v>0</v>
      </c>
      <c r="H66" s="48">
        <f>Curves!P67</f>
        <v>0.40500000000000003</v>
      </c>
      <c r="I66" s="48">
        <v>0</v>
      </c>
      <c r="J66" s="48">
        <f>Curves!L67</f>
        <v>0.40500000000000003</v>
      </c>
      <c r="K66" s="48">
        <v>0</v>
      </c>
      <c r="L66" s="48">
        <f>Curves!U67</f>
        <v>0.1</v>
      </c>
      <c r="M66" s="48">
        <v>0</v>
      </c>
      <c r="N66" s="48">
        <f>Curves!V67</f>
        <v>0.155</v>
      </c>
      <c r="O66" s="48">
        <v>0</v>
      </c>
      <c r="P66" s="48">
        <f>Curves!W67</f>
        <v>0.26404800000000006</v>
      </c>
      <c r="Q66" s="48">
        <v>0</v>
      </c>
      <c r="R66" s="48">
        <f>Curves!O67</f>
        <v>0.43500000000000005</v>
      </c>
      <c r="S66" s="48">
        <v>0</v>
      </c>
      <c r="T66" s="48">
        <f>Curves!F67</f>
        <v>0.25</v>
      </c>
      <c r="U66" s="48">
        <v>0</v>
      </c>
      <c r="V66" s="48">
        <f>Curves!H67</f>
        <v>0.25</v>
      </c>
      <c r="W66" s="48">
        <v>0</v>
      </c>
      <c r="X66" s="48">
        <f>Curves!S67</f>
        <v>0.42500000000000004</v>
      </c>
      <c r="Y66" s="48">
        <v>0</v>
      </c>
      <c r="Z66" s="48">
        <f>Curves!K67</f>
        <v>0.40500000000000003</v>
      </c>
      <c r="AA66" s="48">
        <v>0</v>
      </c>
      <c r="AB66" s="48">
        <f>Curves!G67</f>
        <v>0.22500000000000001</v>
      </c>
      <c r="AC66" s="48">
        <v>0</v>
      </c>
      <c r="AD66" s="48">
        <f>Curves!R67</f>
        <v>0.40500000000000003</v>
      </c>
      <c r="AE66" s="48">
        <v>5.0000000000000001E-3</v>
      </c>
      <c r="AF66" s="48">
        <f>Curves!N67</f>
        <v>0.40500000000000003</v>
      </c>
      <c r="AG66" s="48">
        <v>5.0000000000000001E-3</v>
      </c>
      <c r="AH66" s="48">
        <f>Curves!J67</f>
        <v>0.40500000000000003</v>
      </c>
      <c r="AI66" s="48">
        <v>5.0000000000000001E-3</v>
      </c>
      <c r="AJ66" s="48">
        <f>Curves!E67</f>
        <v>0.26</v>
      </c>
      <c r="AK66" s="48">
        <f>Curves!M67</f>
        <v>0.40500000000000003</v>
      </c>
      <c r="AL66" s="48">
        <f>Curves!Q67</f>
        <v>0.40500000000000003</v>
      </c>
      <c r="AM66" s="48">
        <f>Curves!AC67</f>
        <v>0.37</v>
      </c>
      <c r="AN66" s="48">
        <f>Curves!AQ67</f>
        <v>5.0000000000000001E-3</v>
      </c>
      <c r="AO66" s="48">
        <f>Curves!AD67</f>
        <v>-0.38</v>
      </c>
      <c r="AP66" s="48">
        <f>Curves!AP67</f>
        <v>0.155</v>
      </c>
      <c r="AQ66" s="48">
        <f>Curves!AA67</f>
        <v>0.22000000000000003</v>
      </c>
      <c r="AR66" s="48">
        <f>Curves!AG67</f>
        <v>0</v>
      </c>
      <c r="AS66" s="48">
        <f>Curves!Y67</f>
        <v>0.22000000000000003</v>
      </c>
      <c r="AT66" s="48">
        <f>Curves!AJ67</f>
        <v>0</v>
      </c>
      <c r="AU66" s="48">
        <f>Curves!AB67</f>
        <v>0.37</v>
      </c>
      <c r="AV66" s="48">
        <f>Curves!AH67</f>
        <v>0</v>
      </c>
      <c r="AW66" s="48">
        <f>Curves!Z67</f>
        <v>0.14000000000000001</v>
      </c>
      <c r="AX66" s="48">
        <f>Curves!AI67</f>
        <v>0.02</v>
      </c>
      <c r="AY66" s="48">
        <f>Curves!Z67</f>
        <v>0.14000000000000001</v>
      </c>
      <c r="AZ66" s="48">
        <f>Curves!AK67</f>
        <v>0.02</v>
      </c>
      <c r="BA66" s="48">
        <f>Curves!Z67</f>
        <v>0.14000000000000001</v>
      </c>
      <c r="BB66" s="48">
        <f>Curves!AL67</f>
        <v>0.05</v>
      </c>
      <c r="BC66" s="48">
        <f>Curves!Z67</f>
        <v>0.14000000000000001</v>
      </c>
      <c r="BD66" s="48">
        <f>Curves!AO67</f>
        <v>0</v>
      </c>
      <c r="BE66" s="48">
        <f>Curves!AC67</f>
        <v>0.37</v>
      </c>
      <c r="BF66" s="48">
        <f>Curves!AR67</f>
        <v>5.5E-2</v>
      </c>
      <c r="BG66" s="48">
        <f>Curves!Z67</f>
        <v>0.14000000000000001</v>
      </c>
      <c r="BH66" s="48">
        <f>Curves!AM67</f>
        <v>2.75E-2</v>
      </c>
      <c r="BI66" s="48">
        <f t="shared" si="1"/>
        <v>0.22000000000000003</v>
      </c>
      <c r="BJ66" s="48">
        <f t="shared" si="2"/>
        <v>0</v>
      </c>
      <c r="BK66" s="48">
        <v>0</v>
      </c>
      <c r="BL66" s="48">
        <f t="shared" si="3"/>
        <v>0.26</v>
      </c>
      <c r="BM66" s="48">
        <v>0</v>
      </c>
      <c r="BN66" s="48">
        <f t="shared" si="4"/>
        <v>0.43500000000000005</v>
      </c>
      <c r="BO66" s="48">
        <f t="shared" si="5"/>
        <v>0.01</v>
      </c>
      <c r="BP66" s="48">
        <v>0</v>
      </c>
      <c r="BQ66" s="48">
        <f t="shared" si="6"/>
        <v>0.22000000000000003</v>
      </c>
      <c r="BR66" s="48">
        <f t="shared" si="7"/>
        <v>0.22000000000000003</v>
      </c>
      <c r="BS66" s="48">
        <f t="shared" si="8"/>
        <v>0.26</v>
      </c>
      <c r="BT66" s="48">
        <f>Curves!AE67</f>
        <v>8.6606000000000016E-2</v>
      </c>
      <c r="BU66" s="48">
        <v>0</v>
      </c>
      <c r="BV66" s="48">
        <f t="shared" si="9"/>
        <v>0.14000000000000001</v>
      </c>
      <c r="BW66" s="48">
        <f>Curves!AN67</f>
        <v>0</v>
      </c>
      <c r="BX66" s="48">
        <f t="shared" si="10"/>
        <v>0.22000000000000003</v>
      </c>
      <c r="BY66" s="48">
        <f>Curves!AS67</f>
        <v>0</v>
      </c>
      <c r="BZ66" s="48">
        <f t="shared" si="11"/>
        <v>0.14000000000000001</v>
      </c>
      <c r="CA66" s="48">
        <f t="shared" si="12"/>
        <v>0.05</v>
      </c>
      <c r="CB66" s="48"/>
      <c r="CC66" s="48"/>
      <c r="CD66" s="49"/>
      <c r="CE66" s="48"/>
      <c r="CF66" s="49"/>
      <c r="CG66" s="48"/>
      <c r="CH66" s="48"/>
      <c r="CI66" s="48"/>
      <c r="CJ66" s="48"/>
      <c r="CK66" s="48"/>
    </row>
    <row r="67" spans="1:89">
      <c r="A67">
        <v>0.66679875008615008</v>
      </c>
      <c r="B67" t="str">
        <f t="shared" si="0"/>
        <v>0.2700.41500.41500.41500.1100.16500.27388800.44500.2600.2600.43500.41500.23500.4150.0050.4150.0050.4150.0050.270.4150.4150.380.005-0.380.1550.2300.2300.3800.150.020.150.020.150.050.1500.380.0550.150.030.23000.2700.4450.0100.230.230.270.09666100.1500.2300.150.05</v>
      </c>
      <c r="C67" s="21">
        <v>38718</v>
      </c>
      <c r="D67" s="48">
        <f>Curves!D68</f>
        <v>0.26999999999999996</v>
      </c>
      <c r="E67" s="48">
        <v>0</v>
      </c>
      <c r="F67" s="48">
        <f>Curves!I68</f>
        <v>0.41499999999999992</v>
      </c>
      <c r="G67" s="48">
        <v>0</v>
      </c>
      <c r="H67" s="48">
        <f>Curves!P68</f>
        <v>0.41499999999999992</v>
      </c>
      <c r="I67" s="48">
        <v>0</v>
      </c>
      <c r="J67" s="48">
        <f>Curves!L68</f>
        <v>0.41499999999999992</v>
      </c>
      <c r="K67" s="48">
        <v>0</v>
      </c>
      <c r="L67" s="48">
        <f>Curves!U68</f>
        <v>0.10999999999999996</v>
      </c>
      <c r="M67" s="48">
        <v>0</v>
      </c>
      <c r="N67" s="48">
        <f>Curves!V68</f>
        <v>0.16499999999999995</v>
      </c>
      <c r="O67" s="48">
        <v>0</v>
      </c>
      <c r="P67" s="48">
        <f>Curves!W68</f>
        <v>0.27388799999999996</v>
      </c>
      <c r="Q67" s="48">
        <v>0</v>
      </c>
      <c r="R67" s="48">
        <f>Curves!O68</f>
        <v>0.44499999999999995</v>
      </c>
      <c r="S67" s="48">
        <v>0</v>
      </c>
      <c r="T67" s="48">
        <f>Curves!F68</f>
        <v>0.25999999999999995</v>
      </c>
      <c r="U67" s="48">
        <v>0</v>
      </c>
      <c r="V67" s="48">
        <f>Curves!H68</f>
        <v>0.25999999999999995</v>
      </c>
      <c r="W67" s="48">
        <v>0</v>
      </c>
      <c r="X67" s="48">
        <f>Curves!S68</f>
        <v>0.43499999999999994</v>
      </c>
      <c r="Y67" s="48">
        <v>0</v>
      </c>
      <c r="Z67" s="48">
        <f>Curves!K68</f>
        <v>0.41499999999999992</v>
      </c>
      <c r="AA67" s="48">
        <v>0</v>
      </c>
      <c r="AB67" s="48">
        <f>Curves!G68</f>
        <v>0.23499999999999996</v>
      </c>
      <c r="AC67" s="48">
        <v>0</v>
      </c>
      <c r="AD67" s="48">
        <f>Curves!R68</f>
        <v>0.41499999999999992</v>
      </c>
      <c r="AE67" s="48">
        <v>5.0000000000000001E-3</v>
      </c>
      <c r="AF67" s="48">
        <f>Curves!N68</f>
        <v>0.41499999999999992</v>
      </c>
      <c r="AG67" s="48">
        <v>5.0000000000000001E-3</v>
      </c>
      <c r="AH67" s="48">
        <f>Curves!J68</f>
        <v>0.41499999999999992</v>
      </c>
      <c r="AI67" s="48">
        <v>5.0000000000000001E-3</v>
      </c>
      <c r="AJ67" s="48">
        <f>Curves!E68</f>
        <v>0.26999999999999996</v>
      </c>
      <c r="AK67" s="48">
        <f>Curves!M68</f>
        <v>0.41499999999999992</v>
      </c>
      <c r="AL67" s="48">
        <f>Curves!Q68</f>
        <v>0.41499999999999992</v>
      </c>
      <c r="AM67" s="48">
        <f>Curves!AC68</f>
        <v>0.38</v>
      </c>
      <c r="AN67" s="48">
        <f>Curves!AQ68</f>
        <v>5.0000000000000001E-3</v>
      </c>
      <c r="AO67" s="48">
        <f>Curves!AD68</f>
        <v>-0.38</v>
      </c>
      <c r="AP67" s="48">
        <f>Curves!AP68</f>
        <v>0.155</v>
      </c>
      <c r="AQ67" s="48">
        <f>Curves!AA68</f>
        <v>0.22999999999999998</v>
      </c>
      <c r="AR67" s="48">
        <f>Curves!AG68</f>
        <v>0</v>
      </c>
      <c r="AS67" s="48">
        <f>Curves!Y68</f>
        <v>0.22999999999999998</v>
      </c>
      <c r="AT67" s="48">
        <f>Curves!AJ68</f>
        <v>0</v>
      </c>
      <c r="AU67" s="48">
        <f>Curves!AB68</f>
        <v>0.38</v>
      </c>
      <c r="AV67" s="48">
        <f>Curves!AH68</f>
        <v>0</v>
      </c>
      <c r="AW67" s="48">
        <f>Curves!Z68</f>
        <v>0.15</v>
      </c>
      <c r="AX67" s="48">
        <f>Curves!AI68</f>
        <v>0.02</v>
      </c>
      <c r="AY67" s="48">
        <f>Curves!Z68</f>
        <v>0.15</v>
      </c>
      <c r="AZ67" s="48">
        <f>Curves!AK68</f>
        <v>0.02</v>
      </c>
      <c r="BA67" s="48">
        <f>Curves!Z68</f>
        <v>0.15</v>
      </c>
      <c r="BB67" s="48">
        <f>Curves!AL68</f>
        <v>0.05</v>
      </c>
      <c r="BC67" s="48">
        <f>Curves!Z68</f>
        <v>0.15</v>
      </c>
      <c r="BD67" s="48">
        <f>Curves!AO68</f>
        <v>0</v>
      </c>
      <c r="BE67" s="48">
        <f>Curves!AC68</f>
        <v>0.38</v>
      </c>
      <c r="BF67" s="48">
        <f>Curves!AR68</f>
        <v>5.5E-2</v>
      </c>
      <c r="BG67" s="48">
        <f>Curves!Z68</f>
        <v>0.15</v>
      </c>
      <c r="BH67" s="48">
        <f>Curves!AM68</f>
        <v>0.03</v>
      </c>
      <c r="BI67" s="48">
        <f t="shared" si="1"/>
        <v>0.22999999999999998</v>
      </c>
      <c r="BJ67" s="48">
        <f t="shared" si="2"/>
        <v>0</v>
      </c>
      <c r="BK67" s="48">
        <v>0</v>
      </c>
      <c r="BL67" s="48">
        <f t="shared" si="3"/>
        <v>0.26999999999999996</v>
      </c>
      <c r="BM67" s="48">
        <v>0</v>
      </c>
      <c r="BN67" s="48">
        <f t="shared" si="4"/>
        <v>0.44499999999999995</v>
      </c>
      <c r="BO67" s="48">
        <f t="shared" si="5"/>
        <v>0.01</v>
      </c>
      <c r="BP67" s="48">
        <v>0</v>
      </c>
      <c r="BQ67" s="48">
        <f t="shared" si="6"/>
        <v>0.22999999999999998</v>
      </c>
      <c r="BR67" s="48">
        <f t="shared" si="7"/>
        <v>0.22999999999999998</v>
      </c>
      <c r="BS67" s="48">
        <f t="shared" si="8"/>
        <v>0.26999999999999996</v>
      </c>
      <c r="BT67" s="48">
        <f>Curves!AE68</f>
        <v>9.6660999999999997E-2</v>
      </c>
      <c r="BU67" s="48">
        <v>0</v>
      </c>
      <c r="BV67" s="48">
        <f t="shared" si="9"/>
        <v>0.15</v>
      </c>
      <c r="BW67" s="48">
        <f>Curves!AN68</f>
        <v>0</v>
      </c>
      <c r="BX67" s="48">
        <f t="shared" si="10"/>
        <v>0.22999999999999998</v>
      </c>
      <c r="BY67" s="48">
        <f>Curves!AS68</f>
        <v>0</v>
      </c>
      <c r="BZ67" s="48">
        <f t="shared" si="11"/>
        <v>0.15</v>
      </c>
      <c r="CA67" s="48">
        <f t="shared" si="12"/>
        <v>0.05</v>
      </c>
      <c r="CB67" s="48"/>
      <c r="CC67" s="48"/>
      <c r="CD67" s="49"/>
      <c r="CE67" s="48"/>
      <c r="CF67" s="49"/>
      <c r="CG67" s="48"/>
      <c r="CH67" s="48"/>
      <c r="CI67" s="48"/>
      <c r="CJ67" s="48"/>
      <c r="CK67" s="48"/>
    </row>
    <row r="68" spans="1:89">
      <c r="A68">
        <v>0.66261030636913965</v>
      </c>
      <c r="B68" t="str">
        <f t="shared" si="0"/>
        <v>0.2600.40500.40500.40500.100.15500.25972800.43500.2500.2500.42500.40500.22500.4050.0050.4050.0050.4050.0050.260.4050.4050.370.005-0.380.1550.2200.2200.3700.140.020.140.020.140.050.1400.370.0550.140.03250.22000.2600.4350.0100.220.220.260.08809100.1400.2200.140.05</v>
      </c>
      <c r="C68" s="21">
        <v>38749</v>
      </c>
      <c r="D68" s="48">
        <f>Curves!D69</f>
        <v>0.26</v>
      </c>
      <c r="E68" s="48">
        <v>0</v>
      </c>
      <c r="F68" s="48">
        <f>Curves!I69</f>
        <v>0.40500000000000003</v>
      </c>
      <c r="G68" s="48">
        <v>0</v>
      </c>
      <c r="H68" s="48">
        <f>Curves!P69</f>
        <v>0.40500000000000003</v>
      </c>
      <c r="I68" s="48">
        <v>0</v>
      </c>
      <c r="J68" s="48">
        <f>Curves!L69</f>
        <v>0.40500000000000003</v>
      </c>
      <c r="K68" s="48">
        <v>0</v>
      </c>
      <c r="L68" s="48">
        <f>Curves!U69</f>
        <v>0.1</v>
      </c>
      <c r="M68" s="48">
        <v>0</v>
      </c>
      <c r="N68" s="48">
        <f>Curves!V69</f>
        <v>0.155</v>
      </c>
      <c r="O68" s="48">
        <v>0</v>
      </c>
      <c r="P68" s="48">
        <f>Curves!W69</f>
        <v>0.25972799999999996</v>
      </c>
      <c r="Q68" s="48">
        <v>0</v>
      </c>
      <c r="R68" s="48">
        <f>Curves!O69</f>
        <v>0.43500000000000005</v>
      </c>
      <c r="S68" s="48">
        <v>0</v>
      </c>
      <c r="T68" s="48">
        <f>Curves!F69</f>
        <v>0.25</v>
      </c>
      <c r="U68" s="48">
        <v>0</v>
      </c>
      <c r="V68" s="48">
        <f>Curves!H69</f>
        <v>0.25</v>
      </c>
      <c r="W68" s="48">
        <v>0</v>
      </c>
      <c r="X68" s="48">
        <f>Curves!S69</f>
        <v>0.42500000000000004</v>
      </c>
      <c r="Y68" s="48">
        <v>0</v>
      </c>
      <c r="Z68" s="48">
        <f>Curves!K69</f>
        <v>0.40500000000000003</v>
      </c>
      <c r="AA68" s="48">
        <v>0</v>
      </c>
      <c r="AB68" s="48">
        <f>Curves!G69</f>
        <v>0.22500000000000001</v>
      </c>
      <c r="AC68" s="48">
        <v>0</v>
      </c>
      <c r="AD68" s="48">
        <f>Curves!R69</f>
        <v>0.40500000000000003</v>
      </c>
      <c r="AE68" s="48">
        <v>5.0000000000000001E-3</v>
      </c>
      <c r="AF68" s="48">
        <f>Curves!N69</f>
        <v>0.40500000000000003</v>
      </c>
      <c r="AG68" s="48">
        <v>5.0000000000000001E-3</v>
      </c>
      <c r="AH68" s="48">
        <f>Curves!J69</f>
        <v>0.40500000000000003</v>
      </c>
      <c r="AI68" s="48">
        <v>5.0000000000000001E-3</v>
      </c>
      <c r="AJ68" s="48">
        <f>Curves!E69</f>
        <v>0.26</v>
      </c>
      <c r="AK68" s="48">
        <f>Curves!M69</f>
        <v>0.40500000000000003</v>
      </c>
      <c r="AL68" s="48">
        <f>Curves!Q69</f>
        <v>0.40500000000000003</v>
      </c>
      <c r="AM68" s="48">
        <f>Curves!AC69</f>
        <v>0.37</v>
      </c>
      <c r="AN68" s="48">
        <f>Curves!AQ69</f>
        <v>5.0000000000000001E-3</v>
      </c>
      <c r="AO68" s="48">
        <f>Curves!AD69</f>
        <v>-0.38</v>
      </c>
      <c r="AP68" s="48">
        <f>Curves!AP69</f>
        <v>0.155</v>
      </c>
      <c r="AQ68" s="48">
        <f>Curves!AA69</f>
        <v>0.22000000000000003</v>
      </c>
      <c r="AR68" s="48">
        <f>Curves!AG69</f>
        <v>0</v>
      </c>
      <c r="AS68" s="48">
        <f>Curves!Y69</f>
        <v>0.22000000000000003</v>
      </c>
      <c r="AT68" s="48">
        <f>Curves!AJ69</f>
        <v>0</v>
      </c>
      <c r="AU68" s="48">
        <f>Curves!AB69</f>
        <v>0.37</v>
      </c>
      <c r="AV68" s="48">
        <f>Curves!AH69</f>
        <v>0</v>
      </c>
      <c r="AW68" s="48">
        <f>Curves!Z69</f>
        <v>0.14000000000000001</v>
      </c>
      <c r="AX68" s="48">
        <f>Curves!AI69</f>
        <v>0.02</v>
      </c>
      <c r="AY68" s="48">
        <f>Curves!Z69</f>
        <v>0.14000000000000001</v>
      </c>
      <c r="AZ68" s="48">
        <f>Curves!AK69</f>
        <v>0.02</v>
      </c>
      <c r="BA68" s="48">
        <f>Curves!Z69</f>
        <v>0.14000000000000001</v>
      </c>
      <c r="BB68" s="48">
        <f>Curves!AL69</f>
        <v>0.05</v>
      </c>
      <c r="BC68" s="48">
        <f>Curves!Z69</f>
        <v>0.14000000000000001</v>
      </c>
      <c r="BD68" s="48">
        <f>Curves!AO69</f>
        <v>0</v>
      </c>
      <c r="BE68" s="48">
        <f>Curves!AC69</f>
        <v>0.37</v>
      </c>
      <c r="BF68" s="48">
        <f>Curves!AR69</f>
        <v>5.5E-2</v>
      </c>
      <c r="BG68" s="48">
        <f>Curves!Z69</f>
        <v>0.14000000000000001</v>
      </c>
      <c r="BH68" s="48">
        <f>Curves!AM69</f>
        <v>3.2500000000000001E-2</v>
      </c>
      <c r="BI68" s="48">
        <f t="shared" si="1"/>
        <v>0.22000000000000003</v>
      </c>
      <c r="BJ68" s="48">
        <f t="shared" si="2"/>
        <v>0</v>
      </c>
      <c r="BK68" s="48">
        <v>0</v>
      </c>
      <c r="BL68" s="48">
        <f t="shared" si="3"/>
        <v>0.26</v>
      </c>
      <c r="BM68" s="48">
        <v>0</v>
      </c>
      <c r="BN68" s="48">
        <f t="shared" si="4"/>
        <v>0.43500000000000005</v>
      </c>
      <c r="BO68" s="48">
        <f t="shared" si="5"/>
        <v>0.01</v>
      </c>
      <c r="BP68" s="48">
        <v>0</v>
      </c>
      <c r="BQ68" s="48">
        <f t="shared" si="6"/>
        <v>0.22000000000000003</v>
      </c>
      <c r="BR68" s="48">
        <f t="shared" si="7"/>
        <v>0.22000000000000003</v>
      </c>
      <c r="BS68" s="48">
        <f t="shared" si="8"/>
        <v>0.26</v>
      </c>
      <c r="BT68" s="48">
        <f>Curves!AE69</f>
        <v>8.809100000000003E-2</v>
      </c>
      <c r="BU68" s="48">
        <v>0</v>
      </c>
      <c r="BV68" s="48">
        <f t="shared" si="9"/>
        <v>0.14000000000000001</v>
      </c>
      <c r="BW68" s="48">
        <f>Curves!AN69</f>
        <v>0</v>
      </c>
      <c r="BX68" s="48">
        <f t="shared" si="10"/>
        <v>0.22000000000000003</v>
      </c>
      <c r="BY68" s="48">
        <f>Curves!AS69</f>
        <v>0</v>
      </c>
      <c r="BZ68" s="48">
        <f t="shared" si="11"/>
        <v>0.14000000000000001</v>
      </c>
      <c r="CA68" s="48">
        <f t="shared" si="12"/>
        <v>0.05</v>
      </c>
      <c r="CB68" s="48"/>
      <c r="CC68" s="48"/>
      <c r="CD68" s="49"/>
      <c r="CE68" s="48"/>
      <c r="CF68" s="49"/>
      <c r="CG68" s="48"/>
      <c r="CH68" s="48"/>
      <c r="CI68" s="48"/>
      <c r="CJ68" s="48"/>
      <c r="CK68" s="48"/>
    </row>
    <row r="69" spans="1:89">
      <c r="A69">
        <v>0.65884744472279611</v>
      </c>
      <c r="B69" t="str">
        <f t="shared" si="0"/>
        <v>0.25500.400.400.400.09500.1500.25008800.4300.24500.24500.4200.400.2200.40.0050.40.0050.40.0050.2550.40.40.3650.005-0.380.1550.21500.21500.36500.1350.020.1350.020.1350.050.13500.3650.0550.1350.0350.215000.25500.430.0100.2150.2150.2550.08468600.13500.21500.1350.05</v>
      </c>
      <c r="C69" s="21">
        <v>38777</v>
      </c>
      <c r="D69" s="48">
        <f>Curves!D70</f>
        <v>0.255</v>
      </c>
      <c r="E69" s="48">
        <v>0</v>
      </c>
      <c r="F69" s="48">
        <f>Curves!I70</f>
        <v>0.4</v>
      </c>
      <c r="G69" s="48">
        <v>0</v>
      </c>
      <c r="H69" s="48">
        <f>Curves!P70</f>
        <v>0.4</v>
      </c>
      <c r="I69" s="48">
        <v>0</v>
      </c>
      <c r="J69" s="48">
        <f>Curves!L70</f>
        <v>0.4</v>
      </c>
      <c r="K69" s="48">
        <v>0</v>
      </c>
      <c r="L69" s="48">
        <f>Curves!U70</f>
        <v>9.5000000000000001E-2</v>
      </c>
      <c r="M69" s="48">
        <v>0</v>
      </c>
      <c r="N69" s="48">
        <f>Curves!V70</f>
        <v>0.15</v>
      </c>
      <c r="O69" s="48">
        <v>0</v>
      </c>
      <c r="P69" s="48">
        <f>Curves!W70</f>
        <v>0.25008799999999998</v>
      </c>
      <c r="Q69" s="48">
        <v>0</v>
      </c>
      <c r="R69" s="48">
        <f>Curves!O70</f>
        <v>0.43000000000000005</v>
      </c>
      <c r="S69" s="48">
        <v>0</v>
      </c>
      <c r="T69" s="48">
        <f>Curves!F70</f>
        <v>0.245</v>
      </c>
      <c r="U69" s="48">
        <v>0</v>
      </c>
      <c r="V69" s="48">
        <f>Curves!H70</f>
        <v>0.245</v>
      </c>
      <c r="W69" s="48">
        <v>0</v>
      </c>
      <c r="X69" s="48">
        <f>Curves!S70</f>
        <v>0.42000000000000004</v>
      </c>
      <c r="Y69" s="48">
        <v>0</v>
      </c>
      <c r="Z69" s="48">
        <f>Curves!K70</f>
        <v>0.4</v>
      </c>
      <c r="AA69" s="48">
        <v>0</v>
      </c>
      <c r="AB69" s="48">
        <f>Curves!G70</f>
        <v>0.22</v>
      </c>
      <c r="AC69" s="48">
        <v>0</v>
      </c>
      <c r="AD69" s="48">
        <f>Curves!R70</f>
        <v>0.4</v>
      </c>
      <c r="AE69" s="48">
        <v>5.0000000000000001E-3</v>
      </c>
      <c r="AF69" s="48">
        <f>Curves!N70</f>
        <v>0.4</v>
      </c>
      <c r="AG69" s="48">
        <v>5.0000000000000001E-3</v>
      </c>
      <c r="AH69" s="48">
        <f>Curves!J70</f>
        <v>0.4</v>
      </c>
      <c r="AI69" s="48">
        <v>5.0000000000000001E-3</v>
      </c>
      <c r="AJ69" s="48">
        <f>Curves!E70</f>
        <v>0.255</v>
      </c>
      <c r="AK69" s="48">
        <f>Curves!M70</f>
        <v>0.4</v>
      </c>
      <c r="AL69" s="48">
        <f>Curves!Q70</f>
        <v>0.4</v>
      </c>
      <c r="AM69" s="48">
        <f>Curves!AC70</f>
        <v>0.36499999999999999</v>
      </c>
      <c r="AN69" s="48">
        <f>Curves!AQ70</f>
        <v>5.0000000000000001E-3</v>
      </c>
      <c r="AO69" s="48">
        <f>Curves!AD70</f>
        <v>-0.38</v>
      </c>
      <c r="AP69" s="48">
        <f>Curves!AP70</f>
        <v>0.155</v>
      </c>
      <c r="AQ69" s="48">
        <f>Curves!AA70</f>
        <v>0.21500000000000002</v>
      </c>
      <c r="AR69" s="48">
        <f>Curves!AG70</f>
        <v>0</v>
      </c>
      <c r="AS69" s="48">
        <f>Curves!Y70</f>
        <v>0.21500000000000002</v>
      </c>
      <c r="AT69" s="48">
        <f>Curves!AJ70</f>
        <v>0</v>
      </c>
      <c r="AU69" s="48">
        <f>Curves!AB70</f>
        <v>0.36499999999999999</v>
      </c>
      <c r="AV69" s="48">
        <f>Curves!AH70</f>
        <v>0</v>
      </c>
      <c r="AW69" s="48">
        <f>Curves!Z70</f>
        <v>0.13500000000000001</v>
      </c>
      <c r="AX69" s="48">
        <f>Curves!AI70</f>
        <v>0.02</v>
      </c>
      <c r="AY69" s="48">
        <f>Curves!Z70</f>
        <v>0.13500000000000001</v>
      </c>
      <c r="AZ69" s="48">
        <f>Curves!AK70</f>
        <v>0.02</v>
      </c>
      <c r="BA69" s="48">
        <f>Curves!Z70</f>
        <v>0.13500000000000001</v>
      </c>
      <c r="BB69" s="48">
        <f>Curves!AL70</f>
        <v>0.05</v>
      </c>
      <c r="BC69" s="48">
        <f>Curves!Z70</f>
        <v>0.13500000000000001</v>
      </c>
      <c r="BD69" s="48">
        <f>Curves!AO70</f>
        <v>0</v>
      </c>
      <c r="BE69" s="48">
        <f>Curves!AC70</f>
        <v>0.36499999999999999</v>
      </c>
      <c r="BF69" s="48">
        <f>Curves!AR70</f>
        <v>5.5E-2</v>
      </c>
      <c r="BG69" s="48">
        <f>Curves!Z70</f>
        <v>0.13500000000000001</v>
      </c>
      <c r="BH69" s="48">
        <f>Curves!AM70</f>
        <v>3.5000000000000003E-2</v>
      </c>
      <c r="BI69" s="48">
        <f t="shared" ref="BI69:BI132" si="13">AS69</f>
        <v>0.21500000000000002</v>
      </c>
      <c r="BJ69" s="48">
        <f t="shared" ref="BJ69:BJ132" si="14">AT69</f>
        <v>0</v>
      </c>
      <c r="BK69" s="48">
        <v>0</v>
      </c>
      <c r="BL69" s="48">
        <f t="shared" si="3"/>
        <v>0.255</v>
      </c>
      <c r="BM69" s="48">
        <v>0</v>
      </c>
      <c r="BN69" s="48">
        <f t="shared" si="4"/>
        <v>0.43000000000000005</v>
      </c>
      <c r="BO69" s="48">
        <f t="shared" si="5"/>
        <v>0.01</v>
      </c>
      <c r="BP69" s="48">
        <v>0</v>
      </c>
      <c r="BQ69" s="48">
        <f t="shared" si="6"/>
        <v>0.21500000000000002</v>
      </c>
      <c r="BR69" s="48">
        <f t="shared" si="7"/>
        <v>0.21500000000000002</v>
      </c>
      <c r="BS69" s="48">
        <f t="shared" si="8"/>
        <v>0.255</v>
      </c>
      <c r="BT69" s="48">
        <f>Curves!AE70</f>
        <v>8.4686000000000011E-2</v>
      </c>
      <c r="BU69" s="48">
        <v>0</v>
      </c>
      <c r="BV69" s="48">
        <f t="shared" si="9"/>
        <v>0.13500000000000001</v>
      </c>
      <c r="BW69" s="48">
        <f>Curves!AN70</f>
        <v>0</v>
      </c>
      <c r="BX69" s="48">
        <f t="shared" si="10"/>
        <v>0.21500000000000002</v>
      </c>
      <c r="BY69" s="48">
        <f>Curves!AS70</f>
        <v>0</v>
      </c>
      <c r="BZ69" s="48">
        <f t="shared" si="11"/>
        <v>0.13500000000000001</v>
      </c>
      <c r="CA69" s="48">
        <f t="shared" si="12"/>
        <v>0.05</v>
      </c>
      <c r="CB69" s="48"/>
      <c r="CC69" s="48"/>
      <c r="CD69" s="49"/>
      <c r="CE69" s="48"/>
      <c r="CF69" s="49"/>
      <c r="CG69" s="48"/>
      <c r="CH69" s="48"/>
      <c r="CI69" s="48"/>
      <c r="CJ69" s="48"/>
      <c r="CK69" s="48"/>
    </row>
    <row r="70" spans="1:89">
      <c r="A70">
        <v>0.65470373332702347</v>
      </c>
      <c r="B70" t="str">
        <f t="shared" si="0"/>
        <v>0.1700.1700.16500.1950-0.0300.02500.1700.21500.1600.1600.16500.1700.13500.1650.0050.1950.0050.170.0050.170.1950.1650.220-0.50.1550.1600.1600.2200.070.0050.070.0050.070.040.0700.220.040.070.00750.16000.1700.2150.0100.160.160.170.0218200.0700.1600.070.04</v>
      </c>
      <c r="C70" s="21">
        <v>38808</v>
      </c>
      <c r="D70" s="48">
        <f>Curves!D71</f>
        <v>0.17</v>
      </c>
      <c r="E70" s="48">
        <v>0</v>
      </c>
      <c r="F70" s="48">
        <f>Curves!I71</f>
        <v>0.17</v>
      </c>
      <c r="G70" s="48">
        <v>0</v>
      </c>
      <c r="H70" s="48">
        <f>Curves!P71</f>
        <v>0.16500000000000001</v>
      </c>
      <c r="I70" s="48">
        <v>0</v>
      </c>
      <c r="J70" s="48">
        <f>Curves!L71</f>
        <v>0.19500000000000001</v>
      </c>
      <c r="K70" s="48">
        <v>0</v>
      </c>
      <c r="L70" s="48">
        <f>Curves!U71</f>
        <v>-0.03</v>
      </c>
      <c r="M70" s="48">
        <v>0</v>
      </c>
      <c r="N70" s="48">
        <f>Curves!V71</f>
        <v>2.5000000000000001E-2</v>
      </c>
      <c r="O70" s="48">
        <v>0</v>
      </c>
      <c r="P70" s="48">
        <f>Curves!W71</f>
        <v>0.17</v>
      </c>
      <c r="Q70" s="48">
        <v>0</v>
      </c>
      <c r="R70" s="48">
        <f>Curves!O71</f>
        <v>0.215</v>
      </c>
      <c r="S70" s="48">
        <v>0</v>
      </c>
      <c r="T70" s="48">
        <f>Curves!F71</f>
        <v>0.16</v>
      </c>
      <c r="U70" s="48">
        <v>0</v>
      </c>
      <c r="V70" s="48">
        <f>Curves!H71</f>
        <v>0.16</v>
      </c>
      <c r="W70" s="48">
        <v>0</v>
      </c>
      <c r="X70" s="48">
        <f>Curves!S71</f>
        <v>0.16500000000000001</v>
      </c>
      <c r="Y70" s="48">
        <v>0</v>
      </c>
      <c r="Z70" s="48">
        <f>Curves!K71</f>
        <v>0.17</v>
      </c>
      <c r="AA70" s="48">
        <v>0</v>
      </c>
      <c r="AB70" s="48">
        <f>Curves!G71</f>
        <v>0.13500000000000001</v>
      </c>
      <c r="AC70" s="48">
        <v>0</v>
      </c>
      <c r="AD70" s="48">
        <f>Curves!R71</f>
        <v>0.16500000000000001</v>
      </c>
      <c r="AE70" s="48">
        <v>5.0000000000000001E-3</v>
      </c>
      <c r="AF70" s="48">
        <f>Curves!N71</f>
        <v>0.19500000000000001</v>
      </c>
      <c r="AG70" s="48">
        <v>5.0000000000000001E-3</v>
      </c>
      <c r="AH70" s="48">
        <f>Curves!J71</f>
        <v>0.17</v>
      </c>
      <c r="AI70" s="48">
        <v>5.0000000000000001E-3</v>
      </c>
      <c r="AJ70" s="48">
        <f>Curves!E71</f>
        <v>0.17</v>
      </c>
      <c r="AK70" s="48">
        <f>Curves!M71</f>
        <v>0.19500000000000001</v>
      </c>
      <c r="AL70" s="48">
        <f>Curves!Q71</f>
        <v>0.16500000000000001</v>
      </c>
      <c r="AM70" s="48">
        <f>Curves!AC71</f>
        <v>0.22</v>
      </c>
      <c r="AN70" s="48">
        <f>Curves!AQ71</f>
        <v>0</v>
      </c>
      <c r="AO70" s="48">
        <f>Curves!AD71</f>
        <v>-0.5</v>
      </c>
      <c r="AP70" s="48">
        <f>Curves!AP71</f>
        <v>0.155</v>
      </c>
      <c r="AQ70" s="48">
        <f>Curves!AA71</f>
        <v>0.16</v>
      </c>
      <c r="AR70" s="48">
        <f>Curves!AG71</f>
        <v>0</v>
      </c>
      <c r="AS70" s="48">
        <f>Curves!Y71</f>
        <v>0.16</v>
      </c>
      <c r="AT70" s="48">
        <f>Curves!AJ71</f>
        <v>0</v>
      </c>
      <c r="AU70" s="48">
        <f>Curves!AB71</f>
        <v>0.22</v>
      </c>
      <c r="AV70" s="48">
        <f>Curves!AH71</f>
        <v>0</v>
      </c>
      <c r="AW70" s="48">
        <f>Curves!Z71</f>
        <v>7.0000000000000007E-2</v>
      </c>
      <c r="AX70" s="48">
        <f>Curves!AI71</f>
        <v>5.0000000000000001E-3</v>
      </c>
      <c r="AY70" s="48">
        <f>Curves!Z71</f>
        <v>7.0000000000000007E-2</v>
      </c>
      <c r="AZ70" s="48">
        <f>Curves!AK71</f>
        <v>5.0000000000000001E-3</v>
      </c>
      <c r="BA70" s="48">
        <f>Curves!Z71</f>
        <v>7.0000000000000007E-2</v>
      </c>
      <c r="BB70" s="48">
        <f>Curves!AL71</f>
        <v>0.04</v>
      </c>
      <c r="BC70" s="48">
        <f>Curves!Z71</f>
        <v>7.0000000000000007E-2</v>
      </c>
      <c r="BD70" s="48">
        <f>Curves!AO71</f>
        <v>0</v>
      </c>
      <c r="BE70" s="48">
        <f>Curves!AC71</f>
        <v>0.22</v>
      </c>
      <c r="BF70" s="48">
        <f>Curves!AR71</f>
        <v>0.04</v>
      </c>
      <c r="BG70" s="48">
        <f>Curves!Z71</f>
        <v>7.0000000000000007E-2</v>
      </c>
      <c r="BH70" s="48">
        <f>Curves!AM71</f>
        <v>7.4999999999999997E-3</v>
      </c>
      <c r="BI70" s="48">
        <f t="shared" si="13"/>
        <v>0.16</v>
      </c>
      <c r="BJ70" s="48">
        <f t="shared" si="14"/>
        <v>0</v>
      </c>
      <c r="BK70" s="48">
        <v>0</v>
      </c>
      <c r="BL70" s="48">
        <f t="shared" ref="BL70:BL133" si="15">D70</f>
        <v>0.17</v>
      </c>
      <c r="BM70" s="48">
        <v>0</v>
      </c>
      <c r="BN70" s="48">
        <f t="shared" ref="BN70:BN133" si="16">R70</f>
        <v>0.215</v>
      </c>
      <c r="BO70" s="48">
        <f t="shared" ref="BO70:BO133" si="17">S70+0.01</f>
        <v>0.01</v>
      </c>
      <c r="BP70" s="48">
        <v>0</v>
      </c>
      <c r="BQ70" s="48">
        <f t="shared" ref="BQ70:BQ133" si="18">AS70</f>
        <v>0.16</v>
      </c>
      <c r="BR70" s="48">
        <f t="shared" si="7"/>
        <v>0.16</v>
      </c>
      <c r="BS70" s="48">
        <f t="shared" si="8"/>
        <v>0.17</v>
      </c>
      <c r="BT70" s="48">
        <f>Curves!AE71</f>
        <v>2.1820000000000013E-2</v>
      </c>
      <c r="BU70" s="48">
        <v>0</v>
      </c>
      <c r="BV70" s="48">
        <f t="shared" si="9"/>
        <v>7.0000000000000007E-2</v>
      </c>
      <c r="BW70" s="48">
        <f>Curves!AN71</f>
        <v>0</v>
      </c>
      <c r="BX70" s="48">
        <f t="shared" si="10"/>
        <v>0.16</v>
      </c>
      <c r="BY70" s="48">
        <f>Curves!AS71</f>
        <v>0</v>
      </c>
      <c r="BZ70" s="48">
        <f t="shared" si="11"/>
        <v>7.0000000000000007E-2</v>
      </c>
      <c r="CA70" s="48">
        <f t="shared" si="12"/>
        <v>0.04</v>
      </c>
      <c r="CB70" s="48"/>
      <c r="CC70" s="48"/>
      <c r="CD70" s="49"/>
      <c r="CE70" s="48"/>
      <c r="CF70" s="49"/>
      <c r="CG70" s="48"/>
      <c r="CH70" s="48"/>
      <c r="CI70" s="48"/>
      <c r="CJ70" s="48"/>
      <c r="CK70" s="48"/>
    </row>
    <row r="71" spans="1:89">
      <c r="A71">
        <v>0.65071591338606694</v>
      </c>
      <c r="B71" t="str">
        <f t="shared" si="0"/>
        <v>0.1700.1700.16500.1950-0.0300.02500.1700.21500.1600.1600.16500.1700.13500.1650.0050.1950.0050.170.0050.170.1950.1650.220-0.50.1550.1600.1600.2200.070.0050.070.0050.070.040.0700.220.040.070.00750.16000.1700.2150.0100.160.160.170.02133600.0700.1600.070.04</v>
      </c>
      <c r="C71" s="21">
        <v>38838</v>
      </c>
      <c r="D71" s="48">
        <f>Curves!D72</f>
        <v>0.17</v>
      </c>
      <c r="E71" s="48">
        <v>0</v>
      </c>
      <c r="F71" s="48">
        <f>Curves!I72</f>
        <v>0.17</v>
      </c>
      <c r="G71" s="48">
        <v>0</v>
      </c>
      <c r="H71" s="48">
        <f>Curves!P72</f>
        <v>0.16500000000000001</v>
      </c>
      <c r="I71" s="48">
        <v>0</v>
      </c>
      <c r="J71" s="48">
        <f>Curves!L72</f>
        <v>0.19500000000000001</v>
      </c>
      <c r="K71" s="48">
        <v>0</v>
      </c>
      <c r="L71" s="48">
        <f>Curves!U72</f>
        <v>-0.03</v>
      </c>
      <c r="M71" s="48">
        <v>0</v>
      </c>
      <c r="N71" s="48">
        <f>Curves!V72</f>
        <v>2.5000000000000001E-2</v>
      </c>
      <c r="O71" s="48">
        <v>0</v>
      </c>
      <c r="P71" s="48">
        <f>Curves!W72</f>
        <v>0.17</v>
      </c>
      <c r="Q71" s="48">
        <v>0</v>
      </c>
      <c r="R71" s="48">
        <f>Curves!O72</f>
        <v>0.215</v>
      </c>
      <c r="S71" s="48">
        <v>0</v>
      </c>
      <c r="T71" s="48">
        <f>Curves!F72</f>
        <v>0.16</v>
      </c>
      <c r="U71" s="48">
        <v>0</v>
      </c>
      <c r="V71" s="48">
        <f>Curves!H72</f>
        <v>0.16</v>
      </c>
      <c r="W71" s="48">
        <v>0</v>
      </c>
      <c r="X71" s="48">
        <f>Curves!S72</f>
        <v>0.16500000000000001</v>
      </c>
      <c r="Y71" s="48">
        <v>0</v>
      </c>
      <c r="Z71" s="48">
        <f>Curves!K72</f>
        <v>0.17</v>
      </c>
      <c r="AA71" s="48">
        <v>0</v>
      </c>
      <c r="AB71" s="48">
        <f>Curves!G72</f>
        <v>0.13500000000000001</v>
      </c>
      <c r="AC71" s="48">
        <v>0</v>
      </c>
      <c r="AD71" s="48">
        <f>Curves!R72</f>
        <v>0.16500000000000001</v>
      </c>
      <c r="AE71" s="48">
        <v>5.0000000000000001E-3</v>
      </c>
      <c r="AF71" s="48">
        <f>Curves!N72</f>
        <v>0.19500000000000001</v>
      </c>
      <c r="AG71" s="48">
        <v>5.0000000000000001E-3</v>
      </c>
      <c r="AH71" s="48">
        <f>Curves!J72</f>
        <v>0.17</v>
      </c>
      <c r="AI71" s="48">
        <v>5.0000000000000001E-3</v>
      </c>
      <c r="AJ71" s="48">
        <f>Curves!E72</f>
        <v>0.17</v>
      </c>
      <c r="AK71" s="48">
        <f>Curves!M72</f>
        <v>0.19500000000000001</v>
      </c>
      <c r="AL71" s="48">
        <f>Curves!Q72</f>
        <v>0.16500000000000001</v>
      </c>
      <c r="AM71" s="48">
        <f>Curves!AC72</f>
        <v>0.22</v>
      </c>
      <c r="AN71" s="48">
        <f>Curves!AQ72</f>
        <v>0</v>
      </c>
      <c r="AO71" s="48">
        <f>Curves!AD72</f>
        <v>-0.5</v>
      </c>
      <c r="AP71" s="48">
        <f>Curves!AP72</f>
        <v>0.155</v>
      </c>
      <c r="AQ71" s="48">
        <f>Curves!AA72</f>
        <v>0.16</v>
      </c>
      <c r="AR71" s="48">
        <f>Curves!AG72</f>
        <v>0</v>
      </c>
      <c r="AS71" s="48">
        <f>Curves!Y72</f>
        <v>0.16</v>
      </c>
      <c r="AT71" s="48">
        <f>Curves!AJ72</f>
        <v>0</v>
      </c>
      <c r="AU71" s="48">
        <f>Curves!AB72</f>
        <v>0.22</v>
      </c>
      <c r="AV71" s="48">
        <f>Curves!AH72</f>
        <v>0</v>
      </c>
      <c r="AW71" s="48">
        <f>Curves!Z72</f>
        <v>7.0000000000000007E-2</v>
      </c>
      <c r="AX71" s="48">
        <f>Curves!AI72</f>
        <v>5.0000000000000001E-3</v>
      </c>
      <c r="AY71" s="48">
        <f>Curves!Z72</f>
        <v>7.0000000000000007E-2</v>
      </c>
      <c r="AZ71" s="48">
        <f>Curves!AK72</f>
        <v>5.0000000000000001E-3</v>
      </c>
      <c r="BA71" s="48">
        <f>Curves!Z72</f>
        <v>7.0000000000000007E-2</v>
      </c>
      <c r="BB71" s="48">
        <f>Curves!AL72</f>
        <v>0.04</v>
      </c>
      <c r="BC71" s="48">
        <f>Curves!Z72</f>
        <v>7.0000000000000007E-2</v>
      </c>
      <c r="BD71" s="48">
        <f>Curves!AO72</f>
        <v>0</v>
      </c>
      <c r="BE71" s="48">
        <f>Curves!AC72</f>
        <v>0.22</v>
      </c>
      <c r="BF71" s="48">
        <f>Curves!AR72</f>
        <v>0.04</v>
      </c>
      <c r="BG71" s="48">
        <f>Curves!Z72</f>
        <v>7.0000000000000007E-2</v>
      </c>
      <c r="BH71" s="48">
        <f>Curves!AM72</f>
        <v>7.4999999999999997E-3</v>
      </c>
      <c r="BI71" s="48">
        <f t="shared" si="13"/>
        <v>0.16</v>
      </c>
      <c r="BJ71" s="48">
        <f t="shared" si="14"/>
        <v>0</v>
      </c>
      <c r="BK71" s="48">
        <v>0</v>
      </c>
      <c r="BL71" s="48">
        <f t="shared" si="15"/>
        <v>0.17</v>
      </c>
      <c r="BM71" s="48">
        <v>0</v>
      </c>
      <c r="BN71" s="48">
        <f t="shared" si="16"/>
        <v>0.215</v>
      </c>
      <c r="BO71" s="48">
        <f t="shared" si="17"/>
        <v>0.01</v>
      </c>
      <c r="BP71" s="48">
        <v>0</v>
      </c>
      <c r="BQ71" s="48">
        <f t="shared" si="18"/>
        <v>0.16</v>
      </c>
      <c r="BR71" s="48">
        <f t="shared" ref="BR71:BR134" si="19">AQ71</f>
        <v>0.16</v>
      </c>
      <c r="BS71" s="48">
        <f t="shared" ref="BS71:BS134" si="20">D71</f>
        <v>0.17</v>
      </c>
      <c r="BT71" s="48">
        <f>Curves!AE72</f>
        <v>2.1336000000000008E-2</v>
      </c>
      <c r="BU71" s="48">
        <v>0</v>
      </c>
      <c r="BV71" s="48">
        <f t="shared" ref="BV71:BV134" si="21">AW71</f>
        <v>7.0000000000000007E-2</v>
      </c>
      <c r="BW71" s="48">
        <f>Curves!AN72</f>
        <v>0</v>
      </c>
      <c r="BX71" s="48">
        <f t="shared" si="10"/>
        <v>0.16</v>
      </c>
      <c r="BY71" s="48">
        <f>Curves!AS72</f>
        <v>0</v>
      </c>
      <c r="BZ71" s="48">
        <f t="shared" si="11"/>
        <v>7.0000000000000007E-2</v>
      </c>
      <c r="CA71" s="48">
        <f t="shared" si="12"/>
        <v>0.04</v>
      </c>
      <c r="CB71" s="48"/>
      <c r="CC71" s="48"/>
      <c r="CD71" s="49"/>
      <c r="CE71" s="48"/>
      <c r="CF71" s="49"/>
      <c r="CG71" s="48"/>
      <c r="CH71" s="48"/>
      <c r="CI71" s="48"/>
      <c r="CJ71" s="48"/>
      <c r="CK71" s="48"/>
    </row>
    <row r="72" spans="1:89">
      <c r="A72">
        <v>0.6466180207660549</v>
      </c>
      <c r="B72" t="str">
        <f t="shared" si="0"/>
        <v>0.1700.1700.16500.1950-0.0300.02500.1700.21500.1600.1600.16500.1700.13500.1650.0050.1950.0050.170.0050.170.1950.1650.220-0.50.1550.1600.1600.2200.070.0050.070.0050.070.040.0700.220.040.070.00750.16000.1700.2150.0100.160.160.170.02092900.0700.1600.070.04</v>
      </c>
      <c r="C72" s="21">
        <v>38869</v>
      </c>
      <c r="D72" s="48">
        <f>Curves!D73</f>
        <v>0.17</v>
      </c>
      <c r="E72" s="48">
        <v>0</v>
      </c>
      <c r="F72" s="48">
        <f>Curves!I73</f>
        <v>0.17</v>
      </c>
      <c r="G72" s="48">
        <v>0</v>
      </c>
      <c r="H72" s="48">
        <f>Curves!P73</f>
        <v>0.16500000000000001</v>
      </c>
      <c r="I72" s="48">
        <v>0</v>
      </c>
      <c r="J72" s="48">
        <f>Curves!L73</f>
        <v>0.19500000000000001</v>
      </c>
      <c r="K72" s="48">
        <v>0</v>
      </c>
      <c r="L72" s="48">
        <f>Curves!U73</f>
        <v>-0.03</v>
      </c>
      <c r="M72" s="48">
        <v>0</v>
      </c>
      <c r="N72" s="48">
        <f>Curves!V73</f>
        <v>2.5000000000000001E-2</v>
      </c>
      <c r="O72" s="48">
        <v>0</v>
      </c>
      <c r="P72" s="48">
        <f>Curves!W73</f>
        <v>0.17</v>
      </c>
      <c r="Q72" s="48">
        <v>0</v>
      </c>
      <c r="R72" s="48">
        <f>Curves!O73</f>
        <v>0.215</v>
      </c>
      <c r="S72" s="48">
        <v>0</v>
      </c>
      <c r="T72" s="48">
        <f>Curves!F73</f>
        <v>0.16</v>
      </c>
      <c r="U72" s="48">
        <v>0</v>
      </c>
      <c r="V72" s="48">
        <f>Curves!H73</f>
        <v>0.16</v>
      </c>
      <c r="W72" s="48">
        <v>0</v>
      </c>
      <c r="X72" s="48">
        <f>Curves!S73</f>
        <v>0.16500000000000001</v>
      </c>
      <c r="Y72" s="48">
        <v>0</v>
      </c>
      <c r="Z72" s="48">
        <f>Curves!K73</f>
        <v>0.17</v>
      </c>
      <c r="AA72" s="48">
        <v>0</v>
      </c>
      <c r="AB72" s="48">
        <f>Curves!G73</f>
        <v>0.13500000000000001</v>
      </c>
      <c r="AC72" s="48">
        <v>0</v>
      </c>
      <c r="AD72" s="48">
        <f>Curves!R73</f>
        <v>0.16500000000000001</v>
      </c>
      <c r="AE72" s="48">
        <v>5.0000000000000001E-3</v>
      </c>
      <c r="AF72" s="48">
        <f>Curves!N73</f>
        <v>0.19500000000000001</v>
      </c>
      <c r="AG72" s="48">
        <v>5.0000000000000001E-3</v>
      </c>
      <c r="AH72" s="48">
        <f>Curves!J73</f>
        <v>0.17</v>
      </c>
      <c r="AI72" s="48">
        <v>5.0000000000000001E-3</v>
      </c>
      <c r="AJ72" s="48">
        <f>Curves!E73</f>
        <v>0.17</v>
      </c>
      <c r="AK72" s="48">
        <f>Curves!M73</f>
        <v>0.19500000000000001</v>
      </c>
      <c r="AL72" s="48">
        <f>Curves!Q73</f>
        <v>0.16500000000000001</v>
      </c>
      <c r="AM72" s="48">
        <f>Curves!AC73</f>
        <v>0.22</v>
      </c>
      <c r="AN72" s="48">
        <f>Curves!AQ73</f>
        <v>0</v>
      </c>
      <c r="AO72" s="48">
        <f>Curves!AD73</f>
        <v>-0.5</v>
      </c>
      <c r="AP72" s="48">
        <f>Curves!AP73</f>
        <v>0.155</v>
      </c>
      <c r="AQ72" s="48">
        <f>Curves!AA73</f>
        <v>0.16</v>
      </c>
      <c r="AR72" s="48">
        <f>Curves!AG73</f>
        <v>0</v>
      </c>
      <c r="AS72" s="48">
        <f>Curves!Y73</f>
        <v>0.16</v>
      </c>
      <c r="AT72" s="48">
        <f>Curves!AJ73</f>
        <v>0</v>
      </c>
      <c r="AU72" s="48">
        <f>Curves!AB73</f>
        <v>0.22</v>
      </c>
      <c r="AV72" s="48">
        <f>Curves!AH73</f>
        <v>0</v>
      </c>
      <c r="AW72" s="48">
        <f>Curves!Z73</f>
        <v>7.0000000000000007E-2</v>
      </c>
      <c r="AX72" s="48">
        <f>Curves!AI73</f>
        <v>5.0000000000000001E-3</v>
      </c>
      <c r="AY72" s="48">
        <f>Curves!Z73</f>
        <v>7.0000000000000007E-2</v>
      </c>
      <c r="AZ72" s="48">
        <f>Curves!AK73</f>
        <v>5.0000000000000001E-3</v>
      </c>
      <c r="BA72" s="48">
        <f>Curves!Z73</f>
        <v>7.0000000000000007E-2</v>
      </c>
      <c r="BB72" s="48">
        <f>Curves!AL73</f>
        <v>0.04</v>
      </c>
      <c r="BC72" s="48">
        <f>Curves!Z73</f>
        <v>7.0000000000000007E-2</v>
      </c>
      <c r="BD72" s="48">
        <f>Curves!AO73</f>
        <v>0</v>
      </c>
      <c r="BE72" s="48">
        <f>Curves!AC73</f>
        <v>0.22</v>
      </c>
      <c r="BF72" s="48">
        <f>Curves!AR73</f>
        <v>0.04</v>
      </c>
      <c r="BG72" s="48">
        <f>Curves!Z73</f>
        <v>7.0000000000000007E-2</v>
      </c>
      <c r="BH72" s="48">
        <f>Curves!AM73</f>
        <v>7.4999999999999997E-3</v>
      </c>
      <c r="BI72" s="48">
        <f t="shared" si="13"/>
        <v>0.16</v>
      </c>
      <c r="BJ72" s="48">
        <f t="shared" si="14"/>
        <v>0</v>
      </c>
      <c r="BK72" s="48">
        <v>0</v>
      </c>
      <c r="BL72" s="48">
        <f t="shared" si="15"/>
        <v>0.17</v>
      </c>
      <c r="BM72" s="48">
        <v>0</v>
      </c>
      <c r="BN72" s="48">
        <f t="shared" si="16"/>
        <v>0.215</v>
      </c>
      <c r="BO72" s="48">
        <f t="shared" si="17"/>
        <v>0.01</v>
      </c>
      <c r="BP72" s="48">
        <v>0</v>
      </c>
      <c r="BQ72" s="48">
        <f t="shared" si="18"/>
        <v>0.16</v>
      </c>
      <c r="BR72" s="48">
        <f t="shared" si="19"/>
        <v>0.16</v>
      </c>
      <c r="BS72" s="48">
        <f t="shared" si="20"/>
        <v>0.17</v>
      </c>
      <c r="BT72" s="48">
        <f>Curves!AE73</f>
        <v>2.0929000000000003E-2</v>
      </c>
      <c r="BU72" s="48">
        <v>0</v>
      </c>
      <c r="BV72" s="48">
        <f t="shared" si="21"/>
        <v>7.0000000000000007E-2</v>
      </c>
      <c r="BW72" s="48">
        <f>Curves!AN73</f>
        <v>0</v>
      </c>
      <c r="BX72" s="48">
        <f t="shared" ref="BX72:BX135" si="22">AQ72</f>
        <v>0.16</v>
      </c>
      <c r="BY72" s="48">
        <f>Curves!AS73</f>
        <v>0</v>
      </c>
      <c r="BZ72" s="48">
        <f t="shared" si="11"/>
        <v>7.0000000000000007E-2</v>
      </c>
      <c r="CA72" s="48">
        <f t="shared" si="12"/>
        <v>0.04</v>
      </c>
      <c r="CB72" s="48"/>
      <c r="CC72" s="48"/>
      <c r="CD72" s="49"/>
      <c r="CE72" s="48"/>
      <c r="CF72" s="49"/>
      <c r="CG72" s="48"/>
      <c r="CH72" s="48"/>
      <c r="CI72" s="48"/>
      <c r="CJ72" s="48"/>
      <c r="CK72" s="48"/>
    </row>
    <row r="73" spans="1:89">
      <c r="A73">
        <v>0.64267433122950712</v>
      </c>
      <c r="B73" t="str">
        <f t="shared" ref="B73:B136" si="23">(D73 &amp; E73 &amp; F73 &amp; G73 &amp; H73 &amp; I73 &amp; J73 &amp; K73 &amp; L73 &amp; M73 &amp; N73 &amp; O73 &amp; P73 &amp; Q73 &amp; R73 &amp; S73 &amp; T73 &amp; U73 &amp; V73 &amp; W73 &amp; X73 &amp; Y73 &amp; Z73 &amp; AA73 &amp; AB73 &amp; AC73 &amp; AD73 &amp; AE73 &amp; AF73 &amp; AG73 &amp; AH73 &amp; AI73 &amp; AJ73 &amp; AK73 &amp; AL73 &amp; AM73 &amp; AN73 &amp; AO73 &amp; AP73 &amp; AQ73 &amp; AR73 &amp; AS73 &amp; AT73 &amp; AU73 &amp; AV73 &amp; AW73 &amp; AX73 &amp; AY73 &amp; AZ73 &amp; BA73 &amp; BB73 &amp; BC73 &amp; BD73 &amp; BE73 &amp; BF73 &amp; BG73 &amp; BH73 &amp; BI73 &amp; BJ73 &amp; BK73 &amp; BL73 &amp; BM73 &amp; BN73 &amp; BO73 &amp; BP73 &amp; BQ73 &amp; BR73 &amp; BS73 &amp; BT73 &amp; BU73 &amp; BV73 &amp; BW73 &amp; BX73 &amp; BY73 &amp; BZ73 &amp; CA73)</f>
        <v>0.1700.1700.16500.1950-0.0300.02500.1700.21500.1600.1600.16500.1700.13500.1650.0050.1950.0050.170.0050.170.1950.1650.220-0.50.1550.1600.1600.2200.070.0050.070.0050.070.040.0700.220.040.070.010.16000.1700.2150.0100.160.160.170.02048900.0700.1600.070.04</v>
      </c>
      <c r="C73" s="21">
        <v>38899</v>
      </c>
      <c r="D73" s="48">
        <f>Curves!D74</f>
        <v>0.17</v>
      </c>
      <c r="E73" s="48">
        <v>0</v>
      </c>
      <c r="F73" s="48">
        <f>Curves!I74</f>
        <v>0.17</v>
      </c>
      <c r="G73" s="48">
        <v>0</v>
      </c>
      <c r="H73" s="48">
        <f>Curves!P74</f>
        <v>0.16500000000000001</v>
      </c>
      <c r="I73" s="48">
        <v>0</v>
      </c>
      <c r="J73" s="48">
        <f>Curves!L74</f>
        <v>0.19500000000000001</v>
      </c>
      <c r="K73" s="48">
        <v>0</v>
      </c>
      <c r="L73" s="48">
        <f>Curves!U74</f>
        <v>-0.03</v>
      </c>
      <c r="M73" s="48">
        <v>0</v>
      </c>
      <c r="N73" s="48">
        <f>Curves!V74</f>
        <v>2.5000000000000001E-2</v>
      </c>
      <c r="O73" s="48">
        <v>0</v>
      </c>
      <c r="P73" s="48">
        <f>Curves!W74</f>
        <v>0.17</v>
      </c>
      <c r="Q73" s="48">
        <v>0</v>
      </c>
      <c r="R73" s="48">
        <f>Curves!O74</f>
        <v>0.215</v>
      </c>
      <c r="S73" s="48">
        <v>0</v>
      </c>
      <c r="T73" s="48">
        <f>Curves!F74</f>
        <v>0.16</v>
      </c>
      <c r="U73" s="48">
        <v>0</v>
      </c>
      <c r="V73" s="48">
        <f>Curves!H74</f>
        <v>0.16</v>
      </c>
      <c r="W73" s="48">
        <v>0</v>
      </c>
      <c r="X73" s="48">
        <f>Curves!S74</f>
        <v>0.16500000000000001</v>
      </c>
      <c r="Y73" s="48">
        <v>0</v>
      </c>
      <c r="Z73" s="48">
        <f>Curves!K74</f>
        <v>0.17</v>
      </c>
      <c r="AA73" s="48">
        <v>0</v>
      </c>
      <c r="AB73" s="48">
        <f>Curves!G74</f>
        <v>0.13500000000000001</v>
      </c>
      <c r="AC73" s="48">
        <v>0</v>
      </c>
      <c r="AD73" s="48">
        <f>Curves!R74</f>
        <v>0.16500000000000001</v>
      </c>
      <c r="AE73" s="48">
        <v>5.0000000000000001E-3</v>
      </c>
      <c r="AF73" s="48">
        <f>Curves!N74</f>
        <v>0.19500000000000001</v>
      </c>
      <c r="AG73" s="48">
        <v>5.0000000000000001E-3</v>
      </c>
      <c r="AH73" s="48">
        <f>Curves!J74</f>
        <v>0.17</v>
      </c>
      <c r="AI73" s="48">
        <v>5.0000000000000001E-3</v>
      </c>
      <c r="AJ73" s="48">
        <f>Curves!E74</f>
        <v>0.17</v>
      </c>
      <c r="AK73" s="48">
        <f>Curves!M74</f>
        <v>0.19500000000000001</v>
      </c>
      <c r="AL73" s="48">
        <f>Curves!Q74</f>
        <v>0.16500000000000001</v>
      </c>
      <c r="AM73" s="48">
        <f>Curves!AC74</f>
        <v>0.22</v>
      </c>
      <c r="AN73" s="48">
        <f>Curves!AQ74</f>
        <v>0</v>
      </c>
      <c r="AO73" s="48">
        <f>Curves!AD74</f>
        <v>-0.5</v>
      </c>
      <c r="AP73" s="48">
        <f>Curves!AP74</f>
        <v>0.155</v>
      </c>
      <c r="AQ73" s="48">
        <f>Curves!AA74</f>
        <v>0.16</v>
      </c>
      <c r="AR73" s="48">
        <f>Curves!AG74</f>
        <v>0</v>
      </c>
      <c r="AS73" s="48">
        <f>Curves!Y74</f>
        <v>0.16</v>
      </c>
      <c r="AT73" s="48">
        <f>Curves!AJ74</f>
        <v>0</v>
      </c>
      <c r="AU73" s="48">
        <f>Curves!AB74</f>
        <v>0.22</v>
      </c>
      <c r="AV73" s="48">
        <f>Curves!AH74</f>
        <v>0</v>
      </c>
      <c r="AW73" s="48">
        <f>Curves!Z74</f>
        <v>7.0000000000000007E-2</v>
      </c>
      <c r="AX73" s="48">
        <f>Curves!AI74</f>
        <v>5.0000000000000001E-3</v>
      </c>
      <c r="AY73" s="48">
        <f>Curves!Z74</f>
        <v>7.0000000000000007E-2</v>
      </c>
      <c r="AZ73" s="48">
        <f>Curves!AK74</f>
        <v>5.0000000000000001E-3</v>
      </c>
      <c r="BA73" s="48">
        <f>Curves!Z74</f>
        <v>7.0000000000000007E-2</v>
      </c>
      <c r="BB73" s="48">
        <f>Curves!AL74</f>
        <v>0.04</v>
      </c>
      <c r="BC73" s="48">
        <f>Curves!Z74</f>
        <v>7.0000000000000007E-2</v>
      </c>
      <c r="BD73" s="48">
        <f>Curves!AO74</f>
        <v>0</v>
      </c>
      <c r="BE73" s="48">
        <f>Curves!AC74</f>
        <v>0.22</v>
      </c>
      <c r="BF73" s="48">
        <f>Curves!AR74</f>
        <v>0.04</v>
      </c>
      <c r="BG73" s="48">
        <f>Curves!Z74</f>
        <v>7.0000000000000007E-2</v>
      </c>
      <c r="BH73" s="48">
        <f>Curves!AM74</f>
        <v>0.01</v>
      </c>
      <c r="BI73" s="48">
        <f t="shared" si="13"/>
        <v>0.16</v>
      </c>
      <c r="BJ73" s="48">
        <f t="shared" si="14"/>
        <v>0</v>
      </c>
      <c r="BK73" s="48">
        <v>0</v>
      </c>
      <c r="BL73" s="48">
        <f t="shared" si="15"/>
        <v>0.17</v>
      </c>
      <c r="BM73" s="48">
        <v>0</v>
      </c>
      <c r="BN73" s="48">
        <f t="shared" si="16"/>
        <v>0.215</v>
      </c>
      <c r="BO73" s="48">
        <f t="shared" si="17"/>
        <v>0.01</v>
      </c>
      <c r="BP73" s="48">
        <v>0</v>
      </c>
      <c r="BQ73" s="48">
        <f t="shared" si="18"/>
        <v>0.16</v>
      </c>
      <c r="BR73" s="48">
        <f t="shared" si="19"/>
        <v>0.16</v>
      </c>
      <c r="BS73" s="48">
        <f t="shared" si="20"/>
        <v>0.17</v>
      </c>
      <c r="BT73" s="48">
        <f>Curves!AE74</f>
        <v>2.0489000000000007E-2</v>
      </c>
      <c r="BU73" s="48">
        <v>0</v>
      </c>
      <c r="BV73" s="48">
        <f t="shared" si="21"/>
        <v>7.0000000000000007E-2</v>
      </c>
      <c r="BW73" s="48">
        <f>Curves!AN74</f>
        <v>0</v>
      </c>
      <c r="BX73" s="48">
        <f t="shared" si="22"/>
        <v>0.16</v>
      </c>
      <c r="BY73" s="48">
        <f>Curves!AS74</f>
        <v>0</v>
      </c>
      <c r="BZ73" s="48">
        <f t="shared" si="11"/>
        <v>7.0000000000000007E-2</v>
      </c>
      <c r="CA73" s="48">
        <f t="shared" si="12"/>
        <v>0.04</v>
      </c>
      <c r="CB73" s="48"/>
      <c r="CC73" s="48"/>
      <c r="CD73" s="49"/>
      <c r="CE73" s="48"/>
      <c r="CF73" s="49"/>
      <c r="CG73" s="48"/>
      <c r="CH73" s="48"/>
      <c r="CI73" s="48"/>
      <c r="CJ73" s="48"/>
      <c r="CK73" s="48"/>
    </row>
    <row r="74" spans="1:89">
      <c r="A74">
        <v>0.63862182346651841</v>
      </c>
      <c r="B74" t="str">
        <f t="shared" si="23"/>
        <v>0.1700.1700.16500.1950-0.0300.02500.1700.21500.1600.1600.16500.1700.13500.1650.0050.1950.0050.170.0050.170.1950.1650.220-0.50.1550.1600.1600.2200.070.0050.070.0050.070.040.0700.220.040.070.01250.16000.1700.2150.0100.160.160.170.01996100.0700.1600.070.04</v>
      </c>
      <c r="C74" s="21">
        <v>38930</v>
      </c>
      <c r="D74" s="48">
        <f>Curves!D75</f>
        <v>0.17</v>
      </c>
      <c r="E74" s="48">
        <v>0</v>
      </c>
      <c r="F74" s="48">
        <f>Curves!I75</f>
        <v>0.17</v>
      </c>
      <c r="G74" s="48">
        <v>0</v>
      </c>
      <c r="H74" s="48">
        <f>Curves!P75</f>
        <v>0.16500000000000001</v>
      </c>
      <c r="I74" s="48">
        <v>0</v>
      </c>
      <c r="J74" s="48">
        <f>Curves!L75</f>
        <v>0.19500000000000001</v>
      </c>
      <c r="K74" s="48">
        <v>0</v>
      </c>
      <c r="L74" s="48">
        <f>Curves!U75</f>
        <v>-0.03</v>
      </c>
      <c r="M74" s="48">
        <v>0</v>
      </c>
      <c r="N74" s="48">
        <f>Curves!V75</f>
        <v>2.5000000000000001E-2</v>
      </c>
      <c r="O74" s="48">
        <v>0</v>
      </c>
      <c r="P74" s="48">
        <f>Curves!W75</f>
        <v>0.17</v>
      </c>
      <c r="Q74" s="48">
        <v>0</v>
      </c>
      <c r="R74" s="48">
        <f>Curves!O75</f>
        <v>0.215</v>
      </c>
      <c r="S74" s="48">
        <v>0</v>
      </c>
      <c r="T74" s="48">
        <f>Curves!F75</f>
        <v>0.16</v>
      </c>
      <c r="U74" s="48">
        <v>0</v>
      </c>
      <c r="V74" s="48">
        <f>Curves!H75</f>
        <v>0.16</v>
      </c>
      <c r="W74" s="48">
        <v>0</v>
      </c>
      <c r="X74" s="48">
        <f>Curves!S75</f>
        <v>0.16500000000000001</v>
      </c>
      <c r="Y74" s="48">
        <v>0</v>
      </c>
      <c r="Z74" s="48">
        <f>Curves!K75</f>
        <v>0.17</v>
      </c>
      <c r="AA74" s="48">
        <v>0</v>
      </c>
      <c r="AB74" s="48">
        <f>Curves!G75</f>
        <v>0.13500000000000001</v>
      </c>
      <c r="AC74" s="48">
        <v>0</v>
      </c>
      <c r="AD74" s="48">
        <f>Curves!R75</f>
        <v>0.16500000000000001</v>
      </c>
      <c r="AE74" s="48">
        <v>5.0000000000000001E-3</v>
      </c>
      <c r="AF74" s="48">
        <f>Curves!N75</f>
        <v>0.19500000000000001</v>
      </c>
      <c r="AG74" s="48">
        <v>5.0000000000000001E-3</v>
      </c>
      <c r="AH74" s="48">
        <f>Curves!J75</f>
        <v>0.17</v>
      </c>
      <c r="AI74" s="48">
        <v>5.0000000000000001E-3</v>
      </c>
      <c r="AJ74" s="48">
        <f>Curves!E75</f>
        <v>0.17</v>
      </c>
      <c r="AK74" s="48">
        <f>Curves!M75</f>
        <v>0.19500000000000001</v>
      </c>
      <c r="AL74" s="48">
        <f>Curves!Q75</f>
        <v>0.16500000000000001</v>
      </c>
      <c r="AM74" s="48">
        <f>Curves!AC75</f>
        <v>0.22</v>
      </c>
      <c r="AN74" s="48">
        <f>Curves!AQ75</f>
        <v>0</v>
      </c>
      <c r="AO74" s="48">
        <f>Curves!AD75</f>
        <v>-0.5</v>
      </c>
      <c r="AP74" s="48">
        <f>Curves!AP75</f>
        <v>0.155</v>
      </c>
      <c r="AQ74" s="48">
        <f>Curves!AA75</f>
        <v>0.16</v>
      </c>
      <c r="AR74" s="48">
        <f>Curves!AG75</f>
        <v>0</v>
      </c>
      <c r="AS74" s="48">
        <f>Curves!Y75</f>
        <v>0.16</v>
      </c>
      <c r="AT74" s="48">
        <f>Curves!AJ75</f>
        <v>0</v>
      </c>
      <c r="AU74" s="48">
        <f>Curves!AB75</f>
        <v>0.22</v>
      </c>
      <c r="AV74" s="48">
        <f>Curves!AH75</f>
        <v>0</v>
      </c>
      <c r="AW74" s="48">
        <f>Curves!Z75</f>
        <v>7.0000000000000007E-2</v>
      </c>
      <c r="AX74" s="48">
        <f>Curves!AI75</f>
        <v>5.0000000000000001E-3</v>
      </c>
      <c r="AY74" s="48">
        <f>Curves!Z75</f>
        <v>7.0000000000000007E-2</v>
      </c>
      <c r="AZ74" s="48">
        <f>Curves!AK75</f>
        <v>5.0000000000000001E-3</v>
      </c>
      <c r="BA74" s="48">
        <f>Curves!Z75</f>
        <v>7.0000000000000007E-2</v>
      </c>
      <c r="BB74" s="48">
        <f>Curves!AL75</f>
        <v>0.04</v>
      </c>
      <c r="BC74" s="48">
        <f>Curves!Z75</f>
        <v>7.0000000000000007E-2</v>
      </c>
      <c r="BD74" s="48">
        <f>Curves!AO75</f>
        <v>0</v>
      </c>
      <c r="BE74" s="48">
        <f>Curves!AC75</f>
        <v>0.22</v>
      </c>
      <c r="BF74" s="48">
        <f>Curves!AR75</f>
        <v>0.04</v>
      </c>
      <c r="BG74" s="48">
        <f>Curves!Z75</f>
        <v>7.0000000000000007E-2</v>
      </c>
      <c r="BH74" s="48">
        <f>Curves!AM75</f>
        <v>1.2500000000000001E-2</v>
      </c>
      <c r="BI74" s="48">
        <f t="shared" si="13"/>
        <v>0.16</v>
      </c>
      <c r="BJ74" s="48">
        <f t="shared" si="14"/>
        <v>0</v>
      </c>
      <c r="BK74" s="48">
        <v>0</v>
      </c>
      <c r="BL74" s="48">
        <f t="shared" si="15"/>
        <v>0.17</v>
      </c>
      <c r="BM74" s="48">
        <v>0</v>
      </c>
      <c r="BN74" s="48">
        <f t="shared" si="16"/>
        <v>0.215</v>
      </c>
      <c r="BO74" s="48">
        <f t="shared" si="17"/>
        <v>0.01</v>
      </c>
      <c r="BP74" s="48">
        <v>0</v>
      </c>
      <c r="BQ74" s="48">
        <f t="shared" si="18"/>
        <v>0.16</v>
      </c>
      <c r="BR74" s="48">
        <f t="shared" si="19"/>
        <v>0.16</v>
      </c>
      <c r="BS74" s="48">
        <f t="shared" si="20"/>
        <v>0.17</v>
      </c>
      <c r="BT74" s="48">
        <f>Curves!AE75</f>
        <v>1.9961000000000007E-2</v>
      </c>
      <c r="BU74" s="48">
        <v>0</v>
      </c>
      <c r="BV74" s="48">
        <f t="shared" si="21"/>
        <v>7.0000000000000007E-2</v>
      </c>
      <c r="BW74" s="48">
        <f>Curves!AN75</f>
        <v>0</v>
      </c>
      <c r="BX74" s="48">
        <f t="shared" si="22"/>
        <v>0.16</v>
      </c>
      <c r="BY74" s="48">
        <f>Curves!AS75</f>
        <v>0</v>
      </c>
      <c r="BZ74" s="48">
        <f t="shared" ref="BZ74:BZ137" si="24">BA74</f>
        <v>7.0000000000000007E-2</v>
      </c>
      <c r="CA74" s="48">
        <f t="shared" ref="CA74:CA137" si="25">BB74</f>
        <v>0.04</v>
      </c>
      <c r="CB74" s="48"/>
      <c r="CC74" s="48"/>
      <c r="CD74" s="49"/>
      <c r="CE74" s="48"/>
      <c r="CF74" s="49"/>
      <c r="CG74" s="48"/>
      <c r="CH74" s="48"/>
      <c r="CI74" s="48"/>
      <c r="CJ74" s="48"/>
      <c r="CK74" s="48"/>
    </row>
    <row r="75" spans="1:89">
      <c r="A75">
        <v>0.63459221486284356</v>
      </c>
      <c r="B75" t="str">
        <f t="shared" si="23"/>
        <v>0.1700.1700.16500.1950-0.0300.02500.1700.21500.1600.1600.16500.1700.13500.1650.0050.1950.0050.170.0050.170.1950.1650.220-0.50.1550.1600.1600.2200.070.0050.070.0050.070.040.0700.220.040.070.01250.16000.1700.2150.0100.160.160.170.01981800.0700.1600.070.04</v>
      </c>
      <c r="C75" s="21">
        <v>38961</v>
      </c>
      <c r="D75" s="48">
        <f>Curves!D76</f>
        <v>0.17</v>
      </c>
      <c r="E75" s="48">
        <v>0</v>
      </c>
      <c r="F75" s="48">
        <f>Curves!I76</f>
        <v>0.17</v>
      </c>
      <c r="G75" s="48">
        <v>0</v>
      </c>
      <c r="H75" s="48">
        <f>Curves!P76</f>
        <v>0.16500000000000001</v>
      </c>
      <c r="I75" s="48">
        <v>0</v>
      </c>
      <c r="J75" s="48">
        <f>Curves!L76</f>
        <v>0.19500000000000001</v>
      </c>
      <c r="K75" s="48">
        <v>0</v>
      </c>
      <c r="L75" s="48">
        <f>Curves!U76</f>
        <v>-0.03</v>
      </c>
      <c r="M75" s="48">
        <v>0</v>
      </c>
      <c r="N75" s="48">
        <f>Curves!V76</f>
        <v>2.5000000000000001E-2</v>
      </c>
      <c r="O75" s="48">
        <v>0</v>
      </c>
      <c r="P75" s="48">
        <f>Curves!W76</f>
        <v>0.17</v>
      </c>
      <c r="Q75" s="48">
        <v>0</v>
      </c>
      <c r="R75" s="48">
        <f>Curves!O76</f>
        <v>0.215</v>
      </c>
      <c r="S75" s="48">
        <v>0</v>
      </c>
      <c r="T75" s="48">
        <f>Curves!F76</f>
        <v>0.16</v>
      </c>
      <c r="U75" s="48">
        <v>0</v>
      </c>
      <c r="V75" s="48">
        <f>Curves!H76</f>
        <v>0.16</v>
      </c>
      <c r="W75" s="48">
        <v>0</v>
      </c>
      <c r="X75" s="48">
        <f>Curves!S76</f>
        <v>0.16500000000000001</v>
      </c>
      <c r="Y75" s="48">
        <v>0</v>
      </c>
      <c r="Z75" s="48">
        <f>Curves!K76</f>
        <v>0.17</v>
      </c>
      <c r="AA75" s="48">
        <v>0</v>
      </c>
      <c r="AB75" s="48">
        <f>Curves!G76</f>
        <v>0.13500000000000001</v>
      </c>
      <c r="AC75" s="48">
        <v>0</v>
      </c>
      <c r="AD75" s="48">
        <f>Curves!R76</f>
        <v>0.16500000000000001</v>
      </c>
      <c r="AE75" s="48">
        <v>5.0000000000000001E-3</v>
      </c>
      <c r="AF75" s="48">
        <f>Curves!N76</f>
        <v>0.19500000000000001</v>
      </c>
      <c r="AG75" s="48">
        <v>5.0000000000000001E-3</v>
      </c>
      <c r="AH75" s="48">
        <f>Curves!J76</f>
        <v>0.17</v>
      </c>
      <c r="AI75" s="48">
        <v>5.0000000000000001E-3</v>
      </c>
      <c r="AJ75" s="48">
        <f>Curves!E76</f>
        <v>0.17</v>
      </c>
      <c r="AK75" s="48">
        <f>Curves!M76</f>
        <v>0.19500000000000001</v>
      </c>
      <c r="AL75" s="48">
        <f>Curves!Q76</f>
        <v>0.16500000000000001</v>
      </c>
      <c r="AM75" s="48">
        <f>Curves!AC76</f>
        <v>0.22</v>
      </c>
      <c r="AN75" s="48">
        <f>Curves!AQ76</f>
        <v>0</v>
      </c>
      <c r="AO75" s="48">
        <f>Curves!AD76</f>
        <v>-0.5</v>
      </c>
      <c r="AP75" s="48">
        <f>Curves!AP76</f>
        <v>0.155</v>
      </c>
      <c r="AQ75" s="48">
        <f>Curves!AA76</f>
        <v>0.16</v>
      </c>
      <c r="AR75" s="48">
        <f>Curves!AG76</f>
        <v>0</v>
      </c>
      <c r="AS75" s="48">
        <f>Curves!Y76</f>
        <v>0.16</v>
      </c>
      <c r="AT75" s="48">
        <f>Curves!AJ76</f>
        <v>0</v>
      </c>
      <c r="AU75" s="48">
        <f>Curves!AB76</f>
        <v>0.22</v>
      </c>
      <c r="AV75" s="48">
        <f>Curves!AH76</f>
        <v>0</v>
      </c>
      <c r="AW75" s="48">
        <f>Curves!Z76</f>
        <v>7.0000000000000007E-2</v>
      </c>
      <c r="AX75" s="48">
        <f>Curves!AI76</f>
        <v>5.0000000000000001E-3</v>
      </c>
      <c r="AY75" s="48">
        <f>Curves!Z76</f>
        <v>7.0000000000000007E-2</v>
      </c>
      <c r="AZ75" s="48">
        <f>Curves!AK76</f>
        <v>5.0000000000000001E-3</v>
      </c>
      <c r="BA75" s="48">
        <f>Curves!Z76</f>
        <v>7.0000000000000007E-2</v>
      </c>
      <c r="BB75" s="48">
        <f>Curves!AL76</f>
        <v>0.04</v>
      </c>
      <c r="BC75" s="48">
        <f>Curves!Z76</f>
        <v>7.0000000000000007E-2</v>
      </c>
      <c r="BD75" s="48">
        <f>Curves!AO76</f>
        <v>0</v>
      </c>
      <c r="BE75" s="48">
        <f>Curves!AC76</f>
        <v>0.22</v>
      </c>
      <c r="BF75" s="48">
        <f>Curves!AR76</f>
        <v>0.04</v>
      </c>
      <c r="BG75" s="48">
        <f>Curves!Z76</f>
        <v>7.0000000000000007E-2</v>
      </c>
      <c r="BH75" s="48">
        <f>Curves!AM76</f>
        <v>1.2500000000000001E-2</v>
      </c>
      <c r="BI75" s="48">
        <f t="shared" si="13"/>
        <v>0.16</v>
      </c>
      <c r="BJ75" s="48">
        <f t="shared" si="14"/>
        <v>0</v>
      </c>
      <c r="BK75" s="48">
        <v>0</v>
      </c>
      <c r="BL75" s="48">
        <f t="shared" si="15"/>
        <v>0.17</v>
      </c>
      <c r="BM75" s="48">
        <v>0</v>
      </c>
      <c r="BN75" s="48">
        <f t="shared" si="16"/>
        <v>0.215</v>
      </c>
      <c r="BO75" s="48">
        <f t="shared" si="17"/>
        <v>0.01</v>
      </c>
      <c r="BP75" s="48">
        <v>0</v>
      </c>
      <c r="BQ75" s="48">
        <f t="shared" si="18"/>
        <v>0.16</v>
      </c>
      <c r="BR75" s="48">
        <f t="shared" si="19"/>
        <v>0.16</v>
      </c>
      <c r="BS75" s="48">
        <f t="shared" si="20"/>
        <v>0.17</v>
      </c>
      <c r="BT75" s="48">
        <f>Curves!AE76</f>
        <v>1.9818000000000009E-2</v>
      </c>
      <c r="BU75" s="48">
        <v>0</v>
      </c>
      <c r="BV75" s="48">
        <f t="shared" si="21"/>
        <v>7.0000000000000007E-2</v>
      </c>
      <c r="BW75" s="48">
        <f>Curves!AN76</f>
        <v>0</v>
      </c>
      <c r="BX75" s="48">
        <f t="shared" si="22"/>
        <v>0.16</v>
      </c>
      <c r="BY75" s="48">
        <f>Curves!AS76</f>
        <v>0</v>
      </c>
      <c r="BZ75" s="48">
        <f t="shared" si="24"/>
        <v>7.0000000000000007E-2</v>
      </c>
      <c r="CA75" s="48">
        <f t="shared" si="25"/>
        <v>0.04</v>
      </c>
      <c r="CB75" s="48"/>
      <c r="CC75" s="48"/>
      <c r="CD75" s="49"/>
      <c r="CE75" s="48"/>
      <c r="CF75" s="49"/>
      <c r="CG75" s="48"/>
      <c r="CH75" s="48"/>
      <c r="CI75" s="48"/>
      <c r="CJ75" s="48"/>
      <c r="CK75" s="48"/>
    </row>
    <row r="76" spans="1:89">
      <c r="A76">
        <v>0.63071429228639464</v>
      </c>
      <c r="B76" t="str">
        <f t="shared" si="23"/>
        <v>0.1700.1700.16500.1950-0.0300.02500.1700.21500.1600.1600.16500.1700.13500.1650.0050.1950.0050.170.0050.170.1950.1650.220-0.50.1550.1600.1600.2200.070.0050.070.0050.070.040.0700.220.040.070.01250.16000.1700.2150.0100.160.160.170.01945500.0700.1600.070.04</v>
      </c>
      <c r="C76" s="21">
        <v>38991</v>
      </c>
      <c r="D76" s="48">
        <f>Curves!D77</f>
        <v>0.17</v>
      </c>
      <c r="E76" s="48">
        <v>0</v>
      </c>
      <c r="F76" s="48">
        <f>Curves!I77</f>
        <v>0.17</v>
      </c>
      <c r="G76" s="48">
        <v>0</v>
      </c>
      <c r="H76" s="48">
        <f>Curves!P77</f>
        <v>0.16500000000000001</v>
      </c>
      <c r="I76" s="48">
        <v>0</v>
      </c>
      <c r="J76" s="48">
        <f>Curves!L77</f>
        <v>0.19500000000000001</v>
      </c>
      <c r="K76" s="48">
        <v>0</v>
      </c>
      <c r="L76" s="48">
        <f>Curves!U77</f>
        <v>-0.03</v>
      </c>
      <c r="M76" s="48">
        <v>0</v>
      </c>
      <c r="N76" s="48">
        <f>Curves!V77</f>
        <v>2.5000000000000001E-2</v>
      </c>
      <c r="O76" s="48">
        <v>0</v>
      </c>
      <c r="P76" s="48">
        <f>Curves!W77</f>
        <v>0.17</v>
      </c>
      <c r="Q76" s="48">
        <v>0</v>
      </c>
      <c r="R76" s="48">
        <f>Curves!O77</f>
        <v>0.215</v>
      </c>
      <c r="S76" s="48">
        <v>0</v>
      </c>
      <c r="T76" s="48">
        <f>Curves!F77</f>
        <v>0.16</v>
      </c>
      <c r="U76" s="48">
        <v>0</v>
      </c>
      <c r="V76" s="48">
        <f>Curves!H77</f>
        <v>0.16</v>
      </c>
      <c r="W76" s="48">
        <v>0</v>
      </c>
      <c r="X76" s="48">
        <f>Curves!S77</f>
        <v>0.16500000000000001</v>
      </c>
      <c r="Y76" s="48">
        <v>0</v>
      </c>
      <c r="Z76" s="48">
        <f>Curves!K77</f>
        <v>0.17</v>
      </c>
      <c r="AA76" s="48">
        <v>0</v>
      </c>
      <c r="AB76" s="48">
        <f>Curves!G77</f>
        <v>0.13500000000000001</v>
      </c>
      <c r="AC76" s="48">
        <v>0</v>
      </c>
      <c r="AD76" s="48">
        <f>Curves!R77</f>
        <v>0.16500000000000001</v>
      </c>
      <c r="AE76" s="48">
        <v>5.0000000000000001E-3</v>
      </c>
      <c r="AF76" s="48">
        <f>Curves!N77</f>
        <v>0.19500000000000001</v>
      </c>
      <c r="AG76" s="48">
        <v>5.0000000000000001E-3</v>
      </c>
      <c r="AH76" s="48">
        <f>Curves!J77</f>
        <v>0.17</v>
      </c>
      <c r="AI76" s="48">
        <v>5.0000000000000001E-3</v>
      </c>
      <c r="AJ76" s="48">
        <f>Curves!E77</f>
        <v>0.17</v>
      </c>
      <c r="AK76" s="48">
        <f>Curves!M77</f>
        <v>0.19500000000000001</v>
      </c>
      <c r="AL76" s="48">
        <f>Curves!Q77</f>
        <v>0.16500000000000001</v>
      </c>
      <c r="AM76" s="48">
        <f>Curves!AC77</f>
        <v>0.22</v>
      </c>
      <c r="AN76" s="48">
        <f>Curves!AQ77</f>
        <v>0</v>
      </c>
      <c r="AO76" s="48">
        <f>Curves!AD77</f>
        <v>-0.5</v>
      </c>
      <c r="AP76" s="48">
        <f>Curves!AP77</f>
        <v>0.155</v>
      </c>
      <c r="AQ76" s="48">
        <f>Curves!AA77</f>
        <v>0.16</v>
      </c>
      <c r="AR76" s="48">
        <f>Curves!AG77</f>
        <v>0</v>
      </c>
      <c r="AS76" s="48">
        <f>Curves!Y77</f>
        <v>0.16</v>
      </c>
      <c r="AT76" s="48">
        <f>Curves!AJ77</f>
        <v>0</v>
      </c>
      <c r="AU76" s="48">
        <f>Curves!AB77</f>
        <v>0.22</v>
      </c>
      <c r="AV76" s="48">
        <f>Curves!AH77</f>
        <v>0</v>
      </c>
      <c r="AW76" s="48">
        <f>Curves!Z77</f>
        <v>7.0000000000000007E-2</v>
      </c>
      <c r="AX76" s="48">
        <f>Curves!AI77</f>
        <v>5.0000000000000001E-3</v>
      </c>
      <c r="AY76" s="48">
        <f>Curves!Z77</f>
        <v>7.0000000000000007E-2</v>
      </c>
      <c r="AZ76" s="48">
        <f>Curves!AK77</f>
        <v>5.0000000000000001E-3</v>
      </c>
      <c r="BA76" s="48">
        <f>Curves!Z77</f>
        <v>7.0000000000000007E-2</v>
      </c>
      <c r="BB76" s="48">
        <f>Curves!AL77</f>
        <v>0.04</v>
      </c>
      <c r="BC76" s="48">
        <f>Curves!Z77</f>
        <v>7.0000000000000007E-2</v>
      </c>
      <c r="BD76" s="48">
        <f>Curves!AO77</f>
        <v>0</v>
      </c>
      <c r="BE76" s="48">
        <f>Curves!AC77</f>
        <v>0.22</v>
      </c>
      <c r="BF76" s="48">
        <f>Curves!AR77</f>
        <v>0.04</v>
      </c>
      <c r="BG76" s="48">
        <f>Curves!Z77</f>
        <v>7.0000000000000007E-2</v>
      </c>
      <c r="BH76" s="48">
        <f>Curves!AM77</f>
        <v>1.2500000000000001E-2</v>
      </c>
      <c r="BI76" s="48">
        <f t="shared" si="13"/>
        <v>0.16</v>
      </c>
      <c r="BJ76" s="48">
        <f t="shared" si="14"/>
        <v>0</v>
      </c>
      <c r="BK76" s="48">
        <v>0</v>
      </c>
      <c r="BL76" s="48">
        <f t="shared" si="15"/>
        <v>0.17</v>
      </c>
      <c r="BM76" s="48">
        <v>0</v>
      </c>
      <c r="BN76" s="48">
        <f t="shared" si="16"/>
        <v>0.215</v>
      </c>
      <c r="BO76" s="48">
        <f t="shared" si="17"/>
        <v>0.01</v>
      </c>
      <c r="BP76" s="48">
        <v>0</v>
      </c>
      <c r="BQ76" s="48">
        <f t="shared" si="18"/>
        <v>0.16</v>
      </c>
      <c r="BR76" s="48">
        <f t="shared" si="19"/>
        <v>0.16</v>
      </c>
      <c r="BS76" s="48">
        <f t="shared" si="20"/>
        <v>0.17</v>
      </c>
      <c r="BT76" s="48">
        <f>Curves!AE77</f>
        <v>1.9455E-2</v>
      </c>
      <c r="BU76" s="48">
        <v>0</v>
      </c>
      <c r="BV76" s="48">
        <f t="shared" si="21"/>
        <v>7.0000000000000007E-2</v>
      </c>
      <c r="BW76" s="48">
        <f>Curves!AN77</f>
        <v>0</v>
      </c>
      <c r="BX76" s="48">
        <f t="shared" si="22"/>
        <v>0.16</v>
      </c>
      <c r="BY76" s="48">
        <f>Curves!AS77</f>
        <v>0</v>
      </c>
      <c r="BZ76" s="48">
        <f t="shared" si="24"/>
        <v>7.0000000000000007E-2</v>
      </c>
      <c r="CA76" s="48">
        <f t="shared" si="25"/>
        <v>0.04</v>
      </c>
      <c r="CB76" s="48"/>
      <c r="CC76" s="48"/>
      <c r="CD76" s="49"/>
      <c r="CE76" s="48"/>
      <c r="CF76" s="49"/>
      <c r="CG76" s="48"/>
      <c r="CH76" s="48"/>
      <c r="CI76" s="48"/>
      <c r="CJ76" s="48"/>
      <c r="CK76" s="48"/>
    </row>
    <row r="77" spans="1:89">
      <c r="A77">
        <v>0.62672942008801091</v>
      </c>
      <c r="B77" t="str">
        <f t="shared" si="23"/>
        <v>0.2300.38500.48500.38500.0700.12500.23075200.41500.2200.2200.50500.38500.19500.4850.0050.3850.0050.3850.0050.230.3850.4850.360.005-0.470.1550.2100.2100.3600.120.020.120.020.120.050.1200.360.0550.120.0250.21000.2300.4150.0100.210.210.230.06762900.1200.2100.120.05</v>
      </c>
      <c r="C77" s="21">
        <v>39022</v>
      </c>
      <c r="D77" s="48">
        <f>Curves!D78</f>
        <v>0.22999999999999998</v>
      </c>
      <c r="E77" s="48">
        <v>0</v>
      </c>
      <c r="F77" s="48">
        <f>Curves!I78</f>
        <v>0.38500000000000001</v>
      </c>
      <c r="G77" s="48">
        <v>0</v>
      </c>
      <c r="H77" s="48">
        <f>Curves!P78</f>
        <v>0.48499999999999999</v>
      </c>
      <c r="I77" s="48">
        <v>0</v>
      </c>
      <c r="J77" s="48">
        <f>Curves!L78</f>
        <v>0.38500000000000001</v>
      </c>
      <c r="K77" s="48">
        <v>0</v>
      </c>
      <c r="L77" s="48">
        <f>Curves!U78</f>
        <v>6.9999999999999979E-2</v>
      </c>
      <c r="M77" s="48">
        <v>0</v>
      </c>
      <c r="N77" s="48">
        <f>Curves!V78</f>
        <v>0.12499999999999997</v>
      </c>
      <c r="O77" s="48">
        <v>0</v>
      </c>
      <c r="P77" s="48">
        <f>Curves!W78</f>
        <v>0.23075200000000001</v>
      </c>
      <c r="Q77" s="48">
        <v>0</v>
      </c>
      <c r="R77" s="48">
        <f>Curves!O78</f>
        <v>0.41500000000000004</v>
      </c>
      <c r="S77" s="48">
        <v>0</v>
      </c>
      <c r="T77" s="48">
        <f>Curves!F78</f>
        <v>0.21999999999999997</v>
      </c>
      <c r="U77" s="48">
        <v>0</v>
      </c>
      <c r="V77" s="48">
        <f>Curves!H78</f>
        <v>0.21999999999999997</v>
      </c>
      <c r="W77" s="48">
        <v>0</v>
      </c>
      <c r="X77" s="48">
        <f>Curves!S78</f>
        <v>0.505</v>
      </c>
      <c r="Y77" s="48">
        <v>0</v>
      </c>
      <c r="Z77" s="48">
        <f>Curves!K78</f>
        <v>0.38500000000000001</v>
      </c>
      <c r="AA77" s="48">
        <v>0</v>
      </c>
      <c r="AB77" s="48">
        <f>Curves!G78</f>
        <v>0.19499999999999998</v>
      </c>
      <c r="AC77" s="48">
        <v>0</v>
      </c>
      <c r="AD77" s="48">
        <f>Curves!R78</f>
        <v>0.48499999999999999</v>
      </c>
      <c r="AE77" s="48">
        <v>5.0000000000000001E-3</v>
      </c>
      <c r="AF77" s="48">
        <f>Curves!N78</f>
        <v>0.38500000000000001</v>
      </c>
      <c r="AG77" s="48">
        <v>5.0000000000000001E-3</v>
      </c>
      <c r="AH77" s="48">
        <f>Curves!J78</f>
        <v>0.38500000000000001</v>
      </c>
      <c r="AI77" s="48">
        <v>5.0000000000000001E-3</v>
      </c>
      <c r="AJ77" s="48">
        <f>Curves!E78</f>
        <v>0.22999999999999998</v>
      </c>
      <c r="AK77" s="48">
        <f>Curves!M78</f>
        <v>0.38500000000000001</v>
      </c>
      <c r="AL77" s="48">
        <f>Curves!Q78</f>
        <v>0.48499999999999999</v>
      </c>
      <c r="AM77" s="48">
        <f>Curves!AC78</f>
        <v>0.36</v>
      </c>
      <c r="AN77" s="48">
        <f>Curves!AQ78</f>
        <v>5.0000000000000001E-3</v>
      </c>
      <c r="AO77" s="48">
        <f>Curves!AD78</f>
        <v>-0.47</v>
      </c>
      <c r="AP77" s="48">
        <f>Curves!AP78</f>
        <v>0.155</v>
      </c>
      <c r="AQ77" s="48">
        <f>Curves!AA78</f>
        <v>0.21</v>
      </c>
      <c r="AR77" s="48">
        <f>Curves!AG78</f>
        <v>0</v>
      </c>
      <c r="AS77" s="48">
        <f>Curves!Y78</f>
        <v>0.21</v>
      </c>
      <c r="AT77" s="48">
        <f>Curves!AJ78</f>
        <v>0</v>
      </c>
      <c r="AU77" s="48">
        <f>Curves!AB78</f>
        <v>0.36</v>
      </c>
      <c r="AV77" s="48">
        <f>Curves!AH78</f>
        <v>0</v>
      </c>
      <c r="AW77" s="48">
        <f>Curves!Z78</f>
        <v>0.12</v>
      </c>
      <c r="AX77" s="48">
        <f>Curves!AI78</f>
        <v>0.02</v>
      </c>
      <c r="AY77" s="48">
        <f>Curves!Z78</f>
        <v>0.12</v>
      </c>
      <c r="AZ77" s="48">
        <f>Curves!AK78</f>
        <v>0.02</v>
      </c>
      <c r="BA77" s="48">
        <f>Curves!Z78</f>
        <v>0.12</v>
      </c>
      <c r="BB77" s="48">
        <f>Curves!AL78</f>
        <v>0.05</v>
      </c>
      <c r="BC77" s="48">
        <f>Curves!Z78</f>
        <v>0.12</v>
      </c>
      <c r="BD77" s="48">
        <f>Curves!AO78</f>
        <v>0</v>
      </c>
      <c r="BE77" s="48">
        <f>Curves!AC78</f>
        <v>0.36</v>
      </c>
      <c r="BF77" s="48">
        <f>Curves!AR78</f>
        <v>5.5E-2</v>
      </c>
      <c r="BG77" s="48">
        <f>Curves!Z78</f>
        <v>0.12</v>
      </c>
      <c r="BH77" s="48">
        <f>Curves!AM78</f>
        <v>2.5000000000000001E-2</v>
      </c>
      <c r="BI77" s="48">
        <f t="shared" si="13"/>
        <v>0.21</v>
      </c>
      <c r="BJ77" s="48">
        <f t="shared" si="14"/>
        <v>0</v>
      </c>
      <c r="BK77" s="48">
        <v>0</v>
      </c>
      <c r="BL77" s="48">
        <f t="shared" si="15"/>
        <v>0.22999999999999998</v>
      </c>
      <c r="BM77" s="48">
        <v>0</v>
      </c>
      <c r="BN77" s="48">
        <f t="shared" si="16"/>
        <v>0.41500000000000004</v>
      </c>
      <c r="BO77" s="48">
        <f t="shared" si="17"/>
        <v>0.01</v>
      </c>
      <c r="BP77" s="48">
        <v>0</v>
      </c>
      <c r="BQ77" s="48">
        <f t="shared" si="18"/>
        <v>0.21</v>
      </c>
      <c r="BR77" s="48">
        <f t="shared" si="19"/>
        <v>0.21</v>
      </c>
      <c r="BS77" s="48">
        <f t="shared" si="20"/>
        <v>0.22999999999999998</v>
      </c>
      <c r="BT77" s="48">
        <f>Curves!AE78</f>
        <v>6.7628999999999995E-2</v>
      </c>
      <c r="BU77" s="48">
        <v>0</v>
      </c>
      <c r="BV77" s="48">
        <f t="shared" si="21"/>
        <v>0.12</v>
      </c>
      <c r="BW77" s="48">
        <f>Curves!AN78</f>
        <v>0</v>
      </c>
      <c r="BX77" s="48">
        <f t="shared" si="22"/>
        <v>0.21</v>
      </c>
      <c r="BY77" s="48">
        <f>Curves!AS78</f>
        <v>0</v>
      </c>
      <c r="BZ77" s="48">
        <f t="shared" si="24"/>
        <v>0.12</v>
      </c>
      <c r="CA77" s="48">
        <f t="shared" si="25"/>
        <v>0.05</v>
      </c>
      <c r="CB77" s="48"/>
      <c r="CC77" s="48"/>
      <c r="CD77" s="49"/>
      <c r="CE77" s="48"/>
      <c r="CF77" s="49"/>
      <c r="CG77" s="48"/>
      <c r="CH77" s="48"/>
      <c r="CI77" s="48"/>
      <c r="CJ77" s="48"/>
      <c r="CK77" s="48"/>
    </row>
    <row r="78" spans="1:89">
      <c r="A78">
        <v>0.62289458429519107</v>
      </c>
      <c r="B78" t="str">
        <f t="shared" si="23"/>
        <v>0.2500.40500.50500.40500.0900.14500.25532800.43500.2400.2400.52500.40500.21500.5050.0050.4050.0050.4050.0050.250.4050.5050.380.005-0.470.1550.2300.2300.3800.140.020.140.020.140.050.1400.380.0550.140.02750.23000.2500.4350.0100.230.230.250.08605600.1400.2300.140.05</v>
      </c>
      <c r="C78" s="21">
        <v>39052</v>
      </c>
      <c r="D78" s="48">
        <f>Curves!D79</f>
        <v>0.25</v>
      </c>
      <c r="E78" s="48">
        <v>0</v>
      </c>
      <c r="F78" s="48">
        <f>Curves!I79</f>
        <v>0.40500000000000003</v>
      </c>
      <c r="G78" s="48">
        <v>0</v>
      </c>
      <c r="H78" s="48">
        <f>Curves!P79</f>
        <v>0.505</v>
      </c>
      <c r="I78" s="48">
        <v>0</v>
      </c>
      <c r="J78" s="48">
        <f>Curves!L79</f>
        <v>0.40500000000000003</v>
      </c>
      <c r="K78" s="48">
        <v>0</v>
      </c>
      <c r="L78" s="48">
        <f>Curves!U79</f>
        <v>0.09</v>
      </c>
      <c r="M78" s="48">
        <v>0</v>
      </c>
      <c r="N78" s="48">
        <f>Curves!V79</f>
        <v>0.14499999999999999</v>
      </c>
      <c r="O78" s="48">
        <v>0</v>
      </c>
      <c r="P78" s="48">
        <f>Curves!W79</f>
        <v>0.255328</v>
      </c>
      <c r="Q78" s="48">
        <v>0</v>
      </c>
      <c r="R78" s="48">
        <f>Curves!O79</f>
        <v>0.43500000000000005</v>
      </c>
      <c r="S78" s="48">
        <v>0</v>
      </c>
      <c r="T78" s="48">
        <f>Curves!F79</f>
        <v>0.24</v>
      </c>
      <c r="U78" s="48">
        <v>0</v>
      </c>
      <c r="V78" s="48">
        <f>Curves!H79</f>
        <v>0.24</v>
      </c>
      <c r="W78" s="48">
        <v>0</v>
      </c>
      <c r="X78" s="48">
        <f>Curves!S79</f>
        <v>0.52500000000000002</v>
      </c>
      <c r="Y78" s="48">
        <v>0</v>
      </c>
      <c r="Z78" s="48">
        <f>Curves!K79</f>
        <v>0.40500000000000003</v>
      </c>
      <c r="AA78" s="48">
        <v>0</v>
      </c>
      <c r="AB78" s="48">
        <f>Curves!G79</f>
        <v>0.215</v>
      </c>
      <c r="AC78" s="48">
        <v>0</v>
      </c>
      <c r="AD78" s="48">
        <f>Curves!R79</f>
        <v>0.505</v>
      </c>
      <c r="AE78" s="48">
        <v>5.0000000000000001E-3</v>
      </c>
      <c r="AF78" s="48">
        <f>Curves!N79</f>
        <v>0.40500000000000003</v>
      </c>
      <c r="AG78" s="48">
        <v>5.0000000000000001E-3</v>
      </c>
      <c r="AH78" s="48">
        <f>Curves!J79</f>
        <v>0.40500000000000003</v>
      </c>
      <c r="AI78" s="48">
        <v>5.0000000000000001E-3</v>
      </c>
      <c r="AJ78" s="48">
        <f>Curves!E79</f>
        <v>0.25</v>
      </c>
      <c r="AK78" s="48">
        <f>Curves!M79</f>
        <v>0.40500000000000003</v>
      </c>
      <c r="AL78" s="48">
        <f>Curves!Q79</f>
        <v>0.505</v>
      </c>
      <c r="AM78" s="48">
        <f>Curves!AC79</f>
        <v>0.38</v>
      </c>
      <c r="AN78" s="48">
        <f>Curves!AQ79</f>
        <v>5.0000000000000001E-3</v>
      </c>
      <c r="AO78" s="48">
        <f>Curves!AD79</f>
        <v>-0.47</v>
      </c>
      <c r="AP78" s="48">
        <f>Curves!AP79</f>
        <v>0.155</v>
      </c>
      <c r="AQ78" s="48">
        <f>Curves!AA79</f>
        <v>0.23</v>
      </c>
      <c r="AR78" s="48">
        <f>Curves!AG79</f>
        <v>0</v>
      </c>
      <c r="AS78" s="48">
        <f>Curves!Y79</f>
        <v>0.23</v>
      </c>
      <c r="AT78" s="48">
        <f>Curves!AJ79</f>
        <v>0</v>
      </c>
      <c r="AU78" s="48">
        <f>Curves!AB79</f>
        <v>0.38</v>
      </c>
      <c r="AV78" s="48">
        <f>Curves!AH79</f>
        <v>0</v>
      </c>
      <c r="AW78" s="48">
        <f>Curves!Z79</f>
        <v>0.14000000000000001</v>
      </c>
      <c r="AX78" s="48">
        <f>Curves!AI79</f>
        <v>0.02</v>
      </c>
      <c r="AY78" s="48">
        <f>Curves!Z79</f>
        <v>0.14000000000000001</v>
      </c>
      <c r="AZ78" s="48">
        <f>Curves!AK79</f>
        <v>0.02</v>
      </c>
      <c r="BA78" s="48">
        <f>Curves!Z79</f>
        <v>0.14000000000000001</v>
      </c>
      <c r="BB78" s="48">
        <f>Curves!AL79</f>
        <v>0.05</v>
      </c>
      <c r="BC78" s="48">
        <f>Curves!Z79</f>
        <v>0.14000000000000001</v>
      </c>
      <c r="BD78" s="48">
        <f>Curves!AO79</f>
        <v>0</v>
      </c>
      <c r="BE78" s="48">
        <f>Curves!AC79</f>
        <v>0.38</v>
      </c>
      <c r="BF78" s="48">
        <f>Curves!AR79</f>
        <v>5.5E-2</v>
      </c>
      <c r="BG78" s="48">
        <f>Curves!Z79</f>
        <v>0.14000000000000001</v>
      </c>
      <c r="BH78" s="48">
        <f>Curves!AM79</f>
        <v>2.75E-2</v>
      </c>
      <c r="BI78" s="48">
        <f t="shared" si="13"/>
        <v>0.23</v>
      </c>
      <c r="BJ78" s="48">
        <f t="shared" si="14"/>
        <v>0</v>
      </c>
      <c r="BK78" s="48">
        <v>0</v>
      </c>
      <c r="BL78" s="48">
        <f t="shared" si="15"/>
        <v>0.25</v>
      </c>
      <c r="BM78" s="48">
        <v>0</v>
      </c>
      <c r="BN78" s="48">
        <f t="shared" si="16"/>
        <v>0.43500000000000005</v>
      </c>
      <c r="BO78" s="48">
        <f t="shared" si="17"/>
        <v>0.01</v>
      </c>
      <c r="BP78" s="48">
        <v>0</v>
      </c>
      <c r="BQ78" s="48">
        <f t="shared" si="18"/>
        <v>0.23</v>
      </c>
      <c r="BR78" s="48">
        <f t="shared" si="19"/>
        <v>0.23</v>
      </c>
      <c r="BS78" s="48">
        <f t="shared" si="20"/>
        <v>0.25</v>
      </c>
      <c r="BT78" s="48">
        <f>Curves!AE79</f>
        <v>8.6056000000000021E-2</v>
      </c>
      <c r="BU78" s="48">
        <v>0</v>
      </c>
      <c r="BV78" s="48">
        <f t="shared" si="21"/>
        <v>0.14000000000000001</v>
      </c>
      <c r="BW78" s="48">
        <f>Curves!AN79</f>
        <v>0</v>
      </c>
      <c r="BX78" s="48">
        <f t="shared" si="22"/>
        <v>0.23</v>
      </c>
      <c r="BY78" s="48">
        <f>Curves!AS79</f>
        <v>0</v>
      </c>
      <c r="BZ78" s="48">
        <f t="shared" si="24"/>
        <v>0.14000000000000001</v>
      </c>
      <c r="CA78" s="48">
        <f t="shared" si="25"/>
        <v>0.05</v>
      </c>
      <c r="CB78" s="48"/>
      <c r="CC78" s="48"/>
      <c r="CD78" s="49"/>
      <c r="CE78" s="48"/>
      <c r="CF78" s="49"/>
      <c r="CG78" s="48"/>
      <c r="CH78" s="48"/>
      <c r="CI78" s="48"/>
      <c r="CJ78" s="48"/>
      <c r="CK78" s="48"/>
    </row>
    <row r="79" spans="1:89">
      <c r="A79">
        <v>0.61895402250090614</v>
      </c>
      <c r="B79" t="str">
        <f t="shared" si="23"/>
        <v>0.2600.41500.51500.41500.100.15500.26564800.44500.2500.2500.53500.41500.22500.5150.0050.4150.0050.4150.0050.260.4150.5150.390.005-0.470.1550.2400.2400.3900.150.020.150.020.150.050.1500.390.0550.150.030.24000.2600.4450.0100.240.240.260.09594600.1500.2400.150.05</v>
      </c>
      <c r="C79" s="21">
        <v>39083</v>
      </c>
      <c r="D79" s="48">
        <f>Curves!D80</f>
        <v>0.26</v>
      </c>
      <c r="E79" s="48">
        <v>0</v>
      </c>
      <c r="F79" s="48">
        <f>Curves!I80</f>
        <v>0.41500000000000004</v>
      </c>
      <c r="G79" s="48">
        <v>0</v>
      </c>
      <c r="H79" s="48">
        <f>Curves!P80</f>
        <v>0.51500000000000001</v>
      </c>
      <c r="I79" s="48">
        <v>0</v>
      </c>
      <c r="J79" s="48">
        <f>Curves!L80</f>
        <v>0.41500000000000004</v>
      </c>
      <c r="K79" s="48">
        <v>0</v>
      </c>
      <c r="L79" s="48">
        <f>Curves!U80</f>
        <v>0.1</v>
      </c>
      <c r="M79" s="48">
        <v>0</v>
      </c>
      <c r="N79" s="48">
        <f>Curves!V80</f>
        <v>0.155</v>
      </c>
      <c r="O79" s="48">
        <v>0</v>
      </c>
      <c r="P79" s="48">
        <f>Curves!W80</f>
        <v>0.265648</v>
      </c>
      <c r="Q79" s="48">
        <v>0</v>
      </c>
      <c r="R79" s="48">
        <f>Curves!O80</f>
        <v>0.44500000000000006</v>
      </c>
      <c r="S79" s="48">
        <v>0</v>
      </c>
      <c r="T79" s="48">
        <f>Curves!F80</f>
        <v>0.25</v>
      </c>
      <c r="U79" s="48">
        <v>0</v>
      </c>
      <c r="V79" s="48">
        <f>Curves!H80</f>
        <v>0.25</v>
      </c>
      <c r="W79" s="48">
        <v>0</v>
      </c>
      <c r="X79" s="48">
        <f>Curves!S80</f>
        <v>0.53500000000000003</v>
      </c>
      <c r="Y79" s="48">
        <v>0</v>
      </c>
      <c r="Z79" s="48">
        <f>Curves!K80</f>
        <v>0.41500000000000004</v>
      </c>
      <c r="AA79" s="48">
        <v>0</v>
      </c>
      <c r="AB79" s="48">
        <f>Curves!G80</f>
        <v>0.22500000000000001</v>
      </c>
      <c r="AC79" s="48">
        <v>0</v>
      </c>
      <c r="AD79" s="48">
        <f>Curves!R80</f>
        <v>0.51500000000000001</v>
      </c>
      <c r="AE79" s="48">
        <v>5.0000000000000001E-3</v>
      </c>
      <c r="AF79" s="48">
        <f>Curves!N80</f>
        <v>0.41500000000000004</v>
      </c>
      <c r="AG79" s="48">
        <v>5.0000000000000001E-3</v>
      </c>
      <c r="AH79" s="48">
        <f>Curves!J80</f>
        <v>0.41500000000000004</v>
      </c>
      <c r="AI79" s="48">
        <v>5.0000000000000001E-3</v>
      </c>
      <c r="AJ79" s="48">
        <f>Curves!E80</f>
        <v>0.26</v>
      </c>
      <c r="AK79" s="48">
        <f>Curves!M80</f>
        <v>0.41500000000000004</v>
      </c>
      <c r="AL79" s="48">
        <f>Curves!Q80</f>
        <v>0.51500000000000001</v>
      </c>
      <c r="AM79" s="48">
        <f>Curves!AC80</f>
        <v>0.39</v>
      </c>
      <c r="AN79" s="48">
        <f>Curves!AQ80</f>
        <v>5.0000000000000001E-3</v>
      </c>
      <c r="AO79" s="48">
        <f>Curves!AD80</f>
        <v>-0.47</v>
      </c>
      <c r="AP79" s="48">
        <f>Curves!AP80</f>
        <v>0.155</v>
      </c>
      <c r="AQ79" s="48">
        <f>Curves!AA80</f>
        <v>0.24</v>
      </c>
      <c r="AR79" s="48">
        <f>Curves!AG80</f>
        <v>0</v>
      </c>
      <c r="AS79" s="48">
        <f>Curves!Y80</f>
        <v>0.24</v>
      </c>
      <c r="AT79" s="48">
        <f>Curves!AJ80</f>
        <v>0</v>
      </c>
      <c r="AU79" s="48">
        <f>Curves!AB80</f>
        <v>0.39</v>
      </c>
      <c r="AV79" s="48">
        <f>Curves!AH80</f>
        <v>0</v>
      </c>
      <c r="AW79" s="48">
        <f>Curves!Z80</f>
        <v>0.15</v>
      </c>
      <c r="AX79" s="48">
        <f>Curves!AI80</f>
        <v>0.02</v>
      </c>
      <c r="AY79" s="48">
        <f>Curves!Z80</f>
        <v>0.15</v>
      </c>
      <c r="AZ79" s="48">
        <f>Curves!AK80</f>
        <v>0.02</v>
      </c>
      <c r="BA79" s="48">
        <f>Curves!Z80</f>
        <v>0.15</v>
      </c>
      <c r="BB79" s="48">
        <f>Curves!AL80</f>
        <v>0.05</v>
      </c>
      <c r="BC79" s="48">
        <f>Curves!Z80</f>
        <v>0.15</v>
      </c>
      <c r="BD79" s="48">
        <f>Curves!AO80</f>
        <v>0</v>
      </c>
      <c r="BE79" s="48">
        <f>Curves!AC80</f>
        <v>0.39</v>
      </c>
      <c r="BF79" s="48">
        <f>Curves!AR80</f>
        <v>5.5E-2</v>
      </c>
      <c r="BG79" s="48">
        <f>Curves!Z80</f>
        <v>0.15</v>
      </c>
      <c r="BH79" s="48">
        <f>Curves!AM80</f>
        <v>0.03</v>
      </c>
      <c r="BI79" s="48">
        <f t="shared" si="13"/>
        <v>0.24</v>
      </c>
      <c r="BJ79" s="48">
        <f t="shared" si="14"/>
        <v>0</v>
      </c>
      <c r="BK79" s="48">
        <v>0</v>
      </c>
      <c r="BL79" s="48">
        <f t="shared" si="15"/>
        <v>0.26</v>
      </c>
      <c r="BM79" s="48">
        <v>0</v>
      </c>
      <c r="BN79" s="48">
        <f t="shared" si="16"/>
        <v>0.44500000000000006</v>
      </c>
      <c r="BO79" s="48">
        <f t="shared" si="17"/>
        <v>0.01</v>
      </c>
      <c r="BP79" s="48">
        <v>0</v>
      </c>
      <c r="BQ79" s="48">
        <f t="shared" si="18"/>
        <v>0.24</v>
      </c>
      <c r="BR79" s="48">
        <f t="shared" si="19"/>
        <v>0.24</v>
      </c>
      <c r="BS79" s="48">
        <f t="shared" si="20"/>
        <v>0.26</v>
      </c>
      <c r="BT79" s="48">
        <f>Curves!AE80</f>
        <v>9.594599999999999E-2</v>
      </c>
      <c r="BU79" s="48">
        <v>0</v>
      </c>
      <c r="BV79" s="48">
        <f t="shared" si="21"/>
        <v>0.15</v>
      </c>
      <c r="BW79" s="48">
        <f>Curves!AN80</f>
        <v>0</v>
      </c>
      <c r="BX79" s="48">
        <f t="shared" si="22"/>
        <v>0.24</v>
      </c>
      <c r="BY79" s="48">
        <f>Curves!AS80</f>
        <v>0</v>
      </c>
      <c r="BZ79" s="48">
        <f t="shared" si="24"/>
        <v>0.15</v>
      </c>
      <c r="CA79" s="48">
        <f t="shared" si="25"/>
        <v>0.05</v>
      </c>
      <c r="CB79" s="48"/>
      <c r="CC79" s="48"/>
      <c r="CD79" s="49"/>
      <c r="CE79" s="48"/>
      <c r="CF79" s="49"/>
      <c r="CG79" s="48"/>
      <c r="CH79" s="48"/>
      <c r="CI79" s="48"/>
      <c r="CJ79" s="48"/>
      <c r="CK79" s="48"/>
    </row>
    <row r="80" spans="1:89">
      <c r="A80">
        <v>0.61503581685761533</v>
      </c>
      <c r="B80" t="str">
        <f t="shared" si="23"/>
        <v>0.2500.40500.50500.40500.0900.14500.25148800.43500.2400.2400.52500.40500.21500.5050.0050.4050.0050.4050.0050.250.4050.5050.380.005-0.470.1550.2300.2300.3800.140.020.140.020.140.050.1400.380.0550.140.03250.23000.2500.4350.0100.230.230.250.08737600.1400.2300.140.05</v>
      </c>
      <c r="C80" s="21">
        <v>39114</v>
      </c>
      <c r="D80" s="48">
        <f>Curves!D81</f>
        <v>0.25</v>
      </c>
      <c r="E80" s="48">
        <v>0</v>
      </c>
      <c r="F80" s="48">
        <f>Curves!I81</f>
        <v>0.40500000000000003</v>
      </c>
      <c r="G80" s="48">
        <v>0</v>
      </c>
      <c r="H80" s="48">
        <f>Curves!P81</f>
        <v>0.505</v>
      </c>
      <c r="I80" s="48">
        <v>0</v>
      </c>
      <c r="J80" s="48">
        <f>Curves!L81</f>
        <v>0.40500000000000003</v>
      </c>
      <c r="K80" s="48">
        <v>0</v>
      </c>
      <c r="L80" s="48">
        <f>Curves!U81</f>
        <v>0.09</v>
      </c>
      <c r="M80" s="48">
        <v>0</v>
      </c>
      <c r="N80" s="48">
        <f>Curves!V81</f>
        <v>0.14499999999999999</v>
      </c>
      <c r="O80" s="48">
        <v>0</v>
      </c>
      <c r="P80" s="48">
        <f>Curves!W81</f>
        <v>0.25148799999999999</v>
      </c>
      <c r="Q80" s="48">
        <v>0</v>
      </c>
      <c r="R80" s="48">
        <f>Curves!O81</f>
        <v>0.43500000000000005</v>
      </c>
      <c r="S80" s="48">
        <v>0</v>
      </c>
      <c r="T80" s="48">
        <f>Curves!F81</f>
        <v>0.24</v>
      </c>
      <c r="U80" s="48">
        <v>0</v>
      </c>
      <c r="V80" s="48">
        <f>Curves!H81</f>
        <v>0.24</v>
      </c>
      <c r="W80" s="48">
        <v>0</v>
      </c>
      <c r="X80" s="48">
        <f>Curves!S81</f>
        <v>0.52500000000000002</v>
      </c>
      <c r="Y80" s="48">
        <v>0</v>
      </c>
      <c r="Z80" s="48">
        <f>Curves!K81</f>
        <v>0.40500000000000003</v>
      </c>
      <c r="AA80" s="48">
        <v>0</v>
      </c>
      <c r="AB80" s="48">
        <f>Curves!G81</f>
        <v>0.215</v>
      </c>
      <c r="AC80" s="48">
        <v>0</v>
      </c>
      <c r="AD80" s="48">
        <f>Curves!R81</f>
        <v>0.505</v>
      </c>
      <c r="AE80" s="48">
        <v>5.0000000000000001E-3</v>
      </c>
      <c r="AF80" s="48">
        <f>Curves!N81</f>
        <v>0.40500000000000003</v>
      </c>
      <c r="AG80" s="48">
        <v>5.0000000000000001E-3</v>
      </c>
      <c r="AH80" s="48">
        <f>Curves!J81</f>
        <v>0.40500000000000003</v>
      </c>
      <c r="AI80" s="48">
        <v>5.0000000000000001E-3</v>
      </c>
      <c r="AJ80" s="48">
        <f>Curves!E81</f>
        <v>0.25</v>
      </c>
      <c r="AK80" s="48">
        <f>Curves!M81</f>
        <v>0.40500000000000003</v>
      </c>
      <c r="AL80" s="48">
        <f>Curves!Q81</f>
        <v>0.505</v>
      </c>
      <c r="AM80" s="48">
        <f>Curves!AC81</f>
        <v>0.38</v>
      </c>
      <c r="AN80" s="48">
        <f>Curves!AQ81</f>
        <v>5.0000000000000001E-3</v>
      </c>
      <c r="AO80" s="48">
        <f>Curves!AD81</f>
        <v>-0.47</v>
      </c>
      <c r="AP80" s="48">
        <f>Curves!AP81</f>
        <v>0.155</v>
      </c>
      <c r="AQ80" s="48">
        <f>Curves!AA81</f>
        <v>0.23</v>
      </c>
      <c r="AR80" s="48">
        <f>Curves!AG81</f>
        <v>0</v>
      </c>
      <c r="AS80" s="48">
        <f>Curves!Y81</f>
        <v>0.23</v>
      </c>
      <c r="AT80" s="48">
        <f>Curves!AJ81</f>
        <v>0</v>
      </c>
      <c r="AU80" s="48">
        <f>Curves!AB81</f>
        <v>0.38</v>
      </c>
      <c r="AV80" s="48">
        <f>Curves!AH81</f>
        <v>0</v>
      </c>
      <c r="AW80" s="48">
        <f>Curves!Z81</f>
        <v>0.14000000000000001</v>
      </c>
      <c r="AX80" s="48">
        <f>Curves!AI81</f>
        <v>0.02</v>
      </c>
      <c r="AY80" s="48">
        <f>Curves!Z81</f>
        <v>0.14000000000000001</v>
      </c>
      <c r="AZ80" s="48">
        <f>Curves!AK81</f>
        <v>0.02</v>
      </c>
      <c r="BA80" s="48">
        <f>Curves!Z81</f>
        <v>0.14000000000000001</v>
      </c>
      <c r="BB80" s="48">
        <f>Curves!AL81</f>
        <v>0.05</v>
      </c>
      <c r="BC80" s="48">
        <f>Curves!Z81</f>
        <v>0.14000000000000001</v>
      </c>
      <c r="BD80" s="48">
        <f>Curves!AO81</f>
        <v>0</v>
      </c>
      <c r="BE80" s="48">
        <f>Curves!AC81</f>
        <v>0.38</v>
      </c>
      <c r="BF80" s="48">
        <f>Curves!AR81</f>
        <v>5.5E-2</v>
      </c>
      <c r="BG80" s="48">
        <f>Curves!Z81</f>
        <v>0.14000000000000001</v>
      </c>
      <c r="BH80" s="48">
        <f>Curves!AM81</f>
        <v>3.2500000000000001E-2</v>
      </c>
      <c r="BI80" s="48">
        <f t="shared" si="13"/>
        <v>0.23</v>
      </c>
      <c r="BJ80" s="48">
        <f t="shared" si="14"/>
        <v>0</v>
      </c>
      <c r="BK80" s="48">
        <v>0</v>
      </c>
      <c r="BL80" s="48">
        <f t="shared" si="15"/>
        <v>0.25</v>
      </c>
      <c r="BM80" s="48">
        <v>0</v>
      </c>
      <c r="BN80" s="48">
        <f t="shared" si="16"/>
        <v>0.43500000000000005</v>
      </c>
      <c r="BO80" s="48">
        <f t="shared" si="17"/>
        <v>0.01</v>
      </c>
      <c r="BP80" s="48">
        <v>0</v>
      </c>
      <c r="BQ80" s="48">
        <f t="shared" si="18"/>
        <v>0.23</v>
      </c>
      <c r="BR80" s="48">
        <f t="shared" si="19"/>
        <v>0.23</v>
      </c>
      <c r="BS80" s="48">
        <f t="shared" si="20"/>
        <v>0.25</v>
      </c>
      <c r="BT80" s="48">
        <f>Curves!AE81</f>
        <v>8.7376000000000009E-2</v>
      </c>
      <c r="BU80" s="48">
        <v>0</v>
      </c>
      <c r="BV80" s="48">
        <f t="shared" si="21"/>
        <v>0.14000000000000001</v>
      </c>
      <c r="BW80" s="48">
        <f>Curves!AN81</f>
        <v>0</v>
      </c>
      <c r="BX80" s="48">
        <f t="shared" si="22"/>
        <v>0.23</v>
      </c>
      <c r="BY80" s="48">
        <f>Curves!AS81</f>
        <v>0</v>
      </c>
      <c r="BZ80" s="48">
        <f t="shared" si="24"/>
        <v>0.14000000000000001</v>
      </c>
      <c r="CA80" s="48">
        <f t="shared" si="25"/>
        <v>0.05</v>
      </c>
      <c r="CB80" s="48"/>
      <c r="CC80" s="48"/>
      <c r="CD80" s="49"/>
      <c r="CE80" s="48"/>
      <c r="CF80" s="49"/>
      <c r="CG80" s="48"/>
      <c r="CH80" s="48"/>
      <c r="CI80" s="48"/>
      <c r="CJ80" s="48"/>
      <c r="CK80" s="48"/>
    </row>
    <row r="81" spans="1:89">
      <c r="A81">
        <v>0.61151591748683376</v>
      </c>
      <c r="B81" t="str">
        <f t="shared" si="23"/>
        <v>0.24500.400.500.400.08500.1400.24184800.4300.23500.23500.5200.400.2100.50.0050.40.0050.40.0050.2450.40.50.3750.005-0.470.1550.22500.22500.37500.1350.020.1350.020.1350.050.13500.3750.0550.1350.0350.225000.24500.430.0100.2250.2250.2450.08397100.13500.22500.1350.05</v>
      </c>
      <c r="C81" s="21">
        <v>39142</v>
      </c>
      <c r="D81" s="48">
        <f>Curves!D82</f>
        <v>0.245</v>
      </c>
      <c r="E81" s="48">
        <v>0</v>
      </c>
      <c r="F81" s="48">
        <f>Curves!I82</f>
        <v>0.4</v>
      </c>
      <c r="G81" s="48">
        <v>0</v>
      </c>
      <c r="H81" s="48">
        <f>Curves!P82</f>
        <v>0.5</v>
      </c>
      <c r="I81" s="48">
        <v>0</v>
      </c>
      <c r="J81" s="48">
        <f>Curves!L82</f>
        <v>0.4</v>
      </c>
      <c r="K81" s="48">
        <v>0</v>
      </c>
      <c r="L81" s="48">
        <f>Curves!U82</f>
        <v>8.4999999999999992E-2</v>
      </c>
      <c r="M81" s="48">
        <v>0</v>
      </c>
      <c r="N81" s="48">
        <f>Curves!V82</f>
        <v>0.13999999999999999</v>
      </c>
      <c r="O81" s="48">
        <v>0</v>
      </c>
      <c r="P81" s="48">
        <f>Curves!W82</f>
        <v>0.24184799999999998</v>
      </c>
      <c r="Q81" s="48">
        <v>0</v>
      </c>
      <c r="R81" s="48">
        <f>Curves!O82</f>
        <v>0.43000000000000005</v>
      </c>
      <c r="S81" s="48">
        <v>0</v>
      </c>
      <c r="T81" s="48">
        <f>Curves!F82</f>
        <v>0.23499999999999999</v>
      </c>
      <c r="U81" s="48">
        <v>0</v>
      </c>
      <c r="V81" s="48">
        <f>Curves!H82</f>
        <v>0.23499999999999999</v>
      </c>
      <c r="W81" s="48">
        <v>0</v>
      </c>
      <c r="X81" s="48">
        <f>Curves!S82</f>
        <v>0.52</v>
      </c>
      <c r="Y81" s="48">
        <v>0</v>
      </c>
      <c r="Z81" s="48">
        <f>Curves!K82</f>
        <v>0.4</v>
      </c>
      <c r="AA81" s="48">
        <v>0</v>
      </c>
      <c r="AB81" s="48">
        <f>Curves!G82</f>
        <v>0.21</v>
      </c>
      <c r="AC81" s="48">
        <v>0</v>
      </c>
      <c r="AD81" s="48">
        <f>Curves!R82</f>
        <v>0.5</v>
      </c>
      <c r="AE81" s="48">
        <v>5.0000000000000001E-3</v>
      </c>
      <c r="AF81" s="48">
        <f>Curves!N82</f>
        <v>0.4</v>
      </c>
      <c r="AG81" s="48">
        <v>5.0000000000000001E-3</v>
      </c>
      <c r="AH81" s="48">
        <f>Curves!J82</f>
        <v>0.4</v>
      </c>
      <c r="AI81" s="48">
        <v>5.0000000000000001E-3</v>
      </c>
      <c r="AJ81" s="48">
        <f>Curves!E82</f>
        <v>0.245</v>
      </c>
      <c r="AK81" s="48">
        <f>Curves!M82</f>
        <v>0.4</v>
      </c>
      <c r="AL81" s="48">
        <f>Curves!Q82</f>
        <v>0.5</v>
      </c>
      <c r="AM81" s="48">
        <f>Curves!AC82</f>
        <v>0.375</v>
      </c>
      <c r="AN81" s="48">
        <f>Curves!AQ82</f>
        <v>5.0000000000000001E-3</v>
      </c>
      <c r="AO81" s="48">
        <f>Curves!AD82</f>
        <v>-0.47</v>
      </c>
      <c r="AP81" s="48">
        <f>Curves!AP82</f>
        <v>0.155</v>
      </c>
      <c r="AQ81" s="48">
        <f>Curves!AA82</f>
        <v>0.22500000000000001</v>
      </c>
      <c r="AR81" s="48">
        <f>Curves!AG82</f>
        <v>0</v>
      </c>
      <c r="AS81" s="48">
        <f>Curves!Y82</f>
        <v>0.22500000000000001</v>
      </c>
      <c r="AT81" s="48">
        <f>Curves!AJ82</f>
        <v>0</v>
      </c>
      <c r="AU81" s="48">
        <f>Curves!AB82</f>
        <v>0.375</v>
      </c>
      <c r="AV81" s="48">
        <f>Curves!AH82</f>
        <v>0</v>
      </c>
      <c r="AW81" s="48">
        <f>Curves!Z82</f>
        <v>0.13500000000000001</v>
      </c>
      <c r="AX81" s="48">
        <f>Curves!AI82</f>
        <v>0.02</v>
      </c>
      <c r="AY81" s="48">
        <f>Curves!Z82</f>
        <v>0.13500000000000001</v>
      </c>
      <c r="AZ81" s="48">
        <f>Curves!AK82</f>
        <v>0.02</v>
      </c>
      <c r="BA81" s="48">
        <f>Curves!Z82</f>
        <v>0.13500000000000001</v>
      </c>
      <c r="BB81" s="48">
        <f>Curves!AL82</f>
        <v>0.05</v>
      </c>
      <c r="BC81" s="48">
        <f>Curves!Z82</f>
        <v>0.13500000000000001</v>
      </c>
      <c r="BD81" s="48">
        <f>Curves!AO82</f>
        <v>0</v>
      </c>
      <c r="BE81" s="48">
        <f>Curves!AC82</f>
        <v>0.375</v>
      </c>
      <c r="BF81" s="48">
        <f>Curves!AR82</f>
        <v>5.5E-2</v>
      </c>
      <c r="BG81" s="48">
        <f>Curves!Z82</f>
        <v>0.13500000000000001</v>
      </c>
      <c r="BH81" s="48">
        <f>Curves!AM82</f>
        <v>3.5000000000000003E-2</v>
      </c>
      <c r="BI81" s="48">
        <f t="shared" si="13"/>
        <v>0.22500000000000001</v>
      </c>
      <c r="BJ81" s="48">
        <f t="shared" si="14"/>
        <v>0</v>
      </c>
      <c r="BK81" s="48">
        <v>0</v>
      </c>
      <c r="BL81" s="48">
        <f t="shared" si="15"/>
        <v>0.245</v>
      </c>
      <c r="BM81" s="48">
        <v>0</v>
      </c>
      <c r="BN81" s="48">
        <f t="shared" si="16"/>
        <v>0.43000000000000005</v>
      </c>
      <c r="BO81" s="48">
        <f t="shared" si="17"/>
        <v>0.01</v>
      </c>
      <c r="BP81" s="48">
        <v>0</v>
      </c>
      <c r="BQ81" s="48">
        <f t="shared" si="18"/>
        <v>0.22500000000000001</v>
      </c>
      <c r="BR81" s="48">
        <f t="shared" si="19"/>
        <v>0.22500000000000001</v>
      </c>
      <c r="BS81" s="48">
        <f t="shared" si="20"/>
        <v>0.245</v>
      </c>
      <c r="BT81" s="48">
        <f>Curves!AE82</f>
        <v>8.3971000000000018E-2</v>
      </c>
      <c r="BU81" s="48">
        <v>0</v>
      </c>
      <c r="BV81" s="48">
        <f t="shared" si="21"/>
        <v>0.13500000000000001</v>
      </c>
      <c r="BW81" s="48">
        <f>Curves!AN82</f>
        <v>0</v>
      </c>
      <c r="BX81" s="48">
        <f t="shared" si="22"/>
        <v>0.22500000000000001</v>
      </c>
      <c r="BY81" s="48">
        <f>Curves!AS82</f>
        <v>0</v>
      </c>
      <c r="BZ81" s="48">
        <f t="shared" si="24"/>
        <v>0.13500000000000001</v>
      </c>
      <c r="CA81" s="48">
        <f t="shared" si="25"/>
        <v>0.05</v>
      </c>
      <c r="CB81" s="48"/>
      <c r="CC81" s="48"/>
      <c r="CD81" s="49"/>
      <c r="CE81" s="48"/>
      <c r="CF81" s="49"/>
      <c r="CG81" s="48"/>
      <c r="CH81" s="48"/>
      <c r="CI81" s="48"/>
      <c r="CJ81" s="48"/>
      <c r="CK81" s="48"/>
    </row>
    <row r="82" spans="1:89">
      <c r="A82">
        <v>0.60763996040128609</v>
      </c>
      <c r="B82" t="str">
        <f t="shared" si="23"/>
        <v>0.1800.1800.17500.2050-0.0200.03500.1800.22500.1700.1700.17500.1800.14500.1750.0050.2050.0050.180.0050.180.2050.1750.230-0.5730.1550.1700.1700.2300.080.0050.080.0050.080.040.0800.230.040.080.00750.17000.1800.2250.0100.170.170.180.03099500.0800.1700.080.04</v>
      </c>
      <c r="C82" s="21">
        <v>39173</v>
      </c>
      <c r="D82" s="48">
        <f>Curves!D83</f>
        <v>0.18</v>
      </c>
      <c r="E82" s="48">
        <v>0</v>
      </c>
      <c r="F82" s="48">
        <f>Curves!I83</f>
        <v>0.18</v>
      </c>
      <c r="G82" s="48">
        <v>0</v>
      </c>
      <c r="H82" s="48">
        <f>Curves!P83</f>
        <v>0.17499999999999999</v>
      </c>
      <c r="I82" s="48">
        <v>0</v>
      </c>
      <c r="J82" s="48">
        <f>Curves!L83</f>
        <v>0.20499999999999999</v>
      </c>
      <c r="K82" s="48">
        <v>0</v>
      </c>
      <c r="L82" s="48">
        <f>Curves!U83</f>
        <v>-2.0000000000000018E-2</v>
      </c>
      <c r="M82" s="48">
        <v>0</v>
      </c>
      <c r="N82" s="48">
        <f>Curves!V83</f>
        <v>3.4999999999999983E-2</v>
      </c>
      <c r="O82" s="48">
        <v>0</v>
      </c>
      <c r="P82" s="48">
        <f>Curves!W83</f>
        <v>0.18</v>
      </c>
      <c r="Q82" s="48">
        <v>0</v>
      </c>
      <c r="R82" s="48">
        <f>Curves!O83</f>
        <v>0.22499999999999998</v>
      </c>
      <c r="S82" s="48">
        <v>0</v>
      </c>
      <c r="T82" s="48">
        <f>Curves!F83</f>
        <v>0.16999999999999998</v>
      </c>
      <c r="U82" s="48">
        <v>0</v>
      </c>
      <c r="V82" s="48">
        <f>Curves!H83</f>
        <v>0.16999999999999998</v>
      </c>
      <c r="W82" s="48">
        <v>0</v>
      </c>
      <c r="X82" s="48">
        <f>Curves!S83</f>
        <v>0.17499999999999999</v>
      </c>
      <c r="Y82" s="48">
        <v>0</v>
      </c>
      <c r="Z82" s="48">
        <f>Curves!K83</f>
        <v>0.18</v>
      </c>
      <c r="AA82" s="48">
        <v>0</v>
      </c>
      <c r="AB82" s="48">
        <f>Curves!G83</f>
        <v>0.14499999999999999</v>
      </c>
      <c r="AC82" s="48">
        <v>0</v>
      </c>
      <c r="AD82" s="48">
        <f>Curves!R83</f>
        <v>0.17499999999999999</v>
      </c>
      <c r="AE82" s="48">
        <v>5.0000000000000001E-3</v>
      </c>
      <c r="AF82" s="48">
        <f>Curves!N83</f>
        <v>0.20499999999999999</v>
      </c>
      <c r="AG82" s="48">
        <v>5.0000000000000001E-3</v>
      </c>
      <c r="AH82" s="48">
        <f>Curves!J83</f>
        <v>0.18</v>
      </c>
      <c r="AI82" s="48">
        <v>5.0000000000000001E-3</v>
      </c>
      <c r="AJ82" s="48">
        <f>Curves!E83</f>
        <v>0.18</v>
      </c>
      <c r="AK82" s="48">
        <f>Curves!M83</f>
        <v>0.20499999999999999</v>
      </c>
      <c r="AL82" s="48">
        <f>Curves!Q83</f>
        <v>0.17499999999999999</v>
      </c>
      <c r="AM82" s="48">
        <f>Curves!AC83</f>
        <v>0.22999999999999998</v>
      </c>
      <c r="AN82" s="48">
        <f>Curves!AQ83</f>
        <v>0</v>
      </c>
      <c r="AO82" s="48">
        <f>Curves!AD83</f>
        <v>-0.57299999999999995</v>
      </c>
      <c r="AP82" s="48">
        <f>Curves!AP83</f>
        <v>0.155</v>
      </c>
      <c r="AQ82" s="48">
        <f>Curves!AA83</f>
        <v>0.16999999999999998</v>
      </c>
      <c r="AR82" s="48">
        <f>Curves!AG83</f>
        <v>0</v>
      </c>
      <c r="AS82" s="48">
        <f>Curves!Y83</f>
        <v>0.16999999999999998</v>
      </c>
      <c r="AT82" s="48">
        <f>Curves!AJ83</f>
        <v>0</v>
      </c>
      <c r="AU82" s="48">
        <f>Curves!AB83</f>
        <v>0.22999999999999998</v>
      </c>
      <c r="AV82" s="48">
        <f>Curves!AH83</f>
        <v>0</v>
      </c>
      <c r="AW82" s="48">
        <f>Curves!Z83</f>
        <v>0.08</v>
      </c>
      <c r="AX82" s="48">
        <f>Curves!AI83</f>
        <v>5.0000000000000001E-3</v>
      </c>
      <c r="AY82" s="48">
        <f>Curves!Z83</f>
        <v>0.08</v>
      </c>
      <c r="AZ82" s="48">
        <f>Curves!AK83</f>
        <v>5.0000000000000001E-3</v>
      </c>
      <c r="BA82" s="48">
        <f>Curves!Z83</f>
        <v>0.08</v>
      </c>
      <c r="BB82" s="48">
        <f>Curves!AL83</f>
        <v>0.04</v>
      </c>
      <c r="BC82" s="48">
        <f>Curves!Z83</f>
        <v>0.08</v>
      </c>
      <c r="BD82" s="48">
        <f>Curves!AO83</f>
        <v>0</v>
      </c>
      <c r="BE82" s="48">
        <f>Curves!AC83</f>
        <v>0.22999999999999998</v>
      </c>
      <c r="BF82" s="48">
        <f>Curves!AR83</f>
        <v>0.04</v>
      </c>
      <c r="BG82" s="48">
        <f>Curves!Z83</f>
        <v>0.08</v>
      </c>
      <c r="BH82" s="48">
        <f>Curves!AM83</f>
        <v>7.4999999999999997E-3</v>
      </c>
      <c r="BI82" s="48">
        <f t="shared" si="13"/>
        <v>0.16999999999999998</v>
      </c>
      <c r="BJ82" s="48">
        <f t="shared" si="14"/>
        <v>0</v>
      </c>
      <c r="BK82" s="48">
        <v>0</v>
      </c>
      <c r="BL82" s="48">
        <f t="shared" si="15"/>
        <v>0.18</v>
      </c>
      <c r="BM82" s="48">
        <v>0</v>
      </c>
      <c r="BN82" s="48">
        <f t="shared" si="16"/>
        <v>0.22499999999999998</v>
      </c>
      <c r="BO82" s="48">
        <f t="shared" si="17"/>
        <v>0.01</v>
      </c>
      <c r="BP82" s="48">
        <v>0</v>
      </c>
      <c r="BQ82" s="48">
        <f t="shared" si="18"/>
        <v>0.16999999999999998</v>
      </c>
      <c r="BR82" s="48">
        <f t="shared" si="19"/>
        <v>0.16999999999999998</v>
      </c>
      <c r="BS82" s="48">
        <f t="shared" si="20"/>
        <v>0.18</v>
      </c>
      <c r="BT82" s="48">
        <f>Curves!AE83</f>
        <v>3.0995000000000002E-2</v>
      </c>
      <c r="BU82" s="48">
        <v>0</v>
      </c>
      <c r="BV82" s="48">
        <f t="shared" si="21"/>
        <v>0.08</v>
      </c>
      <c r="BW82" s="48">
        <f>Curves!AN83</f>
        <v>0</v>
      </c>
      <c r="BX82" s="48">
        <f t="shared" si="22"/>
        <v>0.16999999999999998</v>
      </c>
      <c r="BY82" s="48">
        <f>Curves!AS83</f>
        <v>0</v>
      </c>
      <c r="BZ82" s="48">
        <f t="shared" si="24"/>
        <v>0.08</v>
      </c>
      <c r="CA82" s="48">
        <f t="shared" si="25"/>
        <v>0.04</v>
      </c>
      <c r="CB82" s="48"/>
      <c r="CC82" s="48"/>
      <c r="CD82" s="49"/>
      <c r="CE82" s="48"/>
      <c r="CF82" s="49"/>
      <c r="CG82" s="48"/>
      <c r="CH82" s="48"/>
      <c r="CI82" s="48"/>
      <c r="CJ82" s="48"/>
      <c r="CK82" s="48"/>
    </row>
    <row r="83" spans="1:89">
      <c r="A83">
        <v>0.60391002165207541</v>
      </c>
      <c r="B83" t="str">
        <f t="shared" si="23"/>
        <v>0.1700.1700.16500.1950-0.0300.02500.1700.21500.1600.1600.16500.1700.13500.1650.0050.1950.0050.170.0050.170.1950.1650.220-0.5730.1550.1600.1600.2200.070.0050.070.0050.070.040.0700.220.040.070.00750.16000.1700.2150.0100.160.160.170.02062100.0700.1600.070.04</v>
      </c>
      <c r="C83" s="21">
        <v>39203</v>
      </c>
      <c r="D83" s="48">
        <f>Curves!D84</f>
        <v>0.17</v>
      </c>
      <c r="E83" s="48">
        <v>0</v>
      </c>
      <c r="F83" s="48">
        <f>Curves!I84</f>
        <v>0.17</v>
      </c>
      <c r="G83" s="48">
        <v>0</v>
      </c>
      <c r="H83" s="48">
        <f>Curves!P84</f>
        <v>0.16500000000000001</v>
      </c>
      <c r="I83" s="48">
        <v>0</v>
      </c>
      <c r="J83" s="48">
        <f>Curves!L84</f>
        <v>0.19500000000000001</v>
      </c>
      <c r="K83" s="48">
        <v>0</v>
      </c>
      <c r="L83" s="48">
        <f>Curves!U84</f>
        <v>-0.03</v>
      </c>
      <c r="M83" s="48">
        <v>0</v>
      </c>
      <c r="N83" s="48">
        <f>Curves!V84</f>
        <v>2.5000000000000001E-2</v>
      </c>
      <c r="O83" s="48">
        <v>0</v>
      </c>
      <c r="P83" s="48">
        <f>Curves!W84</f>
        <v>0.17</v>
      </c>
      <c r="Q83" s="48">
        <v>0</v>
      </c>
      <c r="R83" s="48">
        <f>Curves!O84</f>
        <v>0.215</v>
      </c>
      <c r="S83" s="48">
        <v>0</v>
      </c>
      <c r="T83" s="48">
        <f>Curves!F84</f>
        <v>0.16</v>
      </c>
      <c r="U83" s="48">
        <v>0</v>
      </c>
      <c r="V83" s="48">
        <f>Curves!H84</f>
        <v>0.16</v>
      </c>
      <c r="W83" s="48">
        <v>0</v>
      </c>
      <c r="X83" s="48">
        <f>Curves!S84</f>
        <v>0.16500000000000001</v>
      </c>
      <c r="Y83" s="48">
        <v>0</v>
      </c>
      <c r="Z83" s="48">
        <f>Curves!K84</f>
        <v>0.17</v>
      </c>
      <c r="AA83" s="48">
        <v>0</v>
      </c>
      <c r="AB83" s="48">
        <f>Curves!G84</f>
        <v>0.13500000000000001</v>
      </c>
      <c r="AC83" s="48">
        <v>0</v>
      </c>
      <c r="AD83" s="48">
        <f>Curves!R84</f>
        <v>0.16500000000000001</v>
      </c>
      <c r="AE83" s="48">
        <v>5.0000000000000001E-3</v>
      </c>
      <c r="AF83" s="48">
        <f>Curves!N84</f>
        <v>0.19500000000000001</v>
      </c>
      <c r="AG83" s="48">
        <v>5.0000000000000001E-3</v>
      </c>
      <c r="AH83" s="48">
        <f>Curves!J84</f>
        <v>0.17</v>
      </c>
      <c r="AI83" s="48">
        <v>5.0000000000000001E-3</v>
      </c>
      <c r="AJ83" s="48">
        <f>Curves!E84</f>
        <v>0.17</v>
      </c>
      <c r="AK83" s="48">
        <f>Curves!M84</f>
        <v>0.19500000000000001</v>
      </c>
      <c r="AL83" s="48">
        <f>Curves!Q84</f>
        <v>0.16500000000000001</v>
      </c>
      <c r="AM83" s="48">
        <f>Curves!AC84</f>
        <v>0.22</v>
      </c>
      <c r="AN83" s="48">
        <f>Curves!AQ84</f>
        <v>0</v>
      </c>
      <c r="AO83" s="48">
        <f>Curves!AD84</f>
        <v>-0.57299999999999995</v>
      </c>
      <c r="AP83" s="48">
        <f>Curves!AP84</f>
        <v>0.155</v>
      </c>
      <c r="AQ83" s="48">
        <f>Curves!AA84</f>
        <v>0.16</v>
      </c>
      <c r="AR83" s="48">
        <f>Curves!AG84</f>
        <v>0</v>
      </c>
      <c r="AS83" s="48">
        <f>Curves!Y84</f>
        <v>0.16</v>
      </c>
      <c r="AT83" s="48">
        <f>Curves!AJ84</f>
        <v>0</v>
      </c>
      <c r="AU83" s="48">
        <f>Curves!AB84</f>
        <v>0.22</v>
      </c>
      <c r="AV83" s="48">
        <f>Curves!AH84</f>
        <v>0</v>
      </c>
      <c r="AW83" s="48">
        <f>Curves!Z84</f>
        <v>7.0000000000000007E-2</v>
      </c>
      <c r="AX83" s="48">
        <f>Curves!AI84</f>
        <v>5.0000000000000001E-3</v>
      </c>
      <c r="AY83" s="48">
        <f>Curves!Z84</f>
        <v>7.0000000000000007E-2</v>
      </c>
      <c r="AZ83" s="48">
        <f>Curves!AK84</f>
        <v>5.0000000000000001E-3</v>
      </c>
      <c r="BA83" s="48">
        <f>Curves!Z84</f>
        <v>7.0000000000000007E-2</v>
      </c>
      <c r="BB83" s="48">
        <f>Curves!AL84</f>
        <v>0.04</v>
      </c>
      <c r="BC83" s="48">
        <f>Curves!Z84</f>
        <v>7.0000000000000007E-2</v>
      </c>
      <c r="BD83" s="48">
        <f>Curves!AO84</f>
        <v>0</v>
      </c>
      <c r="BE83" s="48">
        <f>Curves!AC84</f>
        <v>0.22</v>
      </c>
      <c r="BF83" s="48">
        <f>Curves!AR84</f>
        <v>0.04</v>
      </c>
      <c r="BG83" s="48">
        <f>Curves!Z84</f>
        <v>7.0000000000000007E-2</v>
      </c>
      <c r="BH83" s="48">
        <f>Curves!AM84</f>
        <v>7.4999999999999997E-3</v>
      </c>
      <c r="BI83" s="48">
        <f t="shared" si="13"/>
        <v>0.16</v>
      </c>
      <c r="BJ83" s="48">
        <f t="shared" si="14"/>
        <v>0</v>
      </c>
      <c r="BK83" s="48">
        <v>0</v>
      </c>
      <c r="BL83" s="48">
        <f t="shared" si="15"/>
        <v>0.17</v>
      </c>
      <c r="BM83" s="48">
        <v>0</v>
      </c>
      <c r="BN83" s="48">
        <f t="shared" si="16"/>
        <v>0.215</v>
      </c>
      <c r="BO83" s="48">
        <f t="shared" si="17"/>
        <v>0.01</v>
      </c>
      <c r="BP83" s="48">
        <v>0</v>
      </c>
      <c r="BQ83" s="48">
        <f t="shared" si="18"/>
        <v>0.16</v>
      </c>
      <c r="BR83" s="48">
        <f t="shared" si="19"/>
        <v>0.16</v>
      </c>
      <c r="BS83" s="48">
        <f t="shared" si="20"/>
        <v>0.17</v>
      </c>
      <c r="BT83" s="48">
        <f>Curves!AE84</f>
        <v>2.0621000000000014E-2</v>
      </c>
      <c r="BU83" s="48">
        <v>0</v>
      </c>
      <c r="BV83" s="48">
        <f t="shared" si="21"/>
        <v>7.0000000000000007E-2</v>
      </c>
      <c r="BW83" s="48">
        <f>Curves!AN84</f>
        <v>0</v>
      </c>
      <c r="BX83" s="48">
        <f t="shared" si="22"/>
        <v>0.16</v>
      </c>
      <c r="BY83" s="48">
        <f>Curves!AS84</f>
        <v>0</v>
      </c>
      <c r="BZ83" s="48">
        <f t="shared" si="24"/>
        <v>7.0000000000000007E-2</v>
      </c>
      <c r="CA83" s="48">
        <f t="shared" si="25"/>
        <v>0.04</v>
      </c>
      <c r="CB83" s="48"/>
      <c r="CC83" s="48"/>
      <c r="CD83" s="49"/>
      <c r="CE83" s="48"/>
      <c r="CF83" s="49"/>
      <c r="CG83" s="48"/>
      <c r="CH83" s="48"/>
      <c r="CI83" s="48"/>
      <c r="CJ83" s="48"/>
      <c r="CK83" s="48"/>
    </row>
    <row r="84" spans="1:89">
      <c r="A84">
        <v>0.60007733391129559</v>
      </c>
      <c r="B84" t="str">
        <f t="shared" si="23"/>
        <v>0.1600.1600.15500.1850-0.0400.01500.1600.20500.1500.1500.15500.1600.12500.1550.0050.1850.0050.160.0050.160.1850.1550.210-0.5730.1550.1500.1500.2100.060.0050.060.0050.060.040.0600.210.040.060.00750.15000.1600.2050.0100.150.150.160.01032400.0600.1500.060.04</v>
      </c>
      <c r="C84" s="21">
        <v>39234</v>
      </c>
      <c r="D84" s="48">
        <f>Curves!D85</f>
        <v>0.16</v>
      </c>
      <c r="E84" s="48">
        <v>0</v>
      </c>
      <c r="F84" s="48">
        <f>Curves!I85</f>
        <v>0.16</v>
      </c>
      <c r="G84" s="48">
        <v>0</v>
      </c>
      <c r="H84" s="48">
        <f>Curves!P85</f>
        <v>0.155</v>
      </c>
      <c r="I84" s="48">
        <v>0</v>
      </c>
      <c r="J84" s="48">
        <f>Curves!L85</f>
        <v>0.185</v>
      </c>
      <c r="K84" s="48">
        <v>0</v>
      </c>
      <c r="L84" s="48">
        <f>Curves!U85</f>
        <v>-4.0000000000000008E-2</v>
      </c>
      <c r="M84" s="48">
        <v>0</v>
      </c>
      <c r="N84" s="48">
        <f>Curves!V85</f>
        <v>1.4999999999999993E-2</v>
      </c>
      <c r="O84" s="48">
        <v>0</v>
      </c>
      <c r="P84" s="48">
        <f>Curves!W85</f>
        <v>0.16</v>
      </c>
      <c r="Q84" s="48">
        <v>0</v>
      </c>
      <c r="R84" s="48">
        <f>Curves!O85</f>
        <v>0.20499999999999999</v>
      </c>
      <c r="S84" s="48">
        <v>0</v>
      </c>
      <c r="T84" s="48">
        <f>Curves!F85</f>
        <v>0.15</v>
      </c>
      <c r="U84" s="48">
        <v>0</v>
      </c>
      <c r="V84" s="48">
        <f>Curves!H85</f>
        <v>0.15</v>
      </c>
      <c r="W84" s="48">
        <v>0</v>
      </c>
      <c r="X84" s="48">
        <f>Curves!S85</f>
        <v>0.155</v>
      </c>
      <c r="Y84" s="48">
        <v>0</v>
      </c>
      <c r="Z84" s="48">
        <f>Curves!K85</f>
        <v>0.16</v>
      </c>
      <c r="AA84" s="48">
        <v>0</v>
      </c>
      <c r="AB84" s="48">
        <f>Curves!G85</f>
        <v>0.125</v>
      </c>
      <c r="AC84" s="48">
        <v>0</v>
      </c>
      <c r="AD84" s="48">
        <f>Curves!R85</f>
        <v>0.155</v>
      </c>
      <c r="AE84" s="48">
        <v>5.0000000000000001E-3</v>
      </c>
      <c r="AF84" s="48">
        <f>Curves!N85</f>
        <v>0.185</v>
      </c>
      <c r="AG84" s="48">
        <v>5.0000000000000001E-3</v>
      </c>
      <c r="AH84" s="48">
        <f>Curves!J85</f>
        <v>0.16</v>
      </c>
      <c r="AI84" s="48">
        <v>5.0000000000000001E-3</v>
      </c>
      <c r="AJ84" s="48">
        <f>Curves!E85</f>
        <v>0.16</v>
      </c>
      <c r="AK84" s="48">
        <f>Curves!M85</f>
        <v>0.185</v>
      </c>
      <c r="AL84" s="48">
        <f>Curves!Q85</f>
        <v>0.155</v>
      </c>
      <c r="AM84" s="48">
        <f>Curves!AC85</f>
        <v>0.21</v>
      </c>
      <c r="AN84" s="48">
        <f>Curves!AQ85</f>
        <v>0</v>
      </c>
      <c r="AO84" s="48">
        <f>Curves!AD85</f>
        <v>-0.57299999999999995</v>
      </c>
      <c r="AP84" s="48">
        <f>Curves!AP85</f>
        <v>0.155</v>
      </c>
      <c r="AQ84" s="48">
        <f>Curves!AA85</f>
        <v>0.15</v>
      </c>
      <c r="AR84" s="48">
        <f>Curves!AG85</f>
        <v>0</v>
      </c>
      <c r="AS84" s="48">
        <f>Curves!Y85</f>
        <v>0.15</v>
      </c>
      <c r="AT84" s="48">
        <f>Curves!AJ85</f>
        <v>0</v>
      </c>
      <c r="AU84" s="48">
        <f>Curves!AB85</f>
        <v>0.21</v>
      </c>
      <c r="AV84" s="48">
        <f>Curves!AH85</f>
        <v>0</v>
      </c>
      <c r="AW84" s="48">
        <f>Curves!Z85</f>
        <v>0.06</v>
      </c>
      <c r="AX84" s="48">
        <f>Curves!AI85</f>
        <v>5.0000000000000001E-3</v>
      </c>
      <c r="AY84" s="48">
        <f>Curves!Z85</f>
        <v>0.06</v>
      </c>
      <c r="AZ84" s="48">
        <f>Curves!AK85</f>
        <v>5.0000000000000001E-3</v>
      </c>
      <c r="BA84" s="48">
        <f>Curves!Z85</f>
        <v>0.06</v>
      </c>
      <c r="BB84" s="48">
        <f>Curves!AL85</f>
        <v>0.04</v>
      </c>
      <c r="BC84" s="48">
        <f>Curves!Z85</f>
        <v>0.06</v>
      </c>
      <c r="BD84" s="48">
        <f>Curves!AO85</f>
        <v>0</v>
      </c>
      <c r="BE84" s="48">
        <f>Curves!AC85</f>
        <v>0.21</v>
      </c>
      <c r="BF84" s="48">
        <f>Curves!AR85</f>
        <v>0.04</v>
      </c>
      <c r="BG84" s="48">
        <f>Curves!Z85</f>
        <v>0.06</v>
      </c>
      <c r="BH84" s="48">
        <f>Curves!AM85</f>
        <v>7.4999999999999997E-3</v>
      </c>
      <c r="BI84" s="48">
        <f t="shared" si="13"/>
        <v>0.15</v>
      </c>
      <c r="BJ84" s="48">
        <f t="shared" si="14"/>
        <v>0</v>
      </c>
      <c r="BK84" s="48">
        <v>0</v>
      </c>
      <c r="BL84" s="48">
        <f t="shared" si="15"/>
        <v>0.16</v>
      </c>
      <c r="BM84" s="48">
        <v>0</v>
      </c>
      <c r="BN84" s="48">
        <f t="shared" si="16"/>
        <v>0.20499999999999999</v>
      </c>
      <c r="BO84" s="48">
        <f t="shared" si="17"/>
        <v>0.01</v>
      </c>
      <c r="BP84" s="48">
        <v>0</v>
      </c>
      <c r="BQ84" s="48">
        <f t="shared" si="18"/>
        <v>0.15</v>
      </c>
      <c r="BR84" s="48">
        <f t="shared" si="19"/>
        <v>0.15</v>
      </c>
      <c r="BS84" s="48">
        <f t="shared" si="20"/>
        <v>0.16</v>
      </c>
      <c r="BT84" s="48">
        <f>Curves!AE85</f>
        <v>1.0324E-2</v>
      </c>
      <c r="BU84" s="48">
        <v>0</v>
      </c>
      <c r="BV84" s="48">
        <f t="shared" si="21"/>
        <v>0.06</v>
      </c>
      <c r="BW84" s="48">
        <f>Curves!AN85</f>
        <v>0</v>
      </c>
      <c r="BX84" s="48">
        <f t="shared" si="22"/>
        <v>0.15</v>
      </c>
      <c r="BY84" s="48">
        <f>Curves!AS85</f>
        <v>0</v>
      </c>
      <c r="BZ84" s="48">
        <f t="shared" si="24"/>
        <v>0.06</v>
      </c>
      <c r="CA84" s="48">
        <f t="shared" si="25"/>
        <v>0.04</v>
      </c>
      <c r="CB84" s="48"/>
      <c r="CC84" s="48"/>
      <c r="CD84" s="49"/>
      <c r="CE84" s="48"/>
      <c r="CF84" s="49"/>
      <c r="CG84" s="48"/>
      <c r="CH84" s="48"/>
      <c r="CI84" s="48"/>
      <c r="CJ84" s="48"/>
      <c r="CK84" s="48"/>
    </row>
    <row r="85" spans="1:89">
      <c r="A85">
        <v>0.59652381655978148</v>
      </c>
      <c r="B85" t="str">
        <f t="shared" si="23"/>
        <v>0.1600.1600.15500.1850-0.0400.01500.1600.20500.1500.1500.15500.1600.12500.1550.0050.1850.0050.160.0050.160.1850.1550.210-0.5730.1550.1500.1500.2100.060.0050.060.0050.060.040.0600.210.040.060.010.15000.1600.2050.0100.150.150.160.00988400.0600.1500.060.04</v>
      </c>
      <c r="C85" s="21">
        <v>39264</v>
      </c>
      <c r="D85" s="48">
        <f>Curves!D86</f>
        <v>0.16</v>
      </c>
      <c r="E85" s="48">
        <v>0</v>
      </c>
      <c r="F85" s="48">
        <f>Curves!I86</f>
        <v>0.16</v>
      </c>
      <c r="G85" s="48">
        <v>0</v>
      </c>
      <c r="H85" s="48">
        <f>Curves!P86</f>
        <v>0.155</v>
      </c>
      <c r="I85" s="48">
        <v>0</v>
      </c>
      <c r="J85" s="48">
        <f>Curves!L86</f>
        <v>0.185</v>
      </c>
      <c r="K85" s="48">
        <v>0</v>
      </c>
      <c r="L85" s="48">
        <f>Curves!U86</f>
        <v>-4.0000000000000008E-2</v>
      </c>
      <c r="M85" s="48">
        <v>0</v>
      </c>
      <c r="N85" s="48">
        <f>Curves!V86</f>
        <v>1.4999999999999993E-2</v>
      </c>
      <c r="O85" s="48">
        <v>0</v>
      </c>
      <c r="P85" s="48">
        <f>Curves!W86</f>
        <v>0.16</v>
      </c>
      <c r="Q85" s="48">
        <v>0</v>
      </c>
      <c r="R85" s="48">
        <f>Curves!O86</f>
        <v>0.20499999999999999</v>
      </c>
      <c r="S85" s="48">
        <v>0</v>
      </c>
      <c r="T85" s="48">
        <f>Curves!F86</f>
        <v>0.15</v>
      </c>
      <c r="U85" s="48">
        <v>0</v>
      </c>
      <c r="V85" s="48">
        <f>Curves!H86</f>
        <v>0.15</v>
      </c>
      <c r="W85" s="48">
        <v>0</v>
      </c>
      <c r="X85" s="48">
        <f>Curves!S86</f>
        <v>0.155</v>
      </c>
      <c r="Y85" s="48">
        <v>0</v>
      </c>
      <c r="Z85" s="48">
        <f>Curves!K86</f>
        <v>0.16</v>
      </c>
      <c r="AA85" s="48">
        <v>0</v>
      </c>
      <c r="AB85" s="48">
        <f>Curves!G86</f>
        <v>0.125</v>
      </c>
      <c r="AC85" s="48">
        <v>0</v>
      </c>
      <c r="AD85" s="48">
        <f>Curves!R86</f>
        <v>0.155</v>
      </c>
      <c r="AE85" s="48">
        <v>5.0000000000000001E-3</v>
      </c>
      <c r="AF85" s="48">
        <f>Curves!N86</f>
        <v>0.185</v>
      </c>
      <c r="AG85" s="48">
        <v>5.0000000000000001E-3</v>
      </c>
      <c r="AH85" s="48">
        <f>Curves!J86</f>
        <v>0.16</v>
      </c>
      <c r="AI85" s="48">
        <v>5.0000000000000001E-3</v>
      </c>
      <c r="AJ85" s="48">
        <f>Curves!E86</f>
        <v>0.16</v>
      </c>
      <c r="AK85" s="48">
        <f>Curves!M86</f>
        <v>0.185</v>
      </c>
      <c r="AL85" s="48">
        <f>Curves!Q86</f>
        <v>0.155</v>
      </c>
      <c r="AM85" s="48">
        <f>Curves!AC86</f>
        <v>0.21</v>
      </c>
      <c r="AN85" s="48">
        <f>Curves!AQ86</f>
        <v>0</v>
      </c>
      <c r="AO85" s="48">
        <f>Curves!AD86</f>
        <v>-0.57299999999999995</v>
      </c>
      <c r="AP85" s="48">
        <f>Curves!AP86</f>
        <v>0.155</v>
      </c>
      <c r="AQ85" s="48">
        <f>Curves!AA86</f>
        <v>0.15</v>
      </c>
      <c r="AR85" s="48">
        <f>Curves!AG86</f>
        <v>0</v>
      </c>
      <c r="AS85" s="48">
        <f>Curves!Y86</f>
        <v>0.15</v>
      </c>
      <c r="AT85" s="48">
        <f>Curves!AJ86</f>
        <v>0</v>
      </c>
      <c r="AU85" s="48">
        <f>Curves!AB86</f>
        <v>0.21</v>
      </c>
      <c r="AV85" s="48">
        <f>Curves!AH86</f>
        <v>0</v>
      </c>
      <c r="AW85" s="48">
        <f>Curves!Z86</f>
        <v>0.06</v>
      </c>
      <c r="AX85" s="48">
        <f>Curves!AI86</f>
        <v>5.0000000000000001E-3</v>
      </c>
      <c r="AY85" s="48">
        <f>Curves!Z86</f>
        <v>0.06</v>
      </c>
      <c r="AZ85" s="48">
        <f>Curves!AK86</f>
        <v>5.0000000000000001E-3</v>
      </c>
      <c r="BA85" s="48">
        <f>Curves!Z86</f>
        <v>0.06</v>
      </c>
      <c r="BB85" s="48">
        <f>Curves!AL86</f>
        <v>0.04</v>
      </c>
      <c r="BC85" s="48">
        <f>Curves!Z86</f>
        <v>0.06</v>
      </c>
      <c r="BD85" s="48">
        <f>Curves!AO86</f>
        <v>0</v>
      </c>
      <c r="BE85" s="48">
        <f>Curves!AC86</f>
        <v>0.21</v>
      </c>
      <c r="BF85" s="48">
        <f>Curves!AR86</f>
        <v>0.04</v>
      </c>
      <c r="BG85" s="48">
        <f>Curves!Z86</f>
        <v>0.06</v>
      </c>
      <c r="BH85" s="48">
        <f>Curves!AM86</f>
        <v>0.01</v>
      </c>
      <c r="BI85" s="48">
        <f t="shared" si="13"/>
        <v>0.15</v>
      </c>
      <c r="BJ85" s="48">
        <f t="shared" si="14"/>
        <v>0</v>
      </c>
      <c r="BK85" s="48">
        <v>0</v>
      </c>
      <c r="BL85" s="48">
        <f t="shared" si="15"/>
        <v>0.16</v>
      </c>
      <c r="BM85" s="48">
        <v>0</v>
      </c>
      <c r="BN85" s="48">
        <f t="shared" si="16"/>
        <v>0.20499999999999999</v>
      </c>
      <c r="BO85" s="48">
        <f t="shared" si="17"/>
        <v>0.01</v>
      </c>
      <c r="BP85" s="48">
        <v>0</v>
      </c>
      <c r="BQ85" s="48">
        <f t="shared" si="18"/>
        <v>0.15</v>
      </c>
      <c r="BR85" s="48">
        <f t="shared" si="19"/>
        <v>0.15</v>
      </c>
      <c r="BS85" s="48">
        <f t="shared" si="20"/>
        <v>0.16</v>
      </c>
      <c r="BT85" s="48">
        <f>Curves!AE86</f>
        <v>9.883999999999997E-3</v>
      </c>
      <c r="BU85" s="48">
        <v>0</v>
      </c>
      <c r="BV85" s="48">
        <f t="shared" si="21"/>
        <v>0.06</v>
      </c>
      <c r="BW85" s="48">
        <f>Curves!AN86</f>
        <v>0</v>
      </c>
      <c r="BX85" s="48">
        <f t="shared" si="22"/>
        <v>0.15</v>
      </c>
      <c r="BY85" s="48">
        <f>Curves!AS86</f>
        <v>0</v>
      </c>
      <c r="BZ85" s="48">
        <f t="shared" si="24"/>
        <v>0.06</v>
      </c>
      <c r="CA85" s="48">
        <f t="shared" si="25"/>
        <v>0.04</v>
      </c>
      <c r="CB85" s="48"/>
      <c r="CC85" s="48"/>
      <c r="CD85" s="49"/>
      <c r="CE85" s="48"/>
      <c r="CF85" s="49"/>
      <c r="CG85" s="48"/>
      <c r="CH85" s="48"/>
      <c r="CI85" s="48"/>
      <c r="CJ85" s="48"/>
      <c r="CK85" s="48"/>
    </row>
    <row r="86" spans="1:89">
      <c r="A86">
        <v>0.59290279324220263</v>
      </c>
      <c r="B86" t="str">
        <f t="shared" si="23"/>
        <v>0.1600.1600.15500.1850-0.0400.01500.1600.20500.1500.1500.15500.1600.12500.1550.0050.1850.0050.160.0050.160.1850.1550.210-0.5730.1550.1500.1500.2100.060.0050.060.0050.060.040.0600.210.040.060.01250.15000.1600.2050.0100.150.150.160.0093560000000000100.0600.1500.060.04</v>
      </c>
      <c r="C86" s="21">
        <v>39295</v>
      </c>
      <c r="D86" s="48">
        <f>Curves!D87</f>
        <v>0.16</v>
      </c>
      <c r="E86" s="48">
        <v>0</v>
      </c>
      <c r="F86" s="48">
        <f>Curves!I87</f>
        <v>0.16</v>
      </c>
      <c r="G86" s="48">
        <v>0</v>
      </c>
      <c r="H86" s="48">
        <f>Curves!P87</f>
        <v>0.155</v>
      </c>
      <c r="I86" s="48">
        <v>0</v>
      </c>
      <c r="J86" s="48">
        <f>Curves!L87</f>
        <v>0.185</v>
      </c>
      <c r="K86" s="48">
        <v>0</v>
      </c>
      <c r="L86" s="48">
        <f>Curves!U87</f>
        <v>-4.0000000000000008E-2</v>
      </c>
      <c r="M86" s="48">
        <v>0</v>
      </c>
      <c r="N86" s="48">
        <f>Curves!V87</f>
        <v>1.4999999999999993E-2</v>
      </c>
      <c r="O86" s="48">
        <v>0</v>
      </c>
      <c r="P86" s="48">
        <f>Curves!W87</f>
        <v>0.16</v>
      </c>
      <c r="Q86" s="48">
        <v>0</v>
      </c>
      <c r="R86" s="48">
        <f>Curves!O87</f>
        <v>0.20499999999999999</v>
      </c>
      <c r="S86" s="48">
        <v>0</v>
      </c>
      <c r="T86" s="48">
        <f>Curves!F87</f>
        <v>0.15</v>
      </c>
      <c r="U86" s="48">
        <v>0</v>
      </c>
      <c r="V86" s="48">
        <f>Curves!H87</f>
        <v>0.15</v>
      </c>
      <c r="W86" s="48">
        <v>0</v>
      </c>
      <c r="X86" s="48">
        <f>Curves!S87</f>
        <v>0.155</v>
      </c>
      <c r="Y86" s="48">
        <v>0</v>
      </c>
      <c r="Z86" s="48">
        <f>Curves!K87</f>
        <v>0.16</v>
      </c>
      <c r="AA86" s="48">
        <v>0</v>
      </c>
      <c r="AB86" s="48">
        <f>Curves!G87</f>
        <v>0.125</v>
      </c>
      <c r="AC86" s="48">
        <v>0</v>
      </c>
      <c r="AD86" s="48">
        <f>Curves!R87</f>
        <v>0.155</v>
      </c>
      <c r="AE86" s="48">
        <v>5.0000000000000001E-3</v>
      </c>
      <c r="AF86" s="48">
        <f>Curves!N87</f>
        <v>0.185</v>
      </c>
      <c r="AG86" s="48">
        <v>5.0000000000000001E-3</v>
      </c>
      <c r="AH86" s="48">
        <f>Curves!J87</f>
        <v>0.16</v>
      </c>
      <c r="AI86" s="48">
        <v>5.0000000000000001E-3</v>
      </c>
      <c r="AJ86" s="48">
        <f>Curves!E87</f>
        <v>0.16</v>
      </c>
      <c r="AK86" s="48">
        <f>Curves!M87</f>
        <v>0.185</v>
      </c>
      <c r="AL86" s="48">
        <f>Curves!Q87</f>
        <v>0.155</v>
      </c>
      <c r="AM86" s="48">
        <f>Curves!AC87</f>
        <v>0.21</v>
      </c>
      <c r="AN86" s="48">
        <f>Curves!AQ87</f>
        <v>0</v>
      </c>
      <c r="AO86" s="48">
        <f>Curves!AD87</f>
        <v>-0.57299999999999995</v>
      </c>
      <c r="AP86" s="48">
        <f>Curves!AP87</f>
        <v>0.155</v>
      </c>
      <c r="AQ86" s="48">
        <f>Curves!AA87</f>
        <v>0.15</v>
      </c>
      <c r="AR86" s="48">
        <f>Curves!AG87</f>
        <v>0</v>
      </c>
      <c r="AS86" s="48">
        <f>Curves!Y87</f>
        <v>0.15</v>
      </c>
      <c r="AT86" s="48">
        <f>Curves!AJ87</f>
        <v>0</v>
      </c>
      <c r="AU86" s="48">
        <f>Curves!AB87</f>
        <v>0.21</v>
      </c>
      <c r="AV86" s="48">
        <f>Curves!AH87</f>
        <v>0</v>
      </c>
      <c r="AW86" s="48">
        <f>Curves!Z87</f>
        <v>0.06</v>
      </c>
      <c r="AX86" s="48">
        <f>Curves!AI87</f>
        <v>5.0000000000000001E-3</v>
      </c>
      <c r="AY86" s="48">
        <f>Curves!Z87</f>
        <v>0.06</v>
      </c>
      <c r="AZ86" s="48">
        <f>Curves!AK87</f>
        <v>5.0000000000000001E-3</v>
      </c>
      <c r="BA86" s="48">
        <f>Curves!Z87</f>
        <v>0.06</v>
      </c>
      <c r="BB86" s="48">
        <f>Curves!AL87</f>
        <v>0.04</v>
      </c>
      <c r="BC86" s="48">
        <f>Curves!Z87</f>
        <v>0.06</v>
      </c>
      <c r="BD86" s="48">
        <f>Curves!AO87</f>
        <v>0</v>
      </c>
      <c r="BE86" s="48">
        <f>Curves!AC87</f>
        <v>0.21</v>
      </c>
      <c r="BF86" s="48">
        <f>Curves!AR87</f>
        <v>0.04</v>
      </c>
      <c r="BG86" s="48">
        <f>Curves!Z87</f>
        <v>0.06</v>
      </c>
      <c r="BH86" s="48">
        <f>Curves!AM87</f>
        <v>1.2500000000000001E-2</v>
      </c>
      <c r="BI86" s="48">
        <f t="shared" si="13"/>
        <v>0.15</v>
      </c>
      <c r="BJ86" s="48">
        <f t="shared" si="14"/>
        <v>0</v>
      </c>
      <c r="BK86" s="48">
        <v>0</v>
      </c>
      <c r="BL86" s="48">
        <f t="shared" si="15"/>
        <v>0.16</v>
      </c>
      <c r="BM86" s="48">
        <v>0</v>
      </c>
      <c r="BN86" s="48">
        <f t="shared" si="16"/>
        <v>0.20499999999999999</v>
      </c>
      <c r="BO86" s="48">
        <f t="shared" si="17"/>
        <v>0.01</v>
      </c>
      <c r="BP86" s="48">
        <v>0</v>
      </c>
      <c r="BQ86" s="48">
        <f t="shared" si="18"/>
        <v>0.15</v>
      </c>
      <c r="BR86" s="48">
        <f t="shared" si="19"/>
        <v>0.15</v>
      </c>
      <c r="BS86" s="48">
        <f t="shared" si="20"/>
        <v>0.16</v>
      </c>
      <c r="BT86" s="48">
        <f>Curves!AE87</f>
        <v>9.3560000000000101E-3</v>
      </c>
      <c r="BU86" s="48">
        <v>0</v>
      </c>
      <c r="BV86" s="48">
        <f t="shared" si="21"/>
        <v>0.06</v>
      </c>
      <c r="BW86" s="48">
        <f>Curves!AN87</f>
        <v>0</v>
      </c>
      <c r="BX86" s="48">
        <f t="shared" si="22"/>
        <v>0.15</v>
      </c>
      <c r="BY86" s="48">
        <f>Curves!AS87</f>
        <v>0</v>
      </c>
      <c r="BZ86" s="48">
        <f t="shared" si="24"/>
        <v>0.06</v>
      </c>
      <c r="CA86" s="48">
        <f t="shared" si="25"/>
        <v>0.04</v>
      </c>
      <c r="CB86" s="48"/>
      <c r="CC86" s="48"/>
      <c r="CD86" s="49"/>
      <c r="CE86" s="48"/>
      <c r="CF86" s="49"/>
      <c r="CG86" s="48"/>
      <c r="CH86" s="48"/>
      <c r="CI86" s="48"/>
      <c r="CJ86" s="48"/>
      <c r="CK86" s="48"/>
    </row>
    <row r="87" spans="1:89">
      <c r="A87">
        <v>0.58930524422311004</v>
      </c>
      <c r="B87" t="str">
        <f t="shared" si="23"/>
        <v>0.1800.1800.17500.2050-0.0200.03500.1800.22500.1700.1700.17500.1800.14500.1750.0050.2050.0050.180.0050.180.2050.1750.230-0.5730.1550.1700.1700.2300.080.0050.080.0050.080.040.0800.230.040.080.01250.17000.1800.2250.0100.170.170.180.02899300.0800.1700.080.04</v>
      </c>
      <c r="C87" s="21">
        <v>39326</v>
      </c>
      <c r="D87" s="48">
        <f>Curves!D88</f>
        <v>0.18</v>
      </c>
      <c r="E87" s="48">
        <v>0</v>
      </c>
      <c r="F87" s="48">
        <f>Curves!I88</f>
        <v>0.18</v>
      </c>
      <c r="G87" s="48">
        <v>0</v>
      </c>
      <c r="H87" s="48">
        <f>Curves!P88</f>
        <v>0.17499999999999999</v>
      </c>
      <c r="I87" s="48">
        <v>0</v>
      </c>
      <c r="J87" s="48">
        <f>Curves!L88</f>
        <v>0.20499999999999999</v>
      </c>
      <c r="K87" s="48">
        <v>0</v>
      </c>
      <c r="L87" s="48">
        <f>Curves!U88</f>
        <v>-2.0000000000000018E-2</v>
      </c>
      <c r="M87" s="48">
        <v>0</v>
      </c>
      <c r="N87" s="48">
        <f>Curves!V88</f>
        <v>3.4999999999999983E-2</v>
      </c>
      <c r="O87" s="48">
        <v>0</v>
      </c>
      <c r="P87" s="48">
        <f>Curves!W88</f>
        <v>0.18</v>
      </c>
      <c r="Q87" s="48">
        <v>0</v>
      </c>
      <c r="R87" s="48">
        <f>Curves!O88</f>
        <v>0.22499999999999998</v>
      </c>
      <c r="S87" s="48">
        <v>0</v>
      </c>
      <c r="T87" s="48">
        <f>Curves!F88</f>
        <v>0.16999999999999998</v>
      </c>
      <c r="U87" s="48">
        <v>0</v>
      </c>
      <c r="V87" s="48">
        <f>Curves!H88</f>
        <v>0.16999999999999998</v>
      </c>
      <c r="W87" s="48">
        <v>0</v>
      </c>
      <c r="X87" s="48">
        <f>Curves!S88</f>
        <v>0.17499999999999999</v>
      </c>
      <c r="Y87" s="48">
        <v>0</v>
      </c>
      <c r="Z87" s="48">
        <f>Curves!K88</f>
        <v>0.18</v>
      </c>
      <c r="AA87" s="48">
        <v>0</v>
      </c>
      <c r="AB87" s="48">
        <f>Curves!G88</f>
        <v>0.14499999999999999</v>
      </c>
      <c r="AC87" s="48">
        <v>0</v>
      </c>
      <c r="AD87" s="48">
        <f>Curves!R88</f>
        <v>0.17499999999999999</v>
      </c>
      <c r="AE87" s="48">
        <v>5.0000000000000001E-3</v>
      </c>
      <c r="AF87" s="48">
        <f>Curves!N88</f>
        <v>0.20499999999999999</v>
      </c>
      <c r="AG87" s="48">
        <v>5.0000000000000001E-3</v>
      </c>
      <c r="AH87" s="48">
        <f>Curves!J88</f>
        <v>0.18</v>
      </c>
      <c r="AI87" s="48">
        <v>5.0000000000000001E-3</v>
      </c>
      <c r="AJ87" s="48">
        <f>Curves!E88</f>
        <v>0.18</v>
      </c>
      <c r="AK87" s="48">
        <f>Curves!M88</f>
        <v>0.20499999999999999</v>
      </c>
      <c r="AL87" s="48">
        <f>Curves!Q88</f>
        <v>0.17499999999999999</v>
      </c>
      <c r="AM87" s="48">
        <f>Curves!AC88</f>
        <v>0.22999999999999998</v>
      </c>
      <c r="AN87" s="48">
        <f>Curves!AQ88</f>
        <v>0</v>
      </c>
      <c r="AO87" s="48">
        <f>Curves!AD88</f>
        <v>-0.57299999999999995</v>
      </c>
      <c r="AP87" s="48">
        <f>Curves!AP88</f>
        <v>0.155</v>
      </c>
      <c r="AQ87" s="48">
        <f>Curves!AA88</f>
        <v>0.16999999999999998</v>
      </c>
      <c r="AR87" s="48">
        <f>Curves!AG88</f>
        <v>0</v>
      </c>
      <c r="AS87" s="48">
        <f>Curves!Y88</f>
        <v>0.16999999999999998</v>
      </c>
      <c r="AT87" s="48">
        <f>Curves!AJ88</f>
        <v>0</v>
      </c>
      <c r="AU87" s="48">
        <f>Curves!AB88</f>
        <v>0.22999999999999998</v>
      </c>
      <c r="AV87" s="48">
        <f>Curves!AH88</f>
        <v>0</v>
      </c>
      <c r="AW87" s="48">
        <f>Curves!Z88</f>
        <v>0.08</v>
      </c>
      <c r="AX87" s="48">
        <f>Curves!AI88</f>
        <v>5.0000000000000001E-3</v>
      </c>
      <c r="AY87" s="48">
        <f>Curves!Z88</f>
        <v>0.08</v>
      </c>
      <c r="AZ87" s="48">
        <f>Curves!AK88</f>
        <v>5.0000000000000001E-3</v>
      </c>
      <c r="BA87" s="48">
        <f>Curves!Z88</f>
        <v>0.08</v>
      </c>
      <c r="BB87" s="48">
        <f>Curves!AL88</f>
        <v>0.04</v>
      </c>
      <c r="BC87" s="48">
        <f>Curves!Z88</f>
        <v>0.08</v>
      </c>
      <c r="BD87" s="48">
        <f>Curves!AO88</f>
        <v>0</v>
      </c>
      <c r="BE87" s="48">
        <f>Curves!AC88</f>
        <v>0.22999999999999998</v>
      </c>
      <c r="BF87" s="48">
        <f>Curves!AR88</f>
        <v>0.04</v>
      </c>
      <c r="BG87" s="48">
        <f>Curves!Z88</f>
        <v>0.08</v>
      </c>
      <c r="BH87" s="48">
        <f>Curves!AM88</f>
        <v>1.2500000000000001E-2</v>
      </c>
      <c r="BI87" s="48">
        <f t="shared" si="13"/>
        <v>0.16999999999999998</v>
      </c>
      <c r="BJ87" s="48">
        <f t="shared" si="14"/>
        <v>0</v>
      </c>
      <c r="BK87" s="48">
        <v>0</v>
      </c>
      <c r="BL87" s="48">
        <f t="shared" si="15"/>
        <v>0.18</v>
      </c>
      <c r="BM87" s="48">
        <v>0</v>
      </c>
      <c r="BN87" s="48">
        <f t="shared" si="16"/>
        <v>0.22499999999999998</v>
      </c>
      <c r="BO87" s="48">
        <f t="shared" si="17"/>
        <v>0.01</v>
      </c>
      <c r="BP87" s="48">
        <v>0</v>
      </c>
      <c r="BQ87" s="48">
        <f t="shared" si="18"/>
        <v>0.16999999999999998</v>
      </c>
      <c r="BR87" s="48">
        <f t="shared" si="19"/>
        <v>0.16999999999999998</v>
      </c>
      <c r="BS87" s="48">
        <f t="shared" si="20"/>
        <v>0.18</v>
      </c>
      <c r="BT87" s="48">
        <f>Curves!AE88</f>
        <v>2.8992999999999998E-2</v>
      </c>
      <c r="BU87" s="48">
        <v>0</v>
      </c>
      <c r="BV87" s="48">
        <f t="shared" si="21"/>
        <v>0.08</v>
      </c>
      <c r="BW87" s="48">
        <f>Curves!AN88</f>
        <v>0</v>
      </c>
      <c r="BX87" s="48">
        <f t="shared" si="22"/>
        <v>0.16999999999999998</v>
      </c>
      <c r="BY87" s="48">
        <f>Curves!AS88</f>
        <v>0</v>
      </c>
      <c r="BZ87" s="48">
        <f t="shared" si="24"/>
        <v>0.08</v>
      </c>
      <c r="CA87" s="48">
        <f t="shared" si="25"/>
        <v>0.04</v>
      </c>
      <c r="CB87" s="48"/>
      <c r="CC87" s="48"/>
      <c r="CD87" s="49"/>
      <c r="CE87" s="48"/>
      <c r="CF87" s="49"/>
      <c r="CG87" s="48"/>
      <c r="CH87" s="48"/>
      <c r="CI87" s="48"/>
      <c r="CJ87" s="48"/>
      <c r="CK87" s="48"/>
    </row>
    <row r="88" spans="1:89">
      <c r="A88">
        <v>0.58584594455127237</v>
      </c>
      <c r="B88" t="str">
        <f t="shared" si="23"/>
        <v>0.1900.1900.18500.2150-0.0100.04500.1900.23500.1800.1800.18500.1900.15500.1850.0050.2150.0050.190.0050.190.2150.1850.240-0.5730.1550.1800.1800.2400.090.0050.090.0050.090.040.0900.240.040.090.01250.18000.1900.2350.0100.180.180.190.0385200.0900.1800.090.04</v>
      </c>
      <c r="C88" s="21">
        <v>39356</v>
      </c>
      <c r="D88" s="48">
        <f>Curves!D89</f>
        <v>0.19</v>
      </c>
      <c r="E88" s="48">
        <v>0</v>
      </c>
      <c r="F88" s="48">
        <f>Curves!I89</f>
        <v>0.19</v>
      </c>
      <c r="G88" s="48">
        <v>0</v>
      </c>
      <c r="H88" s="48">
        <f>Curves!P89</f>
        <v>0.185</v>
      </c>
      <c r="I88" s="48">
        <v>0</v>
      </c>
      <c r="J88" s="48">
        <f>Curves!L89</f>
        <v>0.215</v>
      </c>
      <c r="K88" s="48">
        <v>0</v>
      </c>
      <c r="L88" s="48">
        <f>Curves!U89</f>
        <v>-1.0000000000000009E-2</v>
      </c>
      <c r="M88" s="48">
        <v>0</v>
      </c>
      <c r="N88" s="48">
        <f>Curves!V89</f>
        <v>4.4999999999999991E-2</v>
      </c>
      <c r="O88" s="48">
        <v>0</v>
      </c>
      <c r="P88" s="48">
        <f>Curves!W89</f>
        <v>0.19</v>
      </c>
      <c r="Q88" s="48">
        <v>0</v>
      </c>
      <c r="R88" s="48">
        <f>Curves!O89</f>
        <v>0.23499999999999999</v>
      </c>
      <c r="S88" s="48">
        <v>0</v>
      </c>
      <c r="T88" s="48">
        <f>Curves!F89</f>
        <v>0.18</v>
      </c>
      <c r="U88" s="48">
        <v>0</v>
      </c>
      <c r="V88" s="48">
        <f>Curves!H89</f>
        <v>0.18</v>
      </c>
      <c r="W88" s="48">
        <v>0</v>
      </c>
      <c r="X88" s="48">
        <f>Curves!S89</f>
        <v>0.185</v>
      </c>
      <c r="Y88" s="48">
        <v>0</v>
      </c>
      <c r="Z88" s="48">
        <f>Curves!K89</f>
        <v>0.19</v>
      </c>
      <c r="AA88" s="48">
        <v>0</v>
      </c>
      <c r="AB88" s="48">
        <f>Curves!G89</f>
        <v>0.155</v>
      </c>
      <c r="AC88" s="48">
        <v>0</v>
      </c>
      <c r="AD88" s="48">
        <f>Curves!R89</f>
        <v>0.185</v>
      </c>
      <c r="AE88" s="48">
        <v>5.0000000000000001E-3</v>
      </c>
      <c r="AF88" s="48">
        <f>Curves!N89</f>
        <v>0.215</v>
      </c>
      <c r="AG88" s="48">
        <v>5.0000000000000001E-3</v>
      </c>
      <c r="AH88" s="48">
        <f>Curves!J89</f>
        <v>0.19</v>
      </c>
      <c r="AI88" s="48">
        <v>5.0000000000000001E-3</v>
      </c>
      <c r="AJ88" s="48">
        <f>Curves!E89</f>
        <v>0.19</v>
      </c>
      <c r="AK88" s="48">
        <f>Curves!M89</f>
        <v>0.215</v>
      </c>
      <c r="AL88" s="48">
        <f>Curves!Q89</f>
        <v>0.185</v>
      </c>
      <c r="AM88" s="48">
        <f>Curves!AC89</f>
        <v>0.24</v>
      </c>
      <c r="AN88" s="48">
        <f>Curves!AQ89</f>
        <v>0</v>
      </c>
      <c r="AO88" s="48">
        <f>Curves!AD89</f>
        <v>-0.57299999999999995</v>
      </c>
      <c r="AP88" s="48">
        <f>Curves!AP89</f>
        <v>0.155</v>
      </c>
      <c r="AQ88" s="48">
        <f>Curves!AA89</f>
        <v>0.18</v>
      </c>
      <c r="AR88" s="48">
        <f>Curves!AG89</f>
        <v>0</v>
      </c>
      <c r="AS88" s="48">
        <f>Curves!Y89</f>
        <v>0.18</v>
      </c>
      <c r="AT88" s="48">
        <f>Curves!AJ89</f>
        <v>0</v>
      </c>
      <c r="AU88" s="48">
        <f>Curves!AB89</f>
        <v>0.24</v>
      </c>
      <c r="AV88" s="48">
        <f>Curves!AH89</f>
        <v>0</v>
      </c>
      <c r="AW88" s="48">
        <f>Curves!Z89</f>
        <v>0.09</v>
      </c>
      <c r="AX88" s="48">
        <f>Curves!AI89</f>
        <v>5.0000000000000001E-3</v>
      </c>
      <c r="AY88" s="48">
        <f>Curves!Z89</f>
        <v>0.09</v>
      </c>
      <c r="AZ88" s="48">
        <f>Curves!AK89</f>
        <v>5.0000000000000001E-3</v>
      </c>
      <c r="BA88" s="48">
        <f>Curves!Z89</f>
        <v>0.09</v>
      </c>
      <c r="BB88" s="48">
        <f>Curves!AL89</f>
        <v>0.04</v>
      </c>
      <c r="BC88" s="48">
        <f>Curves!Z89</f>
        <v>0.09</v>
      </c>
      <c r="BD88" s="48">
        <f>Curves!AO89</f>
        <v>0</v>
      </c>
      <c r="BE88" s="48">
        <f>Curves!AC89</f>
        <v>0.24</v>
      </c>
      <c r="BF88" s="48">
        <f>Curves!AR89</f>
        <v>0.04</v>
      </c>
      <c r="BG88" s="48">
        <f>Curves!Z89</f>
        <v>0.09</v>
      </c>
      <c r="BH88" s="48">
        <f>Curves!AM89</f>
        <v>1.2500000000000001E-2</v>
      </c>
      <c r="BI88" s="48">
        <f t="shared" si="13"/>
        <v>0.18</v>
      </c>
      <c r="BJ88" s="48">
        <f t="shared" si="14"/>
        <v>0</v>
      </c>
      <c r="BK88" s="48">
        <v>0</v>
      </c>
      <c r="BL88" s="48">
        <f t="shared" si="15"/>
        <v>0.19</v>
      </c>
      <c r="BM88" s="48">
        <v>0</v>
      </c>
      <c r="BN88" s="48">
        <f t="shared" si="16"/>
        <v>0.23499999999999999</v>
      </c>
      <c r="BO88" s="48">
        <f t="shared" si="17"/>
        <v>0.01</v>
      </c>
      <c r="BP88" s="48">
        <v>0</v>
      </c>
      <c r="BQ88" s="48">
        <f t="shared" si="18"/>
        <v>0.18</v>
      </c>
      <c r="BR88" s="48">
        <f t="shared" si="19"/>
        <v>0.18</v>
      </c>
      <c r="BS88" s="48">
        <f t="shared" si="20"/>
        <v>0.19</v>
      </c>
      <c r="BT88" s="48">
        <f>Curves!AE89</f>
        <v>3.8520000000000006E-2</v>
      </c>
      <c r="BU88" s="48">
        <v>0</v>
      </c>
      <c r="BV88" s="48">
        <f t="shared" si="21"/>
        <v>0.09</v>
      </c>
      <c r="BW88" s="48">
        <f>Curves!AN89</f>
        <v>0</v>
      </c>
      <c r="BX88" s="48">
        <f t="shared" si="22"/>
        <v>0.18</v>
      </c>
      <c r="BY88" s="48">
        <f>Curves!AS89</f>
        <v>0</v>
      </c>
      <c r="BZ88" s="48">
        <f t="shared" si="24"/>
        <v>0.09</v>
      </c>
      <c r="CA88" s="48">
        <f t="shared" si="25"/>
        <v>0.04</v>
      </c>
      <c r="CB88" s="48"/>
      <c r="CC88" s="48"/>
      <c r="CD88" s="49"/>
      <c r="CE88" s="48"/>
      <c r="CF88" s="49"/>
      <c r="CG88" s="48"/>
      <c r="CH88" s="48"/>
      <c r="CI88" s="48"/>
      <c r="CJ88" s="48"/>
      <c r="CK88" s="48"/>
    </row>
    <row r="89" spans="1:89">
      <c r="A89">
        <v>0.58229411903709982</v>
      </c>
      <c r="B89" t="str">
        <f t="shared" si="23"/>
        <v>0.242500.392500.492500.392500.082500.137500.24573200.422500.232500.232500.512500.392500.207500.49250.0050.39250.0050.39250.0050.24250.39250.49250.37250.005-0.460.1550.222500.222500.372500.12250.020.12250.020.12250.050.122500.37250.0550.12250.0250.2225000.242500.42250.0100.22250.22250.24250.069386500.122500.222500.12250.05</v>
      </c>
      <c r="C89" s="21">
        <v>39387</v>
      </c>
      <c r="D89" s="48">
        <f>Curves!D90</f>
        <v>0.24249999999999999</v>
      </c>
      <c r="E89" s="48">
        <v>0</v>
      </c>
      <c r="F89" s="48">
        <f>Curves!I90</f>
        <v>0.39249999999999996</v>
      </c>
      <c r="G89" s="48">
        <v>0</v>
      </c>
      <c r="H89" s="48">
        <f>Curves!P90</f>
        <v>0.49249999999999994</v>
      </c>
      <c r="I89" s="48">
        <v>0</v>
      </c>
      <c r="J89" s="48">
        <f>Curves!L90</f>
        <v>0.39249999999999996</v>
      </c>
      <c r="K89" s="48">
        <v>0</v>
      </c>
      <c r="L89" s="48">
        <f>Curves!U90</f>
        <v>8.249999999999999E-2</v>
      </c>
      <c r="M89" s="48">
        <v>0</v>
      </c>
      <c r="N89" s="48">
        <f>Curves!V90</f>
        <v>0.13749999999999998</v>
      </c>
      <c r="O89" s="48">
        <v>0</v>
      </c>
      <c r="P89" s="48">
        <f>Curves!W90</f>
        <v>0.24573200000000001</v>
      </c>
      <c r="Q89" s="48">
        <v>0</v>
      </c>
      <c r="R89" s="48">
        <f>Curves!O90</f>
        <v>0.42249999999999999</v>
      </c>
      <c r="S89" s="48">
        <v>0</v>
      </c>
      <c r="T89" s="48">
        <f>Curves!F90</f>
        <v>0.23249999999999998</v>
      </c>
      <c r="U89" s="48">
        <v>0</v>
      </c>
      <c r="V89" s="48">
        <f>Curves!H90</f>
        <v>0.23249999999999998</v>
      </c>
      <c r="W89" s="48">
        <v>0</v>
      </c>
      <c r="X89" s="48">
        <f>Curves!S90</f>
        <v>0.51249999999999996</v>
      </c>
      <c r="Y89" s="48">
        <v>0</v>
      </c>
      <c r="Z89" s="48">
        <f>Curves!K90</f>
        <v>0.39249999999999996</v>
      </c>
      <c r="AA89" s="48">
        <v>0</v>
      </c>
      <c r="AB89" s="48">
        <f>Curves!G90</f>
        <v>0.20749999999999999</v>
      </c>
      <c r="AC89" s="48">
        <v>0</v>
      </c>
      <c r="AD89" s="48">
        <f>Curves!R90</f>
        <v>0.49249999999999994</v>
      </c>
      <c r="AE89" s="48">
        <v>5.0000000000000001E-3</v>
      </c>
      <c r="AF89" s="48">
        <f>Curves!N90</f>
        <v>0.39249999999999996</v>
      </c>
      <c r="AG89" s="48">
        <v>5.0000000000000001E-3</v>
      </c>
      <c r="AH89" s="48">
        <f>Curves!J90</f>
        <v>0.39249999999999996</v>
      </c>
      <c r="AI89" s="48">
        <v>5.0000000000000001E-3</v>
      </c>
      <c r="AJ89" s="48">
        <f>Curves!E90</f>
        <v>0.24249999999999999</v>
      </c>
      <c r="AK89" s="48">
        <f>Curves!M90</f>
        <v>0.39249999999999996</v>
      </c>
      <c r="AL89" s="48">
        <f>Curves!Q90</f>
        <v>0.49249999999999994</v>
      </c>
      <c r="AM89" s="48">
        <f>Curves!AC90</f>
        <v>0.3725</v>
      </c>
      <c r="AN89" s="48">
        <f>Curves!AQ90</f>
        <v>5.0000000000000001E-3</v>
      </c>
      <c r="AO89" s="48">
        <f>Curves!AD90</f>
        <v>-0.46</v>
      </c>
      <c r="AP89" s="48">
        <f>Curves!AP90</f>
        <v>0.155</v>
      </c>
      <c r="AQ89" s="48">
        <f>Curves!AA90</f>
        <v>0.2225</v>
      </c>
      <c r="AR89" s="48">
        <f>Curves!AG90</f>
        <v>0</v>
      </c>
      <c r="AS89" s="48">
        <f>Curves!Y90</f>
        <v>0.2225</v>
      </c>
      <c r="AT89" s="48">
        <f>Curves!AJ90</f>
        <v>0</v>
      </c>
      <c r="AU89" s="48">
        <f>Curves!AB90</f>
        <v>0.3725</v>
      </c>
      <c r="AV89" s="48">
        <f>Curves!AH90</f>
        <v>0</v>
      </c>
      <c r="AW89" s="48">
        <f>Curves!Z90</f>
        <v>0.1225</v>
      </c>
      <c r="AX89" s="48">
        <f>Curves!AI90</f>
        <v>0.02</v>
      </c>
      <c r="AY89" s="48">
        <f>Curves!Z90</f>
        <v>0.1225</v>
      </c>
      <c r="AZ89" s="48">
        <f>Curves!AK90</f>
        <v>0.02</v>
      </c>
      <c r="BA89" s="48">
        <f>Curves!Z90</f>
        <v>0.1225</v>
      </c>
      <c r="BB89" s="48">
        <f>Curves!AL90</f>
        <v>0.05</v>
      </c>
      <c r="BC89" s="48">
        <f>Curves!Z90</f>
        <v>0.1225</v>
      </c>
      <c r="BD89" s="48">
        <f>Curves!AO90</f>
        <v>0</v>
      </c>
      <c r="BE89" s="48">
        <f>Curves!AC90</f>
        <v>0.3725</v>
      </c>
      <c r="BF89" s="48">
        <f>Curves!AR90</f>
        <v>5.5E-2</v>
      </c>
      <c r="BG89" s="48">
        <f>Curves!Z90</f>
        <v>0.1225</v>
      </c>
      <c r="BH89" s="48">
        <f>Curves!AM90</f>
        <v>2.5000000000000001E-2</v>
      </c>
      <c r="BI89" s="48">
        <f t="shared" si="13"/>
        <v>0.2225</v>
      </c>
      <c r="BJ89" s="48">
        <f t="shared" si="14"/>
        <v>0</v>
      </c>
      <c r="BK89" s="48">
        <v>0</v>
      </c>
      <c r="BL89" s="48">
        <f t="shared" si="15"/>
        <v>0.24249999999999999</v>
      </c>
      <c r="BM89" s="48">
        <v>0</v>
      </c>
      <c r="BN89" s="48">
        <f t="shared" si="16"/>
        <v>0.42249999999999999</v>
      </c>
      <c r="BO89" s="48">
        <f t="shared" si="17"/>
        <v>0.01</v>
      </c>
      <c r="BP89" s="48">
        <v>0</v>
      </c>
      <c r="BQ89" s="48">
        <f t="shared" si="18"/>
        <v>0.2225</v>
      </c>
      <c r="BR89" s="48">
        <f t="shared" si="19"/>
        <v>0.2225</v>
      </c>
      <c r="BS89" s="48">
        <f t="shared" si="20"/>
        <v>0.24249999999999999</v>
      </c>
      <c r="BT89" s="48">
        <f>Curves!AE90</f>
        <v>6.9386500000000004E-2</v>
      </c>
      <c r="BU89" s="48">
        <v>0</v>
      </c>
      <c r="BV89" s="48">
        <f t="shared" si="21"/>
        <v>0.1225</v>
      </c>
      <c r="BW89" s="48">
        <f>Curves!AN90</f>
        <v>0</v>
      </c>
      <c r="BX89" s="48">
        <f t="shared" si="22"/>
        <v>0.2225</v>
      </c>
      <c r="BY89" s="48">
        <f>Curves!AS90</f>
        <v>0</v>
      </c>
      <c r="BZ89" s="48">
        <f t="shared" si="24"/>
        <v>0.1225</v>
      </c>
      <c r="CA89" s="48">
        <f t="shared" si="25"/>
        <v>0.05</v>
      </c>
      <c r="CB89" s="48"/>
      <c r="CC89" s="48"/>
      <c r="CD89" s="49"/>
      <c r="CE89" s="48"/>
      <c r="CF89" s="49"/>
      <c r="CG89" s="48"/>
      <c r="CH89" s="48"/>
      <c r="CI89" s="48"/>
      <c r="CJ89" s="48"/>
      <c r="CK89" s="48"/>
    </row>
    <row r="90" spans="1:89">
      <c r="A90">
        <v>0.57887877018886735</v>
      </c>
      <c r="B90" t="str">
        <f t="shared" si="23"/>
        <v>0.262500.412500.512500.412500.102500.157500.27030800.442500.252500.252500.532500.412500.227500.51250.0050.41250.0050.41250.0050.26250.41250.51250.39250.005-0.460.1550.242500.242500.392500.14250.020.14250.020.14250.050.142500.39250.0550.14250.02750.2425000.262500.44250.0100.24250.24250.26250.087813500.142500.242500.14250.05</v>
      </c>
      <c r="C90" s="21">
        <v>39417</v>
      </c>
      <c r="D90" s="48">
        <f>Curves!D91</f>
        <v>0.26250000000000001</v>
      </c>
      <c r="E90" s="48">
        <v>0</v>
      </c>
      <c r="F90" s="48">
        <f>Curves!I91</f>
        <v>0.41249999999999998</v>
      </c>
      <c r="G90" s="48">
        <v>0</v>
      </c>
      <c r="H90" s="48">
        <f>Curves!P91</f>
        <v>0.51249999999999996</v>
      </c>
      <c r="I90" s="48">
        <v>0</v>
      </c>
      <c r="J90" s="48">
        <f>Curves!L91</f>
        <v>0.41249999999999998</v>
      </c>
      <c r="K90" s="48">
        <v>0</v>
      </c>
      <c r="L90" s="48">
        <f>Curves!U91</f>
        <v>0.10250000000000001</v>
      </c>
      <c r="M90" s="48">
        <v>0</v>
      </c>
      <c r="N90" s="48">
        <f>Curves!V91</f>
        <v>0.1575</v>
      </c>
      <c r="O90" s="48">
        <v>0</v>
      </c>
      <c r="P90" s="48">
        <f>Curves!W91</f>
        <v>0.27030799999999999</v>
      </c>
      <c r="Q90" s="48">
        <v>0</v>
      </c>
      <c r="R90" s="48">
        <f>Curves!O91</f>
        <v>0.4425</v>
      </c>
      <c r="S90" s="48">
        <v>0</v>
      </c>
      <c r="T90" s="48">
        <f>Curves!F91</f>
        <v>0.2525</v>
      </c>
      <c r="U90" s="48">
        <v>0</v>
      </c>
      <c r="V90" s="48">
        <f>Curves!H91</f>
        <v>0.2525</v>
      </c>
      <c r="W90" s="48">
        <v>0</v>
      </c>
      <c r="X90" s="48">
        <f>Curves!S91</f>
        <v>0.53249999999999997</v>
      </c>
      <c r="Y90" s="48">
        <v>0</v>
      </c>
      <c r="Z90" s="48">
        <f>Curves!K91</f>
        <v>0.41249999999999998</v>
      </c>
      <c r="AA90" s="48">
        <v>0</v>
      </c>
      <c r="AB90" s="48">
        <f>Curves!G91</f>
        <v>0.22750000000000001</v>
      </c>
      <c r="AC90" s="48">
        <v>0</v>
      </c>
      <c r="AD90" s="48">
        <f>Curves!R91</f>
        <v>0.51249999999999996</v>
      </c>
      <c r="AE90" s="48">
        <v>5.0000000000000001E-3</v>
      </c>
      <c r="AF90" s="48">
        <f>Curves!N91</f>
        <v>0.41249999999999998</v>
      </c>
      <c r="AG90" s="48">
        <v>5.0000000000000001E-3</v>
      </c>
      <c r="AH90" s="48">
        <f>Curves!J91</f>
        <v>0.41249999999999998</v>
      </c>
      <c r="AI90" s="48">
        <v>5.0000000000000001E-3</v>
      </c>
      <c r="AJ90" s="48">
        <f>Curves!E91</f>
        <v>0.26250000000000001</v>
      </c>
      <c r="AK90" s="48">
        <f>Curves!M91</f>
        <v>0.41249999999999998</v>
      </c>
      <c r="AL90" s="48">
        <f>Curves!Q91</f>
        <v>0.51249999999999996</v>
      </c>
      <c r="AM90" s="48">
        <f>Curves!AC91</f>
        <v>0.39249999999999996</v>
      </c>
      <c r="AN90" s="48">
        <f>Curves!AQ91</f>
        <v>5.0000000000000001E-3</v>
      </c>
      <c r="AO90" s="48">
        <f>Curves!AD91</f>
        <v>-0.46</v>
      </c>
      <c r="AP90" s="48">
        <f>Curves!AP91</f>
        <v>0.155</v>
      </c>
      <c r="AQ90" s="48">
        <f>Curves!AA91</f>
        <v>0.24249999999999999</v>
      </c>
      <c r="AR90" s="48">
        <f>Curves!AG91</f>
        <v>0</v>
      </c>
      <c r="AS90" s="48">
        <f>Curves!Y91</f>
        <v>0.24249999999999999</v>
      </c>
      <c r="AT90" s="48">
        <f>Curves!AJ91</f>
        <v>0</v>
      </c>
      <c r="AU90" s="48">
        <f>Curves!AB91</f>
        <v>0.39249999999999996</v>
      </c>
      <c r="AV90" s="48">
        <f>Curves!AH91</f>
        <v>0</v>
      </c>
      <c r="AW90" s="48">
        <f>Curves!Z91</f>
        <v>0.14249999999999999</v>
      </c>
      <c r="AX90" s="48">
        <f>Curves!AI91</f>
        <v>0.02</v>
      </c>
      <c r="AY90" s="48">
        <f>Curves!Z91</f>
        <v>0.14249999999999999</v>
      </c>
      <c r="AZ90" s="48">
        <f>Curves!AK91</f>
        <v>0.02</v>
      </c>
      <c r="BA90" s="48">
        <f>Curves!Z91</f>
        <v>0.14249999999999999</v>
      </c>
      <c r="BB90" s="48">
        <f>Curves!AL91</f>
        <v>0.05</v>
      </c>
      <c r="BC90" s="48">
        <f>Curves!Z91</f>
        <v>0.14249999999999999</v>
      </c>
      <c r="BD90" s="48">
        <f>Curves!AO91</f>
        <v>0</v>
      </c>
      <c r="BE90" s="48">
        <f>Curves!AC91</f>
        <v>0.39249999999999996</v>
      </c>
      <c r="BF90" s="48">
        <f>Curves!AR91</f>
        <v>5.5E-2</v>
      </c>
      <c r="BG90" s="48">
        <f>Curves!Z91</f>
        <v>0.14249999999999999</v>
      </c>
      <c r="BH90" s="48">
        <f>Curves!AM91</f>
        <v>2.75E-2</v>
      </c>
      <c r="BI90" s="48">
        <f t="shared" si="13"/>
        <v>0.24249999999999999</v>
      </c>
      <c r="BJ90" s="48">
        <f t="shared" si="14"/>
        <v>0</v>
      </c>
      <c r="BK90" s="48">
        <v>0</v>
      </c>
      <c r="BL90" s="48">
        <f t="shared" si="15"/>
        <v>0.26250000000000001</v>
      </c>
      <c r="BM90" s="48">
        <v>0</v>
      </c>
      <c r="BN90" s="48">
        <f t="shared" si="16"/>
        <v>0.4425</v>
      </c>
      <c r="BO90" s="48">
        <f t="shared" si="17"/>
        <v>0.01</v>
      </c>
      <c r="BP90" s="48">
        <v>0</v>
      </c>
      <c r="BQ90" s="48">
        <f t="shared" si="18"/>
        <v>0.24249999999999999</v>
      </c>
      <c r="BR90" s="48">
        <f t="shared" si="19"/>
        <v>0.24249999999999999</v>
      </c>
      <c r="BS90" s="48">
        <f t="shared" si="20"/>
        <v>0.26250000000000001</v>
      </c>
      <c r="BT90" s="48">
        <f>Curves!AE91</f>
        <v>8.7813499999999989E-2</v>
      </c>
      <c r="BU90" s="48">
        <v>0</v>
      </c>
      <c r="BV90" s="48">
        <f t="shared" si="21"/>
        <v>0.14249999999999999</v>
      </c>
      <c r="BW90" s="48">
        <f>Curves!AN91</f>
        <v>0</v>
      </c>
      <c r="BX90" s="48">
        <f t="shared" si="22"/>
        <v>0.24249999999999999</v>
      </c>
      <c r="BY90" s="48">
        <f>Curves!AS91</f>
        <v>0</v>
      </c>
      <c r="BZ90" s="48">
        <f t="shared" si="24"/>
        <v>0.14249999999999999</v>
      </c>
      <c r="CA90" s="48">
        <f t="shared" si="25"/>
        <v>0.05</v>
      </c>
      <c r="CB90" s="48"/>
      <c r="CC90" s="48"/>
      <c r="CD90" s="49"/>
      <c r="CE90" s="48"/>
      <c r="CF90" s="49"/>
      <c r="CG90" s="48"/>
      <c r="CH90" s="48"/>
      <c r="CI90" s="48"/>
      <c r="CJ90" s="48"/>
      <c r="CK90" s="48"/>
    </row>
    <row r="91" spans="1:89">
      <c r="A91">
        <v>0.57537205505184885</v>
      </c>
      <c r="B91" t="str">
        <f t="shared" si="23"/>
        <v>0.272500.422500.522500.422500.112500.167500.28094800.452500.262500.262500.542500.422500.237500.52250.0050.42250.0050.42250.0050.27250.42250.52250.40250.005-0.460.1550.252500.252500.402500.15250.020.15250.020.15250.050.152500.40250.0550.15250.030.2525000.272500.45250.0100.25250.25250.27250.097593500.152500.252500.15250.05</v>
      </c>
      <c r="C91" s="21">
        <v>39448</v>
      </c>
      <c r="D91" s="48">
        <f>Curves!D92</f>
        <v>0.27250000000000002</v>
      </c>
      <c r="E91" s="48">
        <v>0</v>
      </c>
      <c r="F91" s="48">
        <f>Curves!I92</f>
        <v>0.42249999999999999</v>
      </c>
      <c r="G91" s="48">
        <v>0</v>
      </c>
      <c r="H91" s="48">
        <f>Curves!P92</f>
        <v>0.52249999999999996</v>
      </c>
      <c r="I91" s="48">
        <v>0</v>
      </c>
      <c r="J91" s="48">
        <f>Curves!L92</f>
        <v>0.42249999999999999</v>
      </c>
      <c r="K91" s="48">
        <v>0</v>
      </c>
      <c r="L91" s="48">
        <f>Curves!U92</f>
        <v>0.11250000000000002</v>
      </c>
      <c r="M91" s="48">
        <v>0</v>
      </c>
      <c r="N91" s="48">
        <f>Curves!V92</f>
        <v>0.16750000000000001</v>
      </c>
      <c r="O91" s="48">
        <v>0</v>
      </c>
      <c r="P91" s="48">
        <f>Curves!W92</f>
        <v>0.28094800000000003</v>
      </c>
      <c r="Q91" s="48">
        <v>0</v>
      </c>
      <c r="R91" s="48">
        <f>Curves!O92</f>
        <v>0.45250000000000001</v>
      </c>
      <c r="S91" s="48">
        <v>0</v>
      </c>
      <c r="T91" s="48">
        <f>Curves!F92</f>
        <v>0.26250000000000001</v>
      </c>
      <c r="U91" s="48">
        <v>0</v>
      </c>
      <c r="V91" s="48">
        <f>Curves!H92</f>
        <v>0.26250000000000001</v>
      </c>
      <c r="W91" s="48">
        <v>0</v>
      </c>
      <c r="X91" s="48">
        <f>Curves!S92</f>
        <v>0.54249999999999998</v>
      </c>
      <c r="Y91" s="48">
        <v>0</v>
      </c>
      <c r="Z91" s="48">
        <f>Curves!K92</f>
        <v>0.42249999999999999</v>
      </c>
      <c r="AA91" s="48">
        <v>0</v>
      </c>
      <c r="AB91" s="48">
        <f>Curves!G92</f>
        <v>0.23750000000000002</v>
      </c>
      <c r="AC91" s="48">
        <v>0</v>
      </c>
      <c r="AD91" s="48">
        <f>Curves!R92</f>
        <v>0.52249999999999996</v>
      </c>
      <c r="AE91" s="48">
        <v>5.0000000000000001E-3</v>
      </c>
      <c r="AF91" s="48">
        <f>Curves!N92</f>
        <v>0.42249999999999999</v>
      </c>
      <c r="AG91" s="48">
        <v>5.0000000000000001E-3</v>
      </c>
      <c r="AH91" s="48">
        <f>Curves!J92</f>
        <v>0.42249999999999999</v>
      </c>
      <c r="AI91" s="48">
        <v>5.0000000000000001E-3</v>
      </c>
      <c r="AJ91" s="48">
        <f>Curves!E92</f>
        <v>0.27250000000000002</v>
      </c>
      <c r="AK91" s="48">
        <f>Curves!M92</f>
        <v>0.42249999999999999</v>
      </c>
      <c r="AL91" s="48">
        <f>Curves!Q92</f>
        <v>0.52249999999999996</v>
      </c>
      <c r="AM91" s="48">
        <f>Curves!AC92</f>
        <v>0.40249999999999997</v>
      </c>
      <c r="AN91" s="48">
        <f>Curves!AQ92</f>
        <v>5.0000000000000001E-3</v>
      </c>
      <c r="AO91" s="48">
        <f>Curves!AD92</f>
        <v>-0.46</v>
      </c>
      <c r="AP91" s="48">
        <f>Curves!AP92</f>
        <v>0.155</v>
      </c>
      <c r="AQ91" s="48">
        <f>Curves!AA92</f>
        <v>0.2525</v>
      </c>
      <c r="AR91" s="48">
        <f>Curves!AG92</f>
        <v>0</v>
      </c>
      <c r="AS91" s="48">
        <f>Curves!Y92</f>
        <v>0.2525</v>
      </c>
      <c r="AT91" s="48">
        <f>Curves!AJ92</f>
        <v>0</v>
      </c>
      <c r="AU91" s="48">
        <f>Curves!AB92</f>
        <v>0.40249999999999997</v>
      </c>
      <c r="AV91" s="48">
        <f>Curves!AH92</f>
        <v>0</v>
      </c>
      <c r="AW91" s="48">
        <f>Curves!Z92</f>
        <v>0.1525</v>
      </c>
      <c r="AX91" s="48">
        <f>Curves!AI92</f>
        <v>0.02</v>
      </c>
      <c r="AY91" s="48">
        <f>Curves!Z92</f>
        <v>0.1525</v>
      </c>
      <c r="AZ91" s="48">
        <f>Curves!AK92</f>
        <v>0.02</v>
      </c>
      <c r="BA91" s="48">
        <f>Curves!Z92</f>
        <v>0.1525</v>
      </c>
      <c r="BB91" s="48">
        <f>Curves!AL92</f>
        <v>0.05</v>
      </c>
      <c r="BC91" s="48">
        <f>Curves!Z92</f>
        <v>0.1525</v>
      </c>
      <c r="BD91" s="48">
        <f>Curves!AO92</f>
        <v>0</v>
      </c>
      <c r="BE91" s="48">
        <f>Curves!AC92</f>
        <v>0.40249999999999997</v>
      </c>
      <c r="BF91" s="48">
        <f>Curves!AR92</f>
        <v>5.5E-2</v>
      </c>
      <c r="BG91" s="48">
        <f>Curves!Z92</f>
        <v>0.1525</v>
      </c>
      <c r="BH91" s="48">
        <f>Curves!AM92</f>
        <v>0.03</v>
      </c>
      <c r="BI91" s="48">
        <f t="shared" si="13"/>
        <v>0.2525</v>
      </c>
      <c r="BJ91" s="48">
        <f t="shared" si="14"/>
        <v>0</v>
      </c>
      <c r="BK91" s="48">
        <v>0</v>
      </c>
      <c r="BL91" s="48">
        <f t="shared" si="15"/>
        <v>0.27250000000000002</v>
      </c>
      <c r="BM91" s="48">
        <v>0</v>
      </c>
      <c r="BN91" s="48">
        <f t="shared" si="16"/>
        <v>0.45250000000000001</v>
      </c>
      <c r="BO91" s="48">
        <f t="shared" si="17"/>
        <v>0.01</v>
      </c>
      <c r="BP91" s="48">
        <v>0</v>
      </c>
      <c r="BQ91" s="48">
        <f t="shared" si="18"/>
        <v>0.2525</v>
      </c>
      <c r="BR91" s="48">
        <f t="shared" si="19"/>
        <v>0.2525</v>
      </c>
      <c r="BS91" s="48">
        <f t="shared" si="20"/>
        <v>0.27250000000000002</v>
      </c>
      <c r="BT91" s="48">
        <f>Curves!AE92</f>
        <v>9.75935E-2</v>
      </c>
      <c r="BU91" s="48">
        <v>0</v>
      </c>
      <c r="BV91" s="48">
        <f t="shared" si="21"/>
        <v>0.1525</v>
      </c>
      <c r="BW91" s="48">
        <f>Curves!AN92</f>
        <v>0</v>
      </c>
      <c r="BX91" s="48">
        <f t="shared" si="22"/>
        <v>0.2525</v>
      </c>
      <c r="BY91" s="48">
        <f>Curves!AS92</f>
        <v>0</v>
      </c>
      <c r="BZ91" s="48">
        <f t="shared" si="24"/>
        <v>0.1525</v>
      </c>
      <c r="CA91" s="48">
        <f t="shared" si="25"/>
        <v>0.05</v>
      </c>
      <c r="CB91" s="48"/>
      <c r="CC91" s="48"/>
      <c r="CD91" s="49"/>
      <c r="CE91" s="48"/>
      <c r="CF91" s="49"/>
      <c r="CG91" s="48"/>
      <c r="CH91" s="48"/>
      <c r="CI91" s="48"/>
      <c r="CJ91" s="48"/>
      <c r="CK91" s="48"/>
    </row>
    <row r="92" spans="1:89">
      <c r="A92">
        <v>0.57188803265453148</v>
      </c>
      <c r="B92" t="str">
        <f t="shared" si="23"/>
        <v>0.262500.412500.512500.412500.102500.157500.26678800.442500.252500.252500.532500.412500.227500.51250.0050.41250.0050.41250.0050.26250.41250.51250.39250.005-0.460.1550.242500.242500.392500.14250.020.14250.020.14250.050.142500.39250.0550.14250.03250.2425000.262500.44250.0100.24250.24250.26250.089023500.142500.242500.14250.05</v>
      </c>
      <c r="C92" s="21">
        <v>39479</v>
      </c>
      <c r="D92" s="48">
        <f>Curves!D93</f>
        <v>0.26250000000000001</v>
      </c>
      <c r="E92" s="48">
        <v>0</v>
      </c>
      <c r="F92" s="48">
        <f>Curves!I93</f>
        <v>0.41249999999999998</v>
      </c>
      <c r="G92" s="48">
        <v>0</v>
      </c>
      <c r="H92" s="48">
        <f>Curves!P93</f>
        <v>0.51249999999999996</v>
      </c>
      <c r="I92" s="48">
        <v>0</v>
      </c>
      <c r="J92" s="48">
        <f>Curves!L93</f>
        <v>0.41249999999999998</v>
      </c>
      <c r="K92" s="48">
        <v>0</v>
      </c>
      <c r="L92" s="48">
        <f>Curves!U93</f>
        <v>0.10250000000000001</v>
      </c>
      <c r="M92" s="48">
        <v>0</v>
      </c>
      <c r="N92" s="48">
        <f>Curves!V93</f>
        <v>0.1575</v>
      </c>
      <c r="O92" s="48">
        <v>0</v>
      </c>
      <c r="P92" s="48">
        <f>Curves!W93</f>
        <v>0.26678800000000003</v>
      </c>
      <c r="Q92" s="48">
        <v>0</v>
      </c>
      <c r="R92" s="48">
        <f>Curves!O93</f>
        <v>0.4425</v>
      </c>
      <c r="S92" s="48">
        <v>0</v>
      </c>
      <c r="T92" s="48">
        <f>Curves!F93</f>
        <v>0.2525</v>
      </c>
      <c r="U92" s="48">
        <v>0</v>
      </c>
      <c r="V92" s="48">
        <f>Curves!H93</f>
        <v>0.2525</v>
      </c>
      <c r="W92" s="48">
        <v>0</v>
      </c>
      <c r="X92" s="48">
        <f>Curves!S93</f>
        <v>0.53249999999999997</v>
      </c>
      <c r="Y92" s="48">
        <v>0</v>
      </c>
      <c r="Z92" s="48">
        <f>Curves!K93</f>
        <v>0.41249999999999998</v>
      </c>
      <c r="AA92" s="48">
        <v>0</v>
      </c>
      <c r="AB92" s="48">
        <f>Curves!G93</f>
        <v>0.22750000000000001</v>
      </c>
      <c r="AC92" s="48">
        <v>0</v>
      </c>
      <c r="AD92" s="48">
        <f>Curves!R93</f>
        <v>0.51249999999999996</v>
      </c>
      <c r="AE92" s="48">
        <v>5.0000000000000001E-3</v>
      </c>
      <c r="AF92" s="48">
        <f>Curves!N93</f>
        <v>0.41249999999999998</v>
      </c>
      <c r="AG92" s="48">
        <v>5.0000000000000001E-3</v>
      </c>
      <c r="AH92" s="48">
        <f>Curves!J93</f>
        <v>0.41249999999999998</v>
      </c>
      <c r="AI92" s="48">
        <v>5.0000000000000001E-3</v>
      </c>
      <c r="AJ92" s="48">
        <f>Curves!E93</f>
        <v>0.26250000000000001</v>
      </c>
      <c r="AK92" s="48">
        <f>Curves!M93</f>
        <v>0.41249999999999998</v>
      </c>
      <c r="AL92" s="48">
        <f>Curves!Q93</f>
        <v>0.51249999999999996</v>
      </c>
      <c r="AM92" s="48">
        <f>Curves!AC93</f>
        <v>0.39249999999999996</v>
      </c>
      <c r="AN92" s="48">
        <f>Curves!AQ93</f>
        <v>5.0000000000000001E-3</v>
      </c>
      <c r="AO92" s="48">
        <f>Curves!AD93</f>
        <v>-0.46</v>
      </c>
      <c r="AP92" s="48">
        <f>Curves!AP93</f>
        <v>0.155</v>
      </c>
      <c r="AQ92" s="48">
        <f>Curves!AA93</f>
        <v>0.24249999999999999</v>
      </c>
      <c r="AR92" s="48">
        <f>Curves!AG93</f>
        <v>0</v>
      </c>
      <c r="AS92" s="48">
        <f>Curves!Y93</f>
        <v>0.24249999999999999</v>
      </c>
      <c r="AT92" s="48">
        <f>Curves!AJ93</f>
        <v>0</v>
      </c>
      <c r="AU92" s="48">
        <f>Curves!AB93</f>
        <v>0.39249999999999996</v>
      </c>
      <c r="AV92" s="48">
        <f>Curves!AH93</f>
        <v>0</v>
      </c>
      <c r="AW92" s="48">
        <f>Curves!Z93</f>
        <v>0.14249999999999999</v>
      </c>
      <c r="AX92" s="48">
        <f>Curves!AI93</f>
        <v>0.02</v>
      </c>
      <c r="AY92" s="48">
        <f>Curves!Z93</f>
        <v>0.14249999999999999</v>
      </c>
      <c r="AZ92" s="48">
        <f>Curves!AK93</f>
        <v>0.02</v>
      </c>
      <c r="BA92" s="48">
        <f>Curves!Z93</f>
        <v>0.14249999999999999</v>
      </c>
      <c r="BB92" s="48">
        <f>Curves!AL93</f>
        <v>0.05</v>
      </c>
      <c r="BC92" s="48">
        <f>Curves!Z93</f>
        <v>0.14249999999999999</v>
      </c>
      <c r="BD92" s="48">
        <f>Curves!AO93</f>
        <v>0</v>
      </c>
      <c r="BE92" s="48">
        <f>Curves!AC93</f>
        <v>0.39249999999999996</v>
      </c>
      <c r="BF92" s="48">
        <f>Curves!AR93</f>
        <v>5.5E-2</v>
      </c>
      <c r="BG92" s="48">
        <f>Curves!Z93</f>
        <v>0.14249999999999999</v>
      </c>
      <c r="BH92" s="48">
        <f>Curves!AM93</f>
        <v>3.2500000000000001E-2</v>
      </c>
      <c r="BI92" s="48">
        <f t="shared" si="13"/>
        <v>0.24249999999999999</v>
      </c>
      <c r="BJ92" s="48">
        <f t="shared" si="14"/>
        <v>0</v>
      </c>
      <c r="BK92" s="48">
        <v>0</v>
      </c>
      <c r="BL92" s="48">
        <f t="shared" si="15"/>
        <v>0.26250000000000001</v>
      </c>
      <c r="BM92" s="48">
        <v>0</v>
      </c>
      <c r="BN92" s="48">
        <f t="shared" si="16"/>
        <v>0.4425</v>
      </c>
      <c r="BO92" s="48">
        <f t="shared" si="17"/>
        <v>0.01</v>
      </c>
      <c r="BP92" s="48">
        <v>0</v>
      </c>
      <c r="BQ92" s="48">
        <f t="shared" si="18"/>
        <v>0.24249999999999999</v>
      </c>
      <c r="BR92" s="48">
        <f t="shared" si="19"/>
        <v>0.24249999999999999</v>
      </c>
      <c r="BS92" s="48">
        <f t="shared" si="20"/>
        <v>0.26250000000000001</v>
      </c>
      <c r="BT92" s="48">
        <f>Curves!AE93</f>
        <v>8.9023499999999978E-2</v>
      </c>
      <c r="BU92" s="48">
        <v>0</v>
      </c>
      <c r="BV92" s="48">
        <f t="shared" si="21"/>
        <v>0.14249999999999999</v>
      </c>
      <c r="BW92" s="48">
        <f>Curves!AN93</f>
        <v>0</v>
      </c>
      <c r="BX92" s="48">
        <f t="shared" si="22"/>
        <v>0.24249999999999999</v>
      </c>
      <c r="BY92" s="48">
        <f>Curves!AS93</f>
        <v>0</v>
      </c>
      <c r="BZ92" s="48">
        <f t="shared" si="24"/>
        <v>0.14249999999999999</v>
      </c>
      <c r="CA92" s="48">
        <f t="shared" si="25"/>
        <v>0.05</v>
      </c>
      <c r="CB92" s="48"/>
      <c r="CC92" s="48"/>
      <c r="CD92" s="49"/>
      <c r="CE92" s="48"/>
      <c r="CF92" s="49"/>
      <c r="CG92" s="48"/>
      <c r="CH92" s="48"/>
      <c r="CI92" s="48"/>
      <c r="CJ92" s="48"/>
      <c r="CK92" s="48"/>
    </row>
    <row r="93" spans="1:89">
      <c r="A93">
        <v>0.56864919246499623</v>
      </c>
      <c r="B93" t="str">
        <f t="shared" si="23"/>
        <v>0.257500.407500.507500.407500.097500.152500.25714800.437500.247500.247500.527500.407500.222500.50750.0050.40750.0050.40750.0050.25750.40750.50750.38750.005-0.460.1550.237500.237500.387500.13750.020.13750.020.13750.050.137500.38750.0550.13750.0350.2375000.257500.43750.0100.23750.23750.25750.085618500.137500.237500.13750.05</v>
      </c>
      <c r="C93" s="21">
        <v>39508</v>
      </c>
      <c r="D93" s="48">
        <f>Curves!D94</f>
        <v>0.25750000000000001</v>
      </c>
      <c r="E93" s="48">
        <v>0</v>
      </c>
      <c r="F93" s="48">
        <f>Curves!I94</f>
        <v>0.40749999999999997</v>
      </c>
      <c r="G93" s="48">
        <v>0</v>
      </c>
      <c r="H93" s="48">
        <f>Curves!P94</f>
        <v>0.50749999999999995</v>
      </c>
      <c r="I93" s="48">
        <v>0</v>
      </c>
      <c r="J93" s="48">
        <f>Curves!L94</f>
        <v>0.40749999999999997</v>
      </c>
      <c r="K93" s="48">
        <v>0</v>
      </c>
      <c r="L93" s="48">
        <f>Curves!U94</f>
        <v>9.7500000000000003E-2</v>
      </c>
      <c r="M93" s="48">
        <v>0</v>
      </c>
      <c r="N93" s="48">
        <f>Curves!V94</f>
        <v>0.1525</v>
      </c>
      <c r="O93" s="48">
        <v>0</v>
      </c>
      <c r="P93" s="48">
        <f>Curves!W94</f>
        <v>0.25714799999999999</v>
      </c>
      <c r="Q93" s="48">
        <v>0</v>
      </c>
      <c r="R93" s="48">
        <f>Curves!O94</f>
        <v>0.4375</v>
      </c>
      <c r="S93" s="48">
        <v>0</v>
      </c>
      <c r="T93" s="48">
        <f>Curves!F94</f>
        <v>0.2475</v>
      </c>
      <c r="U93" s="48">
        <v>0</v>
      </c>
      <c r="V93" s="48">
        <f>Curves!H94</f>
        <v>0.2475</v>
      </c>
      <c r="W93" s="48">
        <v>0</v>
      </c>
      <c r="X93" s="48">
        <f>Curves!S94</f>
        <v>0.52749999999999997</v>
      </c>
      <c r="Y93" s="48">
        <v>0</v>
      </c>
      <c r="Z93" s="48">
        <f>Curves!K94</f>
        <v>0.40749999999999997</v>
      </c>
      <c r="AA93" s="48">
        <v>0</v>
      </c>
      <c r="AB93" s="48">
        <f>Curves!G94</f>
        <v>0.2225</v>
      </c>
      <c r="AC93" s="48">
        <v>0</v>
      </c>
      <c r="AD93" s="48">
        <f>Curves!R94</f>
        <v>0.50749999999999995</v>
      </c>
      <c r="AE93" s="48">
        <v>5.0000000000000001E-3</v>
      </c>
      <c r="AF93" s="48">
        <f>Curves!N94</f>
        <v>0.40749999999999997</v>
      </c>
      <c r="AG93" s="48">
        <v>5.0000000000000001E-3</v>
      </c>
      <c r="AH93" s="48">
        <f>Curves!J94</f>
        <v>0.40749999999999997</v>
      </c>
      <c r="AI93" s="48">
        <v>5.0000000000000001E-3</v>
      </c>
      <c r="AJ93" s="48">
        <f>Curves!E94</f>
        <v>0.25750000000000001</v>
      </c>
      <c r="AK93" s="48">
        <f>Curves!M94</f>
        <v>0.40749999999999997</v>
      </c>
      <c r="AL93" s="48">
        <f>Curves!Q94</f>
        <v>0.50749999999999995</v>
      </c>
      <c r="AM93" s="48">
        <f>Curves!AC94</f>
        <v>0.38750000000000001</v>
      </c>
      <c r="AN93" s="48">
        <f>Curves!AQ94</f>
        <v>5.0000000000000001E-3</v>
      </c>
      <c r="AO93" s="48">
        <f>Curves!AD94</f>
        <v>-0.46</v>
      </c>
      <c r="AP93" s="48">
        <f>Curves!AP94</f>
        <v>0.155</v>
      </c>
      <c r="AQ93" s="48">
        <f>Curves!AA94</f>
        <v>0.23750000000000002</v>
      </c>
      <c r="AR93" s="48">
        <f>Curves!AG94</f>
        <v>0</v>
      </c>
      <c r="AS93" s="48">
        <f>Curves!Y94</f>
        <v>0.23750000000000002</v>
      </c>
      <c r="AT93" s="48">
        <f>Curves!AJ94</f>
        <v>0</v>
      </c>
      <c r="AU93" s="48">
        <f>Curves!AB94</f>
        <v>0.38750000000000001</v>
      </c>
      <c r="AV93" s="48">
        <f>Curves!AH94</f>
        <v>0</v>
      </c>
      <c r="AW93" s="48">
        <f>Curves!Z94</f>
        <v>0.13750000000000001</v>
      </c>
      <c r="AX93" s="48">
        <f>Curves!AI94</f>
        <v>0.02</v>
      </c>
      <c r="AY93" s="48">
        <f>Curves!Z94</f>
        <v>0.13750000000000001</v>
      </c>
      <c r="AZ93" s="48">
        <f>Curves!AK94</f>
        <v>0.02</v>
      </c>
      <c r="BA93" s="48">
        <f>Curves!Z94</f>
        <v>0.13750000000000001</v>
      </c>
      <c r="BB93" s="48">
        <f>Curves!AL94</f>
        <v>0.05</v>
      </c>
      <c r="BC93" s="48">
        <f>Curves!Z94</f>
        <v>0.13750000000000001</v>
      </c>
      <c r="BD93" s="48">
        <f>Curves!AO94</f>
        <v>0</v>
      </c>
      <c r="BE93" s="48">
        <f>Curves!AC94</f>
        <v>0.38750000000000001</v>
      </c>
      <c r="BF93" s="48">
        <f>Curves!AR94</f>
        <v>5.5E-2</v>
      </c>
      <c r="BG93" s="48">
        <f>Curves!Z94</f>
        <v>0.13750000000000001</v>
      </c>
      <c r="BH93" s="48">
        <f>Curves!AM94</f>
        <v>3.5000000000000003E-2</v>
      </c>
      <c r="BI93" s="48">
        <f t="shared" si="13"/>
        <v>0.23750000000000002</v>
      </c>
      <c r="BJ93" s="48">
        <f t="shared" si="14"/>
        <v>0</v>
      </c>
      <c r="BK93" s="48">
        <v>0</v>
      </c>
      <c r="BL93" s="48">
        <f t="shared" si="15"/>
        <v>0.25750000000000001</v>
      </c>
      <c r="BM93" s="48">
        <v>0</v>
      </c>
      <c r="BN93" s="48">
        <f t="shared" si="16"/>
        <v>0.4375</v>
      </c>
      <c r="BO93" s="48">
        <f t="shared" si="17"/>
        <v>0.01</v>
      </c>
      <c r="BP93" s="48">
        <v>0</v>
      </c>
      <c r="BQ93" s="48">
        <f t="shared" si="18"/>
        <v>0.23750000000000002</v>
      </c>
      <c r="BR93" s="48">
        <f t="shared" si="19"/>
        <v>0.23750000000000002</v>
      </c>
      <c r="BS93" s="48">
        <f t="shared" si="20"/>
        <v>0.25750000000000001</v>
      </c>
      <c r="BT93" s="48">
        <f>Curves!AE94</f>
        <v>8.5618500000000014E-2</v>
      </c>
      <c r="BU93" s="48">
        <v>0</v>
      </c>
      <c r="BV93" s="48">
        <f t="shared" si="21"/>
        <v>0.13750000000000001</v>
      </c>
      <c r="BW93" s="48">
        <f>Curves!AN94</f>
        <v>0</v>
      </c>
      <c r="BX93" s="48">
        <f t="shared" si="22"/>
        <v>0.23750000000000002</v>
      </c>
      <c r="BY93" s="48">
        <f>Curves!AS94</f>
        <v>0</v>
      </c>
      <c r="BZ93" s="48">
        <f t="shared" si="24"/>
        <v>0.13750000000000001</v>
      </c>
      <c r="CA93" s="48">
        <f t="shared" si="25"/>
        <v>0.05</v>
      </c>
      <c r="CB93" s="48"/>
      <c r="CC93" s="48"/>
      <c r="CD93" s="49"/>
      <c r="CE93" s="48"/>
      <c r="CF93" s="49"/>
      <c r="CG93" s="48"/>
      <c r="CH93" s="48"/>
      <c r="CI93" s="48"/>
      <c r="CJ93" s="48"/>
      <c r="CK93" s="48"/>
    </row>
    <row r="94" spans="1:89">
      <c r="A94">
        <v>0.56520865214176697</v>
      </c>
      <c r="B94" t="str">
        <f t="shared" si="23"/>
        <v>0.182500.182500.177500.20750-0.017500.037500.182500.227500.172500.172500.177500.182500.147500.17750.0050.20750.0050.18250.0050.18250.20750.17750.23250-0.60.1550.172500.172500.232500.08250.0050.08250.0050.08250.040.082500.23250.040.08250.00750.1725000.182500.22750.0100.17250.17250.18250.032642500.082500.172500.08250.04</v>
      </c>
      <c r="C94" s="21">
        <v>39539</v>
      </c>
      <c r="D94" s="48">
        <f>Curves!D95</f>
        <v>0.1825</v>
      </c>
      <c r="E94" s="48">
        <v>0</v>
      </c>
      <c r="F94" s="48">
        <f>Curves!I95</f>
        <v>0.1825</v>
      </c>
      <c r="G94" s="48">
        <v>0</v>
      </c>
      <c r="H94" s="48">
        <f>Curves!P95</f>
        <v>0.17749999999999999</v>
      </c>
      <c r="I94" s="48">
        <v>0</v>
      </c>
      <c r="J94" s="48">
        <f>Curves!L95</f>
        <v>0.20749999999999999</v>
      </c>
      <c r="K94" s="48">
        <v>0</v>
      </c>
      <c r="L94" s="48">
        <f>Curves!U95</f>
        <v>-1.7500000000000016E-2</v>
      </c>
      <c r="M94" s="48">
        <v>0</v>
      </c>
      <c r="N94" s="48">
        <f>Curves!V95</f>
        <v>3.7499999999999985E-2</v>
      </c>
      <c r="O94" s="48">
        <v>0</v>
      </c>
      <c r="P94" s="48">
        <f>Curves!W95</f>
        <v>0.1825</v>
      </c>
      <c r="Q94" s="48">
        <v>0</v>
      </c>
      <c r="R94" s="48">
        <f>Curves!O95</f>
        <v>0.22749999999999998</v>
      </c>
      <c r="S94" s="48">
        <v>0</v>
      </c>
      <c r="T94" s="48">
        <f>Curves!F95</f>
        <v>0.17249999999999999</v>
      </c>
      <c r="U94" s="48">
        <v>0</v>
      </c>
      <c r="V94" s="48">
        <f>Curves!H95</f>
        <v>0.17249999999999999</v>
      </c>
      <c r="W94" s="48">
        <v>0</v>
      </c>
      <c r="X94" s="48">
        <f>Curves!S95</f>
        <v>0.17749999999999999</v>
      </c>
      <c r="Y94" s="48">
        <v>0</v>
      </c>
      <c r="Z94" s="48">
        <f>Curves!K95</f>
        <v>0.1825</v>
      </c>
      <c r="AA94" s="48">
        <v>0</v>
      </c>
      <c r="AB94" s="48">
        <f>Curves!G95</f>
        <v>0.14749999999999999</v>
      </c>
      <c r="AC94" s="48">
        <v>0</v>
      </c>
      <c r="AD94" s="48">
        <f>Curves!R95</f>
        <v>0.17749999999999999</v>
      </c>
      <c r="AE94" s="48">
        <v>5.0000000000000001E-3</v>
      </c>
      <c r="AF94" s="48">
        <f>Curves!N95</f>
        <v>0.20749999999999999</v>
      </c>
      <c r="AG94" s="48">
        <v>5.0000000000000001E-3</v>
      </c>
      <c r="AH94" s="48">
        <f>Curves!J95</f>
        <v>0.1825</v>
      </c>
      <c r="AI94" s="48">
        <v>5.0000000000000001E-3</v>
      </c>
      <c r="AJ94" s="48">
        <f>Curves!E95</f>
        <v>0.1825</v>
      </c>
      <c r="AK94" s="48">
        <f>Curves!M95</f>
        <v>0.20749999999999999</v>
      </c>
      <c r="AL94" s="48">
        <f>Curves!Q95</f>
        <v>0.17749999999999999</v>
      </c>
      <c r="AM94" s="48">
        <f>Curves!AC95</f>
        <v>0.23249999999999998</v>
      </c>
      <c r="AN94" s="48">
        <f>Curves!AQ95</f>
        <v>0</v>
      </c>
      <c r="AO94" s="48">
        <f>Curves!AD95</f>
        <v>-0.6</v>
      </c>
      <c r="AP94" s="48">
        <f>Curves!AP95</f>
        <v>0.155</v>
      </c>
      <c r="AQ94" s="48">
        <f>Curves!AA95</f>
        <v>0.17249999999999999</v>
      </c>
      <c r="AR94" s="48">
        <f>Curves!AG95</f>
        <v>0</v>
      </c>
      <c r="AS94" s="48">
        <f>Curves!Y95</f>
        <v>0.17249999999999999</v>
      </c>
      <c r="AT94" s="48">
        <f>Curves!AJ95</f>
        <v>0</v>
      </c>
      <c r="AU94" s="48">
        <f>Curves!AB95</f>
        <v>0.23249999999999998</v>
      </c>
      <c r="AV94" s="48">
        <f>Curves!AH95</f>
        <v>0</v>
      </c>
      <c r="AW94" s="48">
        <f>Curves!Z95</f>
        <v>8.2500000000000004E-2</v>
      </c>
      <c r="AX94" s="48">
        <f>Curves!AI95</f>
        <v>5.0000000000000001E-3</v>
      </c>
      <c r="AY94" s="48">
        <f>Curves!Z95</f>
        <v>8.2500000000000004E-2</v>
      </c>
      <c r="AZ94" s="48">
        <f>Curves!AK95</f>
        <v>5.0000000000000001E-3</v>
      </c>
      <c r="BA94" s="48">
        <f>Curves!Z95</f>
        <v>8.2500000000000004E-2</v>
      </c>
      <c r="BB94" s="48">
        <f>Curves!AL95</f>
        <v>0.04</v>
      </c>
      <c r="BC94" s="48">
        <f>Curves!Z95</f>
        <v>8.2500000000000004E-2</v>
      </c>
      <c r="BD94" s="48">
        <f>Curves!AO95</f>
        <v>0</v>
      </c>
      <c r="BE94" s="48">
        <f>Curves!AC95</f>
        <v>0.23249999999999998</v>
      </c>
      <c r="BF94" s="48">
        <f>Curves!AR95</f>
        <v>0.04</v>
      </c>
      <c r="BG94" s="48">
        <f>Curves!Z95</f>
        <v>8.2500000000000004E-2</v>
      </c>
      <c r="BH94" s="48">
        <f>Curves!AM95</f>
        <v>7.4999999999999997E-3</v>
      </c>
      <c r="BI94" s="48">
        <f t="shared" si="13"/>
        <v>0.17249999999999999</v>
      </c>
      <c r="BJ94" s="48">
        <f t="shared" si="14"/>
        <v>0</v>
      </c>
      <c r="BK94" s="48">
        <v>0</v>
      </c>
      <c r="BL94" s="48">
        <f t="shared" si="15"/>
        <v>0.1825</v>
      </c>
      <c r="BM94" s="48">
        <v>0</v>
      </c>
      <c r="BN94" s="48">
        <f t="shared" si="16"/>
        <v>0.22749999999999998</v>
      </c>
      <c r="BO94" s="48">
        <f t="shared" si="17"/>
        <v>0.01</v>
      </c>
      <c r="BP94" s="48">
        <v>0</v>
      </c>
      <c r="BQ94" s="48">
        <f t="shared" si="18"/>
        <v>0.17249999999999999</v>
      </c>
      <c r="BR94" s="48">
        <f t="shared" si="19"/>
        <v>0.17249999999999999</v>
      </c>
      <c r="BS94" s="48">
        <f t="shared" si="20"/>
        <v>0.1825</v>
      </c>
      <c r="BT94" s="48">
        <f>Curves!AE95</f>
        <v>3.2642500000000012E-2</v>
      </c>
      <c r="BU94" s="48">
        <v>0</v>
      </c>
      <c r="BV94" s="48">
        <f t="shared" si="21"/>
        <v>8.2500000000000004E-2</v>
      </c>
      <c r="BW94" s="48">
        <f>Curves!AN95</f>
        <v>0</v>
      </c>
      <c r="BX94" s="48">
        <f t="shared" si="22"/>
        <v>0.17249999999999999</v>
      </c>
      <c r="BY94" s="48">
        <f>Curves!AS95</f>
        <v>0</v>
      </c>
      <c r="BZ94" s="48">
        <f t="shared" si="24"/>
        <v>8.2500000000000004E-2</v>
      </c>
      <c r="CA94" s="48">
        <f t="shared" si="25"/>
        <v>0.04</v>
      </c>
      <c r="CB94" s="48"/>
      <c r="CC94" s="48"/>
      <c r="CD94" s="49"/>
      <c r="CE94" s="48"/>
      <c r="CF94" s="49"/>
      <c r="CG94" s="48"/>
      <c r="CH94" s="48"/>
      <c r="CI94" s="48"/>
      <c r="CJ94" s="48"/>
      <c r="CK94" s="48"/>
    </row>
    <row r="95" spans="1:89">
      <c r="A95">
        <v>0.56190027481253624</v>
      </c>
      <c r="B95" t="str">
        <f t="shared" si="23"/>
        <v>0.172500.172500.167500.19750-0.027500.027500.172500.217500.162500.162500.167500.172500.137500.16750.0050.19750.0050.17250.0050.17250.19750.16750.22250-0.60.1550.162500.162500.222500.07250.0050.07250.0050.07250.040.072500.22250.040.07250.00750.1625000.172500.21750.0100.16250.16250.17250.022268500.072500.162500.07250.04</v>
      </c>
      <c r="C95" s="21">
        <v>39569</v>
      </c>
      <c r="D95" s="48">
        <f>Curves!D96</f>
        <v>0.17249999999999999</v>
      </c>
      <c r="E95" s="48">
        <v>0</v>
      </c>
      <c r="F95" s="48">
        <f>Curves!I96</f>
        <v>0.17249999999999999</v>
      </c>
      <c r="G95" s="48">
        <v>0</v>
      </c>
      <c r="H95" s="48">
        <f>Curves!P96</f>
        <v>0.16749999999999998</v>
      </c>
      <c r="I95" s="48">
        <v>0</v>
      </c>
      <c r="J95" s="48">
        <f>Curves!L96</f>
        <v>0.19749999999999998</v>
      </c>
      <c r="K95" s="48">
        <v>0</v>
      </c>
      <c r="L95" s="48">
        <f>Curves!U96</f>
        <v>-2.7500000000000024E-2</v>
      </c>
      <c r="M95" s="48">
        <v>0</v>
      </c>
      <c r="N95" s="48">
        <f>Curves!V96</f>
        <v>2.7499999999999976E-2</v>
      </c>
      <c r="O95" s="48">
        <v>0</v>
      </c>
      <c r="P95" s="48">
        <f>Curves!W96</f>
        <v>0.17249999999999999</v>
      </c>
      <c r="Q95" s="48">
        <v>0</v>
      </c>
      <c r="R95" s="48">
        <f>Curves!O96</f>
        <v>0.21749999999999997</v>
      </c>
      <c r="S95" s="48">
        <v>0</v>
      </c>
      <c r="T95" s="48">
        <f>Curves!F96</f>
        <v>0.16249999999999998</v>
      </c>
      <c r="U95" s="48">
        <v>0</v>
      </c>
      <c r="V95" s="48">
        <f>Curves!H96</f>
        <v>0.16249999999999998</v>
      </c>
      <c r="W95" s="48">
        <v>0</v>
      </c>
      <c r="X95" s="48">
        <f>Curves!S96</f>
        <v>0.16749999999999998</v>
      </c>
      <c r="Y95" s="48">
        <v>0</v>
      </c>
      <c r="Z95" s="48">
        <f>Curves!K96</f>
        <v>0.17249999999999999</v>
      </c>
      <c r="AA95" s="48">
        <v>0</v>
      </c>
      <c r="AB95" s="48">
        <f>Curves!G96</f>
        <v>0.13749999999999998</v>
      </c>
      <c r="AC95" s="48">
        <v>0</v>
      </c>
      <c r="AD95" s="48">
        <f>Curves!R96</f>
        <v>0.16749999999999998</v>
      </c>
      <c r="AE95" s="48">
        <v>5.0000000000000001E-3</v>
      </c>
      <c r="AF95" s="48">
        <f>Curves!N96</f>
        <v>0.19749999999999998</v>
      </c>
      <c r="AG95" s="48">
        <v>5.0000000000000001E-3</v>
      </c>
      <c r="AH95" s="48">
        <f>Curves!J96</f>
        <v>0.17249999999999999</v>
      </c>
      <c r="AI95" s="48">
        <v>5.0000000000000001E-3</v>
      </c>
      <c r="AJ95" s="48">
        <f>Curves!E96</f>
        <v>0.17249999999999999</v>
      </c>
      <c r="AK95" s="48">
        <f>Curves!M96</f>
        <v>0.19749999999999998</v>
      </c>
      <c r="AL95" s="48">
        <f>Curves!Q96</f>
        <v>0.16749999999999998</v>
      </c>
      <c r="AM95" s="48">
        <f>Curves!AC96</f>
        <v>0.22249999999999998</v>
      </c>
      <c r="AN95" s="48">
        <f>Curves!AQ96</f>
        <v>0</v>
      </c>
      <c r="AO95" s="48">
        <f>Curves!AD96</f>
        <v>-0.6</v>
      </c>
      <c r="AP95" s="48">
        <f>Curves!AP96</f>
        <v>0.155</v>
      </c>
      <c r="AQ95" s="48">
        <f>Curves!AA96</f>
        <v>0.16249999999999998</v>
      </c>
      <c r="AR95" s="48">
        <f>Curves!AG96</f>
        <v>0</v>
      </c>
      <c r="AS95" s="48">
        <f>Curves!Y96</f>
        <v>0.16249999999999998</v>
      </c>
      <c r="AT95" s="48">
        <f>Curves!AJ96</f>
        <v>0</v>
      </c>
      <c r="AU95" s="48">
        <f>Curves!AB96</f>
        <v>0.22249999999999998</v>
      </c>
      <c r="AV95" s="48">
        <f>Curves!AH96</f>
        <v>0</v>
      </c>
      <c r="AW95" s="48">
        <f>Curves!Z96</f>
        <v>7.2499999999999995E-2</v>
      </c>
      <c r="AX95" s="48">
        <f>Curves!AI96</f>
        <v>5.0000000000000001E-3</v>
      </c>
      <c r="AY95" s="48">
        <f>Curves!Z96</f>
        <v>7.2499999999999995E-2</v>
      </c>
      <c r="AZ95" s="48">
        <f>Curves!AK96</f>
        <v>5.0000000000000001E-3</v>
      </c>
      <c r="BA95" s="48">
        <f>Curves!Z96</f>
        <v>7.2499999999999995E-2</v>
      </c>
      <c r="BB95" s="48">
        <f>Curves!AL96</f>
        <v>0.04</v>
      </c>
      <c r="BC95" s="48">
        <f>Curves!Z96</f>
        <v>7.2499999999999995E-2</v>
      </c>
      <c r="BD95" s="48">
        <f>Curves!AO96</f>
        <v>0</v>
      </c>
      <c r="BE95" s="48">
        <f>Curves!AC96</f>
        <v>0.22249999999999998</v>
      </c>
      <c r="BF95" s="48">
        <f>Curves!AR96</f>
        <v>0.04</v>
      </c>
      <c r="BG95" s="48">
        <f>Curves!Z96</f>
        <v>7.2499999999999995E-2</v>
      </c>
      <c r="BH95" s="48">
        <f>Curves!AM96</f>
        <v>7.4999999999999997E-3</v>
      </c>
      <c r="BI95" s="48">
        <f t="shared" si="13"/>
        <v>0.16249999999999998</v>
      </c>
      <c r="BJ95" s="48">
        <f t="shared" si="14"/>
        <v>0</v>
      </c>
      <c r="BK95" s="48">
        <v>0</v>
      </c>
      <c r="BL95" s="48">
        <f t="shared" si="15"/>
        <v>0.17249999999999999</v>
      </c>
      <c r="BM95" s="48">
        <v>0</v>
      </c>
      <c r="BN95" s="48">
        <f t="shared" si="16"/>
        <v>0.21749999999999997</v>
      </c>
      <c r="BO95" s="48">
        <f t="shared" si="17"/>
        <v>0.01</v>
      </c>
      <c r="BP95" s="48">
        <v>0</v>
      </c>
      <c r="BQ95" s="48">
        <f t="shared" si="18"/>
        <v>0.16249999999999998</v>
      </c>
      <c r="BR95" s="48">
        <f t="shared" si="19"/>
        <v>0.16249999999999998</v>
      </c>
      <c r="BS95" s="48">
        <f t="shared" si="20"/>
        <v>0.17249999999999999</v>
      </c>
      <c r="BT95" s="48">
        <f>Curves!AE96</f>
        <v>2.2268500000000004E-2</v>
      </c>
      <c r="BU95" s="48">
        <v>0</v>
      </c>
      <c r="BV95" s="48">
        <f t="shared" si="21"/>
        <v>7.2499999999999995E-2</v>
      </c>
      <c r="BW95" s="48">
        <f>Curves!AN96</f>
        <v>0</v>
      </c>
      <c r="BX95" s="48">
        <f t="shared" si="22"/>
        <v>0.16249999999999998</v>
      </c>
      <c r="BY95" s="48">
        <f>Curves!AS96</f>
        <v>0</v>
      </c>
      <c r="BZ95" s="48">
        <f t="shared" si="24"/>
        <v>7.2499999999999995E-2</v>
      </c>
      <c r="CA95" s="48">
        <f t="shared" si="25"/>
        <v>0.04</v>
      </c>
      <c r="CB95" s="48"/>
      <c r="CC95" s="48"/>
      <c r="CD95" s="49"/>
      <c r="CE95" s="48"/>
      <c r="CF95" s="49"/>
      <c r="CG95" s="48"/>
      <c r="CH95" s="48"/>
      <c r="CI95" s="48"/>
      <c r="CJ95" s="48"/>
      <c r="CK95" s="48"/>
    </row>
    <row r="96" spans="1:89">
      <c r="A96">
        <v>0.5585033542511062</v>
      </c>
      <c r="B96" t="str">
        <f t="shared" si="23"/>
        <v>0.162500.162500.157500.18750-0.037500.017500.162500.207500.152500.152500.157500.162500.127500.15750.0050.18750.0050.16250.0050.16250.18750.15750.21250-0.60.1550.152500.152500.212500.06250.0050.06250.0050.06250.040.062500.21250.040.06250.00750.1525000.162500.20750.0100.15250.15250.16250.011971500.062500.152500.06250.04</v>
      </c>
      <c r="C96" s="21">
        <v>39600</v>
      </c>
      <c r="D96" s="48">
        <f>Curves!D97</f>
        <v>0.16250000000000001</v>
      </c>
      <c r="E96" s="48">
        <v>0</v>
      </c>
      <c r="F96" s="48">
        <f>Curves!I97</f>
        <v>0.16250000000000001</v>
      </c>
      <c r="G96" s="48">
        <v>0</v>
      </c>
      <c r="H96" s="48">
        <f>Curves!P97</f>
        <v>0.1575</v>
      </c>
      <c r="I96" s="48">
        <v>0</v>
      </c>
      <c r="J96" s="48">
        <f>Curves!L97</f>
        <v>0.1875</v>
      </c>
      <c r="K96" s="48">
        <v>0</v>
      </c>
      <c r="L96" s="48">
        <f>Curves!U97</f>
        <v>-3.7500000000000006E-2</v>
      </c>
      <c r="M96" s="48">
        <v>0</v>
      </c>
      <c r="N96" s="48">
        <f>Curves!V97</f>
        <v>1.7499999999999995E-2</v>
      </c>
      <c r="O96" s="48">
        <v>0</v>
      </c>
      <c r="P96" s="48">
        <f>Curves!W97</f>
        <v>0.16250000000000001</v>
      </c>
      <c r="Q96" s="48">
        <v>0</v>
      </c>
      <c r="R96" s="48">
        <f>Curves!O97</f>
        <v>0.20749999999999999</v>
      </c>
      <c r="S96" s="48">
        <v>0</v>
      </c>
      <c r="T96" s="48">
        <f>Curves!F97</f>
        <v>0.1525</v>
      </c>
      <c r="U96" s="48">
        <v>0</v>
      </c>
      <c r="V96" s="48">
        <f>Curves!H97</f>
        <v>0.1525</v>
      </c>
      <c r="W96" s="48">
        <v>0</v>
      </c>
      <c r="X96" s="48">
        <f>Curves!S97</f>
        <v>0.1575</v>
      </c>
      <c r="Y96" s="48">
        <v>0</v>
      </c>
      <c r="Z96" s="48">
        <f>Curves!K97</f>
        <v>0.16250000000000001</v>
      </c>
      <c r="AA96" s="48">
        <v>0</v>
      </c>
      <c r="AB96" s="48">
        <f>Curves!G97</f>
        <v>0.1275</v>
      </c>
      <c r="AC96" s="48">
        <v>0</v>
      </c>
      <c r="AD96" s="48">
        <f>Curves!R97</f>
        <v>0.1575</v>
      </c>
      <c r="AE96" s="48">
        <v>5.0000000000000001E-3</v>
      </c>
      <c r="AF96" s="48">
        <f>Curves!N97</f>
        <v>0.1875</v>
      </c>
      <c r="AG96" s="48">
        <v>5.0000000000000001E-3</v>
      </c>
      <c r="AH96" s="48">
        <f>Curves!J97</f>
        <v>0.16250000000000001</v>
      </c>
      <c r="AI96" s="48">
        <v>5.0000000000000001E-3</v>
      </c>
      <c r="AJ96" s="48">
        <f>Curves!E97</f>
        <v>0.16250000000000001</v>
      </c>
      <c r="AK96" s="48">
        <f>Curves!M97</f>
        <v>0.1875</v>
      </c>
      <c r="AL96" s="48">
        <f>Curves!Q97</f>
        <v>0.1575</v>
      </c>
      <c r="AM96" s="48">
        <f>Curves!AC97</f>
        <v>0.21249999999999999</v>
      </c>
      <c r="AN96" s="48">
        <f>Curves!AQ97</f>
        <v>0</v>
      </c>
      <c r="AO96" s="48">
        <f>Curves!AD97</f>
        <v>-0.6</v>
      </c>
      <c r="AP96" s="48">
        <f>Curves!AP97</f>
        <v>0.155</v>
      </c>
      <c r="AQ96" s="48">
        <f>Curves!AA97</f>
        <v>0.1525</v>
      </c>
      <c r="AR96" s="48">
        <f>Curves!AG97</f>
        <v>0</v>
      </c>
      <c r="AS96" s="48">
        <f>Curves!Y97</f>
        <v>0.1525</v>
      </c>
      <c r="AT96" s="48">
        <f>Curves!AJ97</f>
        <v>0</v>
      </c>
      <c r="AU96" s="48">
        <f>Curves!AB97</f>
        <v>0.21249999999999999</v>
      </c>
      <c r="AV96" s="48">
        <f>Curves!AH97</f>
        <v>0</v>
      </c>
      <c r="AW96" s="48">
        <f>Curves!Z97</f>
        <v>6.25E-2</v>
      </c>
      <c r="AX96" s="48">
        <f>Curves!AI97</f>
        <v>5.0000000000000001E-3</v>
      </c>
      <c r="AY96" s="48">
        <f>Curves!Z97</f>
        <v>6.25E-2</v>
      </c>
      <c r="AZ96" s="48">
        <f>Curves!AK97</f>
        <v>5.0000000000000001E-3</v>
      </c>
      <c r="BA96" s="48">
        <f>Curves!Z97</f>
        <v>6.25E-2</v>
      </c>
      <c r="BB96" s="48">
        <f>Curves!AL97</f>
        <v>0.04</v>
      </c>
      <c r="BC96" s="48">
        <f>Curves!Z97</f>
        <v>6.25E-2</v>
      </c>
      <c r="BD96" s="48">
        <f>Curves!AO97</f>
        <v>0</v>
      </c>
      <c r="BE96" s="48">
        <f>Curves!AC97</f>
        <v>0.21249999999999999</v>
      </c>
      <c r="BF96" s="48">
        <f>Curves!AR97</f>
        <v>0.04</v>
      </c>
      <c r="BG96" s="48">
        <f>Curves!Z97</f>
        <v>6.25E-2</v>
      </c>
      <c r="BH96" s="48">
        <f>Curves!AM97</f>
        <v>7.4999999999999997E-3</v>
      </c>
      <c r="BI96" s="48">
        <f t="shared" si="13"/>
        <v>0.1525</v>
      </c>
      <c r="BJ96" s="48">
        <f t="shared" si="14"/>
        <v>0</v>
      </c>
      <c r="BK96" s="48">
        <v>0</v>
      </c>
      <c r="BL96" s="48">
        <f t="shared" si="15"/>
        <v>0.16250000000000001</v>
      </c>
      <c r="BM96" s="48">
        <v>0</v>
      </c>
      <c r="BN96" s="48">
        <f t="shared" si="16"/>
        <v>0.20749999999999999</v>
      </c>
      <c r="BO96" s="48">
        <f t="shared" si="17"/>
        <v>0.01</v>
      </c>
      <c r="BP96" s="48">
        <v>0</v>
      </c>
      <c r="BQ96" s="48">
        <f t="shared" si="18"/>
        <v>0.1525</v>
      </c>
      <c r="BR96" s="48">
        <f t="shared" si="19"/>
        <v>0.1525</v>
      </c>
      <c r="BS96" s="48">
        <f t="shared" si="20"/>
        <v>0.16250000000000001</v>
      </c>
      <c r="BT96" s="48">
        <f>Curves!AE97</f>
        <v>1.1971500000000003E-2</v>
      </c>
      <c r="BU96" s="48">
        <v>0</v>
      </c>
      <c r="BV96" s="48">
        <f t="shared" si="21"/>
        <v>6.25E-2</v>
      </c>
      <c r="BW96" s="48">
        <f>Curves!AN97</f>
        <v>0</v>
      </c>
      <c r="BX96" s="48">
        <f t="shared" si="22"/>
        <v>0.1525</v>
      </c>
      <c r="BY96" s="48">
        <f>Curves!AS97</f>
        <v>0</v>
      </c>
      <c r="BZ96" s="48">
        <f t="shared" si="24"/>
        <v>6.25E-2</v>
      </c>
      <c r="CA96" s="48">
        <f t="shared" si="25"/>
        <v>0.04</v>
      </c>
      <c r="CB96" s="48"/>
      <c r="CC96" s="48"/>
      <c r="CD96" s="49"/>
      <c r="CE96" s="48"/>
      <c r="CF96" s="49"/>
      <c r="CG96" s="48"/>
      <c r="CH96" s="48"/>
      <c r="CI96" s="48"/>
      <c r="CJ96" s="48"/>
      <c r="CK96" s="48"/>
    </row>
    <row r="97" spans="1:89">
      <c r="A97">
        <v>0.55523690619958654</v>
      </c>
      <c r="B97" t="str">
        <f t="shared" si="23"/>
        <v>0.162500.162500.157500.18750-0.037500.017500.162500.207500.152500.152500.157500.162500.127500.15750.0050.18750.0050.16250.0050.16250.18750.15750.21250-0.60.1550.152500.152500.212500.06250.0050.06250.0050.06250.040.062500.21250.040.06250.010.1525000.162500.20750.0100.15250.15250.16250.011531500.062500.152500.06250.04</v>
      </c>
      <c r="C97" s="21">
        <v>39630</v>
      </c>
      <c r="D97" s="48">
        <f>Curves!D98</f>
        <v>0.16250000000000001</v>
      </c>
      <c r="E97" s="48">
        <v>0</v>
      </c>
      <c r="F97" s="48">
        <f>Curves!I98</f>
        <v>0.16250000000000001</v>
      </c>
      <c r="G97" s="48">
        <v>0</v>
      </c>
      <c r="H97" s="48">
        <f>Curves!P98</f>
        <v>0.1575</v>
      </c>
      <c r="I97" s="48">
        <v>0</v>
      </c>
      <c r="J97" s="48">
        <f>Curves!L98</f>
        <v>0.1875</v>
      </c>
      <c r="K97" s="48">
        <v>0</v>
      </c>
      <c r="L97" s="48">
        <f>Curves!U98</f>
        <v>-3.7500000000000006E-2</v>
      </c>
      <c r="M97" s="48">
        <v>0</v>
      </c>
      <c r="N97" s="48">
        <f>Curves!V98</f>
        <v>1.7499999999999995E-2</v>
      </c>
      <c r="O97" s="48">
        <v>0</v>
      </c>
      <c r="P97" s="48">
        <f>Curves!W98</f>
        <v>0.16250000000000001</v>
      </c>
      <c r="Q97" s="48">
        <v>0</v>
      </c>
      <c r="R97" s="48">
        <f>Curves!O98</f>
        <v>0.20749999999999999</v>
      </c>
      <c r="S97" s="48">
        <v>0</v>
      </c>
      <c r="T97" s="48">
        <f>Curves!F98</f>
        <v>0.1525</v>
      </c>
      <c r="U97" s="48">
        <v>0</v>
      </c>
      <c r="V97" s="48">
        <f>Curves!H98</f>
        <v>0.1525</v>
      </c>
      <c r="W97" s="48">
        <v>0</v>
      </c>
      <c r="X97" s="48">
        <f>Curves!S98</f>
        <v>0.1575</v>
      </c>
      <c r="Y97" s="48">
        <v>0</v>
      </c>
      <c r="Z97" s="48">
        <f>Curves!K98</f>
        <v>0.16250000000000001</v>
      </c>
      <c r="AA97" s="48">
        <v>0</v>
      </c>
      <c r="AB97" s="48">
        <f>Curves!G98</f>
        <v>0.1275</v>
      </c>
      <c r="AC97" s="48">
        <v>0</v>
      </c>
      <c r="AD97" s="48">
        <f>Curves!R98</f>
        <v>0.1575</v>
      </c>
      <c r="AE97" s="48">
        <v>5.0000000000000001E-3</v>
      </c>
      <c r="AF97" s="48">
        <f>Curves!N98</f>
        <v>0.1875</v>
      </c>
      <c r="AG97" s="48">
        <v>5.0000000000000001E-3</v>
      </c>
      <c r="AH97" s="48">
        <f>Curves!J98</f>
        <v>0.16250000000000001</v>
      </c>
      <c r="AI97" s="48">
        <v>5.0000000000000001E-3</v>
      </c>
      <c r="AJ97" s="48">
        <f>Curves!E98</f>
        <v>0.16250000000000001</v>
      </c>
      <c r="AK97" s="48">
        <f>Curves!M98</f>
        <v>0.1875</v>
      </c>
      <c r="AL97" s="48">
        <f>Curves!Q98</f>
        <v>0.1575</v>
      </c>
      <c r="AM97" s="48">
        <f>Curves!AC98</f>
        <v>0.21249999999999999</v>
      </c>
      <c r="AN97" s="48">
        <f>Curves!AQ98</f>
        <v>0</v>
      </c>
      <c r="AO97" s="48">
        <f>Curves!AD98</f>
        <v>-0.6</v>
      </c>
      <c r="AP97" s="48">
        <f>Curves!AP98</f>
        <v>0.155</v>
      </c>
      <c r="AQ97" s="48">
        <f>Curves!AA98</f>
        <v>0.1525</v>
      </c>
      <c r="AR97" s="48">
        <f>Curves!AG98</f>
        <v>0</v>
      </c>
      <c r="AS97" s="48">
        <f>Curves!Y98</f>
        <v>0.1525</v>
      </c>
      <c r="AT97" s="48">
        <f>Curves!AJ98</f>
        <v>0</v>
      </c>
      <c r="AU97" s="48">
        <f>Curves!AB98</f>
        <v>0.21249999999999999</v>
      </c>
      <c r="AV97" s="48">
        <f>Curves!AH98</f>
        <v>0</v>
      </c>
      <c r="AW97" s="48">
        <f>Curves!Z98</f>
        <v>6.25E-2</v>
      </c>
      <c r="AX97" s="48">
        <f>Curves!AI98</f>
        <v>5.0000000000000001E-3</v>
      </c>
      <c r="AY97" s="48">
        <f>Curves!Z98</f>
        <v>6.25E-2</v>
      </c>
      <c r="AZ97" s="48">
        <f>Curves!AK98</f>
        <v>5.0000000000000001E-3</v>
      </c>
      <c r="BA97" s="48">
        <f>Curves!Z98</f>
        <v>6.25E-2</v>
      </c>
      <c r="BB97" s="48">
        <f>Curves!AL98</f>
        <v>0.04</v>
      </c>
      <c r="BC97" s="48">
        <f>Curves!Z98</f>
        <v>6.25E-2</v>
      </c>
      <c r="BD97" s="48">
        <f>Curves!AO98</f>
        <v>0</v>
      </c>
      <c r="BE97" s="48">
        <f>Curves!AC98</f>
        <v>0.21249999999999999</v>
      </c>
      <c r="BF97" s="48">
        <f>Curves!AR98</f>
        <v>0.04</v>
      </c>
      <c r="BG97" s="48">
        <f>Curves!Z98</f>
        <v>6.25E-2</v>
      </c>
      <c r="BH97" s="48">
        <f>Curves!AM98</f>
        <v>0.01</v>
      </c>
      <c r="BI97" s="48">
        <f t="shared" si="13"/>
        <v>0.1525</v>
      </c>
      <c r="BJ97" s="48">
        <f t="shared" si="14"/>
        <v>0</v>
      </c>
      <c r="BK97" s="48">
        <v>0</v>
      </c>
      <c r="BL97" s="48">
        <f t="shared" si="15"/>
        <v>0.16250000000000001</v>
      </c>
      <c r="BM97" s="48">
        <v>0</v>
      </c>
      <c r="BN97" s="48">
        <f t="shared" si="16"/>
        <v>0.20749999999999999</v>
      </c>
      <c r="BO97" s="48">
        <f t="shared" si="17"/>
        <v>0.01</v>
      </c>
      <c r="BP97" s="48">
        <v>0</v>
      </c>
      <c r="BQ97" s="48">
        <f t="shared" si="18"/>
        <v>0.1525</v>
      </c>
      <c r="BR97" s="48">
        <f t="shared" si="19"/>
        <v>0.1525</v>
      </c>
      <c r="BS97" s="48">
        <f t="shared" si="20"/>
        <v>0.16250000000000001</v>
      </c>
      <c r="BT97" s="48">
        <f>Curves!AE98</f>
        <v>1.1531500000000007E-2</v>
      </c>
      <c r="BU97" s="48">
        <v>0</v>
      </c>
      <c r="BV97" s="48">
        <f t="shared" si="21"/>
        <v>6.25E-2</v>
      </c>
      <c r="BW97" s="48">
        <f>Curves!AN98</f>
        <v>0</v>
      </c>
      <c r="BX97" s="48">
        <f t="shared" si="22"/>
        <v>0.1525</v>
      </c>
      <c r="BY97" s="48">
        <f>Curves!AS98</f>
        <v>0</v>
      </c>
      <c r="BZ97" s="48">
        <f t="shared" si="24"/>
        <v>6.25E-2</v>
      </c>
      <c r="CA97" s="48">
        <f t="shared" si="25"/>
        <v>0.04</v>
      </c>
      <c r="CB97" s="48"/>
      <c r="CC97" s="48"/>
      <c r="CD97" s="49"/>
      <c r="CE97" s="48"/>
      <c r="CF97" s="49"/>
      <c r="CG97" s="48"/>
      <c r="CH97" s="48"/>
      <c r="CI97" s="48"/>
      <c r="CJ97" s="48"/>
      <c r="CK97" s="48"/>
    </row>
    <row r="98" spans="1:89">
      <c r="A98">
        <v>0.55188302178756898</v>
      </c>
      <c r="B98" t="str">
        <f t="shared" si="23"/>
        <v>0.162500.162500.157500.18750-0.037500.017500.162500.207500.152500.152500.157500.162500.127500.15750.0050.18750.0050.16250.0050.16250.18750.15750.21250-0.60.1550.152500.152500.212500.06250.0050.06250.0050.06250.040.062500.21250.040.06250.01250.1525000.162500.20750.0100.15250.15250.16250.011003500.062500.152500.06250.04</v>
      </c>
      <c r="C98" s="21">
        <v>39661</v>
      </c>
      <c r="D98" s="48">
        <f>Curves!D99</f>
        <v>0.16250000000000001</v>
      </c>
      <c r="E98" s="48">
        <v>0</v>
      </c>
      <c r="F98" s="48">
        <f>Curves!I99</f>
        <v>0.16250000000000001</v>
      </c>
      <c r="G98" s="48">
        <v>0</v>
      </c>
      <c r="H98" s="48">
        <f>Curves!P99</f>
        <v>0.1575</v>
      </c>
      <c r="I98" s="48">
        <v>0</v>
      </c>
      <c r="J98" s="48">
        <f>Curves!L99</f>
        <v>0.1875</v>
      </c>
      <c r="K98" s="48">
        <v>0</v>
      </c>
      <c r="L98" s="48">
        <f>Curves!U99</f>
        <v>-3.7500000000000006E-2</v>
      </c>
      <c r="M98" s="48">
        <v>0</v>
      </c>
      <c r="N98" s="48">
        <f>Curves!V99</f>
        <v>1.7499999999999995E-2</v>
      </c>
      <c r="O98" s="48">
        <v>0</v>
      </c>
      <c r="P98" s="48">
        <f>Curves!W99</f>
        <v>0.16250000000000001</v>
      </c>
      <c r="Q98" s="48">
        <v>0</v>
      </c>
      <c r="R98" s="48">
        <f>Curves!O99</f>
        <v>0.20749999999999999</v>
      </c>
      <c r="S98" s="48">
        <v>0</v>
      </c>
      <c r="T98" s="48">
        <f>Curves!F99</f>
        <v>0.1525</v>
      </c>
      <c r="U98" s="48">
        <v>0</v>
      </c>
      <c r="V98" s="48">
        <f>Curves!H99</f>
        <v>0.1525</v>
      </c>
      <c r="W98" s="48">
        <v>0</v>
      </c>
      <c r="X98" s="48">
        <f>Curves!S99</f>
        <v>0.1575</v>
      </c>
      <c r="Y98" s="48">
        <v>0</v>
      </c>
      <c r="Z98" s="48">
        <f>Curves!K99</f>
        <v>0.16250000000000001</v>
      </c>
      <c r="AA98" s="48">
        <v>0</v>
      </c>
      <c r="AB98" s="48">
        <f>Curves!G99</f>
        <v>0.1275</v>
      </c>
      <c r="AC98" s="48">
        <v>0</v>
      </c>
      <c r="AD98" s="48">
        <f>Curves!R99</f>
        <v>0.1575</v>
      </c>
      <c r="AE98" s="48">
        <v>5.0000000000000001E-3</v>
      </c>
      <c r="AF98" s="48">
        <f>Curves!N99</f>
        <v>0.1875</v>
      </c>
      <c r="AG98" s="48">
        <v>5.0000000000000001E-3</v>
      </c>
      <c r="AH98" s="48">
        <f>Curves!J99</f>
        <v>0.16250000000000001</v>
      </c>
      <c r="AI98" s="48">
        <v>5.0000000000000001E-3</v>
      </c>
      <c r="AJ98" s="48">
        <f>Curves!E99</f>
        <v>0.16250000000000001</v>
      </c>
      <c r="AK98" s="48">
        <f>Curves!M99</f>
        <v>0.1875</v>
      </c>
      <c r="AL98" s="48">
        <f>Curves!Q99</f>
        <v>0.1575</v>
      </c>
      <c r="AM98" s="48">
        <f>Curves!AC99</f>
        <v>0.21249999999999999</v>
      </c>
      <c r="AN98" s="48">
        <f>Curves!AQ99</f>
        <v>0</v>
      </c>
      <c r="AO98" s="48">
        <f>Curves!AD99</f>
        <v>-0.6</v>
      </c>
      <c r="AP98" s="48">
        <f>Curves!AP99</f>
        <v>0.155</v>
      </c>
      <c r="AQ98" s="48">
        <f>Curves!AA99</f>
        <v>0.1525</v>
      </c>
      <c r="AR98" s="48">
        <f>Curves!AG99</f>
        <v>0</v>
      </c>
      <c r="AS98" s="48">
        <f>Curves!Y99</f>
        <v>0.1525</v>
      </c>
      <c r="AT98" s="48">
        <f>Curves!AJ99</f>
        <v>0</v>
      </c>
      <c r="AU98" s="48">
        <f>Curves!AB99</f>
        <v>0.21249999999999999</v>
      </c>
      <c r="AV98" s="48">
        <f>Curves!AH99</f>
        <v>0</v>
      </c>
      <c r="AW98" s="48">
        <f>Curves!Z99</f>
        <v>6.25E-2</v>
      </c>
      <c r="AX98" s="48">
        <f>Curves!AI99</f>
        <v>5.0000000000000001E-3</v>
      </c>
      <c r="AY98" s="48">
        <f>Curves!Z99</f>
        <v>6.25E-2</v>
      </c>
      <c r="AZ98" s="48">
        <f>Curves!AK99</f>
        <v>5.0000000000000001E-3</v>
      </c>
      <c r="BA98" s="48">
        <f>Curves!Z99</f>
        <v>6.25E-2</v>
      </c>
      <c r="BB98" s="48">
        <f>Curves!AL99</f>
        <v>0.04</v>
      </c>
      <c r="BC98" s="48">
        <f>Curves!Z99</f>
        <v>6.25E-2</v>
      </c>
      <c r="BD98" s="48">
        <f>Curves!AO99</f>
        <v>0</v>
      </c>
      <c r="BE98" s="48">
        <f>Curves!AC99</f>
        <v>0.21249999999999999</v>
      </c>
      <c r="BF98" s="48">
        <f>Curves!AR99</f>
        <v>0.04</v>
      </c>
      <c r="BG98" s="48">
        <f>Curves!Z99</f>
        <v>6.25E-2</v>
      </c>
      <c r="BH98" s="48">
        <f>Curves!AM99</f>
        <v>1.2500000000000001E-2</v>
      </c>
      <c r="BI98" s="48">
        <f t="shared" si="13"/>
        <v>0.1525</v>
      </c>
      <c r="BJ98" s="48">
        <f t="shared" si="14"/>
        <v>0</v>
      </c>
      <c r="BK98" s="48">
        <v>0</v>
      </c>
      <c r="BL98" s="48">
        <f t="shared" si="15"/>
        <v>0.16250000000000001</v>
      </c>
      <c r="BM98" s="48">
        <v>0</v>
      </c>
      <c r="BN98" s="48">
        <f t="shared" si="16"/>
        <v>0.20749999999999999</v>
      </c>
      <c r="BO98" s="48">
        <f t="shared" si="17"/>
        <v>0.01</v>
      </c>
      <c r="BP98" s="48">
        <v>0</v>
      </c>
      <c r="BQ98" s="48">
        <f t="shared" si="18"/>
        <v>0.1525</v>
      </c>
      <c r="BR98" s="48">
        <f t="shared" si="19"/>
        <v>0.1525</v>
      </c>
      <c r="BS98" s="48">
        <f t="shared" si="20"/>
        <v>0.16250000000000001</v>
      </c>
      <c r="BT98" s="48">
        <f>Curves!AE99</f>
        <v>1.1003500000000006E-2</v>
      </c>
      <c r="BU98" s="48">
        <v>0</v>
      </c>
      <c r="BV98" s="48">
        <f t="shared" si="21"/>
        <v>6.25E-2</v>
      </c>
      <c r="BW98" s="48">
        <f>Curves!AN99</f>
        <v>0</v>
      </c>
      <c r="BX98" s="48">
        <f t="shared" si="22"/>
        <v>0.1525</v>
      </c>
      <c r="BY98" s="48">
        <f>Curves!AS99</f>
        <v>0</v>
      </c>
      <c r="BZ98" s="48">
        <f t="shared" si="24"/>
        <v>6.25E-2</v>
      </c>
      <c r="CA98" s="48">
        <f t="shared" si="25"/>
        <v>0.04</v>
      </c>
      <c r="CB98" s="48"/>
      <c r="CC98" s="48"/>
      <c r="CD98" s="49"/>
      <c r="CE98" s="48"/>
      <c r="CF98" s="49"/>
      <c r="CG98" s="48"/>
      <c r="CH98" s="48"/>
      <c r="CI98" s="48"/>
      <c r="CJ98" s="48"/>
      <c r="CK98" s="48"/>
    </row>
    <row r="99" spans="1:89">
      <c r="A99">
        <v>0.54855078717235606</v>
      </c>
      <c r="B99" t="str">
        <f t="shared" si="23"/>
        <v>0.182500.182500.177500.20750-0.017500.037500.182500.227500.172500.172500.177500.182500.147500.17750.0050.20750.0050.18250.0050.18250.20750.17750.23250-0.60.1550.172500.172500.232500.08250.0050.08250.0050.08250.040.082500.23250.040.08250.01250.1725000.182500.22750.0100.17250.17250.18250.030640500.082500.172500.08250.04</v>
      </c>
      <c r="C99" s="21">
        <v>39692</v>
      </c>
      <c r="D99" s="48">
        <f>Curves!D100</f>
        <v>0.1825</v>
      </c>
      <c r="E99" s="48">
        <v>0</v>
      </c>
      <c r="F99" s="48">
        <f>Curves!I100</f>
        <v>0.1825</v>
      </c>
      <c r="G99" s="48">
        <v>0</v>
      </c>
      <c r="H99" s="48">
        <f>Curves!P100</f>
        <v>0.17749999999999999</v>
      </c>
      <c r="I99" s="48">
        <v>0</v>
      </c>
      <c r="J99" s="48">
        <f>Curves!L100</f>
        <v>0.20749999999999999</v>
      </c>
      <c r="K99" s="48">
        <v>0</v>
      </c>
      <c r="L99" s="48">
        <f>Curves!U100</f>
        <v>-1.7500000000000016E-2</v>
      </c>
      <c r="M99" s="48">
        <v>0</v>
      </c>
      <c r="N99" s="48">
        <f>Curves!V100</f>
        <v>3.7499999999999985E-2</v>
      </c>
      <c r="O99" s="48">
        <v>0</v>
      </c>
      <c r="P99" s="48">
        <f>Curves!W100</f>
        <v>0.1825</v>
      </c>
      <c r="Q99" s="48">
        <v>0</v>
      </c>
      <c r="R99" s="48">
        <f>Curves!O100</f>
        <v>0.22749999999999998</v>
      </c>
      <c r="S99" s="48">
        <v>0</v>
      </c>
      <c r="T99" s="48">
        <f>Curves!F100</f>
        <v>0.17249999999999999</v>
      </c>
      <c r="U99" s="48">
        <v>0</v>
      </c>
      <c r="V99" s="48">
        <f>Curves!H100</f>
        <v>0.17249999999999999</v>
      </c>
      <c r="W99" s="48">
        <v>0</v>
      </c>
      <c r="X99" s="48">
        <f>Curves!S100</f>
        <v>0.17749999999999999</v>
      </c>
      <c r="Y99" s="48">
        <v>0</v>
      </c>
      <c r="Z99" s="48">
        <f>Curves!K100</f>
        <v>0.1825</v>
      </c>
      <c r="AA99" s="48">
        <v>0</v>
      </c>
      <c r="AB99" s="48">
        <f>Curves!G100</f>
        <v>0.14749999999999999</v>
      </c>
      <c r="AC99" s="48">
        <v>0</v>
      </c>
      <c r="AD99" s="48">
        <f>Curves!R100</f>
        <v>0.17749999999999999</v>
      </c>
      <c r="AE99" s="48">
        <v>5.0000000000000001E-3</v>
      </c>
      <c r="AF99" s="48">
        <f>Curves!N100</f>
        <v>0.20749999999999999</v>
      </c>
      <c r="AG99" s="48">
        <v>5.0000000000000001E-3</v>
      </c>
      <c r="AH99" s="48">
        <f>Curves!J100</f>
        <v>0.1825</v>
      </c>
      <c r="AI99" s="48">
        <v>5.0000000000000001E-3</v>
      </c>
      <c r="AJ99" s="48">
        <f>Curves!E100</f>
        <v>0.1825</v>
      </c>
      <c r="AK99" s="48">
        <f>Curves!M100</f>
        <v>0.20749999999999999</v>
      </c>
      <c r="AL99" s="48">
        <f>Curves!Q100</f>
        <v>0.17749999999999999</v>
      </c>
      <c r="AM99" s="48">
        <f>Curves!AC100</f>
        <v>0.23249999999999998</v>
      </c>
      <c r="AN99" s="48">
        <f>Curves!AQ100</f>
        <v>0</v>
      </c>
      <c r="AO99" s="48">
        <f>Curves!AD100</f>
        <v>-0.6</v>
      </c>
      <c r="AP99" s="48">
        <f>Curves!AP100</f>
        <v>0.155</v>
      </c>
      <c r="AQ99" s="48">
        <f>Curves!AA100</f>
        <v>0.17249999999999999</v>
      </c>
      <c r="AR99" s="48">
        <f>Curves!AG100</f>
        <v>0</v>
      </c>
      <c r="AS99" s="48">
        <f>Curves!Y100</f>
        <v>0.17249999999999999</v>
      </c>
      <c r="AT99" s="48">
        <f>Curves!AJ100</f>
        <v>0</v>
      </c>
      <c r="AU99" s="48">
        <f>Curves!AB100</f>
        <v>0.23249999999999998</v>
      </c>
      <c r="AV99" s="48">
        <f>Curves!AH100</f>
        <v>0</v>
      </c>
      <c r="AW99" s="48">
        <f>Curves!Z100</f>
        <v>8.2500000000000004E-2</v>
      </c>
      <c r="AX99" s="48">
        <f>Curves!AI100</f>
        <v>5.0000000000000001E-3</v>
      </c>
      <c r="AY99" s="48">
        <f>Curves!Z100</f>
        <v>8.2500000000000004E-2</v>
      </c>
      <c r="AZ99" s="48">
        <f>Curves!AK100</f>
        <v>5.0000000000000001E-3</v>
      </c>
      <c r="BA99" s="48">
        <f>Curves!Z100</f>
        <v>8.2500000000000004E-2</v>
      </c>
      <c r="BB99" s="48">
        <f>Curves!AL100</f>
        <v>0.04</v>
      </c>
      <c r="BC99" s="48">
        <f>Curves!Z100</f>
        <v>8.2500000000000004E-2</v>
      </c>
      <c r="BD99" s="48">
        <f>Curves!AO100</f>
        <v>0</v>
      </c>
      <c r="BE99" s="48">
        <f>Curves!AC100</f>
        <v>0.23249999999999998</v>
      </c>
      <c r="BF99" s="48">
        <f>Curves!AR100</f>
        <v>0.04</v>
      </c>
      <c r="BG99" s="48">
        <f>Curves!Z100</f>
        <v>8.2500000000000004E-2</v>
      </c>
      <c r="BH99" s="48">
        <f>Curves!AM100</f>
        <v>1.2500000000000001E-2</v>
      </c>
      <c r="BI99" s="48">
        <f t="shared" si="13"/>
        <v>0.17249999999999999</v>
      </c>
      <c r="BJ99" s="48">
        <f t="shared" si="14"/>
        <v>0</v>
      </c>
      <c r="BK99" s="48">
        <v>0</v>
      </c>
      <c r="BL99" s="48">
        <f t="shared" si="15"/>
        <v>0.1825</v>
      </c>
      <c r="BM99" s="48">
        <v>0</v>
      </c>
      <c r="BN99" s="48">
        <f t="shared" si="16"/>
        <v>0.22749999999999998</v>
      </c>
      <c r="BO99" s="48">
        <f t="shared" si="17"/>
        <v>0.01</v>
      </c>
      <c r="BP99" s="48">
        <v>0</v>
      </c>
      <c r="BQ99" s="48">
        <f t="shared" si="18"/>
        <v>0.17249999999999999</v>
      </c>
      <c r="BR99" s="48">
        <f t="shared" si="19"/>
        <v>0.17249999999999999</v>
      </c>
      <c r="BS99" s="48">
        <f t="shared" si="20"/>
        <v>0.1825</v>
      </c>
      <c r="BT99" s="48">
        <f>Curves!AE100</f>
        <v>3.0640500000000015E-2</v>
      </c>
      <c r="BU99" s="48">
        <v>0</v>
      </c>
      <c r="BV99" s="48">
        <f t="shared" si="21"/>
        <v>8.2500000000000004E-2</v>
      </c>
      <c r="BW99" s="48">
        <f>Curves!AN100</f>
        <v>0</v>
      </c>
      <c r="BX99" s="48">
        <f t="shared" si="22"/>
        <v>0.17249999999999999</v>
      </c>
      <c r="BY99" s="48">
        <f>Curves!AS100</f>
        <v>0</v>
      </c>
      <c r="BZ99" s="48">
        <f t="shared" si="24"/>
        <v>8.2500000000000004E-2</v>
      </c>
      <c r="CA99" s="48">
        <f t="shared" si="25"/>
        <v>0.04</v>
      </c>
      <c r="CB99" s="48"/>
      <c r="CC99" s="48"/>
      <c r="CD99" s="49"/>
      <c r="CE99" s="48"/>
      <c r="CF99" s="49"/>
      <c r="CG99" s="48"/>
      <c r="CH99" s="48"/>
      <c r="CI99" s="48"/>
      <c r="CJ99" s="48"/>
      <c r="CK99" s="48"/>
    </row>
    <row r="100" spans="1:89">
      <c r="A100">
        <v>0.54534651850108529</v>
      </c>
      <c r="B100" t="str">
        <f t="shared" si="23"/>
        <v>0.192500.192500.187500.21750-0.0075000000000000100.047500.192500.237500.182500.182500.187500.192500.157500.18750.0050.21750.0050.19250.0050.19250.21750.18750.24250-0.60.1550.182500.182500.242500.09250.0050.09250.0050.09250.040.092500.24250.040.09250.01250.1825000.192500.23750.0100.18250.18250.19250.040167500.092500.182500.09250.04</v>
      </c>
      <c r="C100" s="21">
        <v>39722</v>
      </c>
      <c r="D100" s="48">
        <f>Curves!D101</f>
        <v>0.1925</v>
      </c>
      <c r="E100" s="48">
        <v>0</v>
      </c>
      <c r="F100" s="48">
        <f>Curves!I101</f>
        <v>0.1925</v>
      </c>
      <c r="G100" s="48">
        <v>0</v>
      </c>
      <c r="H100" s="48">
        <f>Curves!P101</f>
        <v>0.1875</v>
      </c>
      <c r="I100" s="48">
        <v>0</v>
      </c>
      <c r="J100" s="48">
        <f>Curves!L101</f>
        <v>0.2175</v>
      </c>
      <c r="K100" s="48">
        <v>0</v>
      </c>
      <c r="L100" s="48">
        <f>Curves!U101</f>
        <v>-7.5000000000000067E-3</v>
      </c>
      <c r="M100" s="48">
        <v>0</v>
      </c>
      <c r="N100" s="48">
        <f>Curves!V101</f>
        <v>4.7499999999999994E-2</v>
      </c>
      <c r="O100" s="48">
        <v>0</v>
      </c>
      <c r="P100" s="48">
        <f>Curves!W101</f>
        <v>0.1925</v>
      </c>
      <c r="Q100" s="48">
        <v>0</v>
      </c>
      <c r="R100" s="48">
        <f>Curves!O101</f>
        <v>0.23749999999999999</v>
      </c>
      <c r="S100" s="48">
        <v>0</v>
      </c>
      <c r="T100" s="48">
        <f>Curves!F101</f>
        <v>0.1825</v>
      </c>
      <c r="U100" s="48">
        <v>0</v>
      </c>
      <c r="V100" s="48">
        <f>Curves!H101</f>
        <v>0.1825</v>
      </c>
      <c r="W100" s="48">
        <v>0</v>
      </c>
      <c r="X100" s="48">
        <f>Curves!S101</f>
        <v>0.1875</v>
      </c>
      <c r="Y100" s="48">
        <v>0</v>
      </c>
      <c r="Z100" s="48">
        <f>Curves!K101</f>
        <v>0.1925</v>
      </c>
      <c r="AA100" s="48">
        <v>0</v>
      </c>
      <c r="AB100" s="48">
        <f>Curves!G101</f>
        <v>0.1575</v>
      </c>
      <c r="AC100" s="48">
        <v>0</v>
      </c>
      <c r="AD100" s="48">
        <f>Curves!R101</f>
        <v>0.1875</v>
      </c>
      <c r="AE100" s="48">
        <v>5.0000000000000001E-3</v>
      </c>
      <c r="AF100" s="48">
        <f>Curves!N101</f>
        <v>0.2175</v>
      </c>
      <c r="AG100" s="48">
        <v>5.0000000000000001E-3</v>
      </c>
      <c r="AH100" s="48">
        <f>Curves!J101</f>
        <v>0.1925</v>
      </c>
      <c r="AI100" s="48">
        <v>5.0000000000000001E-3</v>
      </c>
      <c r="AJ100" s="48">
        <f>Curves!E101</f>
        <v>0.1925</v>
      </c>
      <c r="AK100" s="48">
        <f>Curves!M101</f>
        <v>0.2175</v>
      </c>
      <c r="AL100" s="48">
        <f>Curves!Q101</f>
        <v>0.1875</v>
      </c>
      <c r="AM100" s="48">
        <f>Curves!AC101</f>
        <v>0.24249999999999999</v>
      </c>
      <c r="AN100" s="48">
        <f>Curves!AQ101</f>
        <v>0</v>
      </c>
      <c r="AO100" s="48">
        <f>Curves!AD101</f>
        <v>-0.6</v>
      </c>
      <c r="AP100" s="48">
        <f>Curves!AP101</f>
        <v>0.155</v>
      </c>
      <c r="AQ100" s="48">
        <f>Curves!AA101</f>
        <v>0.1825</v>
      </c>
      <c r="AR100" s="48">
        <f>Curves!AG101</f>
        <v>0</v>
      </c>
      <c r="AS100" s="48">
        <f>Curves!Y101</f>
        <v>0.1825</v>
      </c>
      <c r="AT100" s="48">
        <f>Curves!AJ101</f>
        <v>0</v>
      </c>
      <c r="AU100" s="48">
        <f>Curves!AB101</f>
        <v>0.24249999999999999</v>
      </c>
      <c r="AV100" s="48">
        <f>Curves!AH101</f>
        <v>0</v>
      </c>
      <c r="AW100" s="48">
        <f>Curves!Z101</f>
        <v>9.2499999999999999E-2</v>
      </c>
      <c r="AX100" s="48">
        <f>Curves!AI101</f>
        <v>5.0000000000000001E-3</v>
      </c>
      <c r="AY100" s="48">
        <f>Curves!Z101</f>
        <v>9.2499999999999999E-2</v>
      </c>
      <c r="AZ100" s="48">
        <f>Curves!AK101</f>
        <v>5.0000000000000001E-3</v>
      </c>
      <c r="BA100" s="48">
        <f>Curves!Z101</f>
        <v>9.2499999999999999E-2</v>
      </c>
      <c r="BB100" s="48">
        <f>Curves!AL101</f>
        <v>0.04</v>
      </c>
      <c r="BC100" s="48">
        <f>Curves!Z101</f>
        <v>9.2499999999999999E-2</v>
      </c>
      <c r="BD100" s="48">
        <f>Curves!AO101</f>
        <v>0</v>
      </c>
      <c r="BE100" s="48">
        <f>Curves!AC101</f>
        <v>0.24249999999999999</v>
      </c>
      <c r="BF100" s="48">
        <f>Curves!AR101</f>
        <v>0.04</v>
      </c>
      <c r="BG100" s="48">
        <f>Curves!Z101</f>
        <v>9.2499999999999999E-2</v>
      </c>
      <c r="BH100" s="48">
        <f>Curves!AM101</f>
        <v>1.2500000000000001E-2</v>
      </c>
      <c r="BI100" s="48">
        <f t="shared" si="13"/>
        <v>0.1825</v>
      </c>
      <c r="BJ100" s="48">
        <f t="shared" si="14"/>
        <v>0</v>
      </c>
      <c r="BK100" s="48">
        <v>0</v>
      </c>
      <c r="BL100" s="48">
        <f t="shared" si="15"/>
        <v>0.1925</v>
      </c>
      <c r="BM100" s="48">
        <v>0</v>
      </c>
      <c r="BN100" s="48">
        <f t="shared" si="16"/>
        <v>0.23749999999999999</v>
      </c>
      <c r="BO100" s="48">
        <f t="shared" si="17"/>
        <v>0.01</v>
      </c>
      <c r="BP100" s="48">
        <v>0</v>
      </c>
      <c r="BQ100" s="48">
        <f t="shared" si="18"/>
        <v>0.1825</v>
      </c>
      <c r="BR100" s="48">
        <f t="shared" si="19"/>
        <v>0.1825</v>
      </c>
      <c r="BS100" s="48">
        <f t="shared" si="20"/>
        <v>0.1925</v>
      </c>
      <c r="BT100" s="48">
        <f>Curves!AE101</f>
        <v>4.0167500000000002E-2</v>
      </c>
      <c r="BU100" s="48">
        <v>0</v>
      </c>
      <c r="BV100" s="48">
        <f t="shared" si="21"/>
        <v>9.2499999999999999E-2</v>
      </c>
      <c r="BW100" s="48">
        <f>Curves!AN101</f>
        <v>0</v>
      </c>
      <c r="BX100" s="48">
        <f t="shared" si="22"/>
        <v>0.1825</v>
      </c>
      <c r="BY100" s="48">
        <f>Curves!AS101</f>
        <v>0</v>
      </c>
      <c r="BZ100" s="48">
        <f t="shared" si="24"/>
        <v>9.2499999999999999E-2</v>
      </c>
      <c r="CA100" s="48">
        <f t="shared" si="25"/>
        <v>0.04</v>
      </c>
      <c r="CB100" s="48"/>
      <c r="CC100" s="48"/>
      <c r="CD100" s="49"/>
      <c r="CE100" s="48"/>
      <c r="CF100" s="49"/>
      <c r="CG100" s="48"/>
      <c r="CH100" s="48"/>
      <c r="CI100" s="48"/>
      <c r="CJ100" s="48"/>
      <c r="CK100" s="48"/>
    </row>
    <row r="101" spans="1:89">
      <c r="A101">
        <v>0.54205645526123303</v>
      </c>
      <c r="B101" t="str">
        <f t="shared" si="23"/>
        <v>0.247500.387500.457500.357500.087500.142500.25329200.387500.247500.247500.477500.387500.212500.45750.0050.35750.0050.38750.0050.24750.35750.45750.37750.005-0.50.1550.227500.227500.377500.12750.020.12750.020.12750.050.127500.37750.0550.12750.0250.2275000.247500.38750.0100.22750.22750.2475000.127500.227500.12750.05</v>
      </c>
      <c r="C101" s="21">
        <v>39753</v>
      </c>
      <c r="D101" s="48">
        <f>Curves!D102</f>
        <v>0.2475</v>
      </c>
      <c r="E101" s="48">
        <v>0</v>
      </c>
      <c r="F101" s="48">
        <f>Curves!I102</f>
        <v>0.38749999999999996</v>
      </c>
      <c r="G101" s="48">
        <v>0</v>
      </c>
      <c r="H101" s="48">
        <f>Curves!P102</f>
        <v>0.45750000000000002</v>
      </c>
      <c r="I101" s="48">
        <v>0</v>
      </c>
      <c r="J101" s="48">
        <f>Curves!L102</f>
        <v>0.35749999999999998</v>
      </c>
      <c r="K101" s="48">
        <v>0</v>
      </c>
      <c r="L101" s="48">
        <f>Curves!U102</f>
        <v>8.7499999999999994E-2</v>
      </c>
      <c r="M101" s="48">
        <v>0</v>
      </c>
      <c r="N101" s="48">
        <f>Curves!V102</f>
        <v>0.14249999999999999</v>
      </c>
      <c r="O101" s="48">
        <v>0</v>
      </c>
      <c r="P101" s="48">
        <f>Curves!W102</f>
        <v>0.25329200000000002</v>
      </c>
      <c r="Q101" s="48">
        <v>0</v>
      </c>
      <c r="R101" s="48">
        <f>Curves!O102</f>
        <v>0.38749999999999996</v>
      </c>
      <c r="S101" s="48">
        <v>0</v>
      </c>
      <c r="T101" s="48">
        <f>Curves!F102</f>
        <v>0.2475</v>
      </c>
      <c r="U101" s="48">
        <v>0</v>
      </c>
      <c r="V101" s="48">
        <f>Curves!H102</f>
        <v>0.2475</v>
      </c>
      <c r="W101" s="48">
        <v>0</v>
      </c>
      <c r="X101" s="48">
        <f>Curves!S102</f>
        <v>0.47750000000000004</v>
      </c>
      <c r="Y101" s="48">
        <v>0</v>
      </c>
      <c r="Z101" s="48">
        <f>Curves!K102</f>
        <v>0.38749999999999996</v>
      </c>
      <c r="AA101" s="48">
        <v>0</v>
      </c>
      <c r="AB101" s="48">
        <f>Curves!G102</f>
        <v>0.21249999999999999</v>
      </c>
      <c r="AC101" s="48">
        <v>0</v>
      </c>
      <c r="AD101" s="48">
        <f>Curves!R102</f>
        <v>0.45750000000000002</v>
      </c>
      <c r="AE101" s="48">
        <v>5.0000000000000001E-3</v>
      </c>
      <c r="AF101" s="48">
        <f>Curves!N102</f>
        <v>0.35749999999999998</v>
      </c>
      <c r="AG101" s="48">
        <v>5.0000000000000001E-3</v>
      </c>
      <c r="AH101" s="48">
        <f>Curves!J102</f>
        <v>0.38749999999999996</v>
      </c>
      <c r="AI101" s="48">
        <v>5.0000000000000001E-3</v>
      </c>
      <c r="AJ101" s="48">
        <f>Curves!E102</f>
        <v>0.2475</v>
      </c>
      <c r="AK101" s="48">
        <f>Curves!M102</f>
        <v>0.35749999999999998</v>
      </c>
      <c r="AL101" s="48">
        <f>Curves!Q102</f>
        <v>0.45750000000000002</v>
      </c>
      <c r="AM101" s="48">
        <f>Curves!AC102</f>
        <v>0.3775</v>
      </c>
      <c r="AN101" s="48">
        <f>Curves!AQ102</f>
        <v>5.0000000000000001E-3</v>
      </c>
      <c r="AO101" s="48">
        <f>Curves!AD102</f>
        <v>-0.5</v>
      </c>
      <c r="AP101" s="48">
        <f>Curves!AP102</f>
        <v>0.155</v>
      </c>
      <c r="AQ101" s="48">
        <f>Curves!AA102</f>
        <v>0.22750000000000001</v>
      </c>
      <c r="AR101" s="48">
        <f>Curves!AG102</f>
        <v>0</v>
      </c>
      <c r="AS101" s="48">
        <f>Curves!Y102</f>
        <v>0.22750000000000001</v>
      </c>
      <c r="AT101" s="48">
        <f>Curves!AJ102</f>
        <v>0</v>
      </c>
      <c r="AU101" s="48">
        <f>Curves!AB102</f>
        <v>0.3775</v>
      </c>
      <c r="AV101" s="48">
        <f>Curves!AH102</f>
        <v>0</v>
      </c>
      <c r="AW101" s="48">
        <f>Curves!Z102</f>
        <v>0.1275</v>
      </c>
      <c r="AX101" s="48">
        <f>Curves!AI102</f>
        <v>0.02</v>
      </c>
      <c r="AY101" s="48">
        <f>Curves!Z102</f>
        <v>0.1275</v>
      </c>
      <c r="AZ101" s="48">
        <f>Curves!AK102</f>
        <v>0.02</v>
      </c>
      <c r="BA101" s="48">
        <f>Curves!Z102</f>
        <v>0.1275</v>
      </c>
      <c r="BB101" s="48">
        <f>Curves!AL102</f>
        <v>0.05</v>
      </c>
      <c r="BC101" s="48">
        <f>Curves!Z102</f>
        <v>0.1275</v>
      </c>
      <c r="BD101" s="48">
        <f>Curves!AO102</f>
        <v>0</v>
      </c>
      <c r="BE101" s="48">
        <f>Curves!AC102</f>
        <v>0.3775</v>
      </c>
      <c r="BF101" s="48">
        <f>Curves!AR102</f>
        <v>5.5E-2</v>
      </c>
      <c r="BG101" s="48">
        <f>Curves!Z102</f>
        <v>0.1275</v>
      </c>
      <c r="BH101" s="48">
        <f>Curves!AM102</f>
        <v>2.5000000000000001E-2</v>
      </c>
      <c r="BI101" s="48">
        <f t="shared" si="13"/>
        <v>0.22750000000000001</v>
      </c>
      <c r="BJ101" s="48">
        <f t="shared" si="14"/>
        <v>0</v>
      </c>
      <c r="BK101" s="48">
        <v>0</v>
      </c>
      <c r="BL101" s="48">
        <f t="shared" si="15"/>
        <v>0.2475</v>
      </c>
      <c r="BM101" s="48">
        <v>0</v>
      </c>
      <c r="BN101" s="48">
        <f t="shared" si="16"/>
        <v>0.38749999999999996</v>
      </c>
      <c r="BO101" s="48">
        <f t="shared" si="17"/>
        <v>0.01</v>
      </c>
      <c r="BP101" s="48">
        <v>0</v>
      </c>
      <c r="BQ101" s="48">
        <f t="shared" si="18"/>
        <v>0.22750000000000001</v>
      </c>
      <c r="BR101" s="48">
        <f t="shared" si="19"/>
        <v>0.22750000000000001</v>
      </c>
      <c r="BS101" s="48">
        <f t="shared" si="20"/>
        <v>0.2475</v>
      </c>
      <c r="BT101" s="48">
        <f>Curves!AE102</f>
        <v>0</v>
      </c>
      <c r="BU101" s="48">
        <v>0</v>
      </c>
      <c r="BV101" s="48">
        <f t="shared" si="21"/>
        <v>0.1275</v>
      </c>
      <c r="BW101" s="48">
        <f>Curves!AN102</f>
        <v>0</v>
      </c>
      <c r="BX101" s="48">
        <f t="shared" si="22"/>
        <v>0.22750000000000001</v>
      </c>
      <c r="BY101" s="48">
        <f>Curves!AS102</f>
        <v>0</v>
      </c>
      <c r="BZ101" s="48">
        <f t="shared" si="24"/>
        <v>0.1275</v>
      </c>
      <c r="CA101" s="48">
        <f t="shared" si="25"/>
        <v>0.05</v>
      </c>
      <c r="CB101" s="48"/>
      <c r="CC101" s="48"/>
      <c r="CD101" s="49"/>
      <c r="CE101" s="48"/>
      <c r="CF101" s="49"/>
      <c r="CG101" s="48"/>
      <c r="CH101" s="48"/>
      <c r="CI101" s="48"/>
      <c r="CJ101" s="48"/>
      <c r="CK101" s="48"/>
    </row>
    <row r="102" spans="1:89">
      <c r="A102">
        <v>0.53889272405489697</v>
      </c>
      <c r="B102" t="str">
        <f t="shared" si="23"/>
        <v>0.267500.407500.477500.377500.107500.162500.27786800.407500.267500.267500.497500.407500.232500.47750.0050.37750.0050.40750.0050.26750.37750.47750.39750.005-0.50.1550.247500.247500.397500.14750.020.14750.020.14750.050.147500.39750.0550.14750.02750.2475000.267500.40750.0100.24750.24750.2675000.147500.247500.14750.05</v>
      </c>
      <c r="C102" s="21">
        <v>39783</v>
      </c>
      <c r="D102" s="48">
        <f>Curves!D103</f>
        <v>0.26750000000000002</v>
      </c>
      <c r="E102" s="48">
        <v>0</v>
      </c>
      <c r="F102" s="48">
        <f>Curves!I103</f>
        <v>0.40749999999999997</v>
      </c>
      <c r="G102" s="48">
        <v>0</v>
      </c>
      <c r="H102" s="48">
        <f>Curves!P103</f>
        <v>0.47750000000000004</v>
      </c>
      <c r="I102" s="48">
        <v>0</v>
      </c>
      <c r="J102" s="48">
        <f>Curves!L103</f>
        <v>0.3775</v>
      </c>
      <c r="K102" s="48">
        <v>0</v>
      </c>
      <c r="L102" s="48">
        <f>Curves!U103</f>
        <v>0.10750000000000001</v>
      </c>
      <c r="M102" s="48">
        <v>0</v>
      </c>
      <c r="N102" s="48">
        <f>Curves!V103</f>
        <v>0.16250000000000001</v>
      </c>
      <c r="O102" s="48">
        <v>0</v>
      </c>
      <c r="P102" s="48">
        <f>Curves!W103</f>
        <v>0.277868</v>
      </c>
      <c r="Q102" s="48">
        <v>0</v>
      </c>
      <c r="R102" s="48">
        <f>Curves!O103</f>
        <v>0.40749999999999997</v>
      </c>
      <c r="S102" s="48">
        <v>0</v>
      </c>
      <c r="T102" s="48">
        <f>Curves!F103</f>
        <v>0.26750000000000002</v>
      </c>
      <c r="U102" s="48">
        <v>0</v>
      </c>
      <c r="V102" s="48">
        <f>Curves!H103</f>
        <v>0.26750000000000002</v>
      </c>
      <c r="W102" s="48">
        <v>0</v>
      </c>
      <c r="X102" s="48">
        <f>Curves!S103</f>
        <v>0.49750000000000005</v>
      </c>
      <c r="Y102" s="48">
        <v>0</v>
      </c>
      <c r="Z102" s="48">
        <f>Curves!K103</f>
        <v>0.40749999999999997</v>
      </c>
      <c r="AA102" s="48">
        <v>0</v>
      </c>
      <c r="AB102" s="48">
        <f>Curves!G103</f>
        <v>0.23250000000000001</v>
      </c>
      <c r="AC102" s="48">
        <v>0</v>
      </c>
      <c r="AD102" s="48">
        <f>Curves!R103</f>
        <v>0.47750000000000004</v>
      </c>
      <c r="AE102" s="48">
        <v>5.0000000000000001E-3</v>
      </c>
      <c r="AF102" s="48">
        <f>Curves!N103</f>
        <v>0.3775</v>
      </c>
      <c r="AG102" s="48">
        <v>5.0000000000000001E-3</v>
      </c>
      <c r="AH102" s="48">
        <f>Curves!J103</f>
        <v>0.40749999999999997</v>
      </c>
      <c r="AI102" s="48">
        <v>5.0000000000000001E-3</v>
      </c>
      <c r="AJ102" s="48">
        <f>Curves!E103</f>
        <v>0.26750000000000002</v>
      </c>
      <c r="AK102" s="48">
        <f>Curves!M103</f>
        <v>0.3775</v>
      </c>
      <c r="AL102" s="48">
        <f>Curves!Q103</f>
        <v>0.47750000000000004</v>
      </c>
      <c r="AM102" s="48">
        <f>Curves!AC103</f>
        <v>0.39749999999999996</v>
      </c>
      <c r="AN102" s="48">
        <f>Curves!AQ103</f>
        <v>5.0000000000000001E-3</v>
      </c>
      <c r="AO102" s="48">
        <f>Curves!AD103</f>
        <v>-0.5</v>
      </c>
      <c r="AP102" s="48">
        <f>Curves!AP103</f>
        <v>0.155</v>
      </c>
      <c r="AQ102" s="48">
        <f>Curves!AA103</f>
        <v>0.2475</v>
      </c>
      <c r="AR102" s="48">
        <f>Curves!AG103</f>
        <v>0</v>
      </c>
      <c r="AS102" s="48">
        <f>Curves!Y103</f>
        <v>0.2475</v>
      </c>
      <c r="AT102" s="48">
        <f>Curves!AJ103</f>
        <v>0</v>
      </c>
      <c r="AU102" s="48">
        <f>Curves!AB103</f>
        <v>0.39749999999999996</v>
      </c>
      <c r="AV102" s="48">
        <f>Curves!AH103</f>
        <v>0</v>
      </c>
      <c r="AW102" s="48">
        <f>Curves!Z103</f>
        <v>0.14749999999999999</v>
      </c>
      <c r="AX102" s="48">
        <f>Curves!AI103</f>
        <v>0.02</v>
      </c>
      <c r="AY102" s="48">
        <f>Curves!Z103</f>
        <v>0.14749999999999999</v>
      </c>
      <c r="AZ102" s="48">
        <f>Curves!AK103</f>
        <v>0.02</v>
      </c>
      <c r="BA102" s="48">
        <f>Curves!Z103</f>
        <v>0.14749999999999999</v>
      </c>
      <c r="BB102" s="48">
        <f>Curves!AL103</f>
        <v>0.05</v>
      </c>
      <c r="BC102" s="48">
        <f>Curves!Z103</f>
        <v>0.14749999999999999</v>
      </c>
      <c r="BD102" s="48">
        <f>Curves!AO103</f>
        <v>0</v>
      </c>
      <c r="BE102" s="48">
        <f>Curves!AC103</f>
        <v>0.39749999999999996</v>
      </c>
      <c r="BF102" s="48">
        <f>Curves!AR103</f>
        <v>5.5E-2</v>
      </c>
      <c r="BG102" s="48">
        <f>Curves!Z103</f>
        <v>0.14749999999999999</v>
      </c>
      <c r="BH102" s="48">
        <f>Curves!AM103</f>
        <v>2.75E-2</v>
      </c>
      <c r="BI102" s="48">
        <f t="shared" si="13"/>
        <v>0.2475</v>
      </c>
      <c r="BJ102" s="48">
        <f t="shared" si="14"/>
        <v>0</v>
      </c>
      <c r="BK102" s="48">
        <v>0</v>
      </c>
      <c r="BL102" s="48">
        <f t="shared" si="15"/>
        <v>0.26750000000000002</v>
      </c>
      <c r="BM102" s="48">
        <v>0</v>
      </c>
      <c r="BN102" s="48">
        <f t="shared" si="16"/>
        <v>0.40749999999999997</v>
      </c>
      <c r="BO102" s="48">
        <f t="shared" si="17"/>
        <v>0.01</v>
      </c>
      <c r="BP102" s="48">
        <v>0</v>
      </c>
      <c r="BQ102" s="48">
        <f t="shared" si="18"/>
        <v>0.2475</v>
      </c>
      <c r="BR102" s="48">
        <f t="shared" si="19"/>
        <v>0.2475</v>
      </c>
      <c r="BS102" s="48">
        <f t="shared" si="20"/>
        <v>0.26750000000000002</v>
      </c>
      <c r="BT102" s="48">
        <f>Curves!AE103</f>
        <v>0</v>
      </c>
      <c r="BU102" s="48">
        <v>0</v>
      </c>
      <c r="BV102" s="48">
        <f t="shared" si="21"/>
        <v>0.14749999999999999</v>
      </c>
      <c r="BW102" s="48">
        <f>Curves!AN103</f>
        <v>0</v>
      </c>
      <c r="BX102" s="48">
        <f t="shared" si="22"/>
        <v>0.2475</v>
      </c>
      <c r="BY102" s="48">
        <f>Curves!AS103</f>
        <v>0</v>
      </c>
      <c r="BZ102" s="48">
        <f t="shared" si="24"/>
        <v>0.14749999999999999</v>
      </c>
      <c r="CA102" s="48">
        <f t="shared" si="25"/>
        <v>0.05</v>
      </c>
      <c r="CB102" s="48"/>
      <c r="CC102" s="48"/>
      <c r="CD102" s="49"/>
      <c r="CE102" s="48"/>
      <c r="CF102" s="49"/>
      <c r="CG102" s="48"/>
      <c r="CH102" s="48"/>
      <c r="CI102" s="48"/>
      <c r="CJ102" s="48"/>
      <c r="CK102" s="48"/>
    </row>
    <row r="103" spans="1:89">
      <c r="A103">
        <v>0.53564426886288674</v>
      </c>
      <c r="B103" t="str">
        <f t="shared" si="23"/>
        <v>0.277500.417500.487500.387500.117500.172500.28866800.417500.277500.277500.507500.417500.242500.48750.0050.38750.0050.41750.0050.27750.38750.48750.40750.005-0.50.1550.257500.257500.407500.15750.020.15750.020.15750.050.157500.40750.0550.15750.030.2575000.277500.41750.0100.25750.25750.2775000.157500.257500.15750.05</v>
      </c>
      <c r="C103" s="21">
        <v>39814</v>
      </c>
      <c r="D103" s="48">
        <f>Curves!D104</f>
        <v>0.27750000000000002</v>
      </c>
      <c r="E103" s="48">
        <v>0</v>
      </c>
      <c r="F103" s="48">
        <f>Curves!I104</f>
        <v>0.41749999999999998</v>
      </c>
      <c r="G103" s="48">
        <v>0</v>
      </c>
      <c r="H103" s="48">
        <f>Curves!P104</f>
        <v>0.48750000000000004</v>
      </c>
      <c r="I103" s="48">
        <v>0</v>
      </c>
      <c r="J103" s="48">
        <f>Curves!L104</f>
        <v>0.38750000000000001</v>
      </c>
      <c r="K103" s="48">
        <v>0</v>
      </c>
      <c r="L103" s="48">
        <f>Curves!U104</f>
        <v>0.11750000000000002</v>
      </c>
      <c r="M103" s="48">
        <v>0</v>
      </c>
      <c r="N103" s="48">
        <f>Curves!V104</f>
        <v>0.17250000000000001</v>
      </c>
      <c r="O103" s="48">
        <v>0</v>
      </c>
      <c r="P103" s="48">
        <f>Curves!W104</f>
        <v>0.28866800000000004</v>
      </c>
      <c r="Q103" s="48">
        <v>0</v>
      </c>
      <c r="R103" s="48">
        <f>Curves!O104</f>
        <v>0.41749999999999998</v>
      </c>
      <c r="S103" s="48">
        <v>0</v>
      </c>
      <c r="T103" s="48">
        <f>Curves!F104</f>
        <v>0.27750000000000002</v>
      </c>
      <c r="U103" s="48">
        <v>0</v>
      </c>
      <c r="V103" s="48">
        <f>Curves!H104</f>
        <v>0.27750000000000002</v>
      </c>
      <c r="W103" s="48">
        <v>0</v>
      </c>
      <c r="X103" s="48">
        <f>Curves!S104</f>
        <v>0.50750000000000006</v>
      </c>
      <c r="Y103" s="48">
        <v>0</v>
      </c>
      <c r="Z103" s="48">
        <f>Curves!K104</f>
        <v>0.41749999999999998</v>
      </c>
      <c r="AA103" s="48">
        <v>0</v>
      </c>
      <c r="AB103" s="48">
        <f>Curves!G104</f>
        <v>0.24250000000000002</v>
      </c>
      <c r="AC103" s="48">
        <v>0</v>
      </c>
      <c r="AD103" s="48">
        <f>Curves!R104</f>
        <v>0.48750000000000004</v>
      </c>
      <c r="AE103" s="48">
        <v>5.0000000000000001E-3</v>
      </c>
      <c r="AF103" s="48">
        <f>Curves!N104</f>
        <v>0.38750000000000001</v>
      </c>
      <c r="AG103" s="48">
        <v>5.0000000000000001E-3</v>
      </c>
      <c r="AH103" s="48">
        <f>Curves!J104</f>
        <v>0.41749999999999998</v>
      </c>
      <c r="AI103" s="48">
        <v>5.0000000000000001E-3</v>
      </c>
      <c r="AJ103" s="48">
        <f>Curves!E104</f>
        <v>0.27750000000000002</v>
      </c>
      <c r="AK103" s="48">
        <f>Curves!M104</f>
        <v>0.38750000000000001</v>
      </c>
      <c r="AL103" s="48">
        <f>Curves!Q104</f>
        <v>0.48750000000000004</v>
      </c>
      <c r="AM103" s="48">
        <f>Curves!AC104</f>
        <v>0.40749999999999997</v>
      </c>
      <c r="AN103" s="48">
        <f>Curves!AQ104</f>
        <v>5.0000000000000001E-3</v>
      </c>
      <c r="AO103" s="48">
        <f>Curves!AD104</f>
        <v>-0.5</v>
      </c>
      <c r="AP103" s="48">
        <f>Curves!AP104</f>
        <v>0.155</v>
      </c>
      <c r="AQ103" s="48">
        <f>Curves!AA104</f>
        <v>0.25750000000000001</v>
      </c>
      <c r="AR103" s="48">
        <f>Curves!AG104</f>
        <v>0</v>
      </c>
      <c r="AS103" s="48">
        <f>Curves!Y104</f>
        <v>0.25750000000000001</v>
      </c>
      <c r="AT103" s="48">
        <f>Curves!AJ104</f>
        <v>0</v>
      </c>
      <c r="AU103" s="48">
        <f>Curves!AB104</f>
        <v>0.40749999999999997</v>
      </c>
      <c r="AV103" s="48">
        <f>Curves!AH104</f>
        <v>0</v>
      </c>
      <c r="AW103" s="48">
        <f>Curves!Z104</f>
        <v>0.1575</v>
      </c>
      <c r="AX103" s="48">
        <f>Curves!AI104</f>
        <v>0.02</v>
      </c>
      <c r="AY103" s="48">
        <f>Curves!Z104</f>
        <v>0.1575</v>
      </c>
      <c r="AZ103" s="48">
        <f>Curves!AK104</f>
        <v>0.02</v>
      </c>
      <c r="BA103" s="48">
        <f>Curves!Z104</f>
        <v>0.1575</v>
      </c>
      <c r="BB103" s="48">
        <f>Curves!AL104</f>
        <v>0.05</v>
      </c>
      <c r="BC103" s="48">
        <f>Curves!Z104</f>
        <v>0.1575</v>
      </c>
      <c r="BD103" s="48">
        <f>Curves!AO104</f>
        <v>0</v>
      </c>
      <c r="BE103" s="48">
        <f>Curves!AC104</f>
        <v>0.40749999999999997</v>
      </c>
      <c r="BF103" s="48">
        <f>Curves!AR104</f>
        <v>5.5E-2</v>
      </c>
      <c r="BG103" s="48">
        <f>Curves!Z104</f>
        <v>0.1575</v>
      </c>
      <c r="BH103" s="48">
        <f>Curves!AM104</f>
        <v>0.03</v>
      </c>
      <c r="BI103" s="48">
        <f t="shared" si="13"/>
        <v>0.25750000000000001</v>
      </c>
      <c r="BJ103" s="48">
        <f t="shared" si="14"/>
        <v>0</v>
      </c>
      <c r="BK103" s="48">
        <v>0</v>
      </c>
      <c r="BL103" s="48">
        <f t="shared" si="15"/>
        <v>0.27750000000000002</v>
      </c>
      <c r="BM103" s="48">
        <v>0</v>
      </c>
      <c r="BN103" s="48">
        <f t="shared" si="16"/>
        <v>0.41749999999999998</v>
      </c>
      <c r="BO103" s="48">
        <f t="shared" si="17"/>
        <v>0.01</v>
      </c>
      <c r="BP103" s="48">
        <v>0</v>
      </c>
      <c r="BQ103" s="48">
        <f t="shared" si="18"/>
        <v>0.25750000000000001</v>
      </c>
      <c r="BR103" s="48">
        <f t="shared" si="19"/>
        <v>0.25750000000000001</v>
      </c>
      <c r="BS103" s="48">
        <f t="shared" si="20"/>
        <v>0.27750000000000002</v>
      </c>
      <c r="BT103" s="48">
        <f>Curves!AE104</f>
        <v>0</v>
      </c>
      <c r="BU103" s="48">
        <v>0</v>
      </c>
      <c r="BV103" s="48">
        <f t="shared" si="21"/>
        <v>0.1575</v>
      </c>
      <c r="BW103" s="48">
        <f>Curves!AN104</f>
        <v>0</v>
      </c>
      <c r="BX103" s="48">
        <f t="shared" si="22"/>
        <v>0.25750000000000001</v>
      </c>
      <c r="BY103" s="48">
        <f>Curves!AS104</f>
        <v>0</v>
      </c>
      <c r="BZ103" s="48">
        <f t="shared" si="24"/>
        <v>0.1575</v>
      </c>
      <c r="CA103" s="48">
        <f t="shared" si="25"/>
        <v>0.05</v>
      </c>
      <c r="CB103" s="48"/>
      <c r="CC103" s="48"/>
      <c r="CD103" s="49"/>
      <c r="CE103" s="48"/>
      <c r="CF103" s="49"/>
      <c r="CG103" s="48"/>
      <c r="CH103" s="48"/>
      <c r="CI103" s="48"/>
      <c r="CJ103" s="48"/>
      <c r="CK103" s="48"/>
    </row>
    <row r="104" spans="1:89">
      <c r="A104">
        <v>0.53241674538995054</v>
      </c>
      <c r="B104" t="str">
        <f t="shared" si="23"/>
        <v>0.267500.407500.477500.377500.107500.162500.27450800.407500.267500.267500.497500.407500.232500.47750.0050.37750.0050.40750.0050.26750.37750.47750.39750.005-0.50.1550.247500.247500.397500.14750.020.14750.020.14750.050.147500.39750.0550.14750.03250.2475000.267500.40750.0100.24750.24750.2675000.147500.247500.14750.05</v>
      </c>
      <c r="C104" s="21">
        <v>39845</v>
      </c>
      <c r="D104" s="48">
        <f>Curves!D105</f>
        <v>0.26750000000000002</v>
      </c>
      <c r="E104" s="48">
        <v>0</v>
      </c>
      <c r="F104" s="48">
        <f>Curves!I105</f>
        <v>0.40749999999999997</v>
      </c>
      <c r="G104" s="48">
        <v>0</v>
      </c>
      <c r="H104" s="48">
        <f>Curves!P105</f>
        <v>0.47750000000000004</v>
      </c>
      <c r="I104" s="48">
        <v>0</v>
      </c>
      <c r="J104" s="48">
        <f>Curves!L105</f>
        <v>0.3775</v>
      </c>
      <c r="K104" s="48">
        <v>0</v>
      </c>
      <c r="L104" s="48">
        <f>Curves!U105</f>
        <v>0.10750000000000001</v>
      </c>
      <c r="M104" s="48">
        <v>0</v>
      </c>
      <c r="N104" s="48">
        <f>Curves!V105</f>
        <v>0.16250000000000001</v>
      </c>
      <c r="O104" s="48">
        <v>0</v>
      </c>
      <c r="P104" s="48">
        <f>Curves!W105</f>
        <v>0.27450800000000003</v>
      </c>
      <c r="Q104" s="48">
        <v>0</v>
      </c>
      <c r="R104" s="48">
        <f>Curves!O105</f>
        <v>0.40749999999999997</v>
      </c>
      <c r="S104" s="48">
        <v>0</v>
      </c>
      <c r="T104" s="48">
        <f>Curves!F105</f>
        <v>0.26750000000000002</v>
      </c>
      <c r="U104" s="48">
        <v>0</v>
      </c>
      <c r="V104" s="48">
        <f>Curves!H105</f>
        <v>0.26750000000000002</v>
      </c>
      <c r="W104" s="48">
        <v>0</v>
      </c>
      <c r="X104" s="48">
        <f>Curves!S105</f>
        <v>0.49750000000000005</v>
      </c>
      <c r="Y104" s="48">
        <v>0</v>
      </c>
      <c r="Z104" s="48">
        <f>Curves!K105</f>
        <v>0.40749999999999997</v>
      </c>
      <c r="AA104" s="48">
        <v>0</v>
      </c>
      <c r="AB104" s="48">
        <f>Curves!G105</f>
        <v>0.23250000000000001</v>
      </c>
      <c r="AC104" s="48">
        <v>0</v>
      </c>
      <c r="AD104" s="48">
        <f>Curves!R105</f>
        <v>0.47750000000000004</v>
      </c>
      <c r="AE104" s="48">
        <v>5.0000000000000001E-3</v>
      </c>
      <c r="AF104" s="48">
        <f>Curves!N105</f>
        <v>0.3775</v>
      </c>
      <c r="AG104" s="48">
        <v>5.0000000000000001E-3</v>
      </c>
      <c r="AH104" s="48">
        <f>Curves!J105</f>
        <v>0.40749999999999997</v>
      </c>
      <c r="AI104" s="48">
        <v>5.0000000000000001E-3</v>
      </c>
      <c r="AJ104" s="48">
        <f>Curves!E105</f>
        <v>0.26750000000000002</v>
      </c>
      <c r="AK104" s="48">
        <f>Curves!M105</f>
        <v>0.3775</v>
      </c>
      <c r="AL104" s="48">
        <f>Curves!Q105</f>
        <v>0.47750000000000004</v>
      </c>
      <c r="AM104" s="48">
        <f>Curves!AC105</f>
        <v>0.39749999999999996</v>
      </c>
      <c r="AN104" s="48">
        <f>Curves!AQ105</f>
        <v>5.0000000000000001E-3</v>
      </c>
      <c r="AO104" s="48">
        <f>Curves!AD105</f>
        <v>-0.5</v>
      </c>
      <c r="AP104" s="48">
        <f>Curves!AP105</f>
        <v>0.155</v>
      </c>
      <c r="AQ104" s="48">
        <f>Curves!AA105</f>
        <v>0.2475</v>
      </c>
      <c r="AR104" s="48">
        <f>Curves!AG105</f>
        <v>0</v>
      </c>
      <c r="AS104" s="48">
        <f>Curves!Y105</f>
        <v>0.2475</v>
      </c>
      <c r="AT104" s="48">
        <f>Curves!AJ105</f>
        <v>0</v>
      </c>
      <c r="AU104" s="48">
        <f>Curves!AB105</f>
        <v>0.39749999999999996</v>
      </c>
      <c r="AV104" s="48">
        <f>Curves!AH105</f>
        <v>0</v>
      </c>
      <c r="AW104" s="48">
        <f>Curves!Z105</f>
        <v>0.14749999999999999</v>
      </c>
      <c r="AX104" s="48">
        <f>Curves!AI105</f>
        <v>0.02</v>
      </c>
      <c r="AY104" s="48">
        <f>Curves!Z105</f>
        <v>0.14749999999999999</v>
      </c>
      <c r="AZ104" s="48">
        <f>Curves!AK105</f>
        <v>0.02</v>
      </c>
      <c r="BA104" s="48">
        <f>Curves!Z105</f>
        <v>0.14749999999999999</v>
      </c>
      <c r="BB104" s="48">
        <f>Curves!AL105</f>
        <v>0.05</v>
      </c>
      <c r="BC104" s="48">
        <f>Curves!Z105</f>
        <v>0.14749999999999999</v>
      </c>
      <c r="BD104" s="48">
        <f>Curves!AO105</f>
        <v>0</v>
      </c>
      <c r="BE104" s="48">
        <f>Curves!AC105</f>
        <v>0.39749999999999996</v>
      </c>
      <c r="BF104" s="48">
        <f>Curves!AR105</f>
        <v>5.5E-2</v>
      </c>
      <c r="BG104" s="48">
        <f>Curves!Z105</f>
        <v>0.14749999999999999</v>
      </c>
      <c r="BH104" s="48">
        <f>Curves!AM105</f>
        <v>3.2500000000000001E-2</v>
      </c>
      <c r="BI104" s="48">
        <f t="shared" si="13"/>
        <v>0.2475</v>
      </c>
      <c r="BJ104" s="48">
        <f t="shared" si="14"/>
        <v>0</v>
      </c>
      <c r="BK104" s="48">
        <v>0</v>
      </c>
      <c r="BL104" s="48">
        <f t="shared" si="15"/>
        <v>0.26750000000000002</v>
      </c>
      <c r="BM104" s="48">
        <v>0</v>
      </c>
      <c r="BN104" s="48">
        <f t="shared" si="16"/>
        <v>0.40749999999999997</v>
      </c>
      <c r="BO104" s="48">
        <f t="shared" si="17"/>
        <v>0.01</v>
      </c>
      <c r="BP104" s="48">
        <v>0</v>
      </c>
      <c r="BQ104" s="48">
        <f t="shared" si="18"/>
        <v>0.2475</v>
      </c>
      <c r="BR104" s="48">
        <f t="shared" si="19"/>
        <v>0.2475</v>
      </c>
      <c r="BS104" s="48">
        <f t="shared" si="20"/>
        <v>0.26750000000000002</v>
      </c>
      <c r="BT104" s="48">
        <f>Curves!AE105</f>
        <v>0</v>
      </c>
      <c r="BU104" s="48">
        <v>0</v>
      </c>
      <c r="BV104" s="48">
        <f t="shared" si="21"/>
        <v>0.14749999999999999</v>
      </c>
      <c r="BW104" s="48">
        <f>Curves!AN105</f>
        <v>0</v>
      </c>
      <c r="BX104" s="48">
        <f t="shared" si="22"/>
        <v>0.2475</v>
      </c>
      <c r="BY104" s="48">
        <f>Curves!AS105</f>
        <v>0</v>
      </c>
      <c r="BZ104" s="48">
        <f t="shared" si="24"/>
        <v>0.14749999999999999</v>
      </c>
      <c r="CA104" s="48">
        <f t="shared" si="25"/>
        <v>0.05</v>
      </c>
      <c r="CB104" s="48"/>
      <c r="CC104" s="48"/>
      <c r="CD104" s="49"/>
      <c r="CE104" s="48"/>
      <c r="CF104" s="49"/>
      <c r="CG104" s="48"/>
      <c r="CH104" s="48"/>
      <c r="CI104" s="48"/>
      <c r="CJ104" s="48"/>
      <c r="CK104" s="48"/>
    </row>
    <row r="105" spans="1:89">
      <c r="A105">
        <v>0.52951943566692272</v>
      </c>
      <c r="B105" t="str">
        <f t="shared" si="23"/>
        <v>0.262500.402500.472500.372500.102500.157500.26486800.402500.262500.262500.492500.402500.227500.47250.0050.37250.0050.40250.0050.26250.37250.47250.39250.005-0.50.1550.242500.242500.392500.14250.020.14250.020.14250.050.142500.39250.0550.14250.0350.2425000.262500.40250.0100.24250.24250.2625000.142500.242500.14250.05</v>
      </c>
      <c r="C105" s="21">
        <v>39873</v>
      </c>
      <c r="D105" s="48">
        <f>Curves!D106</f>
        <v>0.26250000000000001</v>
      </c>
      <c r="E105" s="48">
        <v>0</v>
      </c>
      <c r="F105" s="48">
        <f>Curves!I106</f>
        <v>0.40249999999999997</v>
      </c>
      <c r="G105" s="48">
        <v>0</v>
      </c>
      <c r="H105" s="48">
        <f>Curves!P106</f>
        <v>0.47250000000000003</v>
      </c>
      <c r="I105" s="48">
        <v>0</v>
      </c>
      <c r="J105" s="48">
        <f>Curves!L106</f>
        <v>0.3725</v>
      </c>
      <c r="K105" s="48">
        <v>0</v>
      </c>
      <c r="L105" s="48">
        <f>Curves!U106</f>
        <v>0.10250000000000001</v>
      </c>
      <c r="M105" s="48">
        <v>0</v>
      </c>
      <c r="N105" s="48">
        <f>Curves!V106</f>
        <v>0.1575</v>
      </c>
      <c r="O105" s="48">
        <v>0</v>
      </c>
      <c r="P105" s="48">
        <f>Curves!W106</f>
        <v>0.26486799999999999</v>
      </c>
      <c r="Q105" s="48">
        <v>0</v>
      </c>
      <c r="R105" s="48">
        <f>Curves!O106</f>
        <v>0.40249999999999997</v>
      </c>
      <c r="S105" s="48">
        <v>0</v>
      </c>
      <c r="T105" s="48">
        <f>Curves!F106</f>
        <v>0.26250000000000001</v>
      </c>
      <c r="U105" s="48">
        <v>0</v>
      </c>
      <c r="V105" s="48">
        <f>Curves!H106</f>
        <v>0.26250000000000001</v>
      </c>
      <c r="W105" s="48">
        <v>0</v>
      </c>
      <c r="X105" s="48">
        <f>Curves!S106</f>
        <v>0.49250000000000005</v>
      </c>
      <c r="Y105" s="48">
        <v>0</v>
      </c>
      <c r="Z105" s="48">
        <f>Curves!K106</f>
        <v>0.40249999999999997</v>
      </c>
      <c r="AA105" s="48">
        <v>0</v>
      </c>
      <c r="AB105" s="48">
        <f>Curves!G106</f>
        <v>0.22750000000000001</v>
      </c>
      <c r="AC105" s="48">
        <v>0</v>
      </c>
      <c r="AD105" s="48">
        <f>Curves!R106</f>
        <v>0.47250000000000003</v>
      </c>
      <c r="AE105" s="48">
        <v>5.0000000000000001E-3</v>
      </c>
      <c r="AF105" s="48">
        <f>Curves!N106</f>
        <v>0.3725</v>
      </c>
      <c r="AG105" s="48">
        <v>5.0000000000000001E-3</v>
      </c>
      <c r="AH105" s="48">
        <f>Curves!J106</f>
        <v>0.40249999999999997</v>
      </c>
      <c r="AI105" s="48">
        <v>5.0000000000000001E-3</v>
      </c>
      <c r="AJ105" s="48">
        <f>Curves!E106</f>
        <v>0.26250000000000001</v>
      </c>
      <c r="AK105" s="48">
        <f>Curves!M106</f>
        <v>0.3725</v>
      </c>
      <c r="AL105" s="48">
        <f>Curves!Q106</f>
        <v>0.47250000000000003</v>
      </c>
      <c r="AM105" s="48">
        <f>Curves!AC106</f>
        <v>0.39249999999999996</v>
      </c>
      <c r="AN105" s="48">
        <f>Curves!AQ106</f>
        <v>5.0000000000000001E-3</v>
      </c>
      <c r="AO105" s="48">
        <f>Curves!AD106</f>
        <v>-0.5</v>
      </c>
      <c r="AP105" s="48">
        <f>Curves!AP106</f>
        <v>0.155</v>
      </c>
      <c r="AQ105" s="48">
        <f>Curves!AA106</f>
        <v>0.24249999999999999</v>
      </c>
      <c r="AR105" s="48">
        <f>Curves!AG106</f>
        <v>0</v>
      </c>
      <c r="AS105" s="48">
        <f>Curves!Y106</f>
        <v>0.24249999999999999</v>
      </c>
      <c r="AT105" s="48">
        <f>Curves!AJ106</f>
        <v>0</v>
      </c>
      <c r="AU105" s="48">
        <f>Curves!AB106</f>
        <v>0.39249999999999996</v>
      </c>
      <c r="AV105" s="48">
        <f>Curves!AH106</f>
        <v>0</v>
      </c>
      <c r="AW105" s="48">
        <f>Curves!Z106</f>
        <v>0.14249999999999999</v>
      </c>
      <c r="AX105" s="48">
        <f>Curves!AI106</f>
        <v>0.02</v>
      </c>
      <c r="AY105" s="48">
        <f>Curves!Z106</f>
        <v>0.14249999999999999</v>
      </c>
      <c r="AZ105" s="48">
        <f>Curves!AK106</f>
        <v>0.02</v>
      </c>
      <c r="BA105" s="48">
        <f>Curves!Z106</f>
        <v>0.14249999999999999</v>
      </c>
      <c r="BB105" s="48">
        <f>Curves!AL106</f>
        <v>0.05</v>
      </c>
      <c r="BC105" s="48">
        <f>Curves!Z106</f>
        <v>0.14249999999999999</v>
      </c>
      <c r="BD105" s="48">
        <f>Curves!AO106</f>
        <v>0</v>
      </c>
      <c r="BE105" s="48">
        <f>Curves!AC106</f>
        <v>0.39249999999999996</v>
      </c>
      <c r="BF105" s="48">
        <f>Curves!AR106</f>
        <v>5.5E-2</v>
      </c>
      <c r="BG105" s="48">
        <f>Curves!Z106</f>
        <v>0.14249999999999999</v>
      </c>
      <c r="BH105" s="48">
        <f>Curves!AM106</f>
        <v>3.5000000000000003E-2</v>
      </c>
      <c r="BI105" s="48">
        <f t="shared" si="13"/>
        <v>0.24249999999999999</v>
      </c>
      <c r="BJ105" s="48">
        <f t="shared" si="14"/>
        <v>0</v>
      </c>
      <c r="BK105" s="48">
        <v>0</v>
      </c>
      <c r="BL105" s="48">
        <f t="shared" si="15"/>
        <v>0.26250000000000001</v>
      </c>
      <c r="BM105" s="48">
        <v>0</v>
      </c>
      <c r="BN105" s="48">
        <f t="shared" si="16"/>
        <v>0.40249999999999997</v>
      </c>
      <c r="BO105" s="48">
        <f t="shared" si="17"/>
        <v>0.01</v>
      </c>
      <c r="BP105" s="48">
        <v>0</v>
      </c>
      <c r="BQ105" s="48">
        <f t="shared" si="18"/>
        <v>0.24249999999999999</v>
      </c>
      <c r="BR105" s="48">
        <f t="shared" si="19"/>
        <v>0.24249999999999999</v>
      </c>
      <c r="BS105" s="48">
        <f t="shared" si="20"/>
        <v>0.26250000000000001</v>
      </c>
      <c r="BT105" s="48">
        <f>Curves!AE106</f>
        <v>0</v>
      </c>
      <c r="BU105" s="48">
        <v>0</v>
      </c>
      <c r="BV105" s="48">
        <f t="shared" si="21"/>
        <v>0.14249999999999999</v>
      </c>
      <c r="BW105" s="48">
        <f>Curves!AN106</f>
        <v>0</v>
      </c>
      <c r="BX105" s="48">
        <f t="shared" si="22"/>
        <v>0.24249999999999999</v>
      </c>
      <c r="BY105" s="48">
        <f>Curves!AS106</f>
        <v>0</v>
      </c>
      <c r="BZ105" s="48">
        <f t="shared" si="24"/>
        <v>0.14249999999999999</v>
      </c>
      <c r="CA105" s="48">
        <f t="shared" si="25"/>
        <v>0.05</v>
      </c>
      <c r="CB105" s="48"/>
      <c r="CC105" s="48"/>
      <c r="CD105" s="49"/>
      <c r="CE105" s="48"/>
      <c r="CF105" s="49"/>
      <c r="CG105" s="48"/>
      <c r="CH105" s="48"/>
      <c r="CI105" s="48"/>
      <c r="CJ105" s="48"/>
      <c r="CK105" s="48"/>
    </row>
    <row r="106" spans="1:89">
      <c r="A106">
        <v>0.52633135733724123</v>
      </c>
      <c r="B106" t="str">
        <f t="shared" si="23"/>
        <v>0.187500.187500.182500.21250-0.012500.042500.187500.232500.187500.187500.182500.187500.152500.18250.0050.21250.0050.18750.0050.18750.21250.18250.23750-0.650.1550.177500.177500.237500.08750.0050.08750.0050.08750.040.087500.23750.040.08750.00750.1775000.187500.23250.0100.17750.17750.1875000.087500.177500.08750.04</v>
      </c>
      <c r="C106" s="21">
        <v>39904</v>
      </c>
      <c r="D106" s="48">
        <f>Curves!D107</f>
        <v>0.1875</v>
      </c>
      <c r="E106" s="48">
        <v>0</v>
      </c>
      <c r="F106" s="48">
        <f>Curves!I107</f>
        <v>0.1875</v>
      </c>
      <c r="G106" s="48">
        <v>0</v>
      </c>
      <c r="H106" s="48">
        <f>Curves!P107</f>
        <v>0.1825</v>
      </c>
      <c r="I106" s="48">
        <v>0</v>
      </c>
      <c r="J106" s="48">
        <f>Curves!L107</f>
        <v>0.21249999999999999</v>
      </c>
      <c r="K106" s="48">
        <v>0</v>
      </c>
      <c r="L106" s="48">
        <f>Curves!U107</f>
        <v>-1.2500000000000011E-2</v>
      </c>
      <c r="M106" s="48">
        <v>0</v>
      </c>
      <c r="N106" s="48">
        <f>Curves!V107</f>
        <v>4.2499999999999989E-2</v>
      </c>
      <c r="O106" s="48">
        <v>0</v>
      </c>
      <c r="P106" s="48">
        <f>Curves!W107</f>
        <v>0.1875</v>
      </c>
      <c r="Q106" s="48">
        <v>0</v>
      </c>
      <c r="R106" s="48">
        <f>Curves!O107</f>
        <v>0.23249999999999998</v>
      </c>
      <c r="S106" s="48">
        <v>0</v>
      </c>
      <c r="T106" s="48">
        <f>Curves!F107</f>
        <v>0.1875</v>
      </c>
      <c r="U106" s="48">
        <v>0</v>
      </c>
      <c r="V106" s="48">
        <f>Curves!H107</f>
        <v>0.1875</v>
      </c>
      <c r="W106" s="48">
        <v>0</v>
      </c>
      <c r="X106" s="48">
        <f>Curves!S107</f>
        <v>0.1825</v>
      </c>
      <c r="Y106" s="48">
        <v>0</v>
      </c>
      <c r="Z106" s="48">
        <f>Curves!K107</f>
        <v>0.1875</v>
      </c>
      <c r="AA106" s="48">
        <v>0</v>
      </c>
      <c r="AB106" s="48">
        <f>Curves!G107</f>
        <v>0.1525</v>
      </c>
      <c r="AC106" s="48">
        <v>0</v>
      </c>
      <c r="AD106" s="48">
        <f>Curves!R107</f>
        <v>0.1825</v>
      </c>
      <c r="AE106" s="48">
        <v>5.0000000000000001E-3</v>
      </c>
      <c r="AF106" s="48">
        <f>Curves!N107</f>
        <v>0.21249999999999999</v>
      </c>
      <c r="AG106" s="48">
        <v>5.0000000000000001E-3</v>
      </c>
      <c r="AH106" s="48">
        <f>Curves!J107</f>
        <v>0.1875</v>
      </c>
      <c r="AI106" s="48">
        <v>5.0000000000000001E-3</v>
      </c>
      <c r="AJ106" s="48">
        <f>Curves!E107</f>
        <v>0.1875</v>
      </c>
      <c r="AK106" s="48">
        <f>Curves!M107</f>
        <v>0.21249999999999999</v>
      </c>
      <c r="AL106" s="48">
        <f>Curves!Q107</f>
        <v>0.1825</v>
      </c>
      <c r="AM106" s="48">
        <f>Curves!AC107</f>
        <v>0.23749999999999999</v>
      </c>
      <c r="AN106" s="48">
        <f>Curves!AQ107</f>
        <v>0</v>
      </c>
      <c r="AO106" s="48">
        <f>Curves!AD107</f>
        <v>-0.65</v>
      </c>
      <c r="AP106" s="48">
        <f>Curves!AP107</f>
        <v>0.155</v>
      </c>
      <c r="AQ106" s="48">
        <f>Curves!AA107</f>
        <v>0.17749999999999999</v>
      </c>
      <c r="AR106" s="48">
        <f>Curves!AG107</f>
        <v>0</v>
      </c>
      <c r="AS106" s="48">
        <f>Curves!Y107</f>
        <v>0.17749999999999999</v>
      </c>
      <c r="AT106" s="48">
        <f>Curves!AJ107</f>
        <v>0</v>
      </c>
      <c r="AU106" s="48">
        <f>Curves!AB107</f>
        <v>0.23749999999999999</v>
      </c>
      <c r="AV106" s="48">
        <f>Curves!AH107</f>
        <v>0</v>
      </c>
      <c r="AW106" s="48">
        <f>Curves!Z107</f>
        <v>8.7499999999999994E-2</v>
      </c>
      <c r="AX106" s="48">
        <f>Curves!AI107</f>
        <v>5.0000000000000001E-3</v>
      </c>
      <c r="AY106" s="48">
        <f>Curves!Z107</f>
        <v>8.7499999999999994E-2</v>
      </c>
      <c r="AZ106" s="48">
        <f>Curves!AK107</f>
        <v>5.0000000000000001E-3</v>
      </c>
      <c r="BA106" s="48">
        <f>Curves!Z107</f>
        <v>8.7499999999999994E-2</v>
      </c>
      <c r="BB106" s="48">
        <f>Curves!AL107</f>
        <v>0.04</v>
      </c>
      <c r="BC106" s="48">
        <f>Curves!Z107</f>
        <v>8.7499999999999994E-2</v>
      </c>
      <c r="BD106" s="48">
        <f>Curves!AO107</f>
        <v>0</v>
      </c>
      <c r="BE106" s="48">
        <f>Curves!AC107</f>
        <v>0.23749999999999999</v>
      </c>
      <c r="BF106" s="48">
        <f>Curves!AR107</f>
        <v>0.04</v>
      </c>
      <c r="BG106" s="48">
        <f>Curves!Z107</f>
        <v>8.7499999999999994E-2</v>
      </c>
      <c r="BH106" s="48">
        <f>Curves!AM107</f>
        <v>7.4999999999999997E-3</v>
      </c>
      <c r="BI106" s="48">
        <f t="shared" si="13"/>
        <v>0.17749999999999999</v>
      </c>
      <c r="BJ106" s="48">
        <f t="shared" si="14"/>
        <v>0</v>
      </c>
      <c r="BK106" s="48">
        <v>0</v>
      </c>
      <c r="BL106" s="48">
        <f t="shared" si="15"/>
        <v>0.1875</v>
      </c>
      <c r="BM106" s="48">
        <v>0</v>
      </c>
      <c r="BN106" s="48">
        <f t="shared" si="16"/>
        <v>0.23249999999999998</v>
      </c>
      <c r="BO106" s="48">
        <f t="shared" si="17"/>
        <v>0.01</v>
      </c>
      <c r="BP106" s="48">
        <v>0</v>
      </c>
      <c r="BQ106" s="48">
        <f t="shared" si="18"/>
        <v>0.17749999999999999</v>
      </c>
      <c r="BR106" s="48">
        <f t="shared" si="19"/>
        <v>0.17749999999999999</v>
      </c>
      <c r="BS106" s="48">
        <f t="shared" si="20"/>
        <v>0.1875</v>
      </c>
      <c r="BT106" s="48">
        <f>Curves!AE107</f>
        <v>0</v>
      </c>
      <c r="BU106" s="48">
        <v>0</v>
      </c>
      <c r="BV106" s="48">
        <f t="shared" si="21"/>
        <v>8.7499999999999994E-2</v>
      </c>
      <c r="BW106" s="48">
        <f>Curves!AN107</f>
        <v>0</v>
      </c>
      <c r="BX106" s="48">
        <f t="shared" si="22"/>
        <v>0.17749999999999999</v>
      </c>
      <c r="BY106" s="48">
        <f>Curves!AS107</f>
        <v>0</v>
      </c>
      <c r="BZ106" s="48">
        <f t="shared" si="24"/>
        <v>8.7499999999999994E-2</v>
      </c>
      <c r="CA106" s="48">
        <f t="shared" si="25"/>
        <v>0.04</v>
      </c>
      <c r="CB106" s="48"/>
      <c r="CC106" s="48"/>
      <c r="CD106" s="49"/>
      <c r="CE106" s="48"/>
      <c r="CF106" s="49"/>
      <c r="CG106" s="48"/>
      <c r="CH106" s="48"/>
      <c r="CI106" s="48"/>
      <c r="CJ106" s="48"/>
      <c r="CK106" s="48"/>
    </row>
    <row r="107" spans="1:89">
      <c r="A107">
        <v>0.523265660419863</v>
      </c>
      <c r="B107" t="str">
        <f t="shared" si="23"/>
        <v>0.177500.177500.172500.20250-0.022500.032500.177500.222500.177500.177500.172500.177500.142500.17250.0050.20250.0050.17750.0050.17750.20250.17250.22750-0.650.1550.167500.167500.227500.07750.0050.07750.0050.07750.040.077500.22750.040.07750.00750.1675000.177500.22250.0100.16750.16750.1775000.077500.167500.07750.04</v>
      </c>
      <c r="C107" s="21">
        <v>39934</v>
      </c>
      <c r="D107" s="48">
        <f>Curves!D108</f>
        <v>0.17749999999999999</v>
      </c>
      <c r="E107" s="48">
        <v>0</v>
      </c>
      <c r="F107" s="48">
        <f>Curves!I108</f>
        <v>0.17749999999999999</v>
      </c>
      <c r="G107" s="48">
        <v>0</v>
      </c>
      <c r="H107" s="48">
        <f>Curves!P108</f>
        <v>0.17249999999999999</v>
      </c>
      <c r="I107" s="48">
        <v>0</v>
      </c>
      <c r="J107" s="48">
        <f>Curves!L108</f>
        <v>0.20249999999999999</v>
      </c>
      <c r="K107" s="48">
        <v>0</v>
      </c>
      <c r="L107" s="48">
        <f>Curves!U108</f>
        <v>-2.250000000000002E-2</v>
      </c>
      <c r="M107" s="48">
        <v>0</v>
      </c>
      <c r="N107" s="48">
        <f>Curves!V108</f>
        <v>3.249999999999998E-2</v>
      </c>
      <c r="O107" s="48">
        <v>0</v>
      </c>
      <c r="P107" s="48">
        <f>Curves!W108</f>
        <v>0.17749999999999999</v>
      </c>
      <c r="Q107" s="48">
        <v>0</v>
      </c>
      <c r="R107" s="48">
        <f>Curves!O108</f>
        <v>0.22249999999999998</v>
      </c>
      <c r="S107" s="48">
        <v>0</v>
      </c>
      <c r="T107" s="48">
        <f>Curves!F108</f>
        <v>0.17749999999999999</v>
      </c>
      <c r="U107" s="48">
        <v>0</v>
      </c>
      <c r="V107" s="48">
        <f>Curves!H108</f>
        <v>0.17749999999999999</v>
      </c>
      <c r="W107" s="48">
        <v>0</v>
      </c>
      <c r="X107" s="48">
        <f>Curves!S108</f>
        <v>0.17249999999999999</v>
      </c>
      <c r="Y107" s="48">
        <v>0</v>
      </c>
      <c r="Z107" s="48">
        <f>Curves!K108</f>
        <v>0.17749999999999999</v>
      </c>
      <c r="AA107" s="48">
        <v>0</v>
      </c>
      <c r="AB107" s="48">
        <f>Curves!G108</f>
        <v>0.14249999999999999</v>
      </c>
      <c r="AC107" s="48">
        <v>0</v>
      </c>
      <c r="AD107" s="48">
        <f>Curves!R108</f>
        <v>0.17249999999999999</v>
      </c>
      <c r="AE107" s="48">
        <v>5.0000000000000001E-3</v>
      </c>
      <c r="AF107" s="48">
        <f>Curves!N108</f>
        <v>0.20249999999999999</v>
      </c>
      <c r="AG107" s="48">
        <v>5.0000000000000001E-3</v>
      </c>
      <c r="AH107" s="48">
        <f>Curves!J108</f>
        <v>0.17749999999999999</v>
      </c>
      <c r="AI107" s="48">
        <v>5.0000000000000001E-3</v>
      </c>
      <c r="AJ107" s="48">
        <f>Curves!E108</f>
        <v>0.17749999999999999</v>
      </c>
      <c r="AK107" s="48">
        <f>Curves!M108</f>
        <v>0.20249999999999999</v>
      </c>
      <c r="AL107" s="48">
        <f>Curves!Q108</f>
        <v>0.17249999999999999</v>
      </c>
      <c r="AM107" s="48">
        <f>Curves!AC108</f>
        <v>0.22749999999999998</v>
      </c>
      <c r="AN107" s="48">
        <f>Curves!AQ108</f>
        <v>0</v>
      </c>
      <c r="AO107" s="48">
        <f>Curves!AD108</f>
        <v>-0.65</v>
      </c>
      <c r="AP107" s="48">
        <f>Curves!AP108</f>
        <v>0.155</v>
      </c>
      <c r="AQ107" s="48">
        <f>Curves!AA108</f>
        <v>0.16749999999999998</v>
      </c>
      <c r="AR107" s="48">
        <f>Curves!AG108</f>
        <v>0</v>
      </c>
      <c r="AS107" s="48">
        <f>Curves!Y108</f>
        <v>0.16749999999999998</v>
      </c>
      <c r="AT107" s="48">
        <f>Curves!AJ108</f>
        <v>0</v>
      </c>
      <c r="AU107" s="48">
        <f>Curves!AB108</f>
        <v>0.22749999999999998</v>
      </c>
      <c r="AV107" s="48">
        <f>Curves!AH108</f>
        <v>0</v>
      </c>
      <c r="AW107" s="48">
        <f>Curves!Z108</f>
        <v>7.7499999999999999E-2</v>
      </c>
      <c r="AX107" s="48">
        <f>Curves!AI108</f>
        <v>5.0000000000000001E-3</v>
      </c>
      <c r="AY107" s="48">
        <f>Curves!Z108</f>
        <v>7.7499999999999999E-2</v>
      </c>
      <c r="AZ107" s="48">
        <f>Curves!AK108</f>
        <v>5.0000000000000001E-3</v>
      </c>
      <c r="BA107" s="48">
        <f>Curves!Z108</f>
        <v>7.7499999999999999E-2</v>
      </c>
      <c r="BB107" s="48">
        <f>Curves!AL108</f>
        <v>0.04</v>
      </c>
      <c r="BC107" s="48">
        <f>Curves!Z108</f>
        <v>7.7499999999999999E-2</v>
      </c>
      <c r="BD107" s="48">
        <f>Curves!AO108</f>
        <v>0</v>
      </c>
      <c r="BE107" s="48">
        <f>Curves!AC108</f>
        <v>0.22749999999999998</v>
      </c>
      <c r="BF107" s="48">
        <f>Curves!AR108</f>
        <v>0.04</v>
      </c>
      <c r="BG107" s="48">
        <f>Curves!Z108</f>
        <v>7.7499999999999999E-2</v>
      </c>
      <c r="BH107" s="48">
        <f>Curves!AM108</f>
        <v>7.4999999999999997E-3</v>
      </c>
      <c r="BI107" s="48">
        <f t="shared" si="13"/>
        <v>0.16749999999999998</v>
      </c>
      <c r="BJ107" s="48">
        <f t="shared" si="14"/>
        <v>0</v>
      </c>
      <c r="BK107" s="48">
        <v>0</v>
      </c>
      <c r="BL107" s="48">
        <f t="shared" si="15"/>
        <v>0.17749999999999999</v>
      </c>
      <c r="BM107" s="48">
        <v>0</v>
      </c>
      <c r="BN107" s="48">
        <f t="shared" si="16"/>
        <v>0.22249999999999998</v>
      </c>
      <c r="BO107" s="48">
        <f t="shared" si="17"/>
        <v>0.01</v>
      </c>
      <c r="BP107" s="48">
        <v>0</v>
      </c>
      <c r="BQ107" s="48">
        <f t="shared" si="18"/>
        <v>0.16749999999999998</v>
      </c>
      <c r="BR107" s="48">
        <f t="shared" si="19"/>
        <v>0.16749999999999998</v>
      </c>
      <c r="BS107" s="48">
        <f t="shared" si="20"/>
        <v>0.17749999999999999</v>
      </c>
      <c r="BT107" s="48">
        <f>Curves!AE108</f>
        <v>0</v>
      </c>
      <c r="BU107" s="48">
        <v>0</v>
      </c>
      <c r="BV107" s="48">
        <f t="shared" si="21"/>
        <v>7.7499999999999999E-2</v>
      </c>
      <c r="BW107" s="48">
        <f>Curves!AN108</f>
        <v>0</v>
      </c>
      <c r="BX107" s="48">
        <f t="shared" si="22"/>
        <v>0.16749999999999998</v>
      </c>
      <c r="BY107" s="48">
        <f>Curves!AS108</f>
        <v>0</v>
      </c>
      <c r="BZ107" s="48">
        <f t="shared" si="24"/>
        <v>7.7499999999999999E-2</v>
      </c>
      <c r="CA107" s="48">
        <f t="shared" si="25"/>
        <v>0.04</v>
      </c>
      <c r="CB107" s="48"/>
      <c r="CC107" s="48"/>
      <c r="CD107" s="49"/>
      <c r="CE107" s="48"/>
      <c r="CF107" s="49"/>
      <c r="CG107" s="48"/>
      <c r="CH107" s="48"/>
      <c r="CI107" s="48"/>
      <c r="CJ107" s="48"/>
      <c r="CK107" s="48"/>
    </row>
    <row r="108" spans="1:89">
      <c r="A108">
        <v>0.52011782933075656</v>
      </c>
      <c r="B108" t="str">
        <f t="shared" si="23"/>
        <v>0.167500.167500.162500.19250-0.032500.022500.167500.212500.167500.167500.162500.167500.132500.16250.0050.19250.0050.16750.0050.16750.19250.16250.21750-0.650.1550.157500.157500.217500.06750.0050.06750.0050.06750.040.067500.21750.040.06750.00750.1575000.167500.21250.0100.15750.15750.1675000.067500.157500.06750.04</v>
      </c>
      <c r="C108" s="21">
        <v>39965</v>
      </c>
      <c r="D108" s="48">
        <f>Curves!D109</f>
        <v>0.16750000000000001</v>
      </c>
      <c r="E108" s="48">
        <v>0</v>
      </c>
      <c r="F108" s="48">
        <f>Curves!I109</f>
        <v>0.16750000000000001</v>
      </c>
      <c r="G108" s="48">
        <v>0</v>
      </c>
      <c r="H108" s="48">
        <f>Curves!P109</f>
        <v>0.16250000000000001</v>
      </c>
      <c r="I108" s="48">
        <v>0</v>
      </c>
      <c r="J108" s="48">
        <f>Curves!L109</f>
        <v>0.1925</v>
      </c>
      <c r="K108" s="48">
        <v>0</v>
      </c>
      <c r="L108" s="48">
        <f>Curves!U109</f>
        <v>-3.2500000000000001E-2</v>
      </c>
      <c r="M108" s="48">
        <v>0</v>
      </c>
      <c r="N108" s="48">
        <f>Curves!V109</f>
        <v>2.2499999999999999E-2</v>
      </c>
      <c r="O108" s="48">
        <v>0</v>
      </c>
      <c r="P108" s="48">
        <f>Curves!W109</f>
        <v>0.16750000000000001</v>
      </c>
      <c r="Q108" s="48">
        <v>0</v>
      </c>
      <c r="R108" s="48">
        <f>Curves!O109</f>
        <v>0.21249999999999999</v>
      </c>
      <c r="S108" s="48">
        <v>0</v>
      </c>
      <c r="T108" s="48">
        <f>Curves!F109</f>
        <v>0.16750000000000001</v>
      </c>
      <c r="U108" s="48">
        <v>0</v>
      </c>
      <c r="V108" s="48">
        <f>Curves!H109</f>
        <v>0.16750000000000001</v>
      </c>
      <c r="W108" s="48">
        <v>0</v>
      </c>
      <c r="X108" s="48">
        <f>Curves!S109</f>
        <v>0.16250000000000001</v>
      </c>
      <c r="Y108" s="48">
        <v>0</v>
      </c>
      <c r="Z108" s="48">
        <f>Curves!K109</f>
        <v>0.16750000000000001</v>
      </c>
      <c r="AA108" s="48">
        <v>0</v>
      </c>
      <c r="AB108" s="48">
        <f>Curves!G109</f>
        <v>0.13250000000000001</v>
      </c>
      <c r="AC108" s="48">
        <v>0</v>
      </c>
      <c r="AD108" s="48">
        <f>Curves!R109</f>
        <v>0.16250000000000001</v>
      </c>
      <c r="AE108" s="48">
        <v>5.0000000000000001E-3</v>
      </c>
      <c r="AF108" s="48">
        <f>Curves!N109</f>
        <v>0.1925</v>
      </c>
      <c r="AG108" s="48">
        <v>5.0000000000000001E-3</v>
      </c>
      <c r="AH108" s="48">
        <f>Curves!J109</f>
        <v>0.16750000000000001</v>
      </c>
      <c r="AI108" s="48">
        <v>5.0000000000000001E-3</v>
      </c>
      <c r="AJ108" s="48">
        <f>Curves!E109</f>
        <v>0.16750000000000001</v>
      </c>
      <c r="AK108" s="48">
        <f>Curves!M109</f>
        <v>0.1925</v>
      </c>
      <c r="AL108" s="48">
        <f>Curves!Q109</f>
        <v>0.16250000000000001</v>
      </c>
      <c r="AM108" s="48">
        <f>Curves!AC109</f>
        <v>0.2175</v>
      </c>
      <c r="AN108" s="48">
        <f>Curves!AQ109</f>
        <v>0</v>
      </c>
      <c r="AO108" s="48">
        <f>Curves!AD109</f>
        <v>-0.65</v>
      </c>
      <c r="AP108" s="48">
        <f>Curves!AP109</f>
        <v>0.155</v>
      </c>
      <c r="AQ108" s="48">
        <f>Curves!AA109</f>
        <v>0.1575</v>
      </c>
      <c r="AR108" s="48">
        <f>Curves!AG109</f>
        <v>0</v>
      </c>
      <c r="AS108" s="48">
        <f>Curves!Y109</f>
        <v>0.1575</v>
      </c>
      <c r="AT108" s="48">
        <f>Curves!AJ109</f>
        <v>0</v>
      </c>
      <c r="AU108" s="48">
        <f>Curves!AB109</f>
        <v>0.2175</v>
      </c>
      <c r="AV108" s="48">
        <f>Curves!AH109</f>
        <v>0</v>
      </c>
      <c r="AW108" s="48">
        <f>Curves!Z109</f>
        <v>6.7500000000000004E-2</v>
      </c>
      <c r="AX108" s="48">
        <f>Curves!AI109</f>
        <v>5.0000000000000001E-3</v>
      </c>
      <c r="AY108" s="48">
        <f>Curves!Z109</f>
        <v>6.7500000000000004E-2</v>
      </c>
      <c r="AZ108" s="48">
        <f>Curves!AK109</f>
        <v>5.0000000000000001E-3</v>
      </c>
      <c r="BA108" s="48">
        <f>Curves!Z109</f>
        <v>6.7500000000000004E-2</v>
      </c>
      <c r="BB108" s="48">
        <f>Curves!AL109</f>
        <v>0.04</v>
      </c>
      <c r="BC108" s="48">
        <f>Curves!Z109</f>
        <v>6.7500000000000004E-2</v>
      </c>
      <c r="BD108" s="48">
        <f>Curves!AO109</f>
        <v>0</v>
      </c>
      <c r="BE108" s="48">
        <f>Curves!AC109</f>
        <v>0.2175</v>
      </c>
      <c r="BF108" s="48">
        <f>Curves!AR109</f>
        <v>0.04</v>
      </c>
      <c r="BG108" s="48">
        <f>Curves!Z109</f>
        <v>6.7500000000000004E-2</v>
      </c>
      <c r="BH108" s="48">
        <f>Curves!AM109</f>
        <v>7.4999999999999997E-3</v>
      </c>
      <c r="BI108" s="48">
        <f t="shared" si="13"/>
        <v>0.1575</v>
      </c>
      <c r="BJ108" s="48">
        <f t="shared" si="14"/>
        <v>0</v>
      </c>
      <c r="BK108" s="48">
        <v>0</v>
      </c>
      <c r="BL108" s="48">
        <f t="shared" si="15"/>
        <v>0.16750000000000001</v>
      </c>
      <c r="BM108" s="48">
        <v>0</v>
      </c>
      <c r="BN108" s="48">
        <f t="shared" si="16"/>
        <v>0.21249999999999999</v>
      </c>
      <c r="BO108" s="48">
        <f t="shared" si="17"/>
        <v>0.01</v>
      </c>
      <c r="BP108" s="48">
        <v>0</v>
      </c>
      <c r="BQ108" s="48">
        <f t="shared" si="18"/>
        <v>0.1575</v>
      </c>
      <c r="BR108" s="48">
        <f t="shared" si="19"/>
        <v>0.1575</v>
      </c>
      <c r="BS108" s="48">
        <f t="shared" si="20"/>
        <v>0.16750000000000001</v>
      </c>
      <c r="BT108" s="48">
        <f>Curves!AE109</f>
        <v>0</v>
      </c>
      <c r="BU108" s="48">
        <v>0</v>
      </c>
      <c r="BV108" s="48">
        <f t="shared" si="21"/>
        <v>6.7500000000000004E-2</v>
      </c>
      <c r="BW108" s="48">
        <f>Curves!AN109</f>
        <v>0</v>
      </c>
      <c r="BX108" s="48">
        <f t="shared" si="22"/>
        <v>0.1575</v>
      </c>
      <c r="BY108" s="48">
        <f>Curves!AS109</f>
        <v>0</v>
      </c>
      <c r="BZ108" s="48">
        <f t="shared" si="24"/>
        <v>6.7500000000000004E-2</v>
      </c>
      <c r="CA108" s="48">
        <f t="shared" si="25"/>
        <v>0.04</v>
      </c>
      <c r="CB108" s="48"/>
      <c r="CC108" s="48"/>
      <c r="CD108" s="49"/>
      <c r="CE108" s="48"/>
      <c r="CF108" s="49"/>
      <c r="CG108" s="48"/>
      <c r="CH108" s="48"/>
      <c r="CI108" s="48"/>
      <c r="CJ108" s="48"/>
      <c r="CK108" s="48"/>
    </row>
    <row r="109" spans="1:89">
      <c r="A109">
        <v>0.51709082087675595</v>
      </c>
      <c r="B109" t="str">
        <f t="shared" si="23"/>
        <v>0.167500.167500.162500.19250-0.032500.022500.167500.212500.167500.167500.162500.167500.132500.16250.0050.19250.0050.16750.0050.16750.19250.16250.21750-0.650.1550.157500.157500.217500.06750.0050.06750.0050.06750.040.067500.21750.040.06750.010.1575000.167500.21250.0100.15750.15750.1675000.067500.157500.06750.04</v>
      </c>
      <c r="C109" s="21">
        <v>39995</v>
      </c>
      <c r="D109" s="48">
        <f>Curves!D110</f>
        <v>0.16750000000000001</v>
      </c>
      <c r="E109" s="48">
        <v>0</v>
      </c>
      <c r="F109" s="48">
        <f>Curves!I110</f>
        <v>0.16750000000000001</v>
      </c>
      <c r="G109" s="48">
        <v>0</v>
      </c>
      <c r="H109" s="48">
        <f>Curves!P110</f>
        <v>0.16250000000000001</v>
      </c>
      <c r="I109" s="48">
        <v>0</v>
      </c>
      <c r="J109" s="48">
        <f>Curves!L110</f>
        <v>0.1925</v>
      </c>
      <c r="K109" s="48">
        <v>0</v>
      </c>
      <c r="L109" s="48">
        <f>Curves!U110</f>
        <v>-3.2500000000000001E-2</v>
      </c>
      <c r="M109" s="48">
        <v>0</v>
      </c>
      <c r="N109" s="48">
        <f>Curves!V110</f>
        <v>2.2499999999999999E-2</v>
      </c>
      <c r="O109" s="48">
        <v>0</v>
      </c>
      <c r="P109" s="48">
        <f>Curves!W110</f>
        <v>0.16750000000000001</v>
      </c>
      <c r="Q109" s="48">
        <v>0</v>
      </c>
      <c r="R109" s="48">
        <f>Curves!O110</f>
        <v>0.21249999999999999</v>
      </c>
      <c r="S109" s="48">
        <v>0</v>
      </c>
      <c r="T109" s="48">
        <f>Curves!F110</f>
        <v>0.16750000000000001</v>
      </c>
      <c r="U109" s="48">
        <v>0</v>
      </c>
      <c r="V109" s="48">
        <f>Curves!H110</f>
        <v>0.16750000000000001</v>
      </c>
      <c r="W109" s="48">
        <v>0</v>
      </c>
      <c r="X109" s="48">
        <f>Curves!S110</f>
        <v>0.16250000000000001</v>
      </c>
      <c r="Y109" s="48">
        <v>0</v>
      </c>
      <c r="Z109" s="48">
        <f>Curves!K110</f>
        <v>0.16750000000000001</v>
      </c>
      <c r="AA109" s="48">
        <v>0</v>
      </c>
      <c r="AB109" s="48">
        <f>Curves!G110</f>
        <v>0.13250000000000001</v>
      </c>
      <c r="AC109" s="48">
        <v>0</v>
      </c>
      <c r="AD109" s="48">
        <f>Curves!R110</f>
        <v>0.16250000000000001</v>
      </c>
      <c r="AE109" s="48">
        <v>5.0000000000000001E-3</v>
      </c>
      <c r="AF109" s="48">
        <f>Curves!N110</f>
        <v>0.1925</v>
      </c>
      <c r="AG109" s="48">
        <v>5.0000000000000001E-3</v>
      </c>
      <c r="AH109" s="48">
        <f>Curves!J110</f>
        <v>0.16750000000000001</v>
      </c>
      <c r="AI109" s="48">
        <v>5.0000000000000001E-3</v>
      </c>
      <c r="AJ109" s="48">
        <f>Curves!E110</f>
        <v>0.16750000000000001</v>
      </c>
      <c r="AK109" s="48">
        <f>Curves!M110</f>
        <v>0.1925</v>
      </c>
      <c r="AL109" s="48">
        <f>Curves!Q110</f>
        <v>0.16250000000000001</v>
      </c>
      <c r="AM109" s="48">
        <f>Curves!AC110</f>
        <v>0.2175</v>
      </c>
      <c r="AN109" s="48">
        <f>Curves!AQ110</f>
        <v>0</v>
      </c>
      <c r="AO109" s="48">
        <f>Curves!AD110</f>
        <v>-0.65</v>
      </c>
      <c r="AP109" s="48">
        <f>Curves!AP110</f>
        <v>0.155</v>
      </c>
      <c r="AQ109" s="48">
        <f>Curves!AA110</f>
        <v>0.1575</v>
      </c>
      <c r="AR109" s="48">
        <f>Curves!AG110</f>
        <v>0</v>
      </c>
      <c r="AS109" s="48">
        <f>Curves!Y110</f>
        <v>0.1575</v>
      </c>
      <c r="AT109" s="48">
        <f>Curves!AJ110</f>
        <v>0</v>
      </c>
      <c r="AU109" s="48">
        <f>Curves!AB110</f>
        <v>0.2175</v>
      </c>
      <c r="AV109" s="48">
        <f>Curves!AH110</f>
        <v>0</v>
      </c>
      <c r="AW109" s="48">
        <f>Curves!Z110</f>
        <v>6.7500000000000004E-2</v>
      </c>
      <c r="AX109" s="48">
        <f>Curves!AI110</f>
        <v>5.0000000000000001E-3</v>
      </c>
      <c r="AY109" s="48">
        <f>Curves!Z110</f>
        <v>6.7500000000000004E-2</v>
      </c>
      <c r="AZ109" s="48">
        <f>Curves!AK110</f>
        <v>5.0000000000000001E-3</v>
      </c>
      <c r="BA109" s="48">
        <f>Curves!Z110</f>
        <v>6.7500000000000004E-2</v>
      </c>
      <c r="BB109" s="48">
        <f>Curves!AL110</f>
        <v>0.04</v>
      </c>
      <c r="BC109" s="48">
        <f>Curves!Z110</f>
        <v>6.7500000000000004E-2</v>
      </c>
      <c r="BD109" s="48">
        <f>Curves!AO110</f>
        <v>0</v>
      </c>
      <c r="BE109" s="48">
        <f>Curves!AC110</f>
        <v>0.2175</v>
      </c>
      <c r="BF109" s="48">
        <f>Curves!AR110</f>
        <v>0.04</v>
      </c>
      <c r="BG109" s="48">
        <f>Curves!Z110</f>
        <v>6.7500000000000004E-2</v>
      </c>
      <c r="BH109" s="48">
        <f>Curves!AM110</f>
        <v>0.01</v>
      </c>
      <c r="BI109" s="48">
        <f t="shared" si="13"/>
        <v>0.1575</v>
      </c>
      <c r="BJ109" s="48">
        <f t="shared" si="14"/>
        <v>0</v>
      </c>
      <c r="BK109" s="48">
        <v>0</v>
      </c>
      <c r="BL109" s="48">
        <f t="shared" si="15"/>
        <v>0.16750000000000001</v>
      </c>
      <c r="BM109" s="48">
        <v>0</v>
      </c>
      <c r="BN109" s="48">
        <f t="shared" si="16"/>
        <v>0.21249999999999999</v>
      </c>
      <c r="BO109" s="48">
        <f t="shared" si="17"/>
        <v>0.01</v>
      </c>
      <c r="BP109" s="48">
        <v>0</v>
      </c>
      <c r="BQ109" s="48">
        <f t="shared" si="18"/>
        <v>0.1575</v>
      </c>
      <c r="BR109" s="48">
        <f t="shared" si="19"/>
        <v>0.1575</v>
      </c>
      <c r="BS109" s="48">
        <f t="shared" si="20"/>
        <v>0.16750000000000001</v>
      </c>
      <c r="BT109" s="48">
        <f>Curves!AE110</f>
        <v>0</v>
      </c>
      <c r="BU109" s="48">
        <v>0</v>
      </c>
      <c r="BV109" s="48">
        <f t="shared" si="21"/>
        <v>6.7500000000000004E-2</v>
      </c>
      <c r="BW109" s="48">
        <f>Curves!AN110</f>
        <v>0</v>
      </c>
      <c r="BX109" s="48">
        <f t="shared" si="22"/>
        <v>0.1575</v>
      </c>
      <c r="BY109" s="48">
        <f>Curves!AS110</f>
        <v>0</v>
      </c>
      <c r="BZ109" s="48">
        <f t="shared" si="24"/>
        <v>6.7500000000000004E-2</v>
      </c>
      <c r="CA109" s="48">
        <f t="shared" si="25"/>
        <v>0.04</v>
      </c>
      <c r="CB109" s="48"/>
      <c r="CC109" s="48"/>
      <c r="CD109" s="49"/>
      <c r="CE109" s="48"/>
      <c r="CF109" s="49"/>
      <c r="CG109" s="48"/>
      <c r="CH109" s="48"/>
      <c r="CI109" s="48"/>
      <c r="CJ109" s="48"/>
      <c r="CK109" s="48"/>
    </row>
    <row r="110" spans="1:89">
      <c r="A110">
        <v>0.51398270060116202</v>
      </c>
      <c r="B110" t="str">
        <f t="shared" si="23"/>
        <v>0.167500.167500.162500.19250-0.032500.022500.167500.212500.167500.167500.162500.167500.132500.16250.0050.19250.0050.16750.0050.16750.19250.16250.21750-0.650.1550.157500.157500.217500.06750.0050.06750.0050.06750.040.067500.21750.040.06750.01250.1575000.167500.21250.0100.15750.15750.1675000.067500.157500.06750.04</v>
      </c>
      <c r="C110" s="21">
        <v>40026</v>
      </c>
      <c r="D110" s="48">
        <f>Curves!D111</f>
        <v>0.16750000000000001</v>
      </c>
      <c r="E110" s="48">
        <v>0</v>
      </c>
      <c r="F110" s="48">
        <f>Curves!I111</f>
        <v>0.16750000000000001</v>
      </c>
      <c r="G110" s="48">
        <v>0</v>
      </c>
      <c r="H110" s="48">
        <f>Curves!P111</f>
        <v>0.16250000000000001</v>
      </c>
      <c r="I110" s="48">
        <v>0</v>
      </c>
      <c r="J110" s="48">
        <f>Curves!L111</f>
        <v>0.1925</v>
      </c>
      <c r="K110" s="48">
        <v>0</v>
      </c>
      <c r="L110" s="48">
        <f>Curves!U111</f>
        <v>-3.2500000000000001E-2</v>
      </c>
      <c r="M110" s="48">
        <v>0</v>
      </c>
      <c r="N110" s="48">
        <f>Curves!V111</f>
        <v>2.2499999999999999E-2</v>
      </c>
      <c r="O110" s="48">
        <v>0</v>
      </c>
      <c r="P110" s="48">
        <f>Curves!W111</f>
        <v>0.16750000000000001</v>
      </c>
      <c r="Q110" s="48">
        <v>0</v>
      </c>
      <c r="R110" s="48">
        <f>Curves!O111</f>
        <v>0.21249999999999999</v>
      </c>
      <c r="S110" s="48">
        <v>0</v>
      </c>
      <c r="T110" s="48">
        <f>Curves!F111</f>
        <v>0.16750000000000001</v>
      </c>
      <c r="U110" s="48">
        <v>0</v>
      </c>
      <c r="V110" s="48">
        <f>Curves!H111</f>
        <v>0.16750000000000001</v>
      </c>
      <c r="W110" s="48">
        <v>0</v>
      </c>
      <c r="X110" s="48">
        <f>Curves!S111</f>
        <v>0.16250000000000001</v>
      </c>
      <c r="Y110" s="48">
        <v>0</v>
      </c>
      <c r="Z110" s="48">
        <f>Curves!K111</f>
        <v>0.16750000000000001</v>
      </c>
      <c r="AA110" s="48">
        <v>0</v>
      </c>
      <c r="AB110" s="48">
        <f>Curves!G111</f>
        <v>0.13250000000000001</v>
      </c>
      <c r="AC110" s="48">
        <v>0</v>
      </c>
      <c r="AD110" s="48">
        <f>Curves!R111</f>
        <v>0.16250000000000001</v>
      </c>
      <c r="AE110" s="48">
        <v>5.0000000000000001E-3</v>
      </c>
      <c r="AF110" s="48">
        <f>Curves!N111</f>
        <v>0.1925</v>
      </c>
      <c r="AG110" s="48">
        <v>5.0000000000000001E-3</v>
      </c>
      <c r="AH110" s="48">
        <f>Curves!J111</f>
        <v>0.16750000000000001</v>
      </c>
      <c r="AI110" s="48">
        <v>5.0000000000000001E-3</v>
      </c>
      <c r="AJ110" s="48">
        <f>Curves!E111</f>
        <v>0.16750000000000001</v>
      </c>
      <c r="AK110" s="48">
        <f>Curves!M111</f>
        <v>0.1925</v>
      </c>
      <c r="AL110" s="48">
        <f>Curves!Q111</f>
        <v>0.16250000000000001</v>
      </c>
      <c r="AM110" s="48">
        <f>Curves!AC111</f>
        <v>0.2175</v>
      </c>
      <c r="AN110" s="48">
        <f>Curves!AQ111</f>
        <v>0</v>
      </c>
      <c r="AO110" s="48">
        <f>Curves!AD111</f>
        <v>-0.65</v>
      </c>
      <c r="AP110" s="48">
        <f>Curves!AP111</f>
        <v>0.155</v>
      </c>
      <c r="AQ110" s="48">
        <f>Curves!AA111</f>
        <v>0.1575</v>
      </c>
      <c r="AR110" s="48">
        <f>Curves!AG111</f>
        <v>0</v>
      </c>
      <c r="AS110" s="48">
        <f>Curves!Y111</f>
        <v>0.1575</v>
      </c>
      <c r="AT110" s="48">
        <f>Curves!AJ111</f>
        <v>0</v>
      </c>
      <c r="AU110" s="48">
        <f>Curves!AB111</f>
        <v>0.2175</v>
      </c>
      <c r="AV110" s="48">
        <f>Curves!AH111</f>
        <v>0</v>
      </c>
      <c r="AW110" s="48">
        <f>Curves!Z111</f>
        <v>6.7500000000000004E-2</v>
      </c>
      <c r="AX110" s="48">
        <f>Curves!AI111</f>
        <v>5.0000000000000001E-3</v>
      </c>
      <c r="AY110" s="48">
        <f>Curves!Z111</f>
        <v>6.7500000000000004E-2</v>
      </c>
      <c r="AZ110" s="48">
        <f>Curves!AK111</f>
        <v>5.0000000000000001E-3</v>
      </c>
      <c r="BA110" s="48">
        <f>Curves!Z111</f>
        <v>6.7500000000000004E-2</v>
      </c>
      <c r="BB110" s="48">
        <f>Curves!AL111</f>
        <v>0.04</v>
      </c>
      <c r="BC110" s="48">
        <f>Curves!Z111</f>
        <v>6.7500000000000004E-2</v>
      </c>
      <c r="BD110" s="48">
        <f>Curves!AO111</f>
        <v>0</v>
      </c>
      <c r="BE110" s="48">
        <f>Curves!AC111</f>
        <v>0.2175</v>
      </c>
      <c r="BF110" s="48">
        <f>Curves!AR111</f>
        <v>0.04</v>
      </c>
      <c r="BG110" s="48">
        <f>Curves!Z111</f>
        <v>6.7500000000000004E-2</v>
      </c>
      <c r="BH110" s="48">
        <f>Curves!AM111</f>
        <v>1.2500000000000001E-2</v>
      </c>
      <c r="BI110" s="48">
        <f t="shared" si="13"/>
        <v>0.1575</v>
      </c>
      <c r="BJ110" s="48">
        <f t="shared" si="14"/>
        <v>0</v>
      </c>
      <c r="BK110" s="48">
        <v>0</v>
      </c>
      <c r="BL110" s="48">
        <f t="shared" si="15"/>
        <v>0.16750000000000001</v>
      </c>
      <c r="BM110" s="48">
        <v>0</v>
      </c>
      <c r="BN110" s="48">
        <f t="shared" si="16"/>
        <v>0.21249999999999999</v>
      </c>
      <c r="BO110" s="48">
        <f t="shared" si="17"/>
        <v>0.01</v>
      </c>
      <c r="BP110" s="48">
        <v>0</v>
      </c>
      <c r="BQ110" s="48">
        <f t="shared" si="18"/>
        <v>0.1575</v>
      </c>
      <c r="BR110" s="48">
        <f t="shared" si="19"/>
        <v>0.1575</v>
      </c>
      <c r="BS110" s="48">
        <f t="shared" si="20"/>
        <v>0.16750000000000001</v>
      </c>
      <c r="BT110" s="48">
        <f>Curves!AE111</f>
        <v>0</v>
      </c>
      <c r="BU110" s="48">
        <v>0</v>
      </c>
      <c r="BV110" s="48">
        <f t="shared" si="21"/>
        <v>6.7500000000000004E-2</v>
      </c>
      <c r="BW110" s="48">
        <f>Curves!AN111</f>
        <v>0</v>
      </c>
      <c r="BX110" s="48">
        <f t="shared" si="22"/>
        <v>0.1575</v>
      </c>
      <c r="BY110" s="48">
        <f>Curves!AS111</f>
        <v>0</v>
      </c>
      <c r="BZ110" s="48">
        <f t="shared" si="24"/>
        <v>6.7500000000000004E-2</v>
      </c>
      <c r="CA110" s="48">
        <f t="shared" si="25"/>
        <v>0.04</v>
      </c>
      <c r="CB110" s="48"/>
      <c r="CC110" s="48"/>
      <c r="CD110" s="49"/>
      <c r="CE110" s="48"/>
      <c r="CF110" s="49"/>
      <c r="CG110" s="48"/>
      <c r="CH110" s="48"/>
      <c r="CI110" s="48"/>
      <c r="CJ110" s="48"/>
      <c r="CK110" s="48"/>
    </row>
    <row r="111" spans="1:89">
      <c r="A111">
        <v>0.51089455805971129</v>
      </c>
      <c r="B111" t="str">
        <f t="shared" si="23"/>
        <v>0.187500.187500.182500.21250-0.012500.042500.187500.232500.187500.187500.182500.187500.152500.18250.0050.21250.0050.18750.0050.18750.21250.18250.23750-0.650.1550.177500.177500.237500.08750.0050.08750.0050.08750.040.087500.23750.040.08750.01250.1775000.187500.23250.0100.17750.17750.1875000.087500.177500.08750.04</v>
      </c>
      <c r="C111" s="21">
        <v>40057</v>
      </c>
      <c r="D111" s="48">
        <f>Curves!D112</f>
        <v>0.1875</v>
      </c>
      <c r="E111" s="48">
        <v>0</v>
      </c>
      <c r="F111" s="48">
        <f>Curves!I112</f>
        <v>0.1875</v>
      </c>
      <c r="G111" s="48">
        <v>0</v>
      </c>
      <c r="H111" s="48">
        <f>Curves!P112</f>
        <v>0.1825</v>
      </c>
      <c r="I111" s="48">
        <v>0</v>
      </c>
      <c r="J111" s="48">
        <f>Curves!L112</f>
        <v>0.21249999999999999</v>
      </c>
      <c r="K111" s="48">
        <v>0</v>
      </c>
      <c r="L111" s="48">
        <f>Curves!U112</f>
        <v>-1.2500000000000011E-2</v>
      </c>
      <c r="M111" s="48">
        <v>0</v>
      </c>
      <c r="N111" s="48">
        <f>Curves!V112</f>
        <v>4.2499999999999989E-2</v>
      </c>
      <c r="O111" s="48">
        <v>0</v>
      </c>
      <c r="P111" s="48">
        <f>Curves!W112</f>
        <v>0.1875</v>
      </c>
      <c r="Q111" s="48">
        <v>0</v>
      </c>
      <c r="R111" s="48">
        <f>Curves!O112</f>
        <v>0.23249999999999998</v>
      </c>
      <c r="S111" s="48">
        <v>0</v>
      </c>
      <c r="T111" s="48">
        <f>Curves!F112</f>
        <v>0.1875</v>
      </c>
      <c r="U111" s="48">
        <v>0</v>
      </c>
      <c r="V111" s="48">
        <f>Curves!H112</f>
        <v>0.1875</v>
      </c>
      <c r="W111" s="48">
        <v>0</v>
      </c>
      <c r="X111" s="48">
        <f>Curves!S112</f>
        <v>0.1825</v>
      </c>
      <c r="Y111" s="48">
        <v>0</v>
      </c>
      <c r="Z111" s="48">
        <f>Curves!K112</f>
        <v>0.1875</v>
      </c>
      <c r="AA111" s="48">
        <v>0</v>
      </c>
      <c r="AB111" s="48">
        <f>Curves!G112</f>
        <v>0.1525</v>
      </c>
      <c r="AC111" s="48">
        <v>0</v>
      </c>
      <c r="AD111" s="48">
        <f>Curves!R112</f>
        <v>0.1825</v>
      </c>
      <c r="AE111" s="48">
        <v>5.0000000000000001E-3</v>
      </c>
      <c r="AF111" s="48">
        <f>Curves!N112</f>
        <v>0.21249999999999999</v>
      </c>
      <c r="AG111" s="48">
        <v>5.0000000000000001E-3</v>
      </c>
      <c r="AH111" s="48">
        <f>Curves!J112</f>
        <v>0.1875</v>
      </c>
      <c r="AI111" s="48">
        <v>5.0000000000000001E-3</v>
      </c>
      <c r="AJ111" s="48">
        <f>Curves!E112</f>
        <v>0.1875</v>
      </c>
      <c r="AK111" s="48">
        <f>Curves!M112</f>
        <v>0.21249999999999999</v>
      </c>
      <c r="AL111" s="48">
        <f>Curves!Q112</f>
        <v>0.1825</v>
      </c>
      <c r="AM111" s="48">
        <f>Curves!AC112</f>
        <v>0.23749999999999999</v>
      </c>
      <c r="AN111" s="48">
        <f>Curves!AQ112</f>
        <v>0</v>
      </c>
      <c r="AO111" s="48">
        <f>Curves!AD112</f>
        <v>-0.65</v>
      </c>
      <c r="AP111" s="48">
        <f>Curves!AP112</f>
        <v>0.155</v>
      </c>
      <c r="AQ111" s="48">
        <f>Curves!AA112</f>
        <v>0.17749999999999999</v>
      </c>
      <c r="AR111" s="48">
        <f>Curves!AG112</f>
        <v>0</v>
      </c>
      <c r="AS111" s="48">
        <f>Curves!Y112</f>
        <v>0.17749999999999999</v>
      </c>
      <c r="AT111" s="48">
        <f>Curves!AJ112</f>
        <v>0</v>
      </c>
      <c r="AU111" s="48">
        <f>Curves!AB112</f>
        <v>0.23749999999999999</v>
      </c>
      <c r="AV111" s="48">
        <f>Curves!AH112</f>
        <v>0</v>
      </c>
      <c r="AW111" s="48">
        <f>Curves!Z112</f>
        <v>8.7499999999999994E-2</v>
      </c>
      <c r="AX111" s="48">
        <f>Curves!AI112</f>
        <v>5.0000000000000001E-3</v>
      </c>
      <c r="AY111" s="48">
        <f>Curves!Z112</f>
        <v>8.7499999999999994E-2</v>
      </c>
      <c r="AZ111" s="48">
        <f>Curves!AK112</f>
        <v>5.0000000000000001E-3</v>
      </c>
      <c r="BA111" s="48">
        <f>Curves!Z112</f>
        <v>8.7499999999999994E-2</v>
      </c>
      <c r="BB111" s="48">
        <f>Curves!AL112</f>
        <v>0.04</v>
      </c>
      <c r="BC111" s="48">
        <f>Curves!Z112</f>
        <v>8.7499999999999994E-2</v>
      </c>
      <c r="BD111" s="48">
        <f>Curves!AO112</f>
        <v>0</v>
      </c>
      <c r="BE111" s="48">
        <f>Curves!AC112</f>
        <v>0.23749999999999999</v>
      </c>
      <c r="BF111" s="48">
        <f>Curves!AR112</f>
        <v>0.04</v>
      </c>
      <c r="BG111" s="48">
        <f>Curves!Z112</f>
        <v>8.7499999999999994E-2</v>
      </c>
      <c r="BH111" s="48">
        <f>Curves!AM112</f>
        <v>1.2500000000000001E-2</v>
      </c>
      <c r="BI111" s="48">
        <f t="shared" si="13"/>
        <v>0.17749999999999999</v>
      </c>
      <c r="BJ111" s="48">
        <f t="shared" si="14"/>
        <v>0</v>
      </c>
      <c r="BK111" s="48">
        <v>0</v>
      </c>
      <c r="BL111" s="48">
        <f t="shared" si="15"/>
        <v>0.1875</v>
      </c>
      <c r="BM111" s="48">
        <v>0</v>
      </c>
      <c r="BN111" s="48">
        <f t="shared" si="16"/>
        <v>0.23249999999999998</v>
      </c>
      <c r="BO111" s="48">
        <f t="shared" si="17"/>
        <v>0.01</v>
      </c>
      <c r="BP111" s="48">
        <v>0</v>
      </c>
      <c r="BQ111" s="48">
        <f t="shared" si="18"/>
        <v>0.17749999999999999</v>
      </c>
      <c r="BR111" s="48">
        <f t="shared" si="19"/>
        <v>0.17749999999999999</v>
      </c>
      <c r="BS111" s="48">
        <f t="shared" si="20"/>
        <v>0.1875</v>
      </c>
      <c r="BT111" s="48">
        <f>Curves!AE112</f>
        <v>0</v>
      </c>
      <c r="BU111" s="48">
        <v>0</v>
      </c>
      <c r="BV111" s="48">
        <f t="shared" si="21"/>
        <v>8.7499999999999994E-2</v>
      </c>
      <c r="BW111" s="48">
        <f>Curves!AN112</f>
        <v>0</v>
      </c>
      <c r="BX111" s="48">
        <f t="shared" si="22"/>
        <v>0.17749999999999999</v>
      </c>
      <c r="BY111" s="48">
        <f>Curves!AS112</f>
        <v>0</v>
      </c>
      <c r="BZ111" s="48">
        <f t="shared" si="24"/>
        <v>8.7499999999999994E-2</v>
      </c>
      <c r="CA111" s="48">
        <f t="shared" si="25"/>
        <v>0.04</v>
      </c>
      <c r="CB111" s="48"/>
      <c r="CC111" s="48"/>
      <c r="CD111" s="49"/>
      <c r="CE111" s="48"/>
      <c r="CF111" s="49"/>
      <c r="CG111" s="48"/>
      <c r="CH111" s="48"/>
      <c r="CI111" s="48"/>
      <c r="CJ111" s="48"/>
      <c r="CK111" s="48"/>
    </row>
    <row r="112" spans="1:89">
      <c r="A112">
        <v>0.50792492672538303</v>
      </c>
      <c r="B112" t="str">
        <f t="shared" si="23"/>
        <v>0.197500.197500.192500.22250-0.002500.052500.197500.242500.197500.197500.192500.197500.162500.19250.0050.22250.0050.19750.0050.19750.22250.19250.24750-0.650.1550.187500.187500.247500.09750.0050.09750.0050.09750.040.097500.24750.040.09750.01250.1875000.197500.24250.0100.18750.18750.1975000.097500.187500.09750.04</v>
      </c>
      <c r="C112" s="21">
        <v>40087</v>
      </c>
      <c r="D112" s="48">
        <f>Curves!D113</f>
        <v>0.19750000000000001</v>
      </c>
      <c r="E112" s="48">
        <v>0</v>
      </c>
      <c r="F112" s="48">
        <f>Curves!I113</f>
        <v>0.19750000000000001</v>
      </c>
      <c r="G112" s="48">
        <v>0</v>
      </c>
      <c r="H112" s="48">
        <f>Curves!P113</f>
        <v>0.1925</v>
      </c>
      <c r="I112" s="48">
        <v>0</v>
      </c>
      <c r="J112" s="48">
        <f>Curves!L113</f>
        <v>0.2225</v>
      </c>
      <c r="K112" s="48">
        <v>0</v>
      </c>
      <c r="L112" s="48">
        <f>Curves!U113</f>
        <v>-2.5000000000000022E-3</v>
      </c>
      <c r="M112" s="48">
        <v>0</v>
      </c>
      <c r="N112" s="48">
        <f>Curves!V113</f>
        <v>5.2499999999999998E-2</v>
      </c>
      <c r="O112" s="48">
        <v>0</v>
      </c>
      <c r="P112" s="48">
        <f>Curves!W113</f>
        <v>0.19750000000000001</v>
      </c>
      <c r="Q112" s="48">
        <v>0</v>
      </c>
      <c r="R112" s="48">
        <f>Curves!O113</f>
        <v>0.24249999999999999</v>
      </c>
      <c r="S112" s="48">
        <v>0</v>
      </c>
      <c r="T112" s="48">
        <f>Curves!F113</f>
        <v>0.19750000000000001</v>
      </c>
      <c r="U112" s="48">
        <v>0</v>
      </c>
      <c r="V112" s="48">
        <f>Curves!H113</f>
        <v>0.19750000000000001</v>
      </c>
      <c r="W112" s="48">
        <v>0</v>
      </c>
      <c r="X112" s="48">
        <f>Curves!S113</f>
        <v>0.1925</v>
      </c>
      <c r="Y112" s="48">
        <v>0</v>
      </c>
      <c r="Z112" s="48">
        <f>Curves!K113</f>
        <v>0.19750000000000001</v>
      </c>
      <c r="AA112" s="48">
        <v>0</v>
      </c>
      <c r="AB112" s="48">
        <f>Curves!G113</f>
        <v>0.16250000000000001</v>
      </c>
      <c r="AC112" s="48">
        <v>0</v>
      </c>
      <c r="AD112" s="48">
        <f>Curves!R113</f>
        <v>0.1925</v>
      </c>
      <c r="AE112" s="48">
        <v>5.0000000000000001E-3</v>
      </c>
      <c r="AF112" s="48">
        <f>Curves!N113</f>
        <v>0.2225</v>
      </c>
      <c r="AG112" s="48">
        <v>5.0000000000000001E-3</v>
      </c>
      <c r="AH112" s="48">
        <f>Curves!J113</f>
        <v>0.19750000000000001</v>
      </c>
      <c r="AI112" s="48">
        <v>5.0000000000000001E-3</v>
      </c>
      <c r="AJ112" s="48">
        <f>Curves!E113</f>
        <v>0.19750000000000001</v>
      </c>
      <c r="AK112" s="48">
        <f>Curves!M113</f>
        <v>0.2225</v>
      </c>
      <c r="AL112" s="48">
        <f>Curves!Q113</f>
        <v>0.1925</v>
      </c>
      <c r="AM112" s="48">
        <f>Curves!AC113</f>
        <v>0.2475</v>
      </c>
      <c r="AN112" s="48">
        <f>Curves!AQ113</f>
        <v>0</v>
      </c>
      <c r="AO112" s="48">
        <f>Curves!AD113</f>
        <v>-0.65</v>
      </c>
      <c r="AP112" s="48">
        <f>Curves!AP113</f>
        <v>0.155</v>
      </c>
      <c r="AQ112" s="48">
        <f>Curves!AA113</f>
        <v>0.1875</v>
      </c>
      <c r="AR112" s="48">
        <f>Curves!AG113</f>
        <v>0</v>
      </c>
      <c r="AS112" s="48">
        <f>Curves!Y113</f>
        <v>0.1875</v>
      </c>
      <c r="AT112" s="48">
        <f>Curves!AJ113</f>
        <v>0</v>
      </c>
      <c r="AU112" s="48">
        <f>Curves!AB113</f>
        <v>0.2475</v>
      </c>
      <c r="AV112" s="48">
        <f>Curves!AH113</f>
        <v>0</v>
      </c>
      <c r="AW112" s="48">
        <f>Curves!Z113</f>
        <v>9.7500000000000003E-2</v>
      </c>
      <c r="AX112" s="48">
        <f>Curves!AI113</f>
        <v>5.0000000000000001E-3</v>
      </c>
      <c r="AY112" s="48">
        <f>Curves!Z113</f>
        <v>9.7500000000000003E-2</v>
      </c>
      <c r="AZ112" s="48">
        <f>Curves!AK113</f>
        <v>5.0000000000000001E-3</v>
      </c>
      <c r="BA112" s="48">
        <f>Curves!Z113</f>
        <v>9.7500000000000003E-2</v>
      </c>
      <c r="BB112" s="48">
        <f>Curves!AL113</f>
        <v>0.04</v>
      </c>
      <c r="BC112" s="48">
        <f>Curves!Z113</f>
        <v>9.7500000000000003E-2</v>
      </c>
      <c r="BD112" s="48">
        <f>Curves!AO113</f>
        <v>0</v>
      </c>
      <c r="BE112" s="48">
        <f>Curves!AC113</f>
        <v>0.2475</v>
      </c>
      <c r="BF112" s="48">
        <f>Curves!AR113</f>
        <v>0.04</v>
      </c>
      <c r="BG112" s="48">
        <f>Curves!Z113</f>
        <v>9.7500000000000003E-2</v>
      </c>
      <c r="BH112" s="48">
        <f>Curves!AM113</f>
        <v>1.2500000000000001E-2</v>
      </c>
      <c r="BI112" s="48">
        <f t="shared" si="13"/>
        <v>0.1875</v>
      </c>
      <c r="BJ112" s="48">
        <f t="shared" si="14"/>
        <v>0</v>
      </c>
      <c r="BK112" s="48">
        <v>0</v>
      </c>
      <c r="BL112" s="48">
        <f t="shared" si="15"/>
        <v>0.19750000000000001</v>
      </c>
      <c r="BM112" s="48">
        <v>0</v>
      </c>
      <c r="BN112" s="48">
        <f t="shared" si="16"/>
        <v>0.24249999999999999</v>
      </c>
      <c r="BO112" s="48">
        <f t="shared" si="17"/>
        <v>0.01</v>
      </c>
      <c r="BP112" s="48">
        <v>0</v>
      </c>
      <c r="BQ112" s="48">
        <f t="shared" si="18"/>
        <v>0.1875</v>
      </c>
      <c r="BR112" s="48">
        <f t="shared" si="19"/>
        <v>0.1875</v>
      </c>
      <c r="BS112" s="48">
        <f t="shared" si="20"/>
        <v>0.19750000000000001</v>
      </c>
      <c r="BT112" s="48">
        <f>Curves!AE113</f>
        <v>0</v>
      </c>
      <c r="BU112" s="48">
        <v>0</v>
      </c>
      <c r="BV112" s="48">
        <f t="shared" si="21"/>
        <v>9.7500000000000003E-2</v>
      </c>
      <c r="BW112" s="48">
        <f>Curves!AN113</f>
        <v>0</v>
      </c>
      <c r="BX112" s="48">
        <f t="shared" si="22"/>
        <v>0.1875</v>
      </c>
      <c r="BY112" s="48">
        <f>Curves!AS113</f>
        <v>0</v>
      </c>
      <c r="BZ112" s="48">
        <f t="shared" si="24"/>
        <v>9.7500000000000003E-2</v>
      </c>
      <c r="CA112" s="48">
        <f t="shared" si="25"/>
        <v>0.04</v>
      </c>
      <c r="CB112" s="48"/>
      <c r="CC112" s="48"/>
      <c r="CD112" s="49"/>
      <c r="CE112" s="48"/>
      <c r="CF112" s="49"/>
      <c r="CG112" s="48"/>
      <c r="CH112" s="48"/>
      <c r="CI112" s="48"/>
      <c r="CJ112" s="48"/>
      <c r="CK112" s="48"/>
    </row>
    <row r="113" spans="1:89">
      <c r="A113">
        <v>0.50487570009097438</v>
      </c>
      <c r="B113" t="str">
        <f t="shared" si="23"/>
        <v>0.2500.382500.4700.3700.0900.14500.25843200.400.2500.2500.4900.382500.21500.470.0050.370.0050.38250.0050.250.370.470.380.005-0.50.1550.2300.2300.3800.130.020.130.020.130.050.1300.380.0550.130.0250.23000.2500.40.0100.230.230.25000.1300.2300.130.05</v>
      </c>
      <c r="C113" s="21">
        <v>40118</v>
      </c>
      <c r="D113" s="48">
        <f>Curves!D114</f>
        <v>0.25</v>
      </c>
      <c r="E113" s="48">
        <v>0</v>
      </c>
      <c r="F113" s="48">
        <f>Curves!I114</f>
        <v>0.38249999999999995</v>
      </c>
      <c r="G113" s="48">
        <v>0</v>
      </c>
      <c r="H113" s="48">
        <f>Curves!P114</f>
        <v>0.47</v>
      </c>
      <c r="I113" s="48">
        <v>0</v>
      </c>
      <c r="J113" s="48">
        <f>Curves!L114</f>
        <v>0.37</v>
      </c>
      <c r="K113" s="48">
        <v>0</v>
      </c>
      <c r="L113" s="48">
        <f>Curves!U114</f>
        <v>0.09</v>
      </c>
      <c r="M113" s="48">
        <v>0</v>
      </c>
      <c r="N113" s="48">
        <f>Curves!V114</f>
        <v>0.14499999999999999</v>
      </c>
      <c r="O113" s="48">
        <v>0</v>
      </c>
      <c r="P113" s="48">
        <f>Curves!W114</f>
        <v>0.258432</v>
      </c>
      <c r="Q113" s="48">
        <v>0</v>
      </c>
      <c r="R113" s="48">
        <f>Curves!O114</f>
        <v>0.4</v>
      </c>
      <c r="S113" s="48">
        <v>0</v>
      </c>
      <c r="T113" s="48">
        <f>Curves!F114</f>
        <v>0.25</v>
      </c>
      <c r="U113" s="48">
        <v>0</v>
      </c>
      <c r="V113" s="48">
        <f>Curves!H114</f>
        <v>0.25</v>
      </c>
      <c r="W113" s="48">
        <v>0</v>
      </c>
      <c r="X113" s="48">
        <f>Curves!S114</f>
        <v>0.49</v>
      </c>
      <c r="Y113" s="48">
        <v>0</v>
      </c>
      <c r="Z113" s="48">
        <f>Curves!K114</f>
        <v>0.38249999999999995</v>
      </c>
      <c r="AA113" s="48">
        <v>0</v>
      </c>
      <c r="AB113" s="48">
        <f>Curves!G114</f>
        <v>0.215</v>
      </c>
      <c r="AC113" s="48">
        <v>0</v>
      </c>
      <c r="AD113" s="48">
        <f>Curves!R114</f>
        <v>0.47</v>
      </c>
      <c r="AE113" s="48">
        <v>5.0000000000000001E-3</v>
      </c>
      <c r="AF113" s="48">
        <f>Curves!N114</f>
        <v>0.37</v>
      </c>
      <c r="AG113" s="48">
        <v>5.0000000000000001E-3</v>
      </c>
      <c r="AH113" s="48">
        <f>Curves!J114</f>
        <v>0.38249999999999995</v>
      </c>
      <c r="AI113" s="48">
        <v>5.0000000000000001E-3</v>
      </c>
      <c r="AJ113" s="48">
        <f>Curves!E114</f>
        <v>0.25</v>
      </c>
      <c r="AK113" s="48">
        <f>Curves!M114</f>
        <v>0.37</v>
      </c>
      <c r="AL113" s="48">
        <f>Curves!Q114</f>
        <v>0.47</v>
      </c>
      <c r="AM113" s="48">
        <f>Curves!AC114</f>
        <v>0.38</v>
      </c>
      <c r="AN113" s="48">
        <f>Curves!AQ114</f>
        <v>5.0000000000000001E-3</v>
      </c>
      <c r="AO113" s="48">
        <f>Curves!AD114</f>
        <v>-0.5</v>
      </c>
      <c r="AP113" s="48">
        <f>Curves!AP114</f>
        <v>0.155</v>
      </c>
      <c r="AQ113" s="48">
        <f>Curves!AA114</f>
        <v>0.23</v>
      </c>
      <c r="AR113" s="48">
        <f>Curves!AG114</f>
        <v>0</v>
      </c>
      <c r="AS113" s="48">
        <f>Curves!Y114</f>
        <v>0.23</v>
      </c>
      <c r="AT113" s="48">
        <f>Curves!AJ114</f>
        <v>0</v>
      </c>
      <c r="AU113" s="48">
        <f>Curves!AB114</f>
        <v>0.38</v>
      </c>
      <c r="AV113" s="48">
        <f>Curves!AH114</f>
        <v>0</v>
      </c>
      <c r="AW113" s="48">
        <f>Curves!Z114</f>
        <v>0.13</v>
      </c>
      <c r="AX113" s="48">
        <f>Curves!AI114</f>
        <v>0.02</v>
      </c>
      <c r="AY113" s="48">
        <f>Curves!Z114</f>
        <v>0.13</v>
      </c>
      <c r="AZ113" s="48">
        <f>Curves!AK114</f>
        <v>0.02</v>
      </c>
      <c r="BA113" s="48">
        <f>Curves!Z114</f>
        <v>0.13</v>
      </c>
      <c r="BB113" s="48">
        <f>Curves!AL114</f>
        <v>0.05</v>
      </c>
      <c r="BC113" s="48">
        <f>Curves!Z114</f>
        <v>0.13</v>
      </c>
      <c r="BD113" s="48">
        <f>Curves!AO114</f>
        <v>0</v>
      </c>
      <c r="BE113" s="48">
        <f>Curves!AC114</f>
        <v>0.38</v>
      </c>
      <c r="BF113" s="48">
        <f>Curves!AR114</f>
        <v>5.5E-2</v>
      </c>
      <c r="BG113" s="48">
        <f>Curves!Z114</f>
        <v>0.13</v>
      </c>
      <c r="BH113" s="48">
        <f>Curves!AM114</f>
        <v>2.5000000000000001E-2</v>
      </c>
      <c r="BI113" s="48">
        <f t="shared" si="13"/>
        <v>0.23</v>
      </c>
      <c r="BJ113" s="48">
        <f t="shared" si="14"/>
        <v>0</v>
      </c>
      <c r="BK113" s="48">
        <v>0</v>
      </c>
      <c r="BL113" s="48">
        <f t="shared" si="15"/>
        <v>0.25</v>
      </c>
      <c r="BM113" s="48">
        <v>0</v>
      </c>
      <c r="BN113" s="48">
        <f t="shared" si="16"/>
        <v>0.4</v>
      </c>
      <c r="BO113" s="48">
        <f t="shared" si="17"/>
        <v>0.01</v>
      </c>
      <c r="BP113" s="48">
        <v>0</v>
      </c>
      <c r="BQ113" s="48">
        <f t="shared" si="18"/>
        <v>0.23</v>
      </c>
      <c r="BR113" s="48">
        <f t="shared" si="19"/>
        <v>0.23</v>
      </c>
      <c r="BS113" s="48">
        <f t="shared" si="20"/>
        <v>0.25</v>
      </c>
      <c r="BT113" s="48">
        <f>Curves!AE114</f>
        <v>0</v>
      </c>
      <c r="BU113" s="48">
        <v>0</v>
      </c>
      <c r="BV113" s="48">
        <f t="shared" si="21"/>
        <v>0.13</v>
      </c>
      <c r="BW113" s="48">
        <f>Curves!AN114</f>
        <v>0</v>
      </c>
      <c r="BX113" s="48">
        <f t="shared" si="22"/>
        <v>0.23</v>
      </c>
      <c r="BY113" s="48">
        <f>Curves!AS114</f>
        <v>0</v>
      </c>
      <c r="BZ113" s="48">
        <f t="shared" si="24"/>
        <v>0.13</v>
      </c>
      <c r="CA113" s="48">
        <f t="shared" si="25"/>
        <v>0.05</v>
      </c>
      <c r="CB113" s="48"/>
      <c r="CC113" s="48"/>
      <c r="CD113" s="49"/>
      <c r="CE113" s="48"/>
      <c r="CF113" s="49"/>
      <c r="CG113" s="48"/>
      <c r="CH113" s="48"/>
      <c r="CI113" s="48"/>
      <c r="CJ113" s="48"/>
      <c r="CK113" s="48"/>
    </row>
    <row r="114" spans="1:89">
      <c r="A114">
        <v>0.50194347785610238</v>
      </c>
      <c r="B114" t="str">
        <f t="shared" si="23"/>
        <v>0.2700.402500.4900.3900.1100.16500.28300800.4200.2700.2700.5100.402500.23500.490.0050.390.0050.40250.0050.270.390.490.40.005-0.50.1550.2500.2500.400.150.020.150.020.150.050.1500.40.0550.150.02750.25000.2700.420.0100.250.250.27000.1500.2500.150.05</v>
      </c>
      <c r="C114" s="21">
        <v>40148</v>
      </c>
      <c r="D114" s="48">
        <f>Curves!D115</f>
        <v>0.27</v>
      </c>
      <c r="E114" s="48">
        <v>0</v>
      </c>
      <c r="F114" s="48">
        <f>Curves!I115</f>
        <v>0.40249999999999997</v>
      </c>
      <c r="G114" s="48">
        <v>0</v>
      </c>
      <c r="H114" s="48">
        <f>Curves!P115</f>
        <v>0.49</v>
      </c>
      <c r="I114" s="48">
        <v>0</v>
      </c>
      <c r="J114" s="48">
        <f>Curves!L115</f>
        <v>0.39</v>
      </c>
      <c r="K114" s="48">
        <v>0</v>
      </c>
      <c r="L114" s="48">
        <f>Curves!U115</f>
        <v>0.11000000000000001</v>
      </c>
      <c r="M114" s="48">
        <v>0</v>
      </c>
      <c r="N114" s="48">
        <f>Curves!V115</f>
        <v>0.16500000000000001</v>
      </c>
      <c r="O114" s="48">
        <v>0</v>
      </c>
      <c r="P114" s="48">
        <f>Curves!W115</f>
        <v>0.28300800000000004</v>
      </c>
      <c r="Q114" s="48">
        <v>0</v>
      </c>
      <c r="R114" s="48">
        <f>Curves!O115</f>
        <v>0.42000000000000004</v>
      </c>
      <c r="S114" s="48">
        <v>0</v>
      </c>
      <c r="T114" s="48">
        <f>Curves!F115</f>
        <v>0.27</v>
      </c>
      <c r="U114" s="48">
        <v>0</v>
      </c>
      <c r="V114" s="48">
        <f>Curves!H115</f>
        <v>0.27</v>
      </c>
      <c r="W114" s="48">
        <v>0</v>
      </c>
      <c r="X114" s="48">
        <f>Curves!S115</f>
        <v>0.51</v>
      </c>
      <c r="Y114" s="48">
        <v>0</v>
      </c>
      <c r="Z114" s="48">
        <f>Curves!K115</f>
        <v>0.40249999999999997</v>
      </c>
      <c r="AA114" s="48">
        <v>0</v>
      </c>
      <c r="AB114" s="48">
        <f>Curves!G115</f>
        <v>0.23500000000000001</v>
      </c>
      <c r="AC114" s="48">
        <v>0</v>
      </c>
      <c r="AD114" s="48">
        <f>Curves!R115</f>
        <v>0.49</v>
      </c>
      <c r="AE114" s="48">
        <v>5.0000000000000001E-3</v>
      </c>
      <c r="AF114" s="48">
        <f>Curves!N115</f>
        <v>0.39</v>
      </c>
      <c r="AG114" s="48">
        <v>5.0000000000000001E-3</v>
      </c>
      <c r="AH114" s="48">
        <f>Curves!J115</f>
        <v>0.40249999999999997</v>
      </c>
      <c r="AI114" s="48">
        <v>5.0000000000000001E-3</v>
      </c>
      <c r="AJ114" s="48">
        <f>Curves!E115</f>
        <v>0.27</v>
      </c>
      <c r="AK114" s="48">
        <f>Curves!M115</f>
        <v>0.39</v>
      </c>
      <c r="AL114" s="48">
        <f>Curves!Q115</f>
        <v>0.49</v>
      </c>
      <c r="AM114" s="48">
        <f>Curves!AC115</f>
        <v>0.4</v>
      </c>
      <c r="AN114" s="48">
        <f>Curves!AQ115</f>
        <v>5.0000000000000001E-3</v>
      </c>
      <c r="AO114" s="48">
        <f>Curves!AD115</f>
        <v>-0.5</v>
      </c>
      <c r="AP114" s="48">
        <f>Curves!AP115</f>
        <v>0.155</v>
      </c>
      <c r="AQ114" s="48">
        <f>Curves!AA115</f>
        <v>0.25</v>
      </c>
      <c r="AR114" s="48">
        <f>Curves!AG115</f>
        <v>0</v>
      </c>
      <c r="AS114" s="48">
        <f>Curves!Y115</f>
        <v>0.25</v>
      </c>
      <c r="AT114" s="48">
        <f>Curves!AJ115</f>
        <v>0</v>
      </c>
      <c r="AU114" s="48">
        <f>Curves!AB115</f>
        <v>0.4</v>
      </c>
      <c r="AV114" s="48">
        <f>Curves!AH115</f>
        <v>0</v>
      </c>
      <c r="AW114" s="48">
        <f>Curves!Z115</f>
        <v>0.15</v>
      </c>
      <c r="AX114" s="48">
        <f>Curves!AI115</f>
        <v>0.02</v>
      </c>
      <c r="AY114" s="48">
        <f>Curves!Z115</f>
        <v>0.15</v>
      </c>
      <c r="AZ114" s="48">
        <f>Curves!AK115</f>
        <v>0.02</v>
      </c>
      <c r="BA114" s="48">
        <f>Curves!Z115</f>
        <v>0.15</v>
      </c>
      <c r="BB114" s="48">
        <f>Curves!AL115</f>
        <v>0.05</v>
      </c>
      <c r="BC114" s="48">
        <f>Curves!Z115</f>
        <v>0.15</v>
      </c>
      <c r="BD114" s="48">
        <f>Curves!AO115</f>
        <v>0</v>
      </c>
      <c r="BE114" s="48">
        <f>Curves!AC115</f>
        <v>0.4</v>
      </c>
      <c r="BF114" s="48">
        <f>Curves!AR115</f>
        <v>5.5E-2</v>
      </c>
      <c r="BG114" s="48">
        <f>Curves!Z115</f>
        <v>0.15</v>
      </c>
      <c r="BH114" s="48">
        <f>Curves!AM115</f>
        <v>2.75E-2</v>
      </c>
      <c r="BI114" s="48">
        <f t="shared" si="13"/>
        <v>0.25</v>
      </c>
      <c r="BJ114" s="48">
        <f t="shared" si="14"/>
        <v>0</v>
      </c>
      <c r="BK114" s="48">
        <v>0</v>
      </c>
      <c r="BL114" s="48">
        <f t="shared" si="15"/>
        <v>0.27</v>
      </c>
      <c r="BM114" s="48">
        <v>0</v>
      </c>
      <c r="BN114" s="48">
        <f t="shared" si="16"/>
        <v>0.42000000000000004</v>
      </c>
      <c r="BO114" s="48">
        <f t="shared" si="17"/>
        <v>0.01</v>
      </c>
      <c r="BP114" s="48">
        <v>0</v>
      </c>
      <c r="BQ114" s="48">
        <f t="shared" si="18"/>
        <v>0.25</v>
      </c>
      <c r="BR114" s="48">
        <f t="shared" si="19"/>
        <v>0.25</v>
      </c>
      <c r="BS114" s="48">
        <f t="shared" si="20"/>
        <v>0.27</v>
      </c>
      <c r="BT114" s="48">
        <f>Curves!AE115</f>
        <v>0</v>
      </c>
      <c r="BU114" s="48">
        <v>0</v>
      </c>
      <c r="BV114" s="48">
        <f t="shared" si="21"/>
        <v>0.15</v>
      </c>
      <c r="BW114" s="48">
        <f>Curves!AN115</f>
        <v>0</v>
      </c>
      <c r="BX114" s="48">
        <f t="shared" si="22"/>
        <v>0.25</v>
      </c>
      <c r="BY114" s="48">
        <f>Curves!AS115</f>
        <v>0</v>
      </c>
      <c r="BZ114" s="48">
        <f t="shared" si="24"/>
        <v>0.15</v>
      </c>
      <c r="CA114" s="48">
        <f t="shared" si="25"/>
        <v>0.05</v>
      </c>
      <c r="CB114" s="48"/>
      <c r="CC114" s="48"/>
      <c r="CD114" s="49"/>
      <c r="CE114" s="48"/>
      <c r="CF114" s="49"/>
      <c r="CG114" s="48"/>
      <c r="CH114" s="48"/>
      <c r="CI114" s="48"/>
      <c r="CJ114" s="48"/>
      <c r="CK114" s="48"/>
    </row>
    <row r="115" spans="1:89">
      <c r="A115">
        <v>0.49893264928155245</v>
      </c>
      <c r="B115" t="str">
        <f t="shared" si="23"/>
        <v>0.2800.412500.500.400.1200.17500.29396800.4300.2800.2800.5200.412500.24500.50.0050.40.0050.41250.0050.280.40.50.410.005-0.50.1550.2600.2600.4100.160.020.160.020.160.050.1600.410.0550.160.030.26000.2800.430.0100.260.260.28000.1600.2600.160.05</v>
      </c>
      <c r="C115" s="21">
        <v>40179</v>
      </c>
      <c r="D115" s="48">
        <f>Curves!D116</f>
        <v>0.28000000000000003</v>
      </c>
      <c r="E115" s="48">
        <v>0</v>
      </c>
      <c r="F115" s="48">
        <f>Curves!I116</f>
        <v>0.41249999999999998</v>
      </c>
      <c r="G115" s="48">
        <v>0</v>
      </c>
      <c r="H115" s="48">
        <f>Curves!P116</f>
        <v>0.5</v>
      </c>
      <c r="I115" s="48">
        <v>0</v>
      </c>
      <c r="J115" s="48">
        <f>Curves!L116</f>
        <v>0.4</v>
      </c>
      <c r="K115" s="48">
        <v>0</v>
      </c>
      <c r="L115" s="48">
        <f>Curves!U116</f>
        <v>0.12000000000000002</v>
      </c>
      <c r="M115" s="48">
        <v>0</v>
      </c>
      <c r="N115" s="48">
        <f>Curves!V116</f>
        <v>0.17500000000000002</v>
      </c>
      <c r="O115" s="48">
        <v>0</v>
      </c>
      <c r="P115" s="48">
        <f>Curves!W116</f>
        <v>0.29396800000000001</v>
      </c>
      <c r="Q115" s="48">
        <v>0</v>
      </c>
      <c r="R115" s="48">
        <f>Curves!O116</f>
        <v>0.43000000000000005</v>
      </c>
      <c r="S115" s="48">
        <v>0</v>
      </c>
      <c r="T115" s="48">
        <f>Curves!F116</f>
        <v>0.28000000000000003</v>
      </c>
      <c r="U115" s="48">
        <v>0</v>
      </c>
      <c r="V115" s="48">
        <f>Curves!H116</f>
        <v>0.28000000000000003</v>
      </c>
      <c r="W115" s="48">
        <v>0</v>
      </c>
      <c r="X115" s="48">
        <f>Curves!S116</f>
        <v>0.52</v>
      </c>
      <c r="Y115" s="48">
        <v>0</v>
      </c>
      <c r="Z115" s="48">
        <f>Curves!K116</f>
        <v>0.41249999999999998</v>
      </c>
      <c r="AA115" s="48">
        <v>0</v>
      </c>
      <c r="AB115" s="48">
        <f>Curves!G116</f>
        <v>0.24500000000000002</v>
      </c>
      <c r="AC115" s="48">
        <v>0</v>
      </c>
      <c r="AD115" s="48">
        <f>Curves!R116</f>
        <v>0.5</v>
      </c>
      <c r="AE115" s="48">
        <v>5.0000000000000001E-3</v>
      </c>
      <c r="AF115" s="48">
        <f>Curves!N116</f>
        <v>0.4</v>
      </c>
      <c r="AG115" s="48">
        <v>5.0000000000000001E-3</v>
      </c>
      <c r="AH115" s="48">
        <f>Curves!J116</f>
        <v>0.41249999999999998</v>
      </c>
      <c r="AI115" s="48">
        <v>5.0000000000000001E-3</v>
      </c>
      <c r="AJ115" s="48">
        <f>Curves!E116</f>
        <v>0.28000000000000003</v>
      </c>
      <c r="AK115" s="48">
        <f>Curves!M116</f>
        <v>0.4</v>
      </c>
      <c r="AL115" s="48">
        <f>Curves!Q116</f>
        <v>0.5</v>
      </c>
      <c r="AM115" s="48">
        <f>Curves!AC116</f>
        <v>0.41000000000000003</v>
      </c>
      <c r="AN115" s="48">
        <f>Curves!AQ116</f>
        <v>5.0000000000000001E-3</v>
      </c>
      <c r="AO115" s="48">
        <f>Curves!AD116</f>
        <v>-0.5</v>
      </c>
      <c r="AP115" s="48">
        <f>Curves!AP116</f>
        <v>0.155</v>
      </c>
      <c r="AQ115" s="48">
        <f>Curves!AA116</f>
        <v>0.26</v>
      </c>
      <c r="AR115" s="48">
        <f>Curves!AG116</f>
        <v>0</v>
      </c>
      <c r="AS115" s="48">
        <f>Curves!Y116</f>
        <v>0.26</v>
      </c>
      <c r="AT115" s="48">
        <f>Curves!AJ116</f>
        <v>0</v>
      </c>
      <c r="AU115" s="48">
        <f>Curves!AB116</f>
        <v>0.41000000000000003</v>
      </c>
      <c r="AV115" s="48">
        <f>Curves!AH116</f>
        <v>0</v>
      </c>
      <c r="AW115" s="48">
        <f>Curves!Z116</f>
        <v>0.16</v>
      </c>
      <c r="AX115" s="48">
        <f>Curves!AI116</f>
        <v>0.02</v>
      </c>
      <c r="AY115" s="48">
        <f>Curves!Z116</f>
        <v>0.16</v>
      </c>
      <c r="AZ115" s="48">
        <f>Curves!AK116</f>
        <v>0.02</v>
      </c>
      <c r="BA115" s="48">
        <f>Curves!Z116</f>
        <v>0.16</v>
      </c>
      <c r="BB115" s="48">
        <f>Curves!AL116</f>
        <v>0.05</v>
      </c>
      <c r="BC115" s="48">
        <f>Curves!Z116</f>
        <v>0.16</v>
      </c>
      <c r="BD115" s="48">
        <f>Curves!AO116</f>
        <v>0</v>
      </c>
      <c r="BE115" s="48">
        <f>Curves!AC116</f>
        <v>0.41000000000000003</v>
      </c>
      <c r="BF115" s="48">
        <f>Curves!AR116</f>
        <v>5.5E-2</v>
      </c>
      <c r="BG115" s="48">
        <f>Curves!Z116</f>
        <v>0.16</v>
      </c>
      <c r="BH115" s="48">
        <f>Curves!AM116</f>
        <v>0.03</v>
      </c>
      <c r="BI115" s="48">
        <f t="shared" si="13"/>
        <v>0.26</v>
      </c>
      <c r="BJ115" s="48">
        <f t="shared" si="14"/>
        <v>0</v>
      </c>
      <c r="BK115" s="48">
        <v>0</v>
      </c>
      <c r="BL115" s="48">
        <f t="shared" si="15"/>
        <v>0.28000000000000003</v>
      </c>
      <c r="BM115" s="48">
        <v>0</v>
      </c>
      <c r="BN115" s="48">
        <f t="shared" si="16"/>
        <v>0.43000000000000005</v>
      </c>
      <c r="BO115" s="48">
        <f t="shared" si="17"/>
        <v>0.01</v>
      </c>
      <c r="BP115" s="48">
        <v>0</v>
      </c>
      <c r="BQ115" s="48">
        <f t="shared" si="18"/>
        <v>0.26</v>
      </c>
      <c r="BR115" s="48">
        <f t="shared" si="19"/>
        <v>0.26</v>
      </c>
      <c r="BS115" s="48">
        <f t="shared" si="20"/>
        <v>0.28000000000000003</v>
      </c>
      <c r="BT115" s="48">
        <f>Curves!AE116</f>
        <v>0</v>
      </c>
      <c r="BU115" s="48">
        <v>0</v>
      </c>
      <c r="BV115" s="48">
        <f t="shared" si="21"/>
        <v>0.16</v>
      </c>
      <c r="BW115" s="48">
        <f>Curves!AN116</f>
        <v>0</v>
      </c>
      <c r="BX115" s="48">
        <f t="shared" si="22"/>
        <v>0.26</v>
      </c>
      <c r="BY115" s="48">
        <f>Curves!AS116</f>
        <v>0</v>
      </c>
      <c r="BZ115" s="48">
        <f t="shared" si="24"/>
        <v>0.16</v>
      </c>
      <c r="CA115" s="48">
        <f t="shared" si="25"/>
        <v>0.05</v>
      </c>
      <c r="CB115" s="48"/>
      <c r="CC115" s="48"/>
      <c r="CD115" s="49"/>
      <c r="CE115" s="48"/>
      <c r="CF115" s="49"/>
      <c r="CG115" s="48"/>
      <c r="CH115" s="48"/>
      <c r="CI115" s="48"/>
      <c r="CJ115" s="48"/>
      <c r="CK115" s="48"/>
    </row>
    <row r="116" spans="1:89">
      <c r="A116">
        <v>0.49594113833771042</v>
      </c>
      <c r="B116" t="str">
        <f t="shared" si="23"/>
        <v>0.2700.402500.4900.3900.1100.16500.27980800.4200.2700.2700.5100.402500.23500.490.0050.390.0050.40250.0050.270.390.490.40.005-0.50.1550.2500.2500.400.150.020.150.020.150.050.1500.40.0550.150.03250.25000.2700.420.0100.250.250.27000.1500.2500.150.05</v>
      </c>
      <c r="C116" s="21">
        <v>40210</v>
      </c>
      <c r="D116" s="48">
        <f>Curves!D117</f>
        <v>0.27</v>
      </c>
      <c r="E116" s="48">
        <v>0</v>
      </c>
      <c r="F116" s="48">
        <f>Curves!I117</f>
        <v>0.40249999999999997</v>
      </c>
      <c r="G116" s="48">
        <v>0</v>
      </c>
      <c r="H116" s="48">
        <f>Curves!P117</f>
        <v>0.49</v>
      </c>
      <c r="I116" s="48">
        <v>0</v>
      </c>
      <c r="J116" s="48">
        <f>Curves!L117</f>
        <v>0.39</v>
      </c>
      <c r="K116" s="48">
        <v>0</v>
      </c>
      <c r="L116" s="48">
        <f>Curves!U117</f>
        <v>0.11000000000000001</v>
      </c>
      <c r="M116" s="48">
        <v>0</v>
      </c>
      <c r="N116" s="48">
        <f>Curves!V117</f>
        <v>0.16500000000000001</v>
      </c>
      <c r="O116" s="48">
        <v>0</v>
      </c>
      <c r="P116" s="48">
        <f>Curves!W117</f>
        <v>0.27980800000000006</v>
      </c>
      <c r="Q116" s="48">
        <v>0</v>
      </c>
      <c r="R116" s="48">
        <f>Curves!O117</f>
        <v>0.42000000000000004</v>
      </c>
      <c r="S116" s="48">
        <v>0</v>
      </c>
      <c r="T116" s="48">
        <f>Curves!F117</f>
        <v>0.27</v>
      </c>
      <c r="U116" s="48">
        <v>0</v>
      </c>
      <c r="V116" s="48">
        <f>Curves!H117</f>
        <v>0.27</v>
      </c>
      <c r="W116" s="48">
        <v>0</v>
      </c>
      <c r="X116" s="48">
        <f>Curves!S117</f>
        <v>0.51</v>
      </c>
      <c r="Y116" s="48">
        <v>0</v>
      </c>
      <c r="Z116" s="48">
        <f>Curves!K117</f>
        <v>0.40249999999999997</v>
      </c>
      <c r="AA116" s="48">
        <v>0</v>
      </c>
      <c r="AB116" s="48">
        <f>Curves!G117</f>
        <v>0.23500000000000001</v>
      </c>
      <c r="AC116" s="48">
        <v>0</v>
      </c>
      <c r="AD116" s="48">
        <f>Curves!R117</f>
        <v>0.49</v>
      </c>
      <c r="AE116" s="48">
        <v>5.0000000000000001E-3</v>
      </c>
      <c r="AF116" s="48">
        <f>Curves!N117</f>
        <v>0.39</v>
      </c>
      <c r="AG116" s="48">
        <v>5.0000000000000001E-3</v>
      </c>
      <c r="AH116" s="48">
        <f>Curves!J117</f>
        <v>0.40249999999999997</v>
      </c>
      <c r="AI116" s="48">
        <v>5.0000000000000001E-3</v>
      </c>
      <c r="AJ116" s="48">
        <f>Curves!E117</f>
        <v>0.27</v>
      </c>
      <c r="AK116" s="48">
        <f>Curves!M117</f>
        <v>0.39</v>
      </c>
      <c r="AL116" s="48">
        <f>Curves!Q117</f>
        <v>0.49</v>
      </c>
      <c r="AM116" s="48">
        <f>Curves!AC117</f>
        <v>0.4</v>
      </c>
      <c r="AN116" s="48">
        <f>Curves!AQ117</f>
        <v>5.0000000000000001E-3</v>
      </c>
      <c r="AO116" s="48">
        <f>Curves!AD117</f>
        <v>-0.5</v>
      </c>
      <c r="AP116" s="48">
        <f>Curves!AP117</f>
        <v>0.155</v>
      </c>
      <c r="AQ116" s="48">
        <f>Curves!AA117</f>
        <v>0.25</v>
      </c>
      <c r="AR116" s="48">
        <f>Curves!AG117</f>
        <v>0</v>
      </c>
      <c r="AS116" s="48">
        <f>Curves!Y117</f>
        <v>0.25</v>
      </c>
      <c r="AT116" s="48">
        <f>Curves!AJ117</f>
        <v>0</v>
      </c>
      <c r="AU116" s="48">
        <f>Curves!AB117</f>
        <v>0.4</v>
      </c>
      <c r="AV116" s="48">
        <f>Curves!AH117</f>
        <v>0</v>
      </c>
      <c r="AW116" s="48">
        <f>Curves!Z117</f>
        <v>0.15</v>
      </c>
      <c r="AX116" s="48">
        <f>Curves!AI117</f>
        <v>0.02</v>
      </c>
      <c r="AY116" s="48">
        <f>Curves!Z117</f>
        <v>0.15</v>
      </c>
      <c r="AZ116" s="48">
        <f>Curves!AK117</f>
        <v>0.02</v>
      </c>
      <c r="BA116" s="48">
        <f>Curves!Z117</f>
        <v>0.15</v>
      </c>
      <c r="BB116" s="48">
        <f>Curves!AL117</f>
        <v>0.05</v>
      </c>
      <c r="BC116" s="48">
        <f>Curves!Z117</f>
        <v>0.15</v>
      </c>
      <c r="BD116" s="48">
        <f>Curves!AO117</f>
        <v>0</v>
      </c>
      <c r="BE116" s="48">
        <f>Curves!AC117</f>
        <v>0.4</v>
      </c>
      <c r="BF116" s="48">
        <f>Curves!AR117</f>
        <v>5.5E-2</v>
      </c>
      <c r="BG116" s="48">
        <f>Curves!Z117</f>
        <v>0.15</v>
      </c>
      <c r="BH116" s="48">
        <f>Curves!AM117</f>
        <v>3.2500000000000001E-2</v>
      </c>
      <c r="BI116" s="48">
        <f t="shared" si="13"/>
        <v>0.25</v>
      </c>
      <c r="BJ116" s="48">
        <f t="shared" si="14"/>
        <v>0</v>
      </c>
      <c r="BK116" s="48">
        <v>0</v>
      </c>
      <c r="BL116" s="48">
        <f t="shared" si="15"/>
        <v>0.27</v>
      </c>
      <c r="BM116" s="48">
        <v>0</v>
      </c>
      <c r="BN116" s="48">
        <f t="shared" si="16"/>
        <v>0.42000000000000004</v>
      </c>
      <c r="BO116" s="48">
        <f t="shared" si="17"/>
        <v>0.01</v>
      </c>
      <c r="BP116" s="48">
        <v>0</v>
      </c>
      <c r="BQ116" s="48">
        <f t="shared" si="18"/>
        <v>0.25</v>
      </c>
      <c r="BR116" s="48">
        <f t="shared" si="19"/>
        <v>0.25</v>
      </c>
      <c r="BS116" s="48">
        <f t="shared" si="20"/>
        <v>0.27</v>
      </c>
      <c r="BT116" s="48">
        <f>Curves!AE117</f>
        <v>0</v>
      </c>
      <c r="BU116" s="48">
        <v>0</v>
      </c>
      <c r="BV116" s="48">
        <f t="shared" si="21"/>
        <v>0.15</v>
      </c>
      <c r="BW116" s="48">
        <f>Curves!AN117</f>
        <v>0</v>
      </c>
      <c r="BX116" s="48">
        <f t="shared" si="22"/>
        <v>0.25</v>
      </c>
      <c r="BY116" s="48">
        <f>Curves!AS117</f>
        <v>0</v>
      </c>
      <c r="BZ116" s="48">
        <f t="shared" si="24"/>
        <v>0.15</v>
      </c>
      <c r="CA116" s="48">
        <f t="shared" si="25"/>
        <v>0.05</v>
      </c>
      <c r="CB116" s="48"/>
      <c r="CC116" s="48"/>
      <c r="CD116" s="49"/>
      <c r="CE116" s="48"/>
      <c r="CF116" s="49"/>
      <c r="CG116" s="48"/>
      <c r="CH116" s="48"/>
      <c r="CI116" s="48"/>
      <c r="CJ116" s="48"/>
      <c r="CK116" s="48"/>
    </row>
    <row r="117" spans="1:89">
      <c r="A117">
        <v>0.49325562343639606</v>
      </c>
      <c r="B117" t="str">
        <f t="shared" si="23"/>
        <v>0.26500.397500.48500.38500.10500.1600.27016800.41500.26500.26500.50500.397500.2300.4850.0050.3850.0050.39750.0050.2650.3850.4850.3950.005-0.50.1550.24500.24500.39500.1450.020.1450.020.1450.050.14500.3950.0550.1450.0350.245000.26500.4150.0100.2450.2450.265000.14500.24500.1450.05</v>
      </c>
      <c r="C117" s="21">
        <v>40238</v>
      </c>
      <c r="D117" s="48">
        <f>Curves!D118</f>
        <v>0.26500000000000001</v>
      </c>
      <c r="E117" s="48">
        <v>0</v>
      </c>
      <c r="F117" s="48">
        <f>Curves!I118</f>
        <v>0.39749999999999996</v>
      </c>
      <c r="G117" s="48">
        <v>0</v>
      </c>
      <c r="H117" s="48">
        <f>Curves!P118</f>
        <v>0.48499999999999999</v>
      </c>
      <c r="I117" s="48">
        <v>0</v>
      </c>
      <c r="J117" s="48">
        <f>Curves!L118</f>
        <v>0.38500000000000001</v>
      </c>
      <c r="K117" s="48">
        <v>0</v>
      </c>
      <c r="L117" s="48">
        <f>Curves!U118</f>
        <v>0.10500000000000001</v>
      </c>
      <c r="M117" s="48">
        <v>0</v>
      </c>
      <c r="N117" s="48">
        <f>Curves!V118</f>
        <v>0.16</v>
      </c>
      <c r="O117" s="48">
        <v>0</v>
      </c>
      <c r="P117" s="48">
        <f>Curves!W118</f>
        <v>0.27016800000000002</v>
      </c>
      <c r="Q117" s="48">
        <v>0</v>
      </c>
      <c r="R117" s="48">
        <f>Curves!O118</f>
        <v>0.41500000000000004</v>
      </c>
      <c r="S117" s="48">
        <v>0</v>
      </c>
      <c r="T117" s="48">
        <f>Curves!F118</f>
        <v>0.26500000000000001</v>
      </c>
      <c r="U117" s="48">
        <v>0</v>
      </c>
      <c r="V117" s="48">
        <f>Curves!H118</f>
        <v>0.26500000000000001</v>
      </c>
      <c r="W117" s="48">
        <v>0</v>
      </c>
      <c r="X117" s="48">
        <f>Curves!S118</f>
        <v>0.505</v>
      </c>
      <c r="Y117" s="48">
        <v>0</v>
      </c>
      <c r="Z117" s="48">
        <f>Curves!K118</f>
        <v>0.39749999999999996</v>
      </c>
      <c r="AA117" s="48">
        <v>0</v>
      </c>
      <c r="AB117" s="48">
        <f>Curves!G118</f>
        <v>0.23</v>
      </c>
      <c r="AC117" s="48">
        <v>0</v>
      </c>
      <c r="AD117" s="48">
        <f>Curves!R118</f>
        <v>0.48499999999999999</v>
      </c>
      <c r="AE117" s="48">
        <v>5.0000000000000001E-3</v>
      </c>
      <c r="AF117" s="48">
        <f>Curves!N118</f>
        <v>0.38500000000000001</v>
      </c>
      <c r="AG117" s="48">
        <v>5.0000000000000001E-3</v>
      </c>
      <c r="AH117" s="48">
        <f>Curves!J118</f>
        <v>0.39749999999999996</v>
      </c>
      <c r="AI117" s="48">
        <v>5.0000000000000001E-3</v>
      </c>
      <c r="AJ117" s="48">
        <f>Curves!E118</f>
        <v>0.26500000000000001</v>
      </c>
      <c r="AK117" s="48">
        <f>Curves!M118</f>
        <v>0.38500000000000001</v>
      </c>
      <c r="AL117" s="48">
        <f>Curves!Q118</f>
        <v>0.48499999999999999</v>
      </c>
      <c r="AM117" s="48">
        <f>Curves!AC118</f>
        <v>0.39500000000000002</v>
      </c>
      <c r="AN117" s="48">
        <f>Curves!AQ118</f>
        <v>5.0000000000000001E-3</v>
      </c>
      <c r="AO117" s="48">
        <f>Curves!AD118</f>
        <v>-0.5</v>
      </c>
      <c r="AP117" s="48">
        <f>Curves!AP118</f>
        <v>0.155</v>
      </c>
      <c r="AQ117" s="48">
        <f>Curves!AA118</f>
        <v>0.245</v>
      </c>
      <c r="AR117" s="48">
        <f>Curves!AG118</f>
        <v>0</v>
      </c>
      <c r="AS117" s="48">
        <f>Curves!Y118</f>
        <v>0.245</v>
      </c>
      <c r="AT117" s="48">
        <f>Curves!AJ118</f>
        <v>0</v>
      </c>
      <c r="AU117" s="48">
        <f>Curves!AB118</f>
        <v>0.39500000000000002</v>
      </c>
      <c r="AV117" s="48">
        <f>Curves!AH118</f>
        <v>0</v>
      </c>
      <c r="AW117" s="48">
        <f>Curves!Z118</f>
        <v>0.14499999999999999</v>
      </c>
      <c r="AX117" s="48">
        <f>Curves!AI118</f>
        <v>0.02</v>
      </c>
      <c r="AY117" s="48">
        <f>Curves!Z118</f>
        <v>0.14499999999999999</v>
      </c>
      <c r="AZ117" s="48">
        <f>Curves!AK118</f>
        <v>0.02</v>
      </c>
      <c r="BA117" s="48">
        <f>Curves!Z118</f>
        <v>0.14499999999999999</v>
      </c>
      <c r="BB117" s="48">
        <f>Curves!AL118</f>
        <v>0.05</v>
      </c>
      <c r="BC117" s="48">
        <f>Curves!Z118</f>
        <v>0.14499999999999999</v>
      </c>
      <c r="BD117" s="48">
        <f>Curves!AO118</f>
        <v>0</v>
      </c>
      <c r="BE117" s="48">
        <f>Curves!AC118</f>
        <v>0.39500000000000002</v>
      </c>
      <c r="BF117" s="48">
        <f>Curves!AR118</f>
        <v>5.5E-2</v>
      </c>
      <c r="BG117" s="48">
        <f>Curves!Z118</f>
        <v>0.14499999999999999</v>
      </c>
      <c r="BH117" s="48">
        <f>Curves!AM118</f>
        <v>3.5000000000000003E-2</v>
      </c>
      <c r="BI117" s="48">
        <f t="shared" si="13"/>
        <v>0.245</v>
      </c>
      <c r="BJ117" s="48">
        <f t="shared" si="14"/>
        <v>0</v>
      </c>
      <c r="BK117" s="48">
        <v>0</v>
      </c>
      <c r="BL117" s="48">
        <f t="shared" si="15"/>
        <v>0.26500000000000001</v>
      </c>
      <c r="BM117" s="48">
        <v>0</v>
      </c>
      <c r="BN117" s="48">
        <f t="shared" si="16"/>
        <v>0.41500000000000004</v>
      </c>
      <c r="BO117" s="48">
        <f t="shared" si="17"/>
        <v>0.01</v>
      </c>
      <c r="BP117" s="48">
        <v>0</v>
      </c>
      <c r="BQ117" s="48">
        <f t="shared" si="18"/>
        <v>0.245</v>
      </c>
      <c r="BR117" s="48">
        <f t="shared" si="19"/>
        <v>0.245</v>
      </c>
      <c r="BS117" s="48">
        <f t="shared" si="20"/>
        <v>0.26500000000000001</v>
      </c>
      <c r="BT117" s="48">
        <f>Curves!AE118</f>
        <v>0</v>
      </c>
      <c r="BU117" s="48">
        <v>0</v>
      </c>
      <c r="BV117" s="48">
        <f t="shared" si="21"/>
        <v>0.14499999999999999</v>
      </c>
      <c r="BW117" s="48">
        <f>Curves!AN118</f>
        <v>0</v>
      </c>
      <c r="BX117" s="48">
        <f t="shared" si="22"/>
        <v>0.245</v>
      </c>
      <c r="BY117" s="48">
        <f>Curves!AS118</f>
        <v>0</v>
      </c>
      <c r="BZ117" s="48">
        <f t="shared" si="24"/>
        <v>0.14499999999999999</v>
      </c>
      <c r="CA117" s="48">
        <f t="shared" si="25"/>
        <v>0.05</v>
      </c>
      <c r="CB117" s="48"/>
      <c r="CC117" s="48"/>
      <c r="CD117" s="49"/>
      <c r="CE117" s="48"/>
      <c r="CF117" s="49"/>
      <c r="CG117" s="48"/>
      <c r="CH117" s="48"/>
      <c r="CI117" s="48"/>
      <c r="CJ117" s="48"/>
      <c r="CK117" s="48"/>
    </row>
    <row r="118" spans="1:89">
      <c r="A118">
        <v>0.49030051733138863</v>
      </c>
      <c r="B118" t="str">
        <f t="shared" si="23"/>
        <v>0.1900.1900.18500.2150-0.0100.04500.1900.23500.1900.1900.18500.1900.15500.1850.0050.2150.0050.190.0050.190.2150.1850.240-0.650.1550.1800.1800.2400.090.0050.090.0050.090.040.0900.240.040.090.00750.18000.1900.2350.0100.180.180.19000.0900.1800.090.04</v>
      </c>
      <c r="C118" s="21">
        <v>40269</v>
      </c>
      <c r="D118" s="48">
        <f>Curves!D119</f>
        <v>0.19</v>
      </c>
      <c r="E118" s="48">
        <v>0</v>
      </c>
      <c r="F118" s="48">
        <f>Curves!I119</f>
        <v>0.19</v>
      </c>
      <c r="G118" s="48">
        <v>0</v>
      </c>
      <c r="H118" s="48">
        <f>Curves!P119</f>
        <v>0.185</v>
      </c>
      <c r="I118" s="48">
        <v>0</v>
      </c>
      <c r="J118" s="48">
        <f>Curves!L119</f>
        <v>0.215</v>
      </c>
      <c r="K118" s="48">
        <v>0</v>
      </c>
      <c r="L118" s="48">
        <f>Curves!U119</f>
        <v>-1.0000000000000009E-2</v>
      </c>
      <c r="M118" s="48">
        <v>0</v>
      </c>
      <c r="N118" s="48">
        <f>Curves!V119</f>
        <v>4.4999999999999991E-2</v>
      </c>
      <c r="O118" s="48">
        <v>0</v>
      </c>
      <c r="P118" s="48">
        <f>Curves!W119</f>
        <v>0.19</v>
      </c>
      <c r="Q118" s="48">
        <v>0</v>
      </c>
      <c r="R118" s="48">
        <f>Curves!O119</f>
        <v>0.23499999999999999</v>
      </c>
      <c r="S118" s="48">
        <v>0</v>
      </c>
      <c r="T118" s="48">
        <f>Curves!F119</f>
        <v>0.19</v>
      </c>
      <c r="U118" s="48">
        <v>0</v>
      </c>
      <c r="V118" s="48">
        <f>Curves!H119</f>
        <v>0.19</v>
      </c>
      <c r="W118" s="48">
        <v>0</v>
      </c>
      <c r="X118" s="48">
        <f>Curves!S119</f>
        <v>0.185</v>
      </c>
      <c r="Y118" s="48">
        <v>0</v>
      </c>
      <c r="Z118" s="48">
        <f>Curves!K119</f>
        <v>0.19</v>
      </c>
      <c r="AA118" s="48">
        <v>0</v>
      </c>
      <c r="AB118" s="48">
        <f>Curves!G119</f>
        <v>0.155</v>
      </c>
      <c r="AC118" s="48">
        <v>0</v>
      </c>
      <c r="AD118" s="48">
        <f>Curves!R119</f>
        <v>0.185</v>
      </c>
      <c r="AE118" s="48">
        <v>5.0000000000000001E-3</v>
      </c>
      <c r="AF118" s="48">
        <f>Curves!N119</f>
        <v>0.215</v>
      </c>
      <c r="AG118" s="48">
        <v>5.0000000000000001E-3</v>
      </c>
      <c r="AH118" s="48">
        <f>Curves!J119</f>
        <v>0.19</v>
      </c>
      <c r="AI118" s="48">
        <v>5.0000000000000001E-3</v>
      </c>
      <c r="AJ118" s="48">
        <f>Curves!E119</f>
        <v>0.19</v>
      </c>
      <c r="AK118" s="48">
        <f>Curves!M119</f>
        <v>0.215</v>
      </c>
      <c r="AL118" s="48">
        <f>Curves!Q119</f>
        <v>0.185</v>
      </c>
      <c r="AM118" s="48">
        <f>Curves!AC119</f>
        <v>0.24</v>
      </c>
      <c r="AN118" s="48">
        <f>Curves!AQ119</f>
        <v>0</v>
      </c>
      <c r="AO118" s="48">
        <f>Curves!AD119</f>
        <v>-0.65</v>
      </c>
      <c r="AP118" s="48">
        <f>Curves!AP119</f>
        <v>0.155</v>
      </c>
      <c r="AQ118" s="48">
        <f>Curves!AA119</f>
        <v>0.18</v>
      </c>
      <c r="AR118" s="48">
        <f>Curves!AG119</f>
        <v>0</v>
      </c>
      <c r="AS118" s="48">
        <f>Curves!Y119</f>
        <v>0.18</v>
      </c>
      <c r="AT118" s="48">
        <f>Curves!AJ119</f>
        <v>0</v>
      </c>
      <c r="AU118" s="48">
        <f>Curves!AB119</f>
        <v>0.24</v>
      </c>
      <c r="AV118" s="48">
        <f>Curves!AH119</f>
        <v>0</v>
      </c>
      <c r="AW118" s="48">
        <f>Curves!Z119</f>
        <v>0.09</v>
      </c>
      <c r="AX118" s="48">
        <f>Curves!AI119</f>
        <v>5.0000000000000001E-3</v>
      </c>
      <c r="AY118" s="48">
        <f>Curves!Z119</f>
        <v>0.09</v>
      </c>
      <c r="AZ118" s="48">
        <f>Curves!AK119</f>
        <v>5.0000000000000001E-3</v>
      </c>
      <c r="BA118" s="48">
        <f>Curves!Z119</f>
        <v>0.09</v>
      </c>
      <c r="BB118" s="48">
        <f>Curves!AL119</f>
        <v>0.04</v>
      </c>
      <c r="BC118" s="48">
        <f>Curves!Z119</f>
        <v>0.09</v>
      </c>
      <c r="BD118" s="48">
        <f>Curves!AO119</f>
        <v>0</v>
      </c>
      <c r="BE118" s="48">
        <f>Curves!AC119</f>
        <v>0.24</v>
      </c>
      <c r="BF118" s="48">
        <f>Curves!AR119</f>
        <v>0.04</v>
      </c>
      <c r="BG118" s="48">
        <f>Curves!Z119</f>
        <v>0.09</v>
      </c>
      <c r="BH118" s="48">
        <f>Curves!AM119</f>
        <v>7.4999999999999997E-3</v>
      </c>
      <c r="BI118" s="48">
        <f t="shared" si="13"/>
        <v>0.18</v>
      </c>
      <c r="BJ118" s="48">
        <f t="shared" si="14"/>
        <v>0</v>
      </c>
      <c r="BK118" s="48">
        <v>0</v>
      </c>
      <c r="BL118" s="48">
        <f t="shared" si="15"/>
        <v>0.19</v>
      </c>
      <c r="BM118" s="48">
        <v>0</v>
      </c>
      <c r="BN118" s="48">
        <f t="shared" si="16"/>
        <v>0.23499999999999999</v>
      </c>
      <c r="BO118" s="48">
        <f t="shared" si="17"/>
        <v>0.01</v>
      </c>
      <c r="BP118" s="48">
        <v>0</v>
      </c>
      <c r="BQ118" s="48">
        <f t="shared" si="18"/>
        <v>0.18</v>
      </c>
      <c r="BR118" s="48">
        <f t="shared" si="19"/>
        <v>0.18</v>
      </c>
      <c r="BS118" s="48">
        <f t="shared" si="20"/>
        <v>0.19</v>
      </c>
      <c r="BT118" s="48">
        <f>Curves!AE119</f>
        <v>0</v>
      </c>
      <c r="BU118" s="48">
        <v>0</v>
      </c>
      <c r="BV118" s="48">
        <f t="shared" si="21"/>
        <v>0.09</v>
      </c>
      <c r="BW118" s="48">
        <f>Curves!AN119</f>
        <v>0</v>
      </c>
      <c r="BX118" s="48">
        <f t="shared" si="22"/>
        <v>0.18</v>
      </c>
      <c r="BY118" s="48">
        <f>Curves!AS119</f>
        <v>0</v>
      </c>
      <c r="BZ118" s="48">
        <f t="shared" si="24"/>
        <v>0.09</v>
      </c>
      <c r="CA118" s="48">
        <f t="shared" si="25"/>
        <v>0.04</v>
      </c>
      <c r="CB118" s="48"/>
      <c r="CC118" s="48"/>
      <c r="CD118" s="49"/>
      <c r="CE118" s="48"/>
      <c r="CF118" s="49"/>
      <c r="CG118" s="48"/>
      <c r="CH118" s="48"/>
      <c r="CI118" s="48"/>
      <c r="CJ118" s="48"/>
      <c r="CK118" s="48"/>
    </row>
    <row r="119" spans="1:89">
      <c r="A119">
        <v>0.48745877199802518</v>
      </c>
      <c r="B119" t="str">
        <f t="shared" si="23"/>
        <v>0.1800.1800.17500.2050-0.0200.03500.1800.22500.1800.1800.17500.1800.14500.1750.0050.2050.0050.180.0050.180.2050.1750.230-0.650.1550.1700.1700.2300.080.0050.080.0050.080.040.0800.230.040.080.00750.17000.1800.2250.0100.170.170.18000.0800.1700.080.04</v>
      </c>
      <c r="C119" s="21">
        <v>40299</v>
      </c>
      <c r="D119" s="48">
        <f>Curves!D120</f>
        <v>0.18</v>
      </c>
      <c r="E119" s="48">
        <v>0</v>
      </c>
      <c r="F119" s="48">
        <f>Curves!I120</f>
        <v>0.18</v>
      </c>
      <c r="G119" s="48">
        <v>0</v>
      </c>
      <c r="H119" s="48">
        <f>Curves!P120</f>
        <v>0.17499999999999999</v>
      </c>
      <c r="I119" s="48">
        <v>0</v>
      </c>
      <c r="J119" s="48">
        <f>Curves!L120</f>
        <v>0.20499999999999999</v>
      </c>
      <c r="K119" s="48">
        <v>0</v>
      </c>
      <c r="L119" s="48">
        <f>Curves!U120</f>
        <v>-2.0000000000000018E-2</v>
      </c>
      <c r="M119" s="48">
        <v>0</v>
      </c>
      <c r="N119" s="48">
        <f>Curves!V120</f>
        <v>3.4999999999999983E-2</v>
      </c>
      <c r="O119" s="48">
        <v>0</v>
      </c>
      <c r="P119" s="48">
        <f>Curves!W120</f>
        <v>0.18</v>
      </c>
      <c r="Q119" s="48">
        <v>0</v>
      </c>
      <c r="R119" s="48">
        <f>Curves!O120</f>
        <v>0.22499999999999998</v>
      </c>
      <c r="S119" s="48">
        <v>0</v>
      </c>
      <c r="T119" s="48">
        <f>Curves!F120</f>
        <v>0.18</v>
      </c>
      <c r="U119" s="48">
        <v>0</v>
      </c>
      <c r="V119" s="48">
        <f>Curves!H120</f>
        <v>0.18</v>
      </c>
      <c r="W119" s="48">
        <v>0</v>
      </c>
      <c r="X119" s="48">
        <f>Curves!S120</f>
        <v>0.17499999999999999</v>
      </c>
      <c r="Y119" s="48">
        <v>0</v>
      </c>
      <c r="Z119" s="48">
        <f>Curves!K120</f>
        <v>0.18</v>
      </c>
      <c r="AA119" s="48">
        <v>0</v>
      </c>
      <c r="AB119" s="48">
        <f>Curves!G120</f>
        <v>0.14499999999999999</v>
      </c>
      <c r="AC119" s="48">
        <v>0</v>
      </c>
      <c r="AD119" s="48">
        <f>Curves!R120</f>
        <v>0.17499999999999999</v>
      </c>
      <c r="AE119" s="48">
        <v>5.0000000000000001E-3</v>
      </c>
      <c r="AF119" s="48">
        <f>Curves!N120</f>
        <v>0.20499999999999999</v>
      </c>
      <c r="AG119" s="48">
        <v>5.0000000000000001E-3</v>
      </c>
      <c r="AH119" s="48">
        <f>Curves!J120</f>
        <v>0.18</v>
      </c>
      <c r="AI119" s="48">
        <v>5.0000000000000001E-3</v>
      </c>
      <c r="AJ119" s="48">
        <f>Curves!E120</f>
        <v>0.18</v>
      </c>
      <c r="AK119" s="48">
        <f>Curves!M120</f>
        <v>0.20499999999999999</v>
      </c>
      <c r="AL119" s="48">
        <f>Curves!Q120</f>
        <v>0.17499999999999999</v>
      </c>
      <c r="AM119" s="48">
        <f>Curves!AC120</f>
        <v>0.22999999999999998</v>
      </c>
      <c r="AN119" s="48">
        <f>Curves!AQ120</f>
        <v>0</v>
      </c>
      <c r="AO119" s="48">
        <f>Curves!AD120</f>
        <v>-0.65</v>
      </c>
      <c r="AP119" s="48">
        <f>Curves!AP120</f>
        <v>0.155</v>
      </c>
      <c r="AQ119" s="48">
        <f>Curves!AA120</f>
        <v>0.16999999999999998</v>
      </c>
      <c r="AR119" s="48">
        <f>Curves!AG120</f>
        <v>0</v>
      </c>
      <c r="AS119" s="48">
        <f>Curves!Y120</f>
        <v>0.16999999999999998</v>
      </c>
      <c r="AT119" s="48">
        <f>Curves!AJ120</f>
        <v>0</v>
      </c>
      <c r="AU119" s="48">
        <f>Curves!AB120</f>
        <v>0.22999999999999998</v>
      </c>
      <c r="AV119" s="48">
        <f>Curves!AH120</f>
        <v>0</v>
      </c>
      <c r="AW119" s="48">
        <f>Curves!Z120</f>
        <v>0.08</v>
      </c>
      <c r="AX119" s="48">
        <f>Curves!AI120</f>
        <v>5.0000000000000001E-3</v>
      </c>
      <c r="AY119" s="48">
        <f>Curves!Z120</f>
        <v>0.08</v>
      </c>
      <c r="AZ119" s="48">
        <f>Curves!AK120</f>
        <v>5.0000000000000001E-3</v>
      </c>
      <c r="BA119" s="48">
        <f>Curves!Z120</f>
        <v>0.08</v>
      </c>
      <c r="BB119" s="48">
        <f>Curves!AL120</f>
        <v>0.04</v>
      </c>
      <c r="BC119" s="48">
        <f>Curves!Z120</f>
        <v>0.08</v>
      </c>
      <c r="BD119" s="48">
        <f>Curves!AO120</f>
        <v>0</v>
      </c>
      <c r="BE119" s="48">
        <f>Curves!AC120</f>
        <v>0.22999999999999998</v>
      </c>
      <c r="BF119" s="48">
        <f>Curves!AR120</f>
        <v>0.04</v>
      </c>
      <c r="BG119" s="48">
        <f>Curves!Z120</f>
        <v>0.08</v>
      </c>
      <c r="BH119" s="48">
        <f>Curves!AM120</f>
        <v>7.4999999999999997E-3</v>
      </c>
      <c r="BI119" s="48">
        <f t="shared" si="13"/>
        <v>0.16999999999999998</v>
      </c>
      <c r="BJ119" s="48">
        <f t="shared" si="14"/>
        <v>0</v>
      </c>
      <c r="BK119" s="48">
        <v>0</v>
      </c>
      <c r="BL119" s="48">
        <f t="shared" si="15"/>
        <v>0.18</v>
      </c>
      <c r="BM119" s="48">
        <v>0</v>
      </c>
      <c r="BN119" s="48">
        <f t="shared" si="16"/>
        <v>0.22499999999999998</v>
      </c>
      <c r="BO119" s="48">
        <f t="shared" si="17"/>
        <v>0.01</v>
      </c>
      <c r="BP119" s="48">
        <v>0</v>
      </c>
      <c r="BQ119" s="48">
        <f t="shared" si="18"/>
        <v>0.16999999999999998</v>
      </c>
      <c r="BR119" s="48">
        <f t="shared" si="19"/>
        <v>0.16999999999999998</v>
      </c>
      <c r="BS119" s="48">
        <f t="shared" si="20"/>
        <v>0.18</v>
      </c>
      <c r="BT119" s="48">
        <f>Curves!AE120</f>
        <v>0</v>
      </c>
      <c r="BU119" s="48">
        <v>0</v>
      </c>
      <c r="BV119" s="48">
        <f t="shared" si="21"/>
        <v>0.08</v>
      </c>
      <c r="BW119" s="48">
        <f>Curves!AN120</f>
        <v>0</v>
      </c>
      <c r="BX119" s="48">
        <f t="shared" si="22"/>
        <v>0.16999999999999998</v>
      </c>
      <c r="BY119" s="48">
        <f>Curves!AS120</f>
        <v>0</v>
      </c>
      <c r="BZ119" s="48">
        <f t="shared" si="24"/>
        <v>0.08</v>
      </c>
      <c r="CA119" s="48">
        <f t="shared" si="25"/>
        <v>0.04</v>
      </c>
      <c r="CB119" s="48"/>
      <c r="CC119" s="48"/>
      <c r="CD119" s="49"/>
      <c r="CE119" s="48"/>
      <c r="CF119" s="49"/>
      <c r="CG119" s="48"/>
      <c r="CH119" s="48"/>
      <c r="CI119" s="48"/>
      <c r="CJ119" s="48"/>
      <c r="CK119" s="48"/>
    </row>
    <row r="120" spans="1:89">
      <c r="A120">
        <v>0.48454081290229367</v>
      </c>
      <c r="B120" t="str">
        <f t="shared" si="23"/>
        <v>0.1700.1700.16500.1950-0.0300.02500.1700.21500.1700.1700.16500.1700.13500.1650.0050.1950.0050.170.0050.170.1950.1650.220-0.650.1550.1600.1600.2200.070.0050.070.0050.070.040.0700.220.040.070.00750.16000.1700.2150.0100.160.160.17000.0700.1600.070.04</v>
      </c>
      <c r="C120" s="21">
        <v>40330</v>
      </c>
      <c r="D120" s="48">
        <f>Curves!D121</f>
        <v>0.17</v>
      </c>
      <c r="E120" s="48">
        <v>0</v>
      </c>
      <c r="F120" s="48">
        <f>Curves!I121</f>
        <v>0.17</v>
      </c>
      <c r="G120" s="48">
        <v>0</v>
      </c>
      <c r="H120" s="48">
        <f>Curves!P121</f>
        <v>0.16500000000000001</v>
      </c>
      <c r="I120" s="48">
        <v>0</v>
      </c>
      <c r="J120" s="48">
        <f>Curves!L121</f>
        <v>0.19500000000000001</v>
      </c>
      <c r="K120" s="48">
        <v>0</v>
      </c>
      <c r="L120" s="48">
        <f>Curves!U121</f>
        <v>-0.03</v>
      </c>
      <c r="M120" s="48">
        <v>0</v>
      </c>
      <c r="N120" s="48">
        <f>Curves!V121</f>
        <v>2.5000000000000001E-2</v>
      </c>
      <c r="O120" s="48">
        <v>0</v>
      </c>
      <c r="P120" s="48">
        <f>Curves!W121</f>
        <v>0.17</v>
      </c>
      <c r="Q120" s="48">
        <v>0</v>
      </c>
      <c r="R120" s="48">
        <f>Curves!O121</f>
        <v>0.215</v>
      </c>
      <c r="S120" s="48">
        <v>0</v>
      </c>
      <c r="T120" s="48">
        <f>Curves!F121</f>
        <v>0.17</v>
      </c>
      <c r="U120" s="48">
        <v>0</v>
      </c>
      <c r="V120" s="48">
        <f>Curves!H121</f>
        <v>0.17</v>
      </c>
      <c r="W120" s="48">
        <v>0</v>
      </c>
      <c r="X120" s="48">
        <f>Curves!S121</f>
        <v>0.16500000000000001</v>
      </c>
      <c r="Y120" s="48">
        <v>0</v>
      </c>
      <c r="Z120" s="48">
        <f>Curves!K121</f>
        <v>0.17</v>
      </c>
      <c r="AA120" s="48">
        <v>0</v>
      </c>
      <c r="AB120" s="48">
        <f>Curves!G121</f>
        <v>0.13500000000000001</v>
      </c>
      <c r="AC120" s="48">
        <v>0</v>
      </c>
      <c r="AD120" s="48">
        <f>Curves!R121</f>
        <v>0.16500000000000001</v>
      </c>
      <c r="AE120" s="48">
        <v>5.0000000000000001E-3</v>
      </c>
      <c r="AF120" s="48">
        <f>Curves!N121</f>
        <v>0.19500000000000001</v>
      </c>
      <c r="AG120" s="48">
        <v>5.0000000000000001E-3</v>
      </c>
      <c r="AH120" s="48">
        <f>Curves!J121</f>
        <v>0.17</v>
      </c>
      <c r="AI120" s="48">
        <v>5.0000000000000001E-3</v>
      </c>
      <c r="AJ120" s="48">
        <f>Curves!E121</f>
        <v>0.17</v>
      </c>
      <c r="AK120" s="48">
        <f>Curves!M121</f>
        <v>0.19500000000000001</v>
      </c>
      <c r="AL120" s="48">
        <f>Curves!Q121</f>
        <v>0.16500000000000001</v>
      </c>
      <c r="AM120" s="48">
        <f>Curves!AC121</f>
        <v>0.22</v>
      </c>
      <c r="AN120" s="48">
        <f>Curves!AQ121</f>
        <v>0</v>
      </c>
      <c r="AO120" s="48">
        <f>Curves!AD121</f>
        <v>-0.65</v>
      </c>
      <c r="AP120" s="48">
        <f>Curves!AP121</f>
        <v>0.155</v>
      </c>
      <c r="AQ120" s="48">
        <f>Curves!AA121</f>
        <v>0.16</v>
      </c>
      <c r="AR120" s="48">
        <f>Curves!AG121</f>
        <v>0</v>
      </c>
      <c r="AS120" s="48">
        <f>Curves!Y121</f>
        <v>0.16</v>
      </c>
      <c r="AT120" s="48">
        <f>Curves!AJ121</f>
        <v>0</v>
      </c>
      <c r="AU120" s="48">
        <f>Curves!AB121</f>
        <v>0.22</v>
      </c>
      <c r="AV120" s="48">
        <f>Curves!AH121</f>
        <v>0</v>
      </c>
      <c r="AW120" s="48">
        <f>Curves!Z121</f>
        <v>7.0000000000000007E-2</v>
      </c>
      <c r="AX120" s="48">
        <f>Curves!AI121</f>
        <v>5.0000000000000001E-3</v>
      </c>
      <c r="AY120" s="48">
        <f>Curves!Z121</f>
        <v>7.0000000000000007E-2</v>
      </c>
      <c r="AZ120" s="48">
        <f>Curves!AK121</f>
        <v>5.0000000000000001E-3</v>
      </c>
      <c r="BA120" s="48">
        <f>Curves!Z121</f>
        <v>7.0000000000000007E-2</v>
      </c>
      <c r="BB120" s="48">
        <f>Curves!AL121</f>
        <v>0.04</v>
      </c>
      <c r="BC120" s="48">
        <f>Curves!Z121</f>
        <v>7.0000000000000007E-2</v>
      </c>
      <c r="BD120" s="48">
        <f>Curves!AO121</f>
        <v>0</v>
      </c>
      <c r="BE120" s="48">
        <f>Curves!AC121</f>
        <v>0.22</v>
      </c>
      <c r="BF120" s="48">
        <f>Curves!AR121</f>
        <v>0.04</v>
      </c>
      <c r="BG120" s="48">
        <f>Curves!Z121</f>
        <v>7.0000000000000007E-2</v>
      </c>
      <c r="BH120" s="48">
        <f>Curves!AM121</f>
        <v>7.4999999999999997E-3</v>
      </c>
      <c r="BI120" s="48">
        <f t="shared" si="13"/>
        <v>0.16</v>
      </c>
      <c r="BJ120" s="48">
        <f t="shared" si="14"/>
        <v>0</v>
      </c>
      <c r="BK120" s="48">
        <v>0</v>
      </c>
      <c r="BL120" s="48">
        <f t="shared" si="15"/>
        <v>0.17</v>
      </c>
      <c r="BM120" s="48">
        <v>0</v>
      </c>
      <c r="BN120" s="48">
        <f t="shared" si="16"/>
        <v>0.215</v>
      </c>
      <c r="BO120" s="48">
        <f t="shared" si="17"/>
        <v>0.01</v>
      </c>
      <c r="BP120" s="48">
        <v>0</v>
      </c>
      <c r="BQ120" s="48">
        <f t="shared" si="18"/>
        <v>0.16</v>
      </c>
      <c r="BR120" s="48">
        <f t="shared" si="19"/>
        <v>0.16</v>
      </c>
      <c r="BS120" s="48">
        <f t="shared" si="20"/>
        <v>0.17</v>
      </c>
      <c r="BT120" s="48">
        <f>Curves!AE121</f>
        <v>0</v>
      </c>
      <c r="BU120" s="48">
        <v>0</v>
      </c>
      <c r="BV120" s="48">
        <f t="shared" si="21"/>
        <v>7.0000000000000007E-2</v>
      </c>
      <c r="BW120" s="48">
        <f>Curves!AN121</f>
        <v>0</v>
      </c>
      <c r="BX120" s="48">
        <f t="shared" si="22"/>
        <v>0.16</v>
      </c>
      <c r="BY120" s="48">
        <f>Curves!AS121</f>
        <v>0</v>
      </c>
      <c r="BZ120" s="48">
        <f t="shared" si="24"/>
        <v>7.0000000000000007E-2</v>
      </c>
      <c r="CA120" s="48">
        <f t="shared" si="25"/>
        <v>0.04</v>
      </c>
      <c r="CB120" s="48"/>
      <c r="CC120" s="48"/>
      <c r="CD120" s="49"/>
      <c r="CE120" s="48"/>
      <c r="CF120" s="49"/>
      <c r="CG120" s="48"/>
      <c r="CH120" s="48"/>
      <c r="CI120" s="48"/>
      <c r="CJ120" s="48"/>
      <c r="CK120" s="48"/>
    </row>
    <row r="121" spans="1:89">
      <c r="A121">
        <v>0.48166598518981579</v>
      </c>
      <c r="B121" t="str">
        <f t="shared" si="23"/>
        <v>0.1700.1700.16500.1950-0.0300.02500.1700.21500.1700.1700.16500.1700.13500.1650.0050.1950.0050.170.0050.170.1950.1650.220-0.650.1550.1600.1600.2200.070.0050.070.0050.070.040.0700.220.040.070.010.16000.1700.2150.0100.160.160.17000.0700.1600.070.04</v>
      </c>
      <c r="C121" s="21">
        <v>40360</v>
      </c>
      <c r="D121" s="48">
        <f>Curves!D122</f>
        <v>0.17</v>
      </c>
      <c r="E121" s="48">
        <v>0</v>
      </c>
      <c r="F121" s="48">
        <f>Curves!I122</f>
        <v>0.17</v>
      </c>
      <c r="G121" s="48">
        <v>0</v>
      </c>
      <c r="H121" s="48">
        <f>Curves!P122</f>
        <v>0.16500000000000001</v>
      </c>
      <c r="I121" s="48">
        <v>0</v>
      </c>
      <c r="J121" s="48">
        <f>Curves!L122</f>
        <v>0.19500000000000001</v>
      </c>
      <c r="K121" s="48">
        <v>0</v>
      </c>
      <c r="L121" s="48">
        <f>Curves!U122</f>
        <v>-0.03</v>
      </c>
      <c r="M121" s="48">
        <v>0</v>
      </c>
      <c r="N121" s="48">
        <f>Curves!V122</f>
        <v>2.5000000000000001E-2</v>
      </c>
      <c r="O121" s="48">
        <v>0</v>
      </c>
      <c r="P121" s="48">
        <f>Curves!W122</f>
        <v>0.17</v>
      </c>
      <c r="Q121" s="48">
        <v>0</v>
      </c>
      <c r="R121" s="48">
        <f>Curves!O122</f>
        <v>0.215</v>
      </c>
      <c r="S121" s="48">
        <v>0</v>
      </c>
      <c r="T121" s="48">
        <f>Curves!F122</f>
        <v>0.17</v>
      </c>
      <c r="U121" s="48">
        <v>0</v>
      </c>
      <c r="V121" s="48">
        <f>Curves!H122</f>
        <v>0.17</v>
      </c>
      <c r="W121" s="48">
        <v>0</v>
      </c>
      <c r="X121" s="48">
        <f>Curves!S122</f>
        <v>0.16500000000000001</v>
      </c>
      <c r="Y121" s="48">
        <v>0</v>
      </c>
      <c r="Z121" s="48">
        <f>Curves!K122</f>
        <v>0.17</v>
      </c>
      <c r="AA121" s="48">
        <v>0</v>
      </c>
      <c r="AB121" s="48">
        <f>Curves!G122</f>
        <v>0.13500000000000001</v>
      </c>
      <c r="AC121" s="48">
        <v>0</v>
      </c>
      <c r="AD121" s="48">
        <f>Curves!R122</f>
        <v>0.16500000000000001</v>
      </c>
      <c r="AE121" s="48">
        <v>5.0000000000000001E-3</v>
      </c>
      <c r="AF121" s="48">
        <f>Curves!N122</f>
        <v>0.19500000000000001</v>
      </c>
      <c r="AG121" s="48">
        <v>5.0000000000000001E-3</v>
      </c>
      <c r="AH121" s="48">
        <f>Curves!J122</f>
        <v>0.17</v>
      </c>
      <c r="AI121" s="48">
        <v>5.0000000000000001E-3</v>
      </c>
      <c r="AJ121" s="48">
        <f>Curves!E122</f>
        <v>0.17</v>
      </c>
      <c r="AK121" s="48">
        <f>Curves!M122</f>
        <v>0.19500000000000001</v>
      </c>
      <c r="AL121" s="48">
        <f>Curves!Q122</f>
        <v>0.16500000000000001</v>
      </c>
      <c r="AM121" s="48">
        <f>Curves!AC122</f>
        <v>0.22</v>
      </c>
      <c r="AN121" s="48">
        <f>Curves!AQ122</f>
        <v>0</v>
      </c>
      <c r="AO121" s="48">
        <f>Curves!AD122</f>
        <v>-0.65</v>
      </c>
      <c r="AP121" s="48">
        <f>Curves!AP122</f>
        <v>0.155</v>
      </c>
      <c r="AQ121" s="48">
        <f>Curves!AA122</f>
        <v>0.16</v>
      </c>
      <c r="AR121" s="48">
        <f>Curves!AG122</f>
        <v>0</v>
      </c>
      <c r="AS121" s="48">
        <f>Curves!Y122</f>
        <v>0.16</v>
      </c>
      <c r="AT121" s="48">
        <f>Curves!AJ122</f>
        <v>0</v>
      </c>
      <c r="AU121" s="48">
        <f>Curves!AB122</f>
        <v>0.22</v>
      </c>
      <c r="AV121" s="48">
        <f>Curves!AH122</f>
        <v>0</v>
      </c>
      <c r="AW121" s="48">
        <f>Curves!Z122</f>
        <v>7.0000000000000007E-2</v>
      </c>
      <c r="AX121" s="48">
        <f>Curves!AI122</f>
        <v>5.0000000000000001E-3</v>
      </c>
      <c r="AY121" s="48">
        <f>Curves!Z122</f>
        <v>7.0000000000000007E-2</v>
      </c>
      <c r="AZ121" s="48">
        <f>Curves!AK122</f>
        <v>5.0000000000000001E-3</v>
      </c>
      <c r="BA121" s="48">
        <f>Curves!Z122</f>
        <v>7.0000000000000007E-2</v>
      </c>
      <c r="BB121" s="48">
        <f>Curves!AL122</f>
        <v>0.04</v>
      </c>
      <c r="BC121" s="48">
        <f>Curves!Z122</f>
        <v>7.0000000000000007E-2</v>
      </c>
      <c r="BD121" s="48">
        <f>Curves!AO122</f>
        <v>0</v>
      </c>
      <c r="BE121" s="48">
        <f>Curves!AC122</f>
        <v>0.22</v>
      </c>
      <c r="BF121" s="48">
        <f>Curves!AR122</f>
        <v>0.04</v>
      </c>
      <c r="BG121" s="48">
        <f>Curves!Z122</f>
        <v>7.0000000000000007E-2</v>
      </c>
      <c r="BH121" s="48">
        <f>Curves!AM122</f>
        <v>0.01</v>
      </c>
      <c r="BI121" s="48">
        <f t="shared" si="13"/>
        <v>0.16</v>
      </c>
      <c r="BJ121" s="48">
        <f t="shared" si="14"/>
        <v>0</v>
      </c>
      <c r="BK121" s="48">
        <v>0</v>
      </c>
      <c r="BL121" s="48">
        <f t="shared" si="15"/>
        <v>0.17</v>
      </c>
      <c r="BM121" s="48">
        <v>0</v>
      </c>
      <c r="BN121" s="48">
        <f t="shared" si="16"/>
        <v>0.215</v>
      </c>
      <c r="BO121" s="48">
        <f t="shared" si="17"/>
        <v>0.01</v>
      </c>
      <c r="BP121" s="48">
        <v>0</v>
      </c>
      <c r="BQ121" s="48">
        <f t="shared" si="18"/>
        <v>0.16</v>
      </c>
      <c r="BR121" s="48">
        <f t="shared" si="19"/>
        <v>0.16</v>
      </c>
      <c r="BS121" s="48">
        <f t="shared" si="20"/>
        <v>0.17</v>
      </c>
      <c r="BT121" s="48">
        <f>Curves!AE122</f>
        <v>0</v>
      </c>
      <c r="BU121" s="48">
        <v>0</v>
      </c>
      <c r="BV121" s="48">
        <f t="shared" si="21"/>
        <v>7.0000000000000007E-2</v>
      </c>
      <c r="BW121" s="48">
        <f>Curves!AN122</f>
        <v>0</v>
      </c>
      <c r="BX121" s="48">
        <f t="shared" si="22"/>
        <v>0.16</v>
      </c>
      <c r="BY121" s="48">
        <f>Curves!AS122</f>
        <v>0</v>
      </c>
      <c r="BZ121" s="48">
        <f t="shared" si="24"/>
        <v>7.0000000000000007E-2</v>
      </c>
      <c r="CA121" s="48">
        <f t="shared" si="25"/>
        <v>0.04</v>
      </c>
      <c r="CB121" s="48"/>
      <c r="CC121" s="48"/>
      <c r="CD121" s="49"/>
      <c r="CE121" s="48"/>
      <c r="CF121" s="49"/>
      <c r="CG121" s="48"/>
      <c r="CH121" s="48"/>
      <c r="CI121" s="48"/>
      <c r="CJ121" s="48"/>
      <c r="CK121" s="48"/>
    </row>
    <row r="122" spans="1:89">
      <c r="A122">
        <v>0.47869546160343551</v>
      </c>
      <c r="B122" t="str">
        <f t="shared" si="23"/>
        <v>0.1700.1700.16500.1950-0.0300.02500.1700.21500.1700.1700.16500.1700.13500.1650.0050.1950.0050.170.0050.170.1950.1650.220-0.650.1550.1600.1600.2200.070.0050.070.0050.070.040.0700.220.040.070.01250.16000.1700.2150.0100.160.160.17000.0700.1600.070.04</v>
      </c>
      <c r="C122" s="21">
        <v>40391</v>
      </c>
      <c r="D122" s="48">
        <f>Curves!D123</f>
        <v>0.17</v>
      </c>
      <c r="E122" s="48">
        <v>0</v>
      </c>
      <c r="F122" s="48">
        <f>Curves!I123</f>
        <v>0.17</v>
      </c>
      <c r="G122" s="48">
        <v>0</v>
      </c>
      <c r="H122" s="48">
        <f>Curves!P123</f>
        <v>0.16500000000000001</v>
      </c>
      <c r="I122" s="48">
        <v>0</v>
      </c>
      <c r="J122" s="48">
        <f>Curves!L123</f>
        <v>0.19500000000000001</v>
      </c>
      <c r="K122" s="48">
        <v>0</v>
      </c>
      <c r="L122" s="48">
        <f>Curves!U123</f>
        <v>-0.03</v>
      </c>
      <c r="M122" s="48">
        <v>0</v>
      </c>
      <c r="N122" s="48">
        <f>Curves!V123</f>
        <v>2.5000000000000001E-2</v>
      </c>
      <c r="O122" s="48">
        <v>0</v>
      </c>
      <c r="P122" s="48">
        <f>Curves!W123</f>
        <v>0.17</v>
      </c>
      <c r="Q122" s="48">
        <v>0</v>
      </c>
      <c r="R122" s="48">
        <f>Curves!O123</f>
        <v>0.215</v>
      </c>
      <c r="S122" s="48">
        <v>0</v>
      </c>
      <c r="T122" s="48">
        <f>Curves!F123</f>
        <v>0.17</v>
      </c>
      <c r="U122" s="48">
        <v>0</v>
      </c>
      <c r="V122" s="48">
        <f>Curves!H123</f>
        <v>0.17</v>
      </c>
      <c r="W122" s="48">
        <v>0</v>
      </c>
      <c r="X122" s="48">
        <f>Curves!S123</f>
        <v>0.16500000000000001</v>
      </c>
      <c r="Y122" s="48">
        <v>0</v>
      </c>
      <c r="Z122" s="48">
        <f>Curves!K123</f>
        <v>0.17</v>
      </c>
      <c r="AA122" s="48">
        <v>0</v>
      </c>
      <c r="AB122" s="48">
        <f>Curves!G123</f>
        <v>0.13500000000000001</v>
      </c>
      <c r="AC122" s="48">
        <v>0</v>
      </c>
      <c r="AD122" s="48">
        <f>Curves!R123</f>
        <v>0.16500000000000001</v>
      </c>
      <c r="AE122" s="48">
        <v>5.0000000000000001E-3</v>
      </c>
      <c r="AF122" s="48">
        <f>Curves!N123</f>
        <v>0.19500000000000001</v>
      </c>
      <c r="AG122" s="48">
        <v>5.0000000000000001E-3</v>
      </c>
      <c r="AH122" s="48">
        <f>Curves!J123</f>
        <v>0.17</v>
      </c>
      <c r="AI122" s="48">
        <v>5.0000000000000001E-3</v>
      </c>
      <c r="AJ122" s="48">
        <f>Curves!E123</f>
        <v>0.17</v>
      </c>
      <c r="AK122" s="48">
        <f>Curves!M123</f>
        <v>0.19500000000000001</v>
      </c>
      <c r="AL122" s="48">
        <f>Curves!Q123</f>
        <v>0.16500000000000001</v>
      </c>
      <c r="AM122" s="48">
        <f>Curves!AC123</f>
        <v>0.22</v>
      </c>
      <c r="AN122" s="48">
        <f>Curves!AQ123</f>
        <v>0</v>
      </c>
      <c r="AO122" s="48">
        <f>Curves!AD123</f>
        <v>-0.65</v>
      </c>
      <c r="AP122" s="48">
        <f>Curves!AP123</f>
        <v>0.155</v>
      </c>
      <c r="AQ122" s="48">
        <f>Curves!AA123</f>
        <v>0.16</v>
      </c>
      <c r="AR122" s="48">
        <f>Curves!AG123</f>
        <v>0</v>
      </c>
      <c r="AS122" s="48">
        <f>Curves!Y123</f>
        <v>0.16</v>
      </c>
      <c r="AT122" s="48">
        <f>Curves!AJ123</f>
        <v>0</v>
      </c>
      <c r="AU122" s="48">
        <f>Curves!AB123</f>
        <v>0.22</v>
      </c>
      <c r="AV122" s="48">
        <f>Curves!AH123</f>
        <v>0</v>
      </c>
      <c r="AW122" s="48">
        <f>Curves!Z123</f>
        <v>7.0000000000000007E-2</v>
      </c>
      <c r="AX122" s="48">
        <f>Curves!AI123</f>
        <v>5.0000000000000001E-3</v>
      </c>
      <c r="AY122" s="48">
        <f>Curves!Z123</f>
        <v>7.0000000000000007E-2</v>
      </c>
      <c r="AZ122" s="48">
        <f>Curves!AK123</f>
        <v>5.0000000000000001E-3</v>
      </c>
      <c r="BA122" s="48">
        <f>Curves!Z123</f>
        <v>7.0000000000000007E-2</v>
      </c>
      <c r="BB122" s="48">
        <f>Curves!AL123</f>
        <v>0.04</v>
      </c>
      <c r="BC122" s="48">
        <f>Curves!Z123</f>
        <v>7.0000000000000007E-2</v>
      </c>
      <c r="BD122" s="48">
        <f>Curves!AO123</f>
        <v>0</v>
      </c>
      <c r="BE122" s="48">
        <f>Curves!AC123</f>
        <v>0.22</v>
      </c>
      <c r="BF122" s="48">
        <f>Curves!AR123</f>
        <v>0.04</v>
      </c>
      <c r="BG122" s="48">
        <f>Curves!Z123</f>
        <v>7.0000000000000007E-2</v>
      </c>
      <c r="BH122" s="48">
        <f>Curves!AM123</f>
        <v>1.2500000000000001E-2</v>
      </c>
      <c r="BI122" s="48">
        <f t="shared" si="13"/>
        <v>0.16</v>
      </c>
      <c r="BJ122" s="48">
        <f t="shared" si="14"/>
        <v>0</v>
      </c>
      <c r="BK122" s="48">
        <v>0</v>
      </c>
      <c r="BL122" s="48">
        <f t="shared" si="15"/>
        <v>0.17</v>
      </c>
      <c r="BM122" s="48">
        <v>0</v>
      </c>
      <c r="BN122" s="48">
        <f t="shared" si="16"/>
        <v>0.215</v>
      </c>
      <c r="BO122" s="48">
        <f t="shared" si="17"/>
        <v>0.01</v>
      </c>
      <c r="BP122" s="48">
        <v>0</v>
      </c>
      <c r="BQ122" s="48">
        <f t="shared" si="18"/>
        <v>0.16</v>
      </c>
      <c r="BR122" s="48">
        <f t="shared" si="19"/>
        <v>0.16</v>
      </c>
      <c r="BS122" s="48">
        <f t="shared" si="20"/>
        <v>0.17</v>
      </c>
      <c r="BT122" s="48">
        <f>Curves!AE123</f>
        <v>0</v>
      </c>
      <c r="BU122" s="48">
        <v>0</v>
      </c>
      <c r="BV122" s="48">
        <f t="shared" si="21"/>
        <v>7.0000000000000007E-2</v>
      </c>
      <c r="BW122" s="48">
        <f>Curves!AN123</f>
        <v>0</v>
      </c>
      <c r="BX122" s="48">
        <f t="shared" si="22"/>
        <v>0.16</v>
      </c>
      <c r="BY122" s="48">
        <f>Curves!AS123</f>
        <v>0</v>
      </c>
      <c r="BZ122" s="48">
        <f t="shared" si="24"/>
        <v>7.0000000000000007E-2</v>
      </c>
      <c r="CA122" s="48">
        <f t="shared" si="25"/>
        <v>0.04</v>
      </c>
      <c r="CB122" s="48"/>
      <c r="CC122" s="48"/>
      <c r="CD122" s="49"/>
      <c r="CE122" s="48"/>
      <c r="CF122" s="49"/>
      <c r="CG122" s="48"/>
      <c r="CH122" s="48"/>
      <c r="CI122" s="48"/>
      <c r="CJ122" s="48"/>
      <c r="CK122" s="48"/>
    </row>
    <row r="123" spans="1:89">
      <c r="A123">
        <v>0.47574298567816675</v>
      </c>
      <c r="B123" t="str">
        <f t="shared" si="23"/>
        <v>0.1900.1900.18500.2150-0.0100.04500.1900.23500.1900.1900.18500.1900.15500.1850.0050.2150.0050.190.0050.190.2150.1850.240-0.650.1550.1800.1800.2400.090.0050.090.0050.090.040.0900.240.040.090.01250.18000.1900.2350.0100.180.180.19000.0900.1800.090.04</v>
      </c>
      <c r="C123" s="21">
        <v>40422</v>
      </c>
      <c r="D123" s="48">
        <f>Curves!D124</f>
        <v>0.19</v>
      </c>
      <c r="E123" s="48">
        <v>0</v>
      </c>
      <c r="F123" s="48">
        <f>Curves!I124</f>
        <v>0.19</v>
      </c>
      <c r="G123" s="48">
        <v>0</v>
      </c>
      <c r="H123" s="48">
        <f>Curves!P124</f>
        <v>0.185</v>
      </c>
      <c r="I123" s="48">
        <v>0</v>
      </c>
      <c r="J123" s="48">
        <f>Curves!L124</f>
        <v>0.215</v>
      </c>
      <c r="K123" s="48">
        <v>0</v>
      </c>
      <c r="L123" s="48">
        <f>Curves!U124</f>
        <v>-1.0000000000000009E-2</v>
      </c>
      <c r="M123" s="48">
        <v>0</v>
      </c>
      <c r="N123" s="48">
        <f>Curves!V124</f>
        <v>4.4999999999999991E-2</v>
      </c>
      <c r="O123" s="48">
        <v>0</v>
      </c>
      <c r="P123" s="48">
        <f>Curves!W124</f>
        <v>0.19</v>
      </c>
      <c r="Q123" s="48">
        <v>0</v>
      </c>
      <c r="R123" s="48">
        <f>Curves!O124</f>
        <v>0.23499999999999999</v>
      </c>
      <c r="S123" s="48">
        <v>0</v>
      </c>
      <c r="T123" s="48">
        <f>Curves!F124</f>
        <v>0.19</v>
      </c>
      <c r="U123" s="48">
        <v>0</v>
      </c>
      <c r="V123" s="48">
        <f>Curves!H124</f>
        <v>0.19</v>
      </c>
      <c r="W123" s="48">
        <v>0</v>
      </c>
      <c r="X123" s="48">
        <f>Curves!S124</f>
        <v>0.185</v>
      </c>
      <c r="Y123" s="48">
        <v>0</v>
      </c>
      <c r="Z123" s="48">
        <f>Curves!K124</f>
        <v>0.19</v>
      </c>
      <c r="AA123" s="48">
        <v>0</v>
      </c>
      <c r="AB123" s="48">
        <f>Curves!G124</f>
        <v>0.155</v>
      </c>
      <c r="AC123" s="48">
        <v>0</v>
      </c>
      <c r="AD123" s="48">
        <f>Curves!R124</f>
        <v>0.185</v>
      </c>
      <c r="AE123" s="48">
        <v>5.0000000000000001E-3</v>
      </c>
      <c r="AF123" s="48">
        <f>Curves!N124</f>
        <v>0.215</v>
      </c>
      <c r="AG123" s="48">
        <v>5.0000000000000001E-3</v>
      </c>
      <c r="AH123" s="48">
        <f>Curves!J124</f>
        <v>0.19</v>
      </c>
      <c r="AI123" s="48">
        <v>5.0000000000000001E-3</v>
      </c>
      <c r="AJ123" s="48">
        <f>Curves!E124</f>
        <v>0.19</v>
      </c>
      <c r="AK123" s="48">
        <f>Curves!M124</f>
        <v>0.215</v>
      </c>
      <c r="AL123" s="48">
        <f>Curves!Q124</f>
        <v>0.185</v>
      </c>
      <c r="AM123" s="48">
        <f>Curves!AC124</f>
        <v>0.24</v>
      </c>
      <c r="AN123" s="48">
        <f>Curves!AQ124</f>
        <v>0</v>
      </c>
      <c r="AO123" s="48">
        <f>Curves!AD124</f>
        <v>-0.65</v>
      </c>
      <c r="AP123" s="48">
        <f>Curves!AP124</f>
        <v>0.155</v>
      </c>
      <c r="AQ123" s="48">
        <f>Curves!AA124</f>
        <v>0.18</v>
      </c>
      <c r="AR123" s="48">
        <f>Curves!AG124</f>
        <v>0</v>
      </c>
      <c r="AS123" s="48">
        <f>Curves!Y124</f>
        <v>0.18</v>
      </c>
      <c r="AT123" s="48">
        <f>Curves!AJ124</f>
        <v>0</v>
      </c>
      <c r="AU123" s="48">
        <f>Curves!AB124</f>
        <v>0.24</v>
      </c>
      <c r="AV123" s="48">
        <f>Curves!AH124</f>
        <v>0</v>
      </c>
      <c r="AW123" s="48">
        <f>Curves!Z124</f>
        <v>0.09</v>
      </c>
      <c r="AX123" s="48">
        <f>Curves!AI124</f>
        <v>5.0000000000000001E-3</v>
      </c>
      <c r="AY123" s="48">
        <f>Curves!Z124</f>
        <v>0.09</v>
      </c>
      <c r="AZ123" s="48">
        <f>Curves!AK124</f>
        <v>5.0000000000000001E-3</v>
      </c>
      <c r="BA123" s="48">
        <f>Curves!Z124</f>
        <v>0.09</v>
      </c>
      <c r="BB123" s="48">
        <f>Curves!AL124</f>
        <v>0.04</v>
      </c>
      <c r="BC123" s="48">
        <f>Curves!Z124</f>
        <v>0.09</v>
      </c>
      <c r="BD123" s="48">
        <f>Curves!AO124</f>
        <v>0</v>
      </c>
      <c r="BE123" s="48">
        <f>Curves!AC124</f>
        <v>0.24</v>
      </c>
      <c r="BF123" s="48">
        <f>Curves!AR124</f>
        <v>0.04</v>
      </c>
      <c r="BG123" s="48">
        <f>Curves!Z124</f>
        <v>0.09</v>
      </c>
      <c r="BH123" s="48">
        <f>Curves!AM124</f>
        <v>1.2500000000000001E-2</v>
      </c>
      <c r="BI123" s="48">
        <f t="shared" si="13"/>
        <v>0.18</v>
      </c>
      <c r="BJ123" s="48">
        <f t="shared" si="14"/>
        <v>0</v>
      </c>
      <c r="BK123" s="48">
        <v>0</v>
      </c>
      <c r="BL123" s="48">
        <f t="shared" si="15"/>
        <v>0.19</v>
      </c>
      <c r="BM123" s="48">
        <v>0</v>
      </c>
      <c r="BN123" s="48">
        <f t="shared" si="16"/>
        <v>0.23499999999999999</v>
      </c>
      <c r="BO123" s="48">
        <f t="shared" si="17"/>
        <v>0.01</v>
      </c>
      <c r="BP123" s="48">
        <v>0</v>
      </c>
      <c r="BQ123" s="48">
        <f t="shared" si="18"/>
        <v>0.18</v>
      </c>
      <c r="BR123" s="48">
        <f t="shared" si="19"/>
        <v>0.18</v>
      </c>
      <c r="BS123" s="48">
        <f t="shared" si="20"/>
        <v>0.19</v>
      </c>
      <c r="BT123" s="48">
        <f>Curves!AE124</f>
        <v>0</v>
      </c>
      <c r="BU123" s="48">
        <v>0</v>
      </c>
      <c r="BV123" s="48">
        <f t="shared" si="21"/>
        <v>0.09</v>
      </c>
      <c r="BW123" s="48">
        <f>Curves!AN124</f>
        <v>0</v>
      </c>
      <c r="BX123" s="48">
        <f t="shared" si="22"/>
        <v>0.18</v>
      </c>
      <c r="BY123" s="48">
        <f>Curves!AS124</f>
        <v>0</v>
      </c>
      <c r="BZ123" s="48">
        <f t="shared" si="24"/>
        <v>0.09</v>
      </c>
      <c r="CA123" s="48">
        <f t="shared" si="25"/>
        <v>0.04</v>
      </c>
      <c r="CB123" s="48"/>
      <c r="CC123" s="48"/>
      <c r="CD123" s="49"/>
      <c r="CE123" s="48"/>
      <c r="CF123" s="49"/>
      <c r="CG123" s="48"/>
      <c r="CH123" s="48"/>
      <c r="CI123" s="48"/>
      <c r="CJ123" s="48"/>
      <c r="CK123" s="48"/>
    </row>
    <row r="124" spans="1:89">
      <c r="A124">
        <v>0.472902833010521</v>
      </c>
      <c r="B124" t="str">
        <f t="shared" si="23"/>
        <v>0.200.200.19500.2250000.05500.200.24500.200.200.19500.200.16500.1950.0050.2250.0050.20.0050.20.2250.1950.250-0.650.1550.1900.1900.2500.10.0050.10.0050.10.040.100.250.040.10.01250.19000.200.2450.0100.190.190.2000.100.1900.10.04</v>
      </c>
      <c r="C124" s="21">
        <v>40452</v>
      </c>
      <c r="D124" s="48">
        <f>Curves!D125</f>
        <v>0.2</v>
      </c>
      <c r="E124" s="48">
        <v>0</v>
      </c>
      <c r="F124" s="48">
        <f>Curves!I125</f>
        <v>0.2</v>
      </c>
      <c r="G124" s="48">
        <v>0</v>
      </c>
      <c r="H124" s="48">
        <f>Curves!P125</f>
        <v>0.19500000000000001</v>
      </c>
      <c r="I124" s="48">
        <v>0</v>
      </c>
      <c r="J124" s="48">
        <f>Curves!L125</f>
        <v>0.22500000000000001</v>
      </c>
      <c r="K124" s="48">
        <v>0</v>
      </c>
      <c r="L124" s="48">
        <f>Curves!U125</f>
        <v>0</v>
      </c>
      <c r="M124" s="48">
        <v>0</v>
      </c>
      <c r="N124" s="48">
        <f>Curves!V125</f>
        <v>5.5E-2</v>
      </c>
      <c r="O124" s="48">
        <v>0</v>
      </c>
      <c r="P124" s="48">
        <f>Curves!W125</f>
        <v>0.2</v>
      </c>
      <c r="Q124" s="48">
        <v>0</v>
      </c>
      <c r="R124" s="48">
        <f>Curves!O125</f>
        <v>0.245</v>
      </c>
      <c r="S124" s="48">
        <v>0</v>
      </c>
      <c r="T124" s="48">
        <f>Curves!F125</f>
        <v>0.2</v>
      </c>
      <c r="U124" s="48">
        <v>0</v>
      </c>
      <c r="V124" s="48">
        <f>Curves!H125</f>
        <v>0.2</v>
      </c>
      <c r="W124" s="48">
        <v>0</v>
      </c>
      <c r="X124" s="48">
        <f>Curves!S125</f>
        <v>0.19500000000000001</v>
      </c>
      <c r="Y124" s="48">
        <v>0</v>
      </c>
      <c r="Z124" s="48">
        <f>Curves!K125</f>
        <v>0.2</v>
      </c>
      <c r="AA124" s="48">
        <v>0</v>
      </c>
      <c r="AB124" s="48">
        <f>Curves!G125</f>
        <v>0.16500000000000001</v>
      </c>
      <c r="AC124" s="48">
        <v>0</v>
      </c>
      <c r="AD124" s="48">
        <f>Curves!R125</f>
        <v>0.19500000000000001</v>
      </c>
      <c r="AE124" s="48">
        <v>5.0000000000000001E-3</v>
      </c>
      <c r="AF124" s="48">
        <f>Curves!N125</f>
        <v>0.22500000000000001</v>
      </c>
      <c r="AG124" s="48">
        <v>5.0000000000000001E-3</v>
      </c>
      <c r="AH124" s="48">
        <f>Curves!J125</f>
        <v>0.2</v>
      </c>
      <c r="AI124" s="48">
        <v>5.0000000000000001E-3</v>
      </c>
      <c r="AJ124" s="48">
        <f>Curves!E125</f>
        <v>0.2</v>
      </c>
      <c r="AK124" s="48">
        <f>Curves!M125</f>
        <v>0.22500000000000001</v>
      </c>
      <c r="AL124" s="48">
        <f>Curves!Q125</f>
        <v>0.19500000000000001</v>
      </c>
      <c r="AM124" s="48">
        <f>Curves!AC125</f>
        <v>0.25</v>
      </c>
      <c r="AN124" s="48">
        <f>Curves!AQ125</f>
        <v>0</v>
      </c>
      <c r="AO124" s="48">
        <f>Curves!AD125</f>
        <v>-0.65</v>
      </c>
      <c r="AP124" s="48">
        <f>Curves!AP125</f>
        <v>0.155</v>
      </c>
      <c r="AQ124" s="48">
        <f>Curves!AA125</f>
        <v>0.19</v>
      </c>
      <c r="AR124" s="48">
        <f>Curves!AG125</f>
        <v>0</v>
      </c>
      <c r="AS124" s="48">
        <f>Curves!Y125</f>
        <v>0.19</v>
      </c>
      <c r="AT124" s="48">
        <f>Curves!AJ125</f>
        <v>0</v>
      </c>
      <c r="AU124" s="48">
        <f>Curves!AB125</f>
        <v>0.25</v>
      </c>
      <c r="AV124" s="48">
        <f>Curves!AH125</f>
        <v>0</v>
      </c>
      <c r="AW124" s="48">
        <f>Curves!Z125</f>
        <v>0.1</v>
      </c>
      <c r="AX124" s="48">
        <f>Curves!AI125</f>
        <v>5.0000000000000001E-3</v>
      </c>
      <c r="AY124" s="48">
        <f>Curves!Z125</f>
        <v>0.1</v>
      </c>
      <c r="AZ124" s="48">
        <f>Curves!AK125</f>
        <v>5.0000000000000001E-3</v>
      </c>
      <c r="BA124" s="48">
        <f>Curves!Z125</f>
        <v>0.1</v>
      </c>
      <c r="BB124" s="48">
        <f>Curves!AL125</f>
        <v>0.04</v>
      </c>
      <c r="BC124" s="48">
        <f>Curves!Z125</f>
        <v>0.1</v>
      </c>
      <c r="BD124" s="48">
        <f>Curves!AO125</f>
        <v>0</v>
      </c>
      <c r="BE124" s="48">
        <f>Curves!AC125</f>
        <v>0.25</v>
      </c>
      <c r="BF124" s="48">
        <f>Curves!AR125</f>
        <v>0.04</v>
      </c>
      <c r="BG124" s="48">
        <f>Curves!Z125</f>
        <v>0.1</v>
      </c>
      <c r="BH124" s="48">
        <f>Curves!AM125</f>
        <v>1.2500000000000001E-2</v>
      </c>
      <c r="BI124" s="48">
        <f t="shared" si="13"/>
        <v>0.19</v>
      </c>
      <c r="BJ124" s="48">
        <f t="shared" si="14"/>
        <v>0</v>
      </c>
      <c r="BK124" s="48">
        <v>0</v>
      </c>
      <c r="BL124" s="48">
        <f t="shared" si="15"/>
        <v>0.2</v>
      </c>
      <c r="BM124" s="48">
        <v>0</v>
      </c>
      <c r="BN124" s="48">
        <f t="shared" si="16"/>
        <v>0.245</v>
      </c>
      <c r="BO124" s="48">
        <f t="shared" si="17"/>
        <v>0.01</v>
      </c>
      <c r="BP124" s="48">
        <v>0</v>
      </c>
      <c r="BQ124" s="48">
        <f t="shared" si="18"/>
        <v>0.19</v>
      </c>
      <c r="BR124" s="48">
        <f t="shared" si="19"/>
        <v>0.19</v>
      </c>
      <c r="BS124" s="48">
        <f t="shared" si="20"/>
        <v>0.2</v>
      </c>
      <c r="BT124" s="48">
        <f>Curves!AE125</f>
        <v>0</v>
      </c>
      <c r="BU124" s="48">
        <v>0</v>
      </c>
      <c r="BV124" s="48">
        <f t="shared" si="21"/>
        <v>0.1</v>
      </c>
      <c r="BW124" s="48">
        <f>Curves!AN125</f>
        <v>0</v>
      </c>
      <c r="BX124" s="48">
        <f t="shared" si="22"/>
        <v>0.19</v>
      </c>
      <c r="BY124" s="48">
        <f>Curves!AS125</f>
        <v>0</v>
      </c>
      <c r="BZ124" s="48">
        <f t="shared" si="24"/>
        <v>0.1</v>
      </c>
      <c r="CA124" s="48">
        <f t="shared" si="25"/>
        <v>0.04</v>
      </c>
      <c r="CB124" s="48"/>
      <c r="CC124" s="48"/>
      <c r="CD124" s="49"/>
      <c r="CE124" s="48"/>
      <c r="CF124" s="49"/>
      <c r="CG124" s="48"/>
      <c r="CH124" s="48"/>
      <c r="CI124" s="48"/>
      <c r="CJ124" s="48"/>
      <c r="CK124" s="48"/>
    </row>
    <row r="125" spans="1:89">
      <c r="A125">
        <v>0.46998555563476219</v>
      </c>
      <c r="B125" t="str">
        <f t="shared" si="23"/>
        <v>0.2500.377500.4700.3700.0900.14500.26115200.400.2500.2500.4900.377500.21500.470.0050.370.0050.37750.0050.250.370.470.38250.005-0.50.1550.232500.232500.382500.13250.020.13250.020.13250.050.132500.38250.0550.13250.0250.2325000.2500.40.0100.23250.23250.25000.132500.232500.13250.05</v>
      </c>
      <c r="C125" s="21">
        <v>40483</v>
      </c>
      <c r="D125" s="48">
        <f>Curves!D126</f>
        <v>0.25</v>
      </c>
      <c r="E125" s="48">
        <v>0</v>
      </c>
      <c r="F125" s="48">
        <f>Curves!I126</f>
        <v>0.37749999999999995</v>
      </c>
      <c r="G125" s="48">
        <v>0</v>
      </c>
      <c r="H125" s="48">
        <f>Curves!P126</f>
        <v>0.47</v>
      </c>
      <c r="I125" s="48">
        <v>0</v>
      </c>
      <c r="J125" s="48">
        <f>Curves!L126</f>
        <v>0.37</v>
      </c>
      <c r="K125" s="48">
        <v>0</v>
      </c>
      <c r="L125" s="48">
        <f>Curves!U126</f>
        <v>0.09</v>
      </c>
      <c r="M125" s="48">
        <v>0</v>
      </c>
      <c r="N125" s="48">
        <f>Curves!V126</f>
        <v>0.14499999999999999</v>
      </c>
      <c r="O125" s="48">
        <v>0</v>
      </c>
      <c r="P125" s="48">
        <f>Curves!W126</f>
        <v>0.261152</v>
      </c>
      <c r="Q125" s="48">
        <v>0</v>
      </c>
      <c r="R125" s="48">
        <f>Curves!O126</f>
        <v>0.4</v>
      </c>
      <c r="S125" s="48">
        <v>0</v>
      </c>
      <c r="T125" s="48">
        <f>Curves!F126</f>
        <v>0.25</v>
      </c>
      <c r="U125" s="48">
        <v>0</v>
      </c>
      <c r="V125" s="48">
        <f>Curves!H126</f>
        <v>0.25</v>
      </c>
      <c r="W125" s="48">
        <v>0</v>
      </c>
      <c r="X125" s="48">
        <f>Curves!S126</f>
        <v>0.49</v>
      </c>
      <c r="Y125" s="48">
        <v>0</v>
      </c>
      <c r="Z125" s="48">
        <f>Curves!K126</f>
        <v>0.37749999999999995</v>
      </c>
      <c r="AA125" s="48">
        <v>0</v>
      </c>
      <c r="AB125" s="48">
        <f>Curves!G126</f>
        <v>0.215</v>
      </c>
      <c r="AC125" s="48">
        <v>0</v>
      </c>
      <c r="AD125" s="48">
        <f>Curves!R126</f>
        <v>0.47</v>
      </c>
      <c r="AE125" s="48">
        <v>5.0000000000000001E-3</v>
      </c>
      <c r="AF125" s="48">
        <f>Curves!N126</f>
        <v>0.37</v>
      </c>
      <c r="AG125" s="48">
        <v>5.0000000000000001E-3</v>
      </c>
      <c r="AH125" s="48">
        <f>Curves!J126</f>
        <v>0.37749999999999995</v>
      </c>
      <c r="AI125" s="48">
        <v>5.0000000000000001E-3</v>
      </c>
      <c r="AJ125" s="48">
        <f>Curves!E126</f>
        <v>0.25</v>
      </c>
      <c r="AK125" s="48">
        <f>Curves!M126</f>
        <v>0.37</v>
      </c>
      <c r="AL125" s="48">
        <f>Curves!Q126</f>
        <v>0.47</v>
      </c>
      <c r="AM125" s="48">
        <f>Curves!AC126</f>
        <v>0.38250000000000001</v>
      </c>
      <c r="AN125" s="48">
        <f>Curves!AQ126</f>
        <v>5.0000000000000001E-3</v>
      </c>
      <c r="AO125" s="48">
        <f>Curves!AD126</f>
        <v>-0.5</v>
      </c>
      <c r="AP125" s="48">
        <f>Curves!AP126</f>
        <v>0.155</v>
      </c>
      <c r="AQ125" s="48">
        <f>Curves!AA126</f>
        <v>0.23250000000000001</v>
      </c>
      <c r="AR125" s="48">
        <f>Curves!AG126</f>
        <v>0</v>
      </c>
      <c r="AS125" s="48">
        <f>Curves!Y126</f>
        <v>0.23250000000000001</v>
      </c>
      <c r="AT125" s="48">
        <f>Curves!AJ126</f>
        <v>0</v>
      </c>
      <c r="AU125" s="48">
        <f>Curves!AB126</f>
        <v>0.38250000000000001</v>
      </c>
      <c r="AV125" s="48">
        <f>Curves!AH126</f>
        <v>0</v>
      </c>
      <c r="AW125" s="48">
        <f>Curves!Z126</f>
        <v>0.13250000000000001</v>
      </c>
      <c r="AX125" s="48">
        <f>Curves!AI126</f>
        <v>0.02</v>
      </c>
      <c r="AY125" s="48">
        <f>Curves!Z126</f>
        <v>0.13250000000000001</v>
      </c>
      <c r="AZ125" s="48">
        <f>Curves!AK126</f>
        <v>0.02</v>
      </c>
      <c r="BA125" s="48">
        <f>Curves!Z126</f>
        <v>0.13250000000000001</v>
      </c>
      <c r="BB125" s="48">
        <f>Curves!AL126</f>
        <v>0.05</v>
      </c>
      <c r="BC125" s="48">
        <f>Curves!Z126</f>
        <v>0.13250000000000001</v>
      </c>
      <c r="BD125" s="48">
        <f>Curves!AO126</f>
        <v>0</v>
      </c>
      <c r="BE125" s="48">
        <f>Curves!AC126</f>
        <v>0.38250000000000001</v>
      </c>
      <c r="BF125" s="48">
        <f>Curves!AR126</f>
        <v>5.5E-2</v>
      </c>
      <c r="BG125" s="48">
        <f>Curves!Z126</f>
        <v>0.13250000000000001</v>
      </c>
      <c r="BH125" s="48">
        <f>Curves!AM126</f>
        <v>2.5000000000000001E-2</v>
      </c>
      <c r="BI125" s="48">
        <f t="shared" si="13"/>
        <v>0.23250000000000001</v>
      </c>
      <c r="BJ125" s="48">
        <f t="shared" si="14"/>
        <v>0</v>
      </c>
      <c r="BK125" s="48">
        <v>0</v>
      </c>
      <c r="BL125" s="48">
        <f t="shared" si="15"/>
        <v>0.25</v>
      </c>
      <c r="BM125" s="48">
        <v>0</v>
      </c>
      <c r="BN125" s="48">
        <f t="shared" si="16"/>
        <v>0.4</v>
      </c>
      <c r="BO125" s="48">
        <f t="shared" si="17"/>
        <v>0.01</v>
      </c>
      <c r="BP125" s="48">
        <v>0</v>
      </c>
      <c r="BQ125" s="48">
        <f t="shared" si="18"/>
        <v>0.23250000000000001</v>
      </c>
      <c r="BR125" s="48">
        <f t="shared" si="19"/>
        <v>0.23250000000000001</v>
      </c>
      <c r="BS125" s="48">
        <f t="shared" si="20"/>
        <v>0.25</v>
      </c>
      <c r="BT125" s="48">
        <f>Curves!AE126</f>
        <v>0</v>
      </c>
      <c r="BU125" s="48">
        <v>0</v>
      </c>
      <c r="BV125" s="48">
        <f t="shared" si="21"/>
        <v>0.13250000000000001</v>
      </c>
      <c r="BW125" s="48">
        <f>Curves!AN126</f>
        <v>0</v>
      </c>
      <c r="BX125" s="48">
        <f t="shared" si="22"/>
        <v>0.23250000000000001</v>
      </c>
      <c r="BY125" s="48">
        <f>Curves!AS126</f>
        <v>0</v>
      </c>
      <c r="BZ125" s="48">
        <f t="shared" si="24"/>
        <v>0.13250000000000001</v>
      </c>
      <c r="CA125" s="48">
        <f t="shared" si="25"/>
        <v>0.05</v>
      </c>
      <c r="CB125" s="48"/>
      <c r="CC125" s="48"/>
      <c r="CD125" s="49"/>
      <c r="CE125" s="48"/>
      <c r="CF125" s="49"/>
      <c r="CG125" s="48"/>
      <c r="CH125" s="48"/>
      <c r="CI125" s="48"/>
      <c r="CJ125" s="48"/>
      <c r="CK125" s="48"/>
    </row>
    <row r="126" spans="1:89">
      <c r="A126">
        <v>0.46717926558706785</v>
      </c>
      <c r="B126" t="str">
        <f t="shared" si="23"/>
        <v>0.2700.397500.4900.3900.1100.16500.28572800.4200.2700.2700.5100.397500.23500.490.0050.390.0050.39750.0050.270.390.490.40250.005-0.50.1550.252500.252500.402500.15250.020.15250.020.15250.050.152500.40250.0550.15250.02750.2525000.2700.420.0100.25250.25250.27000.152500.252500.15250.05</v>
      </c>
      <c r="C126" s="21">
        <v>40513</v>
      </c>
      <c r="D126" s="48">
        <f>Curves!D127</f>
        <v>0.27</v>
      </c>
      <c r="E126" s="48">
        <v>0</v>
      </c>
      <c r="F126" s="48">
        <f>Curves!I127</f>
        <v>0.39749999999999996</v>
      </c>
      <c r="G126" s="48">
        <v>0</v>
      </c>
      <c r="H126" s="48">
        <f>Curves!P127</f>
        <v>0.49</v>
      </c>
      <c r="I126" s="48">
        <v>0</v>
      </c>
      <c r="J126" s="48">
        <f>Curves!L127</f>
        <v>0.39</v>
      </c>
      <c r="K126" s="48">
        <v>0</v>
      </c>
      <c r="L126" s="48">
        <f>Curves!U127</f>
        <v>0.11000000000000001</v>
      </c>
      <c r="M126" s="48">
        <v>0</v>
      </c>
      <c r="N126" s="48">
        <f>Curves!V127</f>
        <v>0.16500000000000001</v>
      </c>
      <c r="O126" s="48">
        <v>0</v>
      </c>
      <c r="P126" s="48">
        <f>Curves!W127</f>
        <v>0.28572800000000004</v>
      </c>
      <c r="Q126" s="48">
        <v>0</v>
      </c>
      <c r="R126" s="48">
        <f>Curves!O127</f>
        <v>0.42000000000000004</v>
      </c>
      <c r="S126" s="48">
        <v>0</v>
      </c>
      <c r="T126" s="48">
        <f>Curves!F127</f>
        <v>0.27</v>
      </c>
      <c r="U126" s="48">
        <v>0</v>
      </c>
      <c r="V126" s="48">
        <f>Curves!H127</f>
        <v>0.27</v>
      </c>
      <c r="W126" s="48">
        <v>0</v>
      </c>
      <c r="X126" s="48">
        <f>Curves!S127</f>
        <v>0.51</v>
      </c>
      <c r="Y126" s="48">
        <v>0</v>
      </c>
      <c r="Z126" s="48">
        <f>Curves!K127</f>
        <v>0.39749999999999996</v>
      </c>
      <c r="AA126" s="48">
        <v>0</v>
      </c>
      <c r="AB126" s="48">
        <f>Curves!G127</f>
        <v>0.23500000000000001</v>
      </c>
      <c r="AC126" s="48">
        <v>0</v>
      </c>
      <c r="AD126" s="48">
        <f>Curves!R127</f>
        <v>0.49</v>
      </c>
      <c r="AE126" s="48">
        <v>5.0000000000000001E-3</v>
      </c>
      <c r="AF126" s="48">
        <f>Curves!N127</f>
        <v>0.39</v>
      </c>
      <c r="AG126" s="48">
        <v>5.0000000000000001E-3</v>
      </c>
      <c r="AH126" s="48">
        <f>Curves!J127</f>
        <v>0.39749999999999996</v>
      </c>
      <c r="AI126" s="48">
        <v>5.0000000000000001E-3</v>
      </c>
      <c r="AJ126" s="48">
        <f>Curves!E127</f>
        <v>0.27</v>
      </c>
      <c r="AK126" s="48">
        <f>Curves!M127</f>
        <v>0.39</v>
      </c>
      <c r="AL126" s="48">
        <f>Curves!Q127</f>
        <v>0.49</v>
      </c>
      <c r="AM126" s="48">
        <f>Curves!AC127</f>
        <v>0.40249999999999997</v>
      </c>
      <c r="AN126" s="48">
        <f>Curves!AQ127</f>
        <v>5.0000000000000001E-3</v>
      </c>
      <c r="AO126" s="48">
        <f>Curves!AD127</f>
        <v>-0.5</v>
      </c>
      <c r="AP126" s="48">
        <f>Curves!AP127</f>
        <v>0.155</v>
      </c>
      <c r="AQ126" s="48">
        <f>Curves!AA127</f>
        <v>0.2525</v>
      </c>
      <c r="AR126" s="48">
        <f>Curves!AG127</f>
        <v>0</v>
      </c>
      <c r="AS126" s="48">
        <f>Curves!Y127</f>
        <v>0.2525</v>
      </c>
      <c r="AT126" s="48">
        <f>Curves!AJ127</f>
        <v>0</v>
      </c>
      <c r="AU126" s="48">
        <f>Curves!AB127</f>
        <v>0.40249999999999997</v>
      </c>
      <c r="AV126" s="48">
        <f>Curves!AH127</f>
        <v>0</v>
      </c>
      <c r="AW126" s="48">
        <f>Curves!Z127</f>
        <v>0.1525</v>
      </c>
      <c r="AX126" s="48">
        <f>Curves!AI127</f>
        <v>0.02</v>
      </c>
      <c r="AY126" s="48">
        <f>Curves!Z127</f>
        <v>0.1525</v>
      </c>
      <c r="AZ126" s="48">
        <f>Curves!AK127</f>
        <v>0.02</v>
      </c>
      <c r="BA126" s="48">
        <f>Curves!Z127</f>
        <v>0.1525</v>
      </c>
      <c r="BB126" s="48">
        <f>Curves!AL127</f>
        <v>0.05</v>
      </c>
      <c r="BC126" s="48">
        <f>Curves!Z127</f>
        <v>0.1525</v>
      </c>
      <c r="BD126" s="48">
        <f>Curves!AO127</f>
        <v>0</v>
      </c>
      <c r="BE126" s="48">
        <f>Curves!AC127</f>
        <v>0.40249999999999997</v>
      </c>
      <c r="BF126" s="48">
        <f>Curves!AR127</f>
        <v>5.5E-2</v>
      </c>
      <c r="BG126" s="48">
        <f>Curves!Z127</f>
        <v>0.1525</v>
      </c>
      <c r="BH126" s="48">
        <f>Curves!AM127</f>
        <v>2.75E-2</v>
      </c>
      <c r="BI126" s="48">
        <f t="shared" si="13"/>
        <v>0.2525</v>
      </c>
      <c r="BJ126" s="48">
        <f t="shared" si="14"/>
        <v>0</v>
      </c>
      <c r="BK126" s="48">
        <v>0</v>
      </c>
      <c r="BL126" s="48">
        <f t="shared" si="15"/>
        <v>0.27</v>
      </c>
      <c r="BM126" s="48">
        <v>0</v>
      </c>
      <c r="BN126" s="48">
        <f t="shared" si="16"/>
        <v>0.42000000000000004</v>
      </c>
      <c r="BO126" s="48">
        <f t="shared" si="17"/>
        <v>0.01</v>
      </c>
      <c r="BP126" s="48">
        <v>0</v>
      </c>
      <c r="BQ126" s="48">
        <f t="shared" si="18"/>
        <v>0.2525</v>
      </c>
      <c r="BR126" s="48">
        <f t="shared" si="19"/>
        <v>0.2525</v>
      </c>
      <c r="BS126" s="48">
        <f t="shared" si="20"/>
        <v>0.27</v>
      </c>
      <c r="BT126" s="48">
        <f>Curves!AE127</f>
        <v>0</v>
      </c>
      <c r="BU126" s="48">
        <v>0</v>
      </c>
      <c r="BV126" s="48">
        <f t="shared" si="21"/>
        <v>0.1525</v>
      </c>
      <c r="BW126" s="48">
        <f>Curves!AN127</f>
        <v>0</v>
      </c>
      <c r="BX126" s="48">
        <f t="shared" si="22"/>
        <v>0.2525</v>
      </c>
      <c r="BY126" s="48">
        <f>Curves!AS127</f>
        <v>0</v>
      </c>
      <c r="BZ126" s="48">
        <f t="shared" si="24"/>
        <v>0.1525</v>
      </c>
      <c r="CA126" s="48">
        <f t="shared" si="25"/>
        <v>0.05</v>
      </c>
      <c r="CB126" s="48"/>
      <c r="CC126" s="48"/>
      <c r="CD126" s="49"/>
      <c r="CE126" s="48"/>
      <c r="CF126" s="49"/>
      <c r="CG126" s="48"/>
      <c r="CH126" s="48"/>
      <c r="CI126" s="48"/>
      <c r="CJ126" s="48"/>
      <c r="CK126" s="48"/>
    </row>
    <row r="127" spans="1:89">
      <c r="A127">
        <v>0.4642967736157349</v>
      </c>
      <c r="B127" t="str">
        <f t="shared" si="23"/>
        <v>0.2800.407500.500.400.1200.17500.29684800.4300.2800.2800.5200.407500.24500.50.0050.40.0050.40750.0050.280.40.50.41250.005-0.50.1550.262500.262500.412500.16250.020.16250.020.16250.050.162500.41250.0550.16250.030.2625000.2800.430.0100.26250.26250.28000.162500.262500.16250.05</v>
      </c>
      <c r="C127" s="21">
        <v>40544</v>
      </c>
      <c r="D127" s="48">
        <f>Curves!D128</f>
        <v>0.28000000000000003</v>
      </c>
      <c r="E127" s="48">
        <v>0</v>
      </c>
      <c r="F127" s="48">
        <f>Curves!I128</f>
        <v>0.40749999999999997</v>
      </c>
      <c r="G127" s="48">
        <v>0</v>
      </c>
      <c r="H127" s="48">
        <f>Curves!P128</f>
        <v>0.5</v>
      </c>
      <c r="I127" s="48">
        <v>0</v>
      </c>
      <c r="J127" s="48">
        <f>Curves!L128</f>
        <v>0.4</v>
      </c>
      <c r="K127" s="48">
        <v>0</v>
      </c>
      <c r="L127" s="48">
        <f>Curves!U128</f>
        <v>0.12000000000000002</v>
      </c>
      <c r="M127" s="48">
        <v>0</v>
      </c>
      <c r="N127" s="48">
        <f>Curves!V128</f>
        <v>0.17500000000000002</v>
      </c>
      <c r="O127" s="48">
        <v>0</v>
      </c>
      <c r="P127" s="48">
        <f>Curves!W128</f>
        <v>0.29684800000000006</v>
      </c>
      <c r="Q127" s="48">
        <v>0</v>
      </c>
      <c r="R127" s="48">
        <f>Curves!O128</f>
        <v>0.43000000000000005</v>
      </c>
      <c r="S127" s="48">
        <v>0</v>
      </c>
      <c r="T127" s="48">
        <f>Curves!F128</f>
        <v>0.28000000000000003</v>
      </c>
      <c r="U127" s="48">
        <v>0</v>
      </c>
      <c r="V127" s="48">
        <f>Curves!H128</f>
        <v>0.28000000000000003</v>
      </c>
      <c r="W127" s="48">
        <v>0</v>
      </c>
      <c r="X127" s="48">
        <f>Curves!S128</f>
        <v>0.52</v>
      </c>
      <c r="Y127" s="48">
        <v>0</v>
      </c>
      <c r="Z127" s="48">
        <f>Curves!K128</f>
        <v>0.40749999999999997</v>
      </c>
      <c r="AA127" s="48">
        <v>0</v>
      </c>
      <c r="AB127" s="48">
        <f>Curves!G128</f>
        <v>0.24500000000000002</v>
      </c>
      <c r="AC127" s="48">
        <v>0</v>
      </c>
      <c r="AD127" s="48">
        <f>Curves!R128</f>
        <v>0.5</v>
      </c>
      <c r="AE127" s="48">
        <v>5.0000000000000001E-3</v>
      </c>
      <c r="AF127" s="48">
        <f>Curves!N128</f>
        <v>0.4</v>
      </c>
      <c r="AG127" s="48">
        <v>5.0000000000000001E-3</v>
      </c>
      <c r="AH127" s="48">
        <f>Curves!J128</f>
        <v>0.40749999999999997</v>
      </c>
      <c r="AI127" s="48">
        <v>5.0000000000000001E-3</v>
      </c>
      <c r="AJ127" s="48">
        <f>Curves!E128</f>
        <v>0.28000000000000003</v>
      </c>
      <c r="AK127" s="48">
        <f>Curves!M128</f>
        <v>0.4</v>
      </c>
      <c r="AL127" s="48">
        <f>Curves!Q128</f>
        <v>0.5</v>
      </c>
      <c r="AM127" s="48">
        <f>Curves!AC128</f>
        <v>0.41249999999999998</v>
      </c>
      <c r="AN127" s="48">
        <f>Curves!AQ128</f>
        <v>5.0000000000000001E-3</v>
      </c>
      <c r="AO127" s="48">
        <f>Curves!AD128</f>
        <v>-0.5</v>
      </c>
      <c r="AP127" s="48">
        <f>Curves!AP128</f>
        <v>0.155</v>
      </c>
      <c r="AQ127" s="48">
        <f>Curves!AA128</f>
        <v>0.26250000000000001</v>
      </c>
      <c r="AR127" s="48">
        <f>Curves!AG128</f>
        <v>0</v>
      </c>
      <c r="AS127" s="48">
        <f>Curves!Y128</f>
        <v>0.26250000000000001</v>
      </c>
      <c r="AT127" s="48">
        <f>Curves!AJ128</f>
        <v>0</v>
      </c>
      <c r="AU127" s="48">
        <f>Curves!AB128</f>
        <v>0.41249999999999998</v>
      </c>
      <c r="AV127" s="48">
        <f>Curves!AH128</f>
        <v>0</v>
      </c>
      <c r="AW127" s="48">
        <f>Curves!Z128</f>
        <v>0.16250000000000001</v>
      </c>
      <c r="AX127" s="48">
        <f>Curves!AI128</f>
        <v>0.02</v>
      </c>
      <c r="AY127" s="48">
        <f>Curves!Z128</f>
        <v>0.16250000000000001</v>
      </c>
      <c r="AZ127" s="48">
        <f>Curves!AK128</f>
        <v>0.02</v>
      </c>
      <c r="BA127" s="48">
        <f>Curves!Z128</f>
        <v>0.16250000000000001</v>
      </c>
      <c r="BB127" s="48">
        <f>Curves!AL128</f>
        <v>0.05</v>
      </c>
      <c r="BC127" s="48">
        <f>Curves!Z128</f>
        <v>0.16250000000000001</v>
      </c>
      <c r="BD127" s="48">
        <f>Curves!AO128</f>
        <v>0</v>
      </c>
      <c r="BE127" s="48">
        <f>Curves!AC128</f>
        <v>0.41249999999999998</v>
      </c>
      <c r="BF127" s="48">
        <f>Curves!AR128</f>
        <v>5.5E-2</v>
      </c>
      <c r="BG127" s="48">
        <f>Curves!Z128</f>
        <v>0.16250000000000001</v>
      </c>
      <c r="BH127" s="48">
        <f>Curves!AM128</f>
        <v>0.03</v>
      </c>
      <c r="BI127" s="48">
        <f t="shared" si="13"/>
        <v>0.26250000000000001</v>
      </c>
      <c r="BJ127" s="48">
        <f t="shared" si="14"/>
        <v>0</v>
      </c>
      <c r="BK127" s="48">
        <v>0</v>
      </c>
      <c r="BL127" s="48">
        <f t="shared" si="15"/>
        <v>0.28000000000000003</v>
      </c>
      <c r="BM127" s="48">
        <v>0</v>
      </c>
      <c r="BN127" s="48">
        <f t="shared" si="16"/>
        <v>0.43000000000000005</v>
      </c>
      <c r="BO127" s="48">
        <f t="shared" si="17"/>
        <v>0.01</v>
      </c>
      <c r="BP127" s="48">
        <v>0</v>
      </c>
      <c r="BQ127" s="48">
        <f t="shared" si="18"/>
        <v>0.26250000000000001</v>
      </c>
      <c r="BR127" s="48">
        <f t="shared" si="19"/>
        <v>0.26250000000000001</v>
      </c>
      <c r="BS127" s="48">
        <f t="shared" si="20"/>
        <v>0.28000000000000003</v>
      </c>
      <c r="BT127" s="48">
        <f>Curves!AE128</f>
        <v>0</v>
      </c>
      <c r="BU127" s="48">
        <v>0</v>
      </c>
      <c r="BV127" s="48">
        <f t="shared" si="21"/>
        <v>0.16250000000000001</v>
      </c>
      <c r="BW127" s="48">
        <f>Curves!AN128</f>
        <v>0</v>
      </c>
      <c r="BX127" s="48">
        <f t="shared" si="22"/>
        <v>0.26250000000000001</v>
      </c>
      <c r="BY127" s="48">
        <f>Curves!AS128</f>
        <v>0</v>
      </c>
      <c r="BZ127" s="48">
        <f t="shared" si="24"/>
        <v>0.16250000000000001</v>
      </c>
      <c r="CA127" s="48">
        <f t="shared" si="25"/>
        <v>0.05</v>
      </c>
      <c r="CB127" s="48"/>
      <c r="CC127" s="48"/>
      <c r="CD127" s="49"/>
      <c r="CE127" s="48"/>
      <c r="CF127" s="49"/>
      <c r="CG127" s="48"/>
      <c r="CH127" s="48"/>
      <c r="CI127" s="48"/>
      <c r="CJ127" s="48"/>
      <c r="CK127" s="48"/>
    </row>
    <row r="128" spans="1:89">
      <c r="A128">
        <v>0.46143180267388706</v>
      </c>
      <c r="B128" t="str">
        <f t="shared" si="23"/>
        <v>0.2700.397500.4900.3900.1100.16500.28268800.4200.2700.2700.5100.397500.23500.490.0050.390.0050.39750.0050.270.390.490.40250.005-0.50.1550.252500.252500.402500.15250.020.15250.020.15250.050.152500.40250.0550.15250.03250.2525000.2700.420.0100.25250.25250.27000.152500.252500.15250.05</v>
      </c>
      <c r="C128" s="21">
        <v>40575</v>
      </c>
      <c r="D128" s="48">
        <f>Curves!D129</f>
        <v>0.27</v>
      </c>
      <c r="E128" s="48">
        <v>0</v>
      </c>
      <c r="F128" s="48">
        <f>Curves!I129</f>
        <v>0.39749999999999996</v>
      </c>
      <c r="G128" s="48">
        <v>0</v>
      </c>
      <c r="H128" s="48">
        <f>Curves!P129</f>
        <v>0.49</v>
      </c>
      <c r="I128" s="48">
        <v>0</v>
      </c>
      <c r="J128" s="48">
        <f>Curves!L129</f>
        <v>0.39</v>
      </c>
      <c r="K128" s="48">
        <v>0</v>
      </c>
      <c r="L128" s="48">
        <f>Curves!U129</f>
        <v>0.11000000000000001</v>
      </c>
      <c r="M128" s="48">
        <v>0</v>
      </c>
      <c r="N128" s="48">
        <f>Curves!V129</f>
        <v>0.16500000000000001</v>
      </c>
      <c r="O128" s="48">
        <v>0</v>
      </c>
      <c r="P128" s="48">
        <f>Curves!W129</f>
        <v>0.28268800000000005</v>
      </c>
      <c r="Q128" s="48">
        <v>0</v>
      </c>
      <c r="R128" s="48">
        <f>Curves!O129</f>
        <v>0.42000000000000004</v>
      </c>
      <c r="S128" s="48">
        <v>0</v>
      </c>
      <c r="T128" s="48">
        <f>Curves!F129</f>
        <v>0.27</v>
      </c>
      <c r="U128" s="48">
        <v>0</v>
      </c>
      <c r="V128" s="48">
        <f>Curves!H129</f>
        <v>0.27</v>
      </c>
      <c r="W128" s="48">
        <v>0</v>
      </c>
      <c r="X128" s="48">
        <f>Curves!S129</f>
        <v>0.51</v>
      </c>
      <c r="Y128" s="48">
        <v>0</v>
      </c>
      <c r="Z128" s="48">
        <f>Curves!K129</f>
        <v>0.39749999999999996</v>
      </c>
      <c r="AA128" s="48">
        <v>0</v>
      </c>
      <c r="AB128" s="48">
        <f>Curves!G129</f>
        <v>0.23500000000000001</v>
      </c>
      <c r="AC128" s="48">
        <v>0</v>
      </c>
      <c r="AD128" s="48">
        <f>Curves!R129</f>
        <v>0.49</v>
      </c>
      <c r="AE128" s="48">
        <v>5.0000000000000001E-3</v>
      </c>
      <c r="AF128" s="48">
        <f>Curves!N129</f>
        <v>0.39</v>
      </c>
      <c r="AG128" s="48">
        <v>5.0000000000000001E-3</v>
      </c>
      <c r="AH128" s="48">
        <f>Curves!J129</f>
        <v>0.39749999999999996</v>
      </c>
      <c r="AI128" s="48">
        <v>5.0000000000000001E-3</v>
      </c>
      <c r="AJ128" s="48">
        <f>Curves!E129</f>
        <v>0.27</v>
      </c>
      <c r="AK128" s="48">
        <f>Curves!M129</f>
        <v>0.39</v>
      </c>
      <c r="AL128" s="48">
        <f>Curves!Q129</f>
        <v>0.49</v>
      </c>
      <c r="AM128" s="48">
        <f>Curves!AC129</f>
        <v>0.40249999999999997</v>
      </c>
      <c r="AN128" s="48">
        <f>Curves!AQ129</f>
        <v>5.0000000000000001E-3</v>
      </c>
      <c r="AO128" s="48">
        <f>Curves!AD129</f>
        <v>-0.5</v>
      </c>
      <c r="AP128" s="48">
        <f>Curves!AP129</f>
        <v>0.155</v>
      </c>
      <c r="AQ128" s="48">
        <f>Curves!AA129</f>
        <v>0.2525</v>
      </c>
      <c r="AR128" s="48">
        <f>Curves!AG129</f>
        <v>0</v>
      </c>
      <c r="AS128" s="48">
        <f>Curves!Y129</f>
        <v>0.2525</v>
      </c>
      <c r="AT128" s="48">
        <f>Curves!AJ129</f>
        <v>0</v>
      </c>
      <c r="AU128" s="48">
        <f>Curves!AB129</f>
        <v>0.40249999999999997</v>
      </c>
      <c r="AV128" s="48">
        <f>Curves!AH129</f>
        <v>0</v>
      </c>
      <c r="AW128" s="48">
        <f>Curves!Z129</f>
        <v>0.1525</v>
      </c>
      <c r="AX128" s="48">
        <f>Curves!AI129</f>
        <v>0.02</v>
      </c>
      <c r="AY128" s="48">
        <f>Curves!Z129</f>
        <v>0.1525</v>
      </c>
      <c r="AZ128" s="48">
        <f>Curves!AK129</f>
        <v>0.02</v>
      </c>
      <c r="BA128" s="48">
        <f>Curves!Z129</f>
        <v>0.1525</v>
      </c>
      <c r="BB128" s="48">
        <f>Curves!AL129</f>
        <v>0.05</v>
      </c>
      <c r="BC128" s="48">
        <f>Curves!Z129</f>
        <v>0.1525</v>
      </c>
      <c r="BD128" s="48">
        <f>Curves!AO129</f>
        <v>0</v>
      </c>
      <c r="BE128" s="48">
        <f>Curves!AC129</f>
        <v>0.40249999999999997</v>
      </c>
      <c r="BF128" s="48">
        <f>Curves!AR129</f>
        <v>5.5E-2</v>
      </c>
      <c r="BG128" s="48">
        <f>Curves!Z129</f>
        <v>0.1525</v>
      </c>
      <c r="BH128" s="48">
        <f>Curves!AM129</f>
        <v>3.2500000000000001E-2</v>
      </c>
      <c r="BI128" s="48">
        <f t="shared" si="13"/>
        <v>0.2525</v>
      </c>
      <c r="BJ128" s="48">
        <f t="shared" si="14"/>
        <v>0</v>
      </c>
      <c r="BK128" s="48">
        <v>0</v>
      </c>
      <c r="BL128" s="48">
        <f t="shared" si="15"/>
        <v>0.27</v>
      </c>
      <c r="BM128" s="48">
        <v>0</v>
      </c>
      <c r="BN128" s="48">
        <f t="shared" si="16"/>
        <v>0.42000000000000004</v>
      </c>
      <c r="BO128" s="48">
        <f t="shared" si="17"/>
        <v>0.01</v>
      </c>
      <c r="BP128" s="48">
        <v>0</v>
      </c>
      <c r="BQ128" s="48">
        <f t="shared" si="18"/>
        <v>0.2525</v>
      </c>
      <c r="BR128" s="48">
        <f t="shared" si="19"/>
        <v>0.2525</v>
      </c>
      <c r="BS128" s="48">
        <f t="shared" si="20"/>
        <v>0.27</v>
      </c>
      <c r="BT128" s="48">
        <f>Curves!AE129</f>
        <v>0</v>
      </c>
      <c r="BU128" s="48">
        <v>0</v>
      </c>
      <c r="BV128" s="48">
        <f t="shared" si="21"/>
        <v>0.1525</v>
      </c>
      <c r="BW128" s="48">
        <f>Curves!AN129</f>
        <v>0</v>
      </c>
      <c r="BX128" s="48">
        <f t="shared" si="22"/>
        <v>0.2525</v>
      </c>
      <c r="BY128" s="48">
        <f>Curves!AS129</f>
        <v>0</v>
      </c>
      <c r="BZ128" s="48">
        <f t="shared" si="24"/>
        <v>0.1525</v>
      </c>
      <c r="CA128" s="48">
        <f t="shared" si="25"/>
        <v>0.05</v>
      </c>
      <c r="CB128" s="48"/>
      <c r="CC128" s="48"/>
      <c r="CD128" s="49"/>
      <c r="CE128" s="48"/>
      <c r="CF128" s="49"/>
      <c r="CG128" s="48"/>
      <c r="CH128" s="48"/>
      <c r="CI128" s="48"/>
      <c r="CJ128" s="48"/>
      <c r="CK128" s="48"/>
    </row>
    <row r="129" spans="1:89">
      <c r="A129">
        <v>0.45885905945967637</v>
      </c>
      <c r="B129" t="str">
        <f t="shared" si="23"/>
        <v>0.26500.392500.48500.38500.10500.1600.27304800.41500.26500.26500.50500.392500.2300.4850.0050.3850.0050.39250.0050.2650.3850.4850.39750.005-0.50.1550.247500.247500.397500.14750.020.14750.020.14750.050.147500.39750.0550.14750.0350.2475000.26500.4150.0100.24750.24750.265000.147500.247500.14750.05</v>
      </c>
      <c r="C129" s="21">
        <v>40603</v>
      </c>
      <c r="D129" s="48">
        <f>Curves!D130</f>
        <v>0.26500000000000001</v>
      </c>
      <c r="E129" s="48">
        <v>0</v>
      </c>
      <c r="F129" s="48">
        <f>Curves!I130</f>
        <v>0.39249999999999996</v>
      </c>
      <c r="G129" s="48">
        <v>0</v>
      </c>
      <c r="H129" s="48">
        <f>Curves!P130</f>
        <v>0.48499999999999999</v>
      </c>
      <c r="I129" s="48">
        <v>0</v>
      </c>
      <c r="J129" s="48">
        <f>Curves!L130</f>
        <v>0.38500000000000001</v>
      </c>
      <c r="K129" s="48">
        <v>0</v>
      </c>
      <c r="L129" s="48">
        <f>Curves!U130</f>
        <v>0.10500000000000001</v>
      </c>
      <c r="M129" s="48">
        <v>0</v>
      </c>
      <c r="N129" s="48">
        <f>Curves!V130</f>
        <v>0.16</v>
      </c>
      <c r="O129" s="48">
        <v>0</v>
      </c>
      <c r="P129" s="48">
        <f>Curves!W130</f>
        <v>0.27304800000000001</v>
      </c>
      <c r="Q129" s="48">
        <v>0</v>
      </c>
      <c r="R129" s="48">
        <f>Curves!O130</f>
        <v>0.41500000000000004</v>
      </c>
      <c r="S129" s="48">
        <v>0</v>
      </c>
      <c r="T129" s="48">
        <f>Curves!F130</f>
        <v>0.26500000000000001</v>
      </c>
      <c r="U129" s="48">
        <v>0</v>
      </c>
      <c r="V129" s="48">
        <f>Curves!H130</f>
        <v>0.26500000000000001</v>
      </c>
      <c r="W129" s="48">
        <v>0</v>
      </c>
      <c r="X129" s="48">
        <f>Curves!S130</f>
        <v>0.505</v>
      </c>
      <c r="Y129" s="48">
        <v>0</v>
      </c>
      <c r="Z129" s="48">
        <f>Curves!K130</f>
        <v>0.39249999999999996</v>
      </c>
      <c r="AA129" s="48">
        <v>0</v>
      </c>
      <c r="AB129" s="48">
        <f>Curves!G130</f>
        <v>0.23</v>
      </c>
      <c r="AC129" s="48">
        <v>0</v>
      </c>
      <c r="AD129" s="48">
        <f>Curves!R130</f>
        <v>0.48499999999999999</v>
      </c>
      <c r="AE129" s="48">
        <v>5.0000000000000001E-3</v>
      </c>
      <c r="AF129" s="48">
        <f>Curves!N130</f>
        <v>0.38500000000000001</v>
      </c>
      <c r="AG129" s="48">
        <v>5.0000000000000001E-3</v>
      </c>
      <c r="AH129" s="48">
        <f>Curves!J130</f>
        <v>0.39249999999999996</v>
      </c>
      <c r="AI129" s="48">
        <v>5.0000000000000001E-3</v>
      </c>
      <c r="AJ129" s="48">
        <f>Curves!E130</f>
        <v>0.26500000000000001</v>
      </c>
      <c r="AK129" s="48">
        <f>Curves!M130</f>
        <v>0.38500000000000001</v>
      </c>
      <c r="AL129" s="48">
        <f>Curves!Q130</f>
        <v>0.48499999999999999</v>
      </c>
      <c r="AM129" s="48">
        <f>Curves!AC130</f>
        <v>0.39749999999999996</v>
      </c>
      <c r="AN129" s="48">
        <f>Curves!AQ130</f>
        <v>5.0000000000000001E-3</v>
      </c>
      <c r="AO129" s="48">
        <f>Curves!AD130</f>
        <v>-0.5</v>
      </c>
      <c r="AP129" s="48">
        <f>Curves!AP130</f>
        <v>0.155</v>
      </c>
      <c r="AQ129" s="48">
        <f>Curves!AA130</f>
        <v>0.2475</v>
      </c>
      <c r="AR129" s="48">
        <f>Curves!AG130</f>
        <v>0</v>
      </c>
      <c r="AS129" s="48">
        <f>Curves!Y130</f>
        <v>0.2475</v>
      </c>
      <c r="AT129" s="48">
        <f>Curves!AJ130</f>
        <v>0</v>
      </c>
      <c r="AU129" s="48">
        <f>Curves!AB130</f>
        <v>0.39749999999999996</v>
      </c>
      <c r="AV129" s="48">
        <f>Curves!AH130</f>
        <v>0</v>
      </c>
      <c r="AW129" s="48">
        <f>Curves!Z130</f>
        <v>0.14749999999999999</v>
      </c>
      <c r="AX129" s="48">
        <f>Curves!AI130</f>
        <v>0.02</v>
      </c>
      <c r="AY129" s="48">
        <f>Curves!Z130</f>
        <v>0.14749999999999999</v>
      </c>
      <c r="AZ129" s="48">
        <f>Curves!AK130</f>
        <v>0.02</v>
      </c>
      <c r="BA129" s="48">
        <f>Curves!Z130</f>
        <v>0.14749999999999999</v>
      </c>
      <c r="BB129" s="48">
        <f>Curves!AL130</f>
        <v>0.05</v>
      </c>
      <c r="BC129" s="48">
        <f>Curves!Z130</f>
        <v>0.14749999999999999</v>
      </c>
      <c r="BD129" s="48">
        <f>Curves!AO130</f>
        <v>0</v>
      </c>
      <c r="BE129" s="48">
        <f>Curves!AC130</f>
        <v>0.39749999999999996</v>
      </c>
      <c r="BF129" s="48">
        <f>Curves!AR130</f>
        <v>5.5E-2</v>
      </c>
      <c r="BG129" s="48">
        <f>Curves!Z130</f>
        <v>0.14749999999999999</v>
      </c>
      <c r="BH129" s="48">
        <f>Curves!AM130</f>
        <v>3.5000000000000003E-2</v>
      </c>
      <c r="BI129" s="48">
        <f t="shared" si="13"/>
        <v>0.2475</v>
      </c>
      <c r="BJ129" s="48">
        <f t="shared" si="14"/>
        <v>0</v>
      </c>
      <c r="BK129" s="48">
        <v>0</v>
      </c>
      <c r="BL129" s="48">
        <f t="shared" si="15"/>
        <v>0.26500000000000001</v>
      </c>
      <c r="BM129" s="48">
        <v>0</v>
      </c>
      <c r="BN129" s="48">
        <f t="shared" si="16"/>
        <v>0.41500000000000004</v>
      </c>
      <c r="BO129" s="48">
        <f t="shared" si="17"/>
        <v>0.01</v>
      </c>
      <c r="BP129" s="48">
        <v>0</v>
      </c>
      <c r="BQ129" s="48">
        <f t="shared" si="18"/>
        <v>0.2475</v>
      </c>
      <c r="BR129" s="48">
        <f t="shared" si="19"/>
        <v>0.2475</v>
      </c>
      <c r="BS129" s="48">
        <f t="shared" si="20"/>
        <v>0.26500000000000001</v>
      </c>
      <c r="BT129" s="48">
        <f>Curves!AE130</f>
        <v>0</v>
      </c>
      <c r="BU129" s="48">
        <v>0</v>
      </c>
      <c r="BV129" s="48">
        <f t="shared" si="21"/>
        <v>0.14749999999999999</v>
      </c>
      <c r="BW129" s="48">
        <f>Curves!AN130</f>
        <v>0</v>
      </c>
      <c r="BX129" s="48">
        <f t="shared" si="22"/>
        <v>0.2475</v>
      </c>
      <c r="BY129" s="48">
        <f>Curves!AS130</f>
        <v>0</v>
      </c>
      <c r="BZ129" s="48">
        <f t="shared" si="24"/>
        <v>0.14749999999999999</v>
      </c>
      <c r="CA129" s="48">
        <f t="shared" si="25"/>
        <v>0.05</v>
      </c>
      <c r="CB129" s="48"/>
      <c r="CC129" s="48"/>
      <c r="CD129" s="49"/>
      <c r="CE129" s="48"/>
      <c r="CF129" s="49"/>
      <c r="CG129" s="48"/>
      <c r="CH129" s="48"/>
      <c r="CI129" s="48"/>
      <c r="CJ129" s="48"/>
      <c r="CK129" s="48"/>
    </row>
    <row r="130" spans="1:89">
      <c r="A130">
        <v>0.45602714584177795</v>
      </c>
      <c r="B130" t="str">
        <f t="shared" si="23"/>
        <v>0.1900.1900.18500.2150-0.0100.04500.1900.23500.1900.1900.18500.1900.15500.1850.0050.2150.0050.190.0050.190.2150.1850.24250-0.650.1550.182500.182500.242500.09250.0050.09250.0050.09250.040.092500.24250.040.09250.00750.1825000.1900.2350.0100.18250.18250.19000.092500.182500.09250.04</v>
      </c>
      <c r="C130" s="21">
        <v>40634</v>
      </c>
      <c r="D130" s="48">
        <f>Curves!D131</f>
        <v>0.19</v>
      </c>
      <c r="E130" s="48">
        <v>0</v>
      </c>
      <c r="F130" s="48">
        <f>Curves!I131</f>
        <v>0.19</v>
      </c>
      <c r="G130" s="48">
        <v>0</v>
      </c>
      <c r="H130" s="48">
        <f>Curves!P131</f>
        <v>0.185</v>
      </c>
      <c r="I130" s="48">
        <v>0</v>
      </c>
      <c r="J130" s="48">
        <f>Curves!L131</f>
        <v>0.215</v>
      </c>
      <c r="K130" s="48">
        <v>0</v>
      </c>
      <c r="L130" s="48">
        <f>Curves!U131</f>
        <v>-1.0000000000000009E-2</v>
      </c>
      <c r="M130" s="48">
        <v>0</v>
      </c>
      <c r="N130" s="48">
        <f>Curves!V131</f>
        <v>4.4999999999999991E-2</v>
      </c>
      <c r="O130" s="48">
        <v>0</v>
      </c>
      <c r="P130" s="48">
        <f>Curves!W131</f>
        <v>0.19</v>
      </c>
      <c r="Q130" s="48">
        <v>0</v>
      </c>
      <c r="R130" s="48">
        <f>Curves!O131</f>
        <v>0.23499999999999999</v>
      </c>
      <c r="S130" s="48">
        <v>0</v>
      </c>
      <c r="T130" s="48">
        <f>Curves!F131</f>
        <v>0.19</v>
      </c>
      <c r="U130" s="48">
        <v>0</v>
      </c>
      <c r="V130" s="48">
        <f>Curves!H131</f>
        <v>0.19</v>
      </c>
      <c r="W130" s="48">
        <v>0</v>
      </c>
      <c r="X130" s="48">
        <f>Curves!S131</f>
        <v>0.185</v>
      </c>
      <c r="Y130" s="48">
        <v>0</v>
      </c>
      <c r="Z130" s="48">
        <f>Curves!K131</f>
        <v>0.19</v>
      </c>
      <c r="AA130" s="48">
        <v>0</v>
      </c>
      <c r="AB130" s="48">
        <f>Curves!G131</f>
        <v>0.155</v>
      </c>
      <c r="AC130" s="48">
        <v>0</v>
      </c>
      <c r="AD130" s="48">
        <f>Curves!R131</f>
        <v>0.185</v>
      </c>
      <c r="AE130" s="48">
        <v>5.0000000000000001E-3</v>
      </c>
      <c r="AF130" s="48">
        <f>Curves!N131</f>
        <v>0.215</v>
      </c>
      <c r="AG130" s="48">
        <v>5.0000000000000001E-3</v>
      </c>
      <c r="AH130" s="48">
        <f>Curves!J131</f>
        <v>0.19</v>
      </c>
      <c r="AI130" s="48">
        <v>5.0000000000000001E-3</v>
      </c>
      <c r="AJ130" s="48">
        <f>Curves!E131</f>
        <v>0.19</v>
      </c>
      <c r="AK130" s="48">
        <f>Curves!M131</f>
        <v>0.215</v>
      </c>
      <c r="AL130" s="48">
        <f>Curves!Q131</f>
        <v>0.185</v>
      </c>
      <c r="AM130" s="48">
        <f>Curves!AC131</f>
        <v>0.24249999999999999</v>
      </c>
      <c r="AN130" s="48">
        <f>Curves!AQ131</f>
        <v>0</v>
      </c>
      <c r="AO130" s="48">
        <f>Curves!AD131</f>
        <v>-0.65</v>
      </c>
      <c r="AP130" s="48">
        <f>Curves!AP131</f>
        <v>0.155</v>
      </c>
      <c r="AQ130" s="48">
        <f>Curves!AA131</f>
        <v>0.1825</v>
      </c>
      <c r="AR130" s="48">
        <f>Curves!AG131</f>
        <v>0</v>
      </c>
      <c r="AS130" s="48">
        <f>Curves!Y131</f>
        <v>0.1825</v>
      </c>
      <c r="AT130" s="48">
        <f>Curves!AJ131</f>
        <v>0</v>
      </c>
      <c r="AU130" s="48">
        <f>Curves!AB131</f>
        <v>0.24249999999999999</v>
      </c>
      <c r="AV130" s="48">
        <f>Curves!AH131</f>
        <v>0</v>
      </c>
      <c r="AW130" s="48">
        <f>Curves!Z131</f>
        <v>9.2499999999999999E-2</v>
      </c>
      <c r="AX130" s="48">
        <f>Curves!AI131</f>
        <v>5.0000000000000001E-3</v>
      </c>
      <c r="AY130" s="48">
        <f>Curves!Z131</f>
        <v>9.2499999999999999E-2</v>
      </c>
      <c r="AZ130" s="48">
        <f>Curves!AK131</f>
        <v>5.0000000000000001E-3</v>
      </c>
      <c r="BA130" s="48">
        <f>Curves!Z131</f>
        <v>9.2499999999999999E-2</v>
      </c>
      <c r="BB130" s="48">
        <f>Curves!AL131</f>
        <v>0.04</v>
      </c>
      <c r="BC130" s="48">
        <f>Curves!Z131</f>
        <v>9.2499999999999999E-2</v>
      </c>
      <c r="BD130" s="48">
        <f>Curves!AO131</f>
        <v>0</v>
      </c>
      <c r="BE130" s="48">
        <f>Curves!AC131</f>
        <v>0.24249999999999999</v>
      </c>
      <c r="BF130" s="48">
        <f>Curves!AR131</f>
        <v>0.04</v>
      </c>
      <c r="BG130" s="48">
        <f>Curves!Z131</f>
        <v>9.2499999999999999E-2</v>
      </c>
      <c r="BH130" s="48">
        <f>Curves!AM131</f>
        <v>7.4999999999999997E-3</v>
      </c>
      <c r="BI130" s="48">
        <f t="shared" si="13"/>
        <v>0.1825</v>
      </c>
      <c r="BJ130" s="48">
        <f t="shared" si="14"/>
        <v>0</v>
      </c>
      <c r="BK130" s="48">
        <v>0</v>
      </c>
      <c r="BL130" s="48">
        <f t="shared" si="15"/>
        <v>0.19</v>
      </c>
      <c r="BM130" s="48">
        <v>0</v>
      </c>
      <c r="BN130" s="48">
        <f t="shared" si="16"/>
        <v>0.23499999999999999</v>
      </c>
      <c r="BO130" s="48">
        <f t="shared" si="17"/>
        <v>0.01</v>
      </c>
      <c r="BP130" s="48">
        <v>0</v>
      </c>
      <c r="BQ130" s="48">
        <f t="shared" si="18"/>
        <v>0.1825</v>
      </c>
      <c r="BR130" s="48">
        <f t="shared" si="19"/>
        <v>0.1825</v>
      </c>
      <c r="BS130" s="48">
        <f t="shared" si="20"/>
        <v>0.19</v>
      </c>
      <c r="BT130" s="48">
        <f>Curves!AE131</f>
        <v>0</v>
      </c>
      <c r="BU130" s="48">
        <v>0</v>
      </c>
      <c r="BV130" s="48">
        <f t="shared" si="21"/>
        <v>9.2499999999999999E-2</v>
      </c>
      <c r="BW130" s="48">
        <f>Curves!AN131</f>
        <v>0</v>
      </c>
      <c r="BX130" s="48">
        <f t="shared" si="22"/>
        <v>0.1825</v>
      </c>
      <c r="BY130" s="48">
        <f>Curves!AS131</f>
        <v>0</v>
      </c>
      <c r="BZ130" s="48">
        <f t="shared" si="24"/>
        <v>9.2499999999999999E-2</v>
      </c>
      <c r="CA130" s="48">
        <f t="shared" si="25"/>
        <v>0.04</v>
      </c>
      <c r="CB130" s="48"/>
      <c r="CC130" s="48"/>
      <c r="CD130" s="49"/>
      <c r="CE130" s="48"/>
      <c r="CF130" s="49"/>
      <c r="CG130" s="48"/>
      <c r="CH130" s="48"/>
      <c r="CI130" s="48"/>
      <c r="CJ130" s="48"/>
      <c r="CK130" s="48"/>
    </row>
    <row r="131" spans="1:89">
      <c r="A131">
        <v>0.4533029794839874</v>
      </c>
      <c r="B131" t="str">
        <f t="shared" si="23"/>
        <v>0.1800.1800.17500.2050-0.0200.03500.1800.22500.1800.1800.17500.1800.14500.1750.0050.2050.0050.180.0050.180.2050.1750.23250-0.650.1550.172500.172500.232500.08250.0050.08250.0050.08250.040.082500.23250.040.08250.00750.1725000.1800.2250.0100.17250.17250.18000.082500.172500.08250.04</v>
      </c>
      <c r="C131" s="21">
        <v>40664</v>
      </c>
      <c r="D131" s="48">
        <f>Curves!D132</f>
        <v>0.18</v>
      </c>
      <c r="E131" s="48">
        <v>0</v>
      </c>
      <c r="F131" s="48">
        <f>Curves!I132</f>
        <v>0.18</v>
      </c>
      <c r="G131" s="48">
        <v>0</v>
      </c>
      <c r="H131" s="48">
        <f>Curves!P132</f>
        <v>0.17499999999999999</v>
      </c>
      <c r="I131" s="48">
        <v>0</v>
      </c>
      <c r="J131" s="48">
        <f>Curves!L132</f>
        <v>0.20499999999999999</v>
      </c>
      <c r="K131" s="48">
        <v>0</v>
      </c>
      <c r="L131" s="48">
        <f>Curves!U132</f>
        <v>-2.0000000000000018E-2</v>
      </c>
      <c r="M131" s="48">
        <v>0</v>
      </c>
      <c r="N131" s="48">
        <f>Curves!V132</f>
        <v>3.4999999999999983E-2</v>
      </c>
      <c r="O131" s="48">
        <v>0</v>
      </c>
      <c r="P131" s="48">
        <f>Curves!W132</f>
        <v>0.18</v>
      </c>
      <c r="Q131" s="48">
        <v>0</v>
      </c>
      <c r="R131" s="48">
        <f>Curves!O132</f>
        <v>0.22499999999999998</v>
      </c>
      <c r="S131" s="48">
        <v>0</v>
      </c>
      <c r="T131" s="48">
        <f>Curves!F132</f>
        <v>0.18</v>
      </c>
      <c r="U131" s="48">
        <v>0</v>
      </c>
      <c r="V131" s="48">
        <f>Curves!H132</f>
        <v>0.18</v>
      </c>
      <c r="W131" s="48">
        <v>0</v>
      </c>
      <c r="X131" s="48">
        <f>Curves!S132</f>
        <v>0.17499999999999999</v>
      </c>
      <c r="Y131" s="48">
        <v>0</v>
      </c>
      <c r="Z131" s="48">
        <f>Curves!K132</f>
        <v>0.18</v>
      </c>
      <c r="AA131" s="48">
        <v>0</v>
      </c>
      <c r="AB131" s="48">
        <f>Curves!G132</f>
        <v>0.14499999999999999</v>
      </c>
      <c r="AC131" s="48">
        <v>0</v>
      </c>
      <c r="AD131" s="48">
        <f>Curves!R132</f>
        <v>0.17499999999999999</v>
      </c>
      <c r="AE131" s="48">
        <v>5.0000000000000001E-3</v>
      </c>
      <c r="AF131" s="48">
        <f>Curves!N132</f>
        <v>0.20499999999999999</v>
      </c>
      <c r="AG131" s="48">
        <v>5.0000000000000001E-3</v>
      </c>
      <c r="AH131" s="48">
        <f>Curves!J132</f>
        <v>0.18</v>
      </c>
      <c r="AI131" s="48">
        <v>5.0000000000000001E-3</v>
      </c>
      <c r="AJ131" s="48">
        <f>Curves!E132</f>
        <v>0.18</v>
      </c>
      <c r="AK131" s="48">
        <f>Curves!M132</f>
        <v>0.20499999999999999</v>
      </c>
      <c r="AL131" s="48">
        <f>Curves!Q132</f>
        <v>0.17499999999999999</v>
      </c>
      <c r="AM131" s="48">
        <f>Curves!AC132</f>
        <v>0.23249999999999998</v>
      </c>
      <c r="AN131" s="48">
        <f>Curves!AQ132</f>
        <v>0</v>
      </c>
      <c r="AO131" s="48">
        <f>Curves!AD132</f>
        <v>-0.65</v>
      </c>
      <c r="AP131" s="48">
        <f>Curves!AP132</f>
        <v>0.155</v>
      </c>
      <c r="AQ131" s="48">
        <f>Curves!AA132</f>
        <v>0.17249999999999999</v>
      </c>
      <c r="AR131" s="48">
        <f>Curves!AG132</f>
        <v>0</v>
      </c>
      <c r="AS131" s="48">
        <f>Curves!Y132</f>
        <v>0.17249999999999999</v>
      </c>
      <c r="AT131" s="48">
        <f>Curves!AJ132</f>
        <v>0</v>
      </c>
      <c r="AU131" s="48">
        <f>Curves!AB132</f>
        <v>0.23249999999999998</v>
      </c>
      <c r="AV131" s="48">
        <f>Curves!AH132</f>
        <v>0</v>
      </c>
      <c r="AW131" s="48">
        <f>Curves!Z132</f>
        <v>8.2500000000000004E-2</v>
      </c>
      <c r="AX131" s="48">
        <f>Curves!AI132</f>
        <v>5.0000000000000001E-3</v>
      </c>
      <c r="AY131" s="48">
        <f>Curves!Z132</f>
        <v>8.2500000000000004E-2</v>
      </c>
      <c r="AZ131" s="48">
        <f>Curves!AK132</f>
        <v>5.0000000000000001E-3</v>
      </c>
      <c r="BA131" s="48">
        <f>Curves!Z132</f>
        <v>8.2500000000000004E-2</v>
      </c>
      <c r="BB131" s="48">
        <f>Curves!AL132</f>
        <v>0.04</v>
      </c>
      <c r="BC131" s="48">
        <f>Curves!Z132</f>
        <v>8.2500000000000004E-2</v>
      </c>
      <c r="BD131" s="48">
        <f>Curves!AO132</f>
        <v>0</v>
      </c>
      <c r="BE131" s="48">
        <f>Curves!AC132</f>
        <v>0.23249999999999998</v>
      </c>
      <c r="BF131" s="48">
        <f>Curves!AR132</f>
        <v>0.04</v>
      </c>
      <c r="BG131" s="48">
        <f>Curves!Z132</f>
        <v>8.2500000000000004E-2</v>
      </c>
      <c r="BH131" s="48">
        <f>Curves!AM132</f>
        <v>7.4999999999999997E-3</v>
      </c>
      <c r="BI131" s="48">
        <f t="shared" si="13"/>
        <v>0.17249999999999999</v>
      </c>
      <c r="BJ131" s="48">
        <f t="shared" si="14"/>
        <v>0</v>
      </c>
      <c r="BK131" s="48">
        <v>0</v>
      </c>
      <c r="BL131" s="48">
        <f t="shared" si="15"/>
        <v>0.18</v>
      </c>
      <c r="BM131" s="48">
        <v>0</v>
      </c>
      <c r="BN131" s="48">
        <f t="shared" si="16"/>
        <v>0.22499999999999998</v>
      </c>
      <c r="BO131" s="48">
        <f t="shared" si="17"/>
        <v>0.01</v>
      </c>
      <c r="BP131" s="48">
        <v>0</v>
      </c>
      <c r="BQ131" s="48">
        <f t="shared" si="18"/>
        <v>0.17249999999999999</v>
      </c>
      <c r="BR131" s="48">
        <f t="shared" si="19"/>
        <v>0.17249999999999999</v>
      </c>
      <c r="BS131" s="48">
        <f t="shared" si="20"/>
        <v>0.18</v>
      </c>
      <c r="BT131" s="48">
        <f>Curves!AE132</f>
        <v>0</v>
      </c>
      <c r="BU131" s="48">
        <v>0</v>
      </c>
      <c r="BV131" s="48">
        <f t="shared" si="21"/>
        <v>8.2500000000000004E-2</v>
      </c>
      <c r="BW131" s="48">
        <f>Curves!AN132</f>
        <v>0</v>
      </c>
      <c r="BX131" s="48">
        <f t="shared" si="22"/>
        <v>0.17249999999999999</v>
      </c>
      <c r="BY131" s="48">
        <f>Curves!AS132</f>
        <v>0</v>
      </c>
      <c r="BZ131" s="48">
        <f t="shared" si="24"/>
        <v>8.2500000000000004E-2</v>
      </c>
      <c r="CA131" s="48">
        <f t="shared" si="25"/>
        <v>0.04</v>
      </c>
      <c r="CB131" s="48"/>
      <c r="CC131" s="48"/>
      <c r="CD131" s="49"/>
      <c r="CE131" s="48"/>
      <c r="CF131" s="49"/>
      <c r="CG131" s="48"/>
      <c r="CH131" s="48"/>
      <c r="CI131" s="48"/>
      <c r="CJ131" s="48"/>
      <c r="CK131" s="48"/>
    </row>
    <row r="132" spans="1:89">
      <c r="A132">
        <v>0.45050484897420406</v>
      </c>
      <c r="B132" t="str">
        <f t="shared" si="23"/>
        <v>0.1700.1700.16500.1950-0.0300.02500.1700.21500.1700.1700.16500.1700.13500.1650.0050.1950.0050.170.0050.170.1950.1650.22250-0.650.1550.162500.162500.222500.07250.0050.07250.0050.07250.040.072500.22250.040.07250.00750.1625000.1700.2150.0100.16250.16250.17000.072500.162500.07250.04</v>
      </c>
      <c r="C132" s="21">
        <v>40695</v>
      </c>
      <c r="D132" s="48">
        <f>Curves!D133</f>
        <v>0.17</v>
      </c>
      <c r="E132" s="48">
        <v>0</v>
      </c>
      <c r="F132" s="48">
        <f>Curves!I133</f>
        <v>0.17</v>
      </c>
      <c r="G132" s="48">
        <v>0</v>
      </c>
      <c r="H132" s="48">
        <f>Curves!P133</f>
        <v>0.16500000000000001</v>
      </c>
      <c r="I132" s="48">
        <v>0</v>
      </c>
      <c r="J132" s="48">
        <f>Curves!L133</f>
        <v>0.19500000000000001</v>
      </c>
      <c r="K132" s="48">
        <v>0</v>
      </c>
      <c r="L132" s="48">
        <f>Curves!U133</f>
        <v>-0.03</v>
      </c>
      <c r="M132" s="48">
        <v>0</v>
      </c>
      <c r="N132" s="48">
        <f>Curves!V133</f>
        <v>2.5000000000000001E-2</v>
      </c>
      <c r="O132" s="48">
        <v>0</v>
      </c>
      <c r="P132" s="48">
        <f>Curves!W133</f>
        <v>0.17</v>
      </c>
      <c r="Q132" s="48">
        <v>0</v>
      </c>
      <c r="R132" s="48">
        <f>Curves!O133</f>
        <v>0.215</v>
      </c>
      <c r="S132" s="48">
        <v>0</v>
      </c>
      <c r="T132" s="48">
        <f>Curves!F133</f>
        <v>0.17</v>
      </c>
      <c r="U132" s="48">
        <v>0</v>
      </c>
      <c r="V132" s="48">
        <f>Curves!H133</f>
        <v>0.17</v>
      </c>
      <c r="W132" s="48">
        <v>0</v>
      </c>
      <c r="X132" s="48">
        <f>Curves!S133</f>
        <v>0.16500000000000001</v>
      </c>
      <c r="Y132" s="48">
        <v>0</v>
      </c>
      <c r="Z132" s="48">
        <f>Curves!K133</f>
        <v>0.17</v>
      </c>
      <c r="AA132" s="48">
        <v>0</v>
      </c>
      <c r="AB132" s="48">
        <f>Curves!G133</f>
        <v>0.13500000000000001</v>
      </c>
      <c r="AC132" s="48">
        <v>0</v>
      </c>
      <c r="AD132" s="48">
        <f>Curves!R133</f>
        <v>0.16500000000000001</v>
      </c>
      <c r="AE132" s="48">
        <v>5.0000000000000001E-3</v>
      </c>
      <c r="AF132" s="48">
        <f>Curves!N133</f>
        <v>0.19500000000000001</v>
      </c>
      <c r="AG132" s="48">
        <v>5.0000000000000001E-3</v>
      </c>
      <c r="AH132" s="48">
        <f>Curves!J133</f>
        <v>0.17</v>
      </c>
      <c r="AI132" s="48">
        <v>5.0000000000000001E-3</v>
      </c>
      <c r="AJ132" s="48">
        <f>Curves!E133</f>
        <v>0.17</v>
      </c>
      <c r="AK132" s="48">
        <f>Curves!M133</f>
        <v>0.19500000000000001</v>
      </c>
      <c r="AL132" s="48">
        <f>Curves!Q133</f>
        <v>0.16500000000000001</v>
      </c>
      <c r="AM132" s="48">
        <f>Curves!AC133</f>
        <v>0.22249999999999998</v>
      </c>
      <c r="AN132" s="48">
        <f>Curves!AQ133</f>
        <v>0</v>
      </c>
      <c r="AO132" s="48">
        <f>Curves!AD133</f>
        <v>-0.65</v>
      </c>
      <c r="AP132" s="48">
        <f>Curves!AP133</f>
        <v>0.155</v>
      </c>
      <c r="AQ132" s="48">
        <f>Curves!AA133</f>
        <v>0.16249999999999998</v>
      </c>
      <c r="AR132" s="48">
        <f>Curves!AG133</f>
        <v>0</v>
      </c>
      <c r="AS132" s="48">
        <f>Curves!Y133</f>
        <v>0.16249999999999998</v>
      </c>
      <c r="AT132" s="48">
        <f>Curves!AJ133</f>
        <v>0</v>
      </c>
      <c r="AU132" s="48">
        <f>Curves!AB133</f>
        <v>0.22249999999999998</v>
      </c>
      <c r="AV132" s="48">
        <f>Curves!AH133</f>
        <v>0</v>
      </c>
      <c r="AW132" s="48">
        <f>Curves!Z133</f>
        <v>7.2499999999999995E-2</v>
      </c>
      <c r="AX132" s="48">
        <f>Curves!AI133</f>
        <v>5.0000000000000001E-3</v>
      </c>
      <c r="AY132" s="48">
        <f>Curves!Z133</f>
        <v>7.2499999999999995E-2</v>
      </c>
      <c r="AZ132" s="48">
        <f>Curves!AK133</f>
        <v>5.0000000000000001E-3</v>
      </c>
      <c r="BA132" s="48">
        <f>Curves!Z133</f>
        <v>7.2499999999999995E-2</v>
      </c>
      <c r="BB132" s="48">
        <f>Curves!AL133</f>
        <v>0.04</v>
      </c>
      <c r="BC132" s="48">
        <f>Curves!Z133</f>
        <v>7.2499999999999995E-2</v>
      </c>
      <c r="BD132" s="48">
        <f>Curves!AO133</f>
        <v>0</v>
      </c>
      <c r="BE132" s="48">
        <f>Curves!AC133</f>
        <v>0.22249999999999998</v>
      </c>
      <c r="BF132" s="48">
        <f>Curves!AR133</f>
        <v>0.04</v>
      </c>
      <c r="BG132" s="48">
        <f>Curves!Z133</f>
        <v>7.2499999999999995E-2</v>
      </c>
      <c r="BH132" s="48">
        <f>Curves!AM133</f>
        <v>7.4999999999999997E-3</v>
      </c>
      <c r="BI132" s="48">
        <f t="shared" si="13"/>
        <v>0.16249999999999998</v>
      </c>
      <c r="BJ132" s="48">
        <f t="shared" si="14"/>
        <v>0</v>
      </c>
      <c r="BK132" s="48">
        <v>0</v>
      </c>
      <c r="BL132" s="48">
        <f t="shared" si="15"/>
        <v>0.17</v>
      </c>
      <c r="BM132" s="48">
        <v>0</v>
      </c>
      <c r="BN132" s="48">
        <f t="shared" si="16"/>
        <v>0.215</v>
      </c>
      <c r="BO132" s="48">
        <f t="shared" si="17"/>
        <v>0.01</v>
      </c>
      <c r="BP132" s="48">
        <v>0</v>
      </c>
      <c r="BQ132" s="48">
        <f t="shared" si="18"/>
        <v>0.16249999999999998</v>
      </c>
      <c r="BR132" s="48">
        <f t="shared" si="19"/>
        <v>0.16249999999999998</v>
      </c>
      <c r="BS132" s="48">
        <f t="shared" si="20"/>
        <v>0.17</v>
      </c>
      <c r="BT132" s="48">
        <f>Curves!AE133</f>
        <v>0</v>
      </c>
      <c r="BU132" s="48">
        <v>0</v>
      </c>
      <c r="BV132" s="48">
        <f t="shared" si="21"/>
        <v>7.2499999999999995E-2</v>
      </c>
      <c r="BW132" s="48">
        <f>Curves!AN133</f>
        <v>0</v>
      </c>
      <c r="BX132" s="48">
        <f t="shared" si="22"/>
        <v>0.16249999999999998</v>
      </c>
      <c r="BY132" s="48">
        <f>Curves!AS133</f>
        <v>0</v>
      </c>
      <c r="BZ132" s="48">
        <f t="shared" si="24"/>
        <v>7.2499999999999995E-2</v>
      </c>
      <c r="CA132" s="48">
        <f t="shared" si="25"/>
        <v>0.04</v>
      </c>
      <c r="CB132" s="48"/>
      <c r="CC132" s="48"/>
      <c r="CD132" s="49"/>
      <c r="CE132" s="48"/>
      <c r="CF132" s="49"/>
      <c r="CG132" s="48"/>
      <c r="CH132" s="48"/>
      <c r="CI132" s="48"/>
      <c r="CJ132" s="48"/>
      <c r="CK132" s="48"/>
    </row>
    <row r="133" spans="1:89">
      <c r="A133">
        <v>0.44781318338769199</v>
      </c>
      <c r="B133" t="str">
        <f t="shared" si="23"/>
        <v>0.1700.1700.16500.1950-0.0300.02500.1700.21500.1700.1700.16500.1700.13500.1650.0050.1950.0050.170.0050.170.1950.1650.22250-0.650.1550.162500.162500.222500.07250.0050.07250.0050.07250.040.072500.22250.040.07250.010.1625000.1700.2150.0100.16250.16250.17000.072500.162500.07250.04</v>
      </c>
      <c r="C133" s="21">
        <v>40725</v>
      </c>
      <c r="D133" s="48">
        <f>Curves!D134</f>
        <v>0.17</v>
      </c>
      <c r="E133" s="48">
        <v>0</v>
      </c>
      <c r="F133" s="48">
        <f>Curves!I134</f>
        <v>0.17</v>
      </c>
      <c r="G133" s="48">
        <v>0</v>
      </c>
      <c r="H133" s="48">
        <f>Curves!P134</f>
        <v>0.16500000000000001</v>
      </c>
      <c r="I133" s="48">
        <v>0</v>
      </c>
      <c r="J133" s="48">
        <f>Curves!L134</f>
        <v>0.19500000000000001</v>
      </c>
      <c r="K133" s="48">
        <v>0</v>
      </c>
      <c r="L133" s="48">
        <f>Curves!U134</f>
        <v>-0.03</v>
      </c>
      <c r="M133" s="48">
        <v>0</v>
      </c>
      <c r="N133" s="48">
        <f>Curves!V134</f>
        <v>2.5000000000000001E-2</v>
      </c>
      <c r="O133" s="48">
        <v>0</v>
      </c>
      <c r="P133" s="48">
        <f>Curves!W134</f>
        <v>0.17</v>
      </c>
      <c r="Q133" s="48">
        <v>0</v>
      </c>
      <c r="R133" s="48">
        <f>Curves!O134</f>
        <v>0.215</v>
      </c>
      <c r="S133" s="48">
        <v>0</v>
      </c>
      <c r="T133" s="48">
        <f>Curves!F134</f>
        <v>0.17</v>
      </c>
      <c r="U133" s="48">
        <v>0</v>
      </c>
      <c r="V133" s="48">
        <f>Curves!H134</f>
        <v>0.17</v>
      </c>
      <c r="W133" s="48">
        <v>0</v>
      </c>
      <c r="X133" s="48">
        <f>Curves!S134</f>
        <v>0.16500000000000001</v>
      </c>
      <c r="Y133" s="48">
        <v>0</v>
      </c>
      <c r="Z133" s="48">
        <f>Curves!K134</f>
        <v>0.17</v>
      </c>
      <c r="AA133" s="48">
        <v>0</v>
      </c>
      <c r="AB133" s="48">
        <f>Curves!G134</f>
        <v>0.13500000000000001</v>
      </c>
      <c r="AC133" s="48">
        <v>0</v>
      </c>
      <c r="AD133" s="48">
        <f>Curves!R134</f>
        <v>0.16500000000000001</v>
      </c>
      <c r="AE133" s="48">
        <v>5.0000000000000001E-3</v>
      </c>
      <c r="AF133" s="48">
        <f>Curves!N134</f>
        <v>0.19500000000000001</v>
      </c>
      <c r="AG133" s="48">
        <v>5.0000000000000001E-3</v>
      </c>
      <c r="AH133" s="48">
        <f>Curves!J134</f>
        <v>0.17</v>
      </c>
      <c r="AI133" s="48">
        <v>5.0000000000000001E-3</v>
      </c>
      <c r="AJ133" s="48">
        <f>Curves!E134</f>
        <v>0.17</v>
      </c>
      <c r="AK133" s="48">
        <f>Curves!M134</f>
        <v>0.19500000000000001</v>
      </c>
      <c r="AL133" s="48">
        <f>Curves!Q134</f>
        <v>0.16500000000000001</v>
      </c>
      <c r="AM133" s="48">
        <f>Curves!AC134</f>
        <v>0.22249999999999998</v>
      </c>
      <c r="AN133" s="48">
        <f>Curves!AQ134</f>
        <v>0</v>
      </c>
      <c r="AO133" s="48">
        <f>Curves!AD134</f>
        <v>-0.65</v>
      </c>
      <c r="AP133" s="48">
        <f>Curves!AP134</f>
        <v>0.155</v>
      </c>
      <c r="AQ133" s="48">
        <f>Curves!AA134</f>
        <v>0.16249999999999998</v>
      </c>
      <c r="AR133" s="48">
        <f>Curves!AG134</f>
        <v>0</v>
      </c>
      <c r="AS133" s="48">
        <f>Curves!Y134</f>
        <v>0.16249999999999998</v>
      </c>
      <c r="AT133" s="48">
        <f>Curves!AJ134</f>
        <v>0</v>
      </c>
      <c r="AU133" s="48">
        <f>Curves!AB134</f>
        <v>0.22249999999999998</v>
      </c>
      <c r="AV133" s="48">
        <f>Curves!AH134</f>
        <v>0</v>
      </c>
      <c r="AW133" s="48">
        <f>Curves!Z134</f>
        <v>7.2499999999999995E-2</v>
      </c>
      <c r="AX133" s="48">
        <f>Curves!AI134</f>
        <v>5.0000000000000001E-3</v>
      </c>
      <c r="AY133" s="48">
        <f>Curves!Z134</f>
        <v>7.2499999999999995E-2</v>
      </c>
      <c r="AZ133" s="48">
        <f>Curves!AK134</f>
        <v>5.0000000000000001E-3</v>
      </c>
      <c r="BA133" s="48">
        <f>Curves!Z134</f>
        <v>7.2499999999999995E-2</v>
      </c>
      <c r="BB133" s="48">
        <f>Curves!AL134</f>
        <v>0.04</v>
      </c>
      <c r="BC133" s="48">
        <f>Curves!Z134</f>
        <v>7.2499999999999995E-2</v>
      </c>
      <c r="BD133" s="48">
        <f>Curves!AO134</f>
        <v>0</v>
      </c>
      <c r="BE133" s="48">
        <f>Curves!AC134</f>
        <v>0.22249999999999998</v>
      </c>
      <c r="BF133" s="48">
        <f>Curves!AR134</f>
        <v>0.04</v>
      </c>
      <c r="BG133" s="48">
        <f>Curves!Z134</f>
        <v>7.2499999999999995E-2</v>
      </c>
      <c r="BH133" s="48">
        <f>Curves!AM134</f>
        <v>0.01</v>
      </c>
      <c r="BI133" s="48">
        <f t="shared" ref="BI133:BI190" si="26">AS133</f>
        <v>0.16249999999999998</v>
      </c>
      <c r="BJ133" s="48">
        <f t="shared" ref="BJ133:BJ196" si="27">AT133</f>
        <v>0</v>
      </c>
      <c r="BK133" s="48">
        <v>0</v>
      </c>
      <c r="BL133" s="48">
        <f t="shared" si="15"/>
        <v>0.17</v>
      </c>
      <c r="BM133" s="48">
        <v>0</v>
      </c>
      <c r="BN133" s="48">
        <f t="shared" si="16"/>
        <v>0.215</v>
      </c>
      <c r="BO133" s="48">
        <f t="shared" si="17"/>
        <v>0.01</v>
      </c>
      <c r="BP133" s="48">
        <v>0</v>
      </c>
      <c r="BQ133" s="48">
        <f t="shared" si="18"/>
        <v>0.16249999999999998</v>
      </c>
      <c r="BR133" s="48">
        <f t="shared" si="19"/>
        <v>0.16249999999999998</v>
      </c>
      <c r="BS133" s="48">
        <f t="shared" si="20"/>
        <v>0.17</v>
      </c>
      <c r="BT133" s="48">
        <f>Curves!AE134</f>
        <v>0</v>
      </c>
      <c r="BU133" s="48">
        <v>0</v>
      </c>
      <c r="BV133" s="48">
        <f t="shared" si="21"/>
        <v>7.2499999999999995E-2</v>
      </c>
      <c r="BW133" s="48">
        <f>Curves!AN134</f>
        <v>0</v>
      </c>
      <c r="BX133" s="48">
        <f t="shared" si="22"/>
        <v>0.16249999999999998</v>
      </c>
      <c r="BY133" s="48">
        <f>Curves!AS134</f>
        <v>0</v>
      </c>
      <c r="BZ133" s="48">
        <f t="shared" si="24"/>
        <v>7.2499999999999995E-2</v>
      </c>
      <c r="CA133" s="48">
        <f t="shared" si="25"/>
        <v>0.04</v>
      </c>
      <c r="CB133" s="48"/>
      <c r="CC133" s="48"/>
      <c r="CD133" s="49"/>
      <c r="CE133" s="48"/>
      <c r="CF133" s="49"/>
      <c r="CG133" s="48"/>
      <c r="CH133" s="48"/>
      <c r="CI133" s="48"/>
      <c r="CJ133" s="48"/>
      <c r="CK133" s="48"/>
    </row>
    <row r="134" spans="1:89">
      <c r="A134">
        <v>0.44504843918956177</v>
      </c>
      <c r="B134" t="str">
        <f t="shared" si="23"/>
        <v>0.1700.1700.16500.1950-0.0300.02500.1700.21500.1700.1700.16500.1700.13500.1650.0050.1950.0050.170.0050.170.1950.1650.22250-0.650.1550.162500.162500.222500.07250.0050.07250.0050.07250.040.072500.22250.040.07250.01250.1625000.1700.2150.0100.16250.16250.17000.072500.162500.07250.04</v>
      </c>
      <c r="C134" s="21">
        <v>40756</v>
      </c>
      <c r="D134" s="48">
        <f>Curves!D135</f>
        <v>0.17</v>
      </c>
      <c r="E134" s="48">
        <v>0</v>
      </c>
      <c r="F134" s="48">
        <f>Curves!I135</f>
        <v>0.17</v>
      </c>
      <c r="G134" s="48">
        <v>0</v>
      </c>
      <c r="H134" s="48">
        <f>Curves!P135</f>
        <v>0.16500000000000001</v>
      </c>
      <c r="I134" s="48">
        <v>0</v>
      </c>
      <c r="J134" s="48">
        <f>Curves!L135</f>
        <v>0.19500000000000001</v>
      </c>
      <c r="K134" s="48">
        <v>0</v>
      </c>
      <c r="L134" s="48">
        <f>Curves!U135</f>
        <v>-0.03</v>
      </c>
      <c r="M134" s="48">
        <v>0</v>
      </c>
      <c r="N134" s="48">
        <f>Curves!V135</f>
        <v>2.5000000000000001E-2</v>
      </c>
      <c r="O134" s="48">
        <v>0</v>
      </c>
      <c r="P134" s="48">
        <f>Curves!W135</f>
        <v>0.17</v>
      </c>
      <c r="Q134" s="48">
        <v>0</v>
      </c>
      <c r="R134" s="48">
        <f>Curves!O135</f>
        <v>0.215</v>
      </c>
      <c r="S134" s="48">
        <v>0</v>
      </c>
      <c r="T134" s="48">
        <f>Curves!F135</f>
        <v>0.17</v>
      </c>
      <c r="U134" s="48">
        <v>0</v>
      </c>
      <c r="V134" s="48">
        <f>Curves!H135</f>
        <v>0.17</v>
      </c>
      <c r="W134" s="48">
        <v>0</v>
      </c>
      <c r="X134" s="48">
        <f>Curves!S135</f>
        <v>0.16500000000000001</v>
      </c>
      <c r="Y134" s="48">
        <v>0</v>
      </c>
      <c r="Z134" s="48">
        <f>Curves!K135</f>
        <v>0.17</v>
      </c>
      <c r="AA134" s="48">
        <v>0</v>
      </c>
      <c r="AB134" s="48">
        <f>Curves!G135</f>
        <v>0.13500000000000001</v>
      </c>
      <c r="AC134" s="48">
        <v>0</v>
      </c>
      <c r="AD134" s="48">
        <f>Curves!R135</f>
        <v>0.16500000000000001</v>
      </c>
      <c r="AE134" s="48">
        <v>5.0000000000000001E-3</v>
      </c>
      <c r="AF134" s="48">
        <f>Curves!N135</f>
        <v>0.19500000000000001</v>
      </c>
      <c r="AG134" s="48">
        <v>5.0000000000000001E-3</v>
      </c>
      <c r="AH134" s="48">
        <f>Curves!J135</f>
        <v>0.17</v>
      </c>
      <c r="AI134" s="48">
        <v>5.0000000000000001E-3</v>
      </c>
      <c r="AJ134" s="48">
        <f>Curves!E135</f>
        <v>0.17</v>
      </c>
      <c r="AK134" s="48">
        <f>Curves!M135</f>
        <v>0.19500000000000001</v>
      </c>
      <c r="AL134" s="48">
        <f>Curves!Q135</f>
        <v>0.16500000000000001</v>
      </c>
      <c r="AM134" s="48">
        <f>Curves!AC135</f>
        <v>0.22249999999999998</v>
      </c>
      <c r="AN134" s="48">
        <f>Curves!AQ135</f>
        <v>0</v>
      </c>
      <c r="AO134" s="48">
        <f>Curves!AD135</f>
        <v>-0.65</v>
      </c>
      <c r="AP134" s="48">
        <f>Curves!AP135</f>
        <v>0.155</v>
      </c>
      <c r="AQ134" s="48">
        <f>Curves!AA135</f>
        <v>0.16249999999999998</v>
      </c>
      <c r="AR134" s="48">
        <f>Curves!AG135</f>
        <v>0</v>
      </c>
      <c r="AS134" s="48">
        <f>Curves!Y135</f>
        <v>0.16249999999999998</v>
      </c>
      <c r="AT134" s="48">
        <f>Curves!AJ135</f>
        <v>0</v>
      </c>
      <c r="AU134" s="48">
        <f>Curves!AB135</f>
        <v>0.22249999999999998</v>
      </c>
      <c r="AV134" s="48">
        <f>Curves!AH135</f>
        <v>0</v>
      </c>
      <c r="AW134" s="48">
        <f>Curves!Z135</f>
        <v>7.2499999999999995E-2</v>
      </c>
      <c r="AX134" s="48">
        <f>Curves!AI135</f>
        <v>5.0000000000000001E-3</v>
      </c>
      <c r="AY134" s="48">
        <f>Curves!Z135</f>
        <v>7.2499999999999995E-2</v>
      </c>
      <c r="AZ134" s="48">
        <f>Curves!AK135</f>
        <v>5.0000000000000001E-3</v>
      </c>
      <c r="BA134" s="48">
        <f>Curves!Z135</f>
        <v>7.2499999999999995E-2</v>
      </c>
      <c r="BB134" s="48">
        <f>Curves!AL135</f>
        <v>0.04</v>
      </c>
      <c r="BC134" s="48">
        <f>Curves!Z135</f>
        <v>7.2499999999999995E-2</v>
      </c>
      <c r="BD134" s="48">
        <f>Curves!AO135</f>
        <v>0</v>
      </c>
      <c r="BE134" s="48">
        <f>Curves!AC135</f>
        <v>0.22249999999999998</v>
      </c>
      <c r="BF134" s="48">
        <f>Curves!AR135</f>
        <v>0.04</v>
      </c>
      <c r="BG134" s="48">
        <f>Curves!Z135</f>
        <v>7.2499999999999995E-2</v>
      </c>
      <c r="BH134" s="48">
        <f>Curves!AM135</f>
        <v>1.2500000000000001E-2</v>
      </c>
      <c r="BI134" s="48">
        <f t="shared" si="26"/>
        <v>0.16249999999999998</v>
      </c>
      <c r="BJ134" s="48">
        <f t="shared" si="27"/>
        <v>0</v>
      </c>
      <c r="BK134" s="48">
        <v>0</v>
      </c>
      <c r="BL134" s="48">
        <f t="shared" ref="BL134:BL197" si="28">D134</f>
        <v>0.17</v>
      </c>
      <c r="BM134" s="48">
        <v>0</v>
      </c>
      <c r="BN134" s="48">
        <f t="shared" ref="BN134:BN197" si="29">R134</f>
        <v>0.215</v>
      </c>
      <c r="BO134" s="48">
        <f t="shared" ref="BO134:BO197" si="30">S134+0.01</f>
        <v>0.01</v>
      </c>
      <c r="BP134" s="48">
        <v>0</v>
      </c>
      <c r="BQ134" s="48">
        <f t="shared" ref="BQ134:BQ197" si="31">AS134</f>
        <v>0.16249999999999998</v>
      </c>
      <c r="BR134" s="48">
        <f t="shared" si="19"/>
        <v>0.16249999999999998</v>
      </c>
      <c r="BS134" s="48">
        <f t="shared" si="20"/>
        <v>0.17</v>
      </c>
      <c r="BT134" s="48">
        <f>Curves!AE135</f>
        <v>0</v>
      </c>
      <c r="BU134" s="48">
        <v>0</v>
      </c>
      <c r="BV134" s="48">
        <f t="shared" si="21"/>
        <v>7.2499999999999995E-2</v>
      </c>
      <c r="BW134" s="48">
        <f>Curves!AN135</f>
        <v>0</v>
      </c>
      <c r="BX134" s="48">
        <f t="shared" si="22"/>
        <v>0.16249999999999998</v>
      </c>
      <c r="BY134" s="48">
        <f>Curves!AS135</f>
        <v>0</v>
      </c>
      <c r="BZ134" s="48">
        <f t="shared" si="24"/>
        <v>7.2499999999999995E-2</v>
      </c>
      <c r="CA134" s="48">
        <f t="shared" si="25"/>
        <v>0.04</v>
      </c>
      <c r="CB134" s="48"/>
      <c r="CC134" s="48"/>
      <c r="CD134" s="49"/>
      <c r="CE134" s="48"/>
      <c r="CF134" s="49"/>
      <c r="CG134" s="48"/>
      <c r="CH134" s="48"/>
      <c r="CI134" s="48"/>
      <c r="CJ134" s="48"/>
      <c r="CK134" s="48"/>
    </row>
    <row r="135" spans="1:89">
      <c r="A135">
        <v>0.44230051121228436</v>
      </c>
      <c r="B135" t="str">
        <f t="shared" si="23"/>
        <v>0.1900.1900.18500.2150-0.0100.04500.1900.23500.1900.1900.18500.1900.15500.1850.0050.2150.0050.190.0050.190.2150.1850.24250-0.650.1550.182500.182500.242500.09250.0050.09250.0050.09250.040.092500.24250.040.09250.01250.1825000.1900.2350.0100.18250.18250.19000.092500.182500.09250.04</v>
      </c>
      <c r="C135" s="21">
        <v>40787</v>
      </c>
      <c r="D135" s="48">
        <f>Curves!D136</f>
        <v>0.19</v>
      </c>
      <c r="E135" s="48">
        <v>0</v>
      </c>
      <c r="F135" s="48">
        <f>Curves!I136</f>
        <v>0.19</v>
      </c>
      <c r="G135" s="48">
        <v>0</v>
      </c>
      <c r="H135" s="48">
        <f>Curves!P136</f>
        <v>0.185</v>
      </c>
      <c r="I135" s="48">
        <v>0</v>
      </c>
      <c r="J135" s="48">
        <f>Curves!L136</f>
        <v>0.215</v>
      </c>
      <c r="K135" s="48">
        <v>0</v>
      </c>
      <c r="L135" s="48">
        <f>Curves!U136</f>
        <v>-1.0000000000000009E-2</v>
      </c>
      <c r="M135" s="48">
        <v>0</v>
      </c>
      <c r="N135" s="48">
        <f>Curves!V136</f>
        <v>4.4999999999999991E-2</v>
      </c>
      <c r="O135" s="48">
        <v>0</v>
      </c>
      <c r="P135" s="48">
        <f>Curves!W136</f>
        <v>0.19</v>
      </c>
      <c r="Q135" s="48">
        <v>0</v>
      </c>
      <c r="R135" s="48">
        <f>Curves!O136</f>
        <v>0.23499999999999999</v>
      </c>
      <c r="S135" s="48">
        <v>0</v>
      </c>
      <c r="T135" s="48">
        <f>Curves!F136</f>
        <v>0.19</v>
      </c>
      <c r="U135" s="48">
        <v>0</v>
      </c>
      <c r="V135" s="48">
        <f>Curves!H136</f>
        <v>0.19</v>
      </c>
      <c r="W135" s="48">
        <v>0</v>
      </c>
      <c r="X135" s="48">
        <f>Curves!S136</f>
        <v>0.185</v>
      </c>
      <c r="Y135" s="48">
        <v>0</v>
      </c>
      <c r="Z135" s="48">
        <f>Curves!K136</f>
        <v>0.19</v>
      </c>
      <c r="AA135" s="48">
        <v>0</v>
      </c>
      <c r="AB135" s="48">
        <f>Curves!G136</f>
        <v>0.155</v>
      </c>
      <c r="AC135" s="48">
        <v>0</v>
      </c>
      <c r="AD135" s="48">
        <f>Curves!R136</f>
        <v>0.185</v>
      </c>
      <c r="AE135" s="48">
        <v>5.0000000000000001E-3</v>
      </c>
      <c r="AF135" s="48">
        <f>Curves!N136</f>
        <v>0.215</v>
      </c>
      <c r="AG135" s="48">
        <v>5.0000000000000001E-3</v>
      </c>
      <c r="AH135" s="48">
        <f>Curves!J136</f>
        <v>0.19</v>
      </c>
      <c r="AI135" s="48">
        <v>5.0000000000000001E-3</v>
      </c>
      <c r="AJ135" s="48">
        <f>Curves!E136</f>
        <v>0.19</v>
      </c>
      <c r="AK135" s="48">
        <f>Curves!M136</f>
        <v>0.215</v>
      </c>
      <c r="AL135" s="48">
        <f>Curves!Q136</f>
        <v>0.185</v>
      </c>
      <c r="AM135" s="48">
        <f>Curves!AC136</f>
        <v>0.24249999999999999</v>
      </c>
      <c r="AN135" s="48">
        <f>Curves!AQ136</f>
        <v>0</v>
      </c>
      <c r="AO135" s="48">
        <f>Curves!AD136</f>
        <v>-0.65</v>
      </c>
      <c r="AP135" s="48">
        <f>Curves!AP136</f>
        <v>0.155</v>
      </c>
      <c r="AQ135" s="48">
        <f>Curves!AA136</f>
        <v>0.1825</v>
      </c>
      <c r="AR135" s="48">
        <f>Curves!AG136</f>
        <v>0</v>
      </c>
      <c r="AS135" s="48">
        <f>Curves!Y136</f>
        <v>0.1825</v>
      </c>
      <c r="AT135" s="48">
        <f>Curves!AJ136</f>
        <v>0</v>
      </c>
      <c r="AU135" s="48">
        <f>Curves!AB136</f>
        <v>0.24249999999999999</v>
      </c>
      <c r="AV135" s="48">
        <f>Curves!AH136</f>
        <v>0</v>
      </c>
      <c r="AW135" s="48">
        <f>Curves!Z136</f>
        <v>9.2499999999999999E-2</v>
      </c>
      <c r="AX135" s="48">
        <f>Curves!AI136</f>
        <v>5.0000000000000001E-3</v>
      </c>
      <c r="AY135" s="48">
        <f>Curves!Z136</f>
        <v>9.2499999999999999E-2</v>
      </c>
      <c r="AZ135" s="48">
        <f>Curves!AK136</f>
        <v>5.0000000000000001E-3</v>
      </c>
      <c r="BA135" s="48">
        <f>Curves!Z136</f>
        <v>9.2499999999999999E-2</v>
      </c>
      <c r="BB135" s="48">
        <f>Curves!AL136</f>
        <v>0.04</v>
      </c>
      <c r="BC135" s="48">
        <f>Curves!Z136</f>
        <v>9.2499999999999999E-2</v>
      </c>
      <c r="BD135" s="48">
        <f>Curves!AO136</f>
        <v>0</v>
      </c>
      <c r="BE135" s="48">
        <f>Curves!AC136</f>
        <v>0.24249999999999999</v>
      </c>
      <c r="BF135" s="48">
        <f>Curves!AR136</f>
        <v>0.04</v>
      </c>
      <c r="BG135" s="48">
        <f>Curves!Z136</f>
        <v>9.2499999999999999E-2</v>
      </c>
      <c r="BH135" s="48">
        <f>Curves!AM136</f>
        <v>1.2500000000000001E-2</v>
      </c>
      <c r="BI135" s="48">
        <f t="shared" si="26"/>
        <v>0.1825</v>
      </c>
      <c r="BJ135" s="48">
        <f t="shared" si="27"/>
        <v>0</v>
      </c>
      <c r="BK135" s="48">
        <v>0</v>
      </c>
      <c r="BL135" s="48">
        <f t="shared" si="28"/>
        <v>0.19</v>
      </c>
      <c r="BM135" s="48">
        <v>0</v>
      </c>
      <c r="BN135" s="48">
        <f t="shared" si="29"/>
        <v>0.23499999999999999</v>
      </c>
      <c r="BO135" s="48">
        <f t="shared" si="30"/>
        <v>0.01</v>
      </c>
      <c r="BP135" s="48">
        <v>0</v>
      </c>
      <c r="BQ135" s="48">
        <f t="shared" si="31"/>
        <v>0.1825</v>
      </c>
      <c r="BR135" s="48">
        <f t="shared" ref="BR135:BR198" si="32">AQ135</f>
        <v>0.1825</v>
      </c>
      <c r="BS135" s="48">
        <f t="shared" ref="BS135:BS198" si="33">D135</f>
        <v>0.19</v>
      </c>
      <c r="BT135" s="48">
        <f>Curves!AE136</f>
        <v>0</v>
      </c>
      <c r="BU135" s="48">
        <v>0</v>
      </c>
      <c r="BV135" s="48">
        <f t="shared" ref="BV135:BV198" si="34">AW135</f>
        <v>9.2499999999999999E-2</v>
      </c>
      <c r="BW135" s="48">
        <f>Curves!AN136</f>
        <v>0</v>
      </c>
      <c r="BX135" s="48">
        <f t="shared" si="22"/>
        <v>0.1825</v>
      </c>
      <c r="BY135" s="48">
        <f>Curves!AS136</f>
        <v>0</v>
      </c>
      <c r="BZ135" s="48">
        <f t="shared" si="24"/>
        <v>9.2499999999999999E-2</v>
      </c>
      <c r="CA135" s="48">
        <f t="shared" si="25"/>
        <v>0.04</v>
      </c>
      <c r="CB135" s="48"/>
      <c r="CC135" s="48"/>
      <c r="CD135" s="49"/>
      <c r="CE135" s="48"/>
      <c r="CF135" s="49"/>
      <c r="CG135" s="48"/>
      <c r="CH135" s="48"/>
      <c r="CI135" s="48"/>
      <c r="CJ135" s="48"/>
      <c r="CK135" s="48"/>
    </row>
    <row r="136" spans="1:89">
      <c r="A136">
        <v>0.43965714250492288</v>
      </c>
      <c r="B136" t="str">
        <f t="shared" si="23"/>
        <v>0.200.200.19500.2250000.05500.200.24500.200.200.19500.200.16500.1950.0050.2250.0050.20.0050.20.2250.1950.25250-0.650.1550.192500.192500.252500.10250.0050.10250.0050.10250.040.102500.25250.040.10250.01250.1925000.200.2450.0100.19250.19250.2000.102500.192500.10250.04</v>
      </c>
      <c r="C136" s="21">
        <v>40817</v>
      </c>
      <c r="D136" s="48">
        <f>Curves!D137</f>
        <v>0.2</v>
      </c>
      <c r="E136" s="48">
        <v>0</v>
      </c>
      <c r="F136" s="48">
        <f>Curves!I137</f>
        <v>0.2</v>
      </c>
      <c r="G136" s="48">
        <v>0</v>
      </c>
      <c r="H136" s="48">
        <f>Curves!P137</f>
        <v>0.19500000000000001</v>
      </c>
      <c r="I136" s="48">
        <v>0</v>
      </c>
      <c r="J136" s="48">
        <f>Curves!L137</f>
        <v>0.22500000000000001</v>
      </c>
      <c r="K136" s="48">
        <v>0</v>
      </c>
      <c r="L136" s="48">
        <f>Curves!U137</f>
        <v>0</v>
      </c>
      <c r="M136" s="48">
        <v>0</v>
      </c>
      <c r="N136" s="48">
        <f>Curves!V137</f>
        <v>5.5E-2</v>
      </c>
      <c r="O136" s="48">
        <v>0</v>
      </c>
      <c r="P136" s="48">
        <f>Curves!W137</f>
        <v>0.2</v>
      </c>
      <c r="Q136" s="48">
        <v>0</v>
      </c>
      <c r="R136" s="48">
        <f>Curves!O137</f>
        <v>0.245</v>
      </c>
      <c r="S136" s="48">
        <v>0</v>
      </c>
      <c r="T136" s="48">
        <f>Curves!F137</f>
        <v>0.2</v>
      </c>
      <c r="U136" s="48">
        <v>0</v>
      </c>
      <c r="V136" s="48">
        <f>Curves!H137</f>
        <v>0.2</v>
      </c>
      <c r="W136" s="48">
        <v>0</v>
      </c>
      <c r="X136" s="48">
        <f>Curves!S137</f>
        <v>0.19500000000000001</v>
      </c>
      <c r="Y136" s="48">
        <v>0</v>
      </c>
      <c r="Z136" s="48">
        <f>Curves!K137</f>
        <v>0.2</v>
      </c>
      <c r="AA136" s="48">
        <v>0</v>
      </c>
      <c r="AB136" s="48">
        <f>Curves!G137</f>
        <v>0.16500000000000001</v>
      </c>
      <c r="AC136" s="48">
        <v>0</v>
      </c>
      <c r="AD136" s="48">
        <f>Curves!R137</f>
        <v>0.19500000000000001</v>
      </c>
      <c r="AE136" s="48">
        <v>5.0000000000000001E-3</v>
      </c>
      <c r="AF136" s="48">
        <f>Curves!N137</f>
        <v>0.22500000000000001</v>
      </c>
      <c r="AG136" s="48">
        <v>5.0000000000000001E-3</v>
      </c>
      <c r="AH136" s="48">
        <f>Curves!J137</f>
        <v>0.2</v>
      </c>
      <c r="AI136" s="48">
        <v>5.0000000000000001E-3</v>
      </c>
      <c r="AJ136" s="48">
        <f>Curves!E137</f>
        <v>0.2</v>
      </c>
      <c r="AK136" s="48">
        <f>Curves!M137</f>
        <v>0.22500000000000001</v>
      </c>
      <c r="AL136" s="48">
        <f>Curves!Q137</f>
        <v>0.19500000000000001</v>
      </c>
      <c r="AM136" s="48">
        <f>Curves!AC137</f>
        <v>0.2525</v>
      </c>
      <c r="AN136" s="48">
        <f>Curves!AQ137</f>
        <v>0</v>
      </c>
      <c r="AO136" s="48">
        <f>Curves!AD137</f>
        <v>-0.65</v>
      </c>
      <c r="AP136" s="48">
        <f>Curves!AP137</f>
        <v>0.155</v>
      </c>
      <c r="AQ136" s="48">
        <f>Curves!AA137</f>
        <v>0.1925</v>
      </c>
      <c r="AR136" s="48">
        <f>Curves!AG137</f>
        <v>0</v>
      </c>
      <c r="AS136" s="48">
        <f>Curves!Y137</f>
        <v>0.1925</v>
      </c>
      <c r="AT136" s="48">
        <f>Curves!AJ137</f>
        <v>0</v>
      </c>
      <c r="AU136" s="48">
        <f>Curves!AB137</f>
        <v>0.2525</v>
      </c>
      <c r="AV136" s="48">
        <f>Curves!AH137</f>
        <v>0</v>
      </c>
      <c r="AW136" s="48">
        <f>Curves!Z137</f>
        <v>0.10249999999999999</v>
      </c>
      <c r="AX136" s="48">
        <f>Curves!AI137</f>
        <v>5.0000000000000001E-3</v>
      </c>
      <c r="AY136" s="48">
        <f>Curves!Z137</f>
        <v>0.10249999999999999</v>
      </c>
      <c r="AZ136" s="48">
        <f>Curves!AK137</f>
        <v>5.0000000000000001E-3</v>
      </c>
      <c r="BA136" s="48">
        <f>Curves!Z137</f>
        <v>0.10249999999999999</v>
      </c>
      <c r="BB136" s="48">
        <f>Curves!AL137</f>
        <v>0.04</v>
      </c>
      <c r="BC136" s="48">
        <f>Curves!Z137</f>
        <v>0.10249999999999999</v>
      </c>
      <c r="BD136" s="48">
        <f>Curves!AO137</f>
        <v>0</v>
      </c>
      <c r="BE136" s="48">
        <f>Curves!AC137</f>
        <v>0.2525</v>
      </c>
      <c r="BF136" s="48">
        <f>Curves!AR137</f>
        <v>0.04</v>
      </c>
      <c r="BG136" s="48">
        <f>Curves!Z137</f>
        <v>0.10249999999999999</v>
      </c>
      <c r="BH136" s="48">
        <f>Curves!AM137</f>
        <v>1.2500000000000001E-2</v>
      </c>
      <c r="BI136" s="48">
        <f t="shared" si="26"/>
        <v>0.1925</v>
      </c>
      <c r="BJ136" s="48">
        <f t="shared" si="27"/>
        <v>0</v>
      </c>
      <c r="BK136" s="48">
        <v>0</v>
      </c>
      <c r="BL136" s="48">
        <f t="shared" si="28"/>
        <v>0.2</v>
      </c>
      <c r="BM136" s="48">
        <v>0</v>
      </c>
      <c r="BN136" s="48">
        <f t="shared" si="29"/>
        <v>0.245</v>
      </c>
      <c r="BO136" s="48">
        <f t="shared" si="30"/>
        <v>0.01</v>
      </c>
      <c r="BP136" s="48">
        <v>0</v>
      </c>
      <c r="BQ136" s="48">
        <f t="shared" si="31"/>
        <v>0.1925</v>
      </c>
      <c r="BR136" s="48">
        <f t="shared" si="32"/>
        <v>0.1925</v>
      </c>
      <c r="BS136" s="48">
        <f t="shared" si="33"/>
        <v>0.2</v>
      </c>
      <c r="BT136" s="48">
        <f>Curves!AE137</f>
        <v>0</v>
      </c>
      <c r="BU136" s="48">
        <v>0</v>
      </c>
      <c r="BV136" s="48">
        <f t="shared" si="34"/>
        <v>0.10249999999999999</v>
      </c>
      <c r="BW136" s="48">
        <f>Curves!AN137</f>
        <v>0</v>
      </c>
      <c r="BX136" s="48">
        <f t="shared" ref="BX136:BX199" si="35">AQ136</f>
        <v>0.1925</v>
      </c>
      <c r="BY136" s="48">
        <f>Curves!AS137</f>
        <v>0</v>
      </c>
      <c r="BZ136" s="48">
        <f t="shared" si="24"/>
        <v>0.10249999999999999</v>
      </c>
      <c r="CA136" s="48">
        <f t="shared" si="25"/>
        <v>0.04</v>
      </c>
      <c r="CB136" s="48"/>
      <c r="CC136" s="48"/>
      <c r="CD136" s="49"/>
      <c r="CE136" s="48"/>
      <c r="CF136" s="49"/>
      <c r="CG136" s="48"/>
      <c r="CH136" s="48"/>
      <c r="CI136" s="48"/>
      <c r="CJ136" s="48"/>
      <c r="CK136" s="48"/>
    </row>
    <row r="137" spans="1:89">
      <c r="A137">
        <v>0.43694201104789293</v>
      </c>
      <c r="B137" t="str">
        <f t="shared" ref="B137:B200" si="36">(D137 &amp; E137 &amp; F137 &amp; G137 &amp; H137 &amp; I137 &amp; J137 &amp; K137 &amp; L137 &amp; M137 &amp; N137 &amp; O137 &amp; P137 &amp; Q137 &amp; R137 &amp; S137 &amp; T137 &amp; U137 &amp; V137 &amp; W137 &amp; X137 &amp; Y137 &amp; Z137 &amp; AA137 &amp; AB137 &amp; AC137 &amp; AD137 &amp; AE137 &amp; AF137 &amp; AG137 &amp; AH137 &amp; AI137 &amp; AJ137 &amp; AK137 &amp; AL137 &amp; AM137 &amp; AN137 &amp; AO137 &amp; AP137 &amp; AQ137 &amp; AR137 &amp; AS137 &amp; AT137 &amp; AU137 &amp; AV137 &amp; AW137 &amp; AX137 &amp; AY137 &amp; AZ137 &amp; BA137 &amp; BB137 &amp; BC137 &amp; BD137 &amp; BE137 &amp; BF137 &amp; BG137 &amp; BH137 &amp; BI137 &amp; BJ137 &amp; BK137 &amp; BL137 &amp; BM137 &amp; BN137 &amp; BO137 &amp; BP137 &amp; BQ137 &amp; BR137 &amp; BS137 &amp; BT137 &amp; BU137 &amp; BV137 &amp; BW137 &amp; BX137 &amp; BY137 &amp; BZ137 &amp; CA137)</f>
        <v>0.2500.372500.4700.3700.0900.14500.26403200.400.2500.2500.4900.372500.21500.470.0050.370.0050.37250.0050.250.370.470.3350.005-0.50.1550.23500.23500.33500.1350.020.1350.020.1350.050.13500.3350.0550.1350.0250.235000.2500.40.0100.2350.2350.25000.13500.23500.1350.05</v>
      </c>
      <c r="C137" s="21">
        <v>40848</v>
      </c>
      <c r="D137" s="48">
        <f>Curves!D138</f>
        <v>0.25</v>
      </c>
      <c r="E137" s="48">
        <v>0</v>
      </c>
      <c r="F137" s="48">
        <f>Curves!I138</f>
        <v>0.37249999999999994</v>
      </c>
      <c r="G137" s="48">
        <v>0</v>
      </c>
      <c r="H137" s="48">
        <f>Curves!P138</f>
        <v>0.47</v>
      </c>
      <c r="I137" s="48">
        <v>0</v>
      </c>
      <c r="J137" s="48">
        <f>Curves!L138</f>
        <v>0.37</v>
      </c>
      <c r="K137" s="48">
        <v>0</v>
      </c>
      <c r="L137" s="48">
        <f>Curves!U138</f>
        <v>0.09</v>
      </c>
      <c r="M137" s="48">
        <v>0</v>
      </c>
      <c r="N137" s="48">
        <f>Curves!V138</f>
        <v>0.14499999999999999</v>
      </c>
      <c r="O137" s="48">
        <v>0</v>
      </c>
      <c r="P137" s="48">
        <f>Curves!W138</f>
        <v>0.26403199999999999</v>
      </c>
      <c r="Q137" s="48">
        <v>0</v>
      </c>
      <c r="R137" s="48">
        <f>Curves!O138</f>
        <v>0.4</v>
      </c>
      <c r="S137" s="48">
        <v>0</v>
      </c>
      <c r="T137" s="48">
        <f>Curves!F138</f>
        <v>0.25</v>
      </c>
      <c r="U137" s="48">
        <v>0</v>
      </c>
      <c r="V137" s="48">
        <f>Curves!H138</f>
        <v>0.25</v>
      </c>
      <c r="W137" s="48">
        <v>0</v>
      </c>
      <c r="X137" s="48">
        <f>Curves!S138</f>
        <v>0.49</v>
      </c>
      <c r="Y137" s="48">
        <v>0</v>
      </c>
      <c r="Z137" s="48">
        <f>Curves!K138</f>
        <v>0.37249999999999994</v>
      </c>
      <c r="AA137" s="48">
        <v>0</v>
      </c>
      <c r="AB137" s="48">
        <f>Curves!G138</f>
        <v>0.215</v>
      </c>
      <c r="AC137" s="48">
        <v>0</v>
      </c>
      <c r="AD137" s="48">
        <f>Curves!R138</f>
        <v>0.47</v>
      </c>
      <c r="AE137" s="48">
        <v>5.0000000000000001E-3</v>
      </c>
      <c r="AF137" s="48">
        <f>Curves!N138</f>
        <v>0.37</v>
      </c>
      <c r="AG137" s="48">
        <v>5.0000000000000001E-3</v>
      </c>
      <c r="AH137" s="48">
        <f>Curves!J138</f>
        <v>0.37249999999999994</v>
      </c>
      <c r="AI137" s="48">
        <v>5.0000000000000001E-3</v>
      </c>
      <c r="AJ137" s="48">
        <f>Curves!E138</f>
        <v>0.25</v>
      </c>
      <c r="AK137" s="48">
        <f>Curves!M138</f>
        <v>0.37</v>
      </c>
      <c r="AL137" s="48">
        <f>Curves!Q138</f>
        <v>0.47</v>
      </c>
      <c r="AM137" s="48">
        <f>Curves!AC138</f>
        <v>0.33499999999999996</v>
      </c>
      <c r="AN137" s="48">
        <f>Curves!AQ138</f>
        <v>5.0000000000000001E-3</v>
      </c>
      <c r="AO137" s="48">
        <f>Curves!AD138</f>
        <v>-0.5</v>
      </c>
      <c r="AP137" s="48">
        <f>Curves!AP138</f>
        <v>0.155</v>
      </c>
      <c r="AQ137" s="48">
        <f>Curves!AA138</f>
        <v>0.23499999999999999</v>
      </c>
      <c r="AR137" s="48">
        <f>Curves!AG138</f>
        <v>0</v>
      </c>
      <c r="AS137" s="48">
        <f>Curves!Y138</f>
        <v>0.23499999999999999</v>
      </c>
      <c r="AT137" s="48">
        <f>Curves!AJ138</f>
        <v>0</v>
      </c>
      <c r="AU137" s="48">
        <f>Curves!AB138</f>
        <v>0.33499999999999996</v>
      </c>
      <c r="AV137" s="48">
        <f>Curves!AH138</f>
        <v>0</v>
      </c>
      <c r="AW137" s="48">
        <f>Curves!Z138</f>
        <v>0.13500000000000001</v>
      </c>
      <c r="AX137" s="48">
        <f>Curves!AI138</f>
        <v>0.02</v>
      </c>
      <c r="AY137" s="48">
        <f>Curves!Z138</f>
        <v>0.13500000000000001</v>
      </c>
      <c r="AZ137" s="48">
        <f>Curves!AK138</f>
        <v>0.02</v>
      </c>
      <c r="BA137" s="48">
        <f>Curves!Z138</f>
        <v>0.13500000000000001</v>
      </c>
      <c r="BB137" s="48">
        <f>Curves!AL138</f>
        <v>0.05</v>
      </c>
      <c r="BC137" s="48">
        <f>Curves!Z138</f>
        <v>0.13500000000000001</v>
      </c>
      <c r="BD137" s="48">
        <f>Curves!AO138</f>
        <v>0</v>
      </c>
      <c r="BE137" s="48">
        <f>Curves!AC138</f>
        <v>0.33499999999999996</v>
      </c>
      <c r="BF137" s="48">
        <f>Curves!AR138</f>
        <v>5.5E-2</v>
      </c>
      <c r="BG137" s="48">
        <f>Curves!Z138</f>
        <v>0.13500000000000001</v>
      </c>
      <c r="BH137" s="48">
        <f>Curves!AM138</f>
        <v>2.5000000000000001E-2</v>
      </c>
      <c r="BI137" s="48">
        <f t="shared" si="26"/>
        <v>0.23499999999999999</v>
      </c>
      <c r="BJ137" s="48">
        <f t="shared" si="27"/>
        <v>0</v>
      </c>
      <c r="BK137" s="48">
        <v>0</v>
      </c>
      <c r="BL137" s="48">
        <f t="shared" si="28"/>
        <v>0.25</v>
      </c>
      <c r="BM137" s="48">
        <v>0</v>
      </c>
      <c r="BN137" s="48">
        <f t="shared" si="29"/>
        <v>0.4</v>
      </c>
      <c r="BO137" s="48">
        <f t="shared" si="30"/>
        <v>0.01</v>
      </c>
      <c r="BP137" s="48">
        <v>0</v>
      </c>
      <c r="BQ137" s="48">
        <f t="shared" si="31"/>
        <v>0.23499999999999999</v>
      </c>
      <c r="BR137" s="48">
        <f t="shared" si="32"/>
        <v>0.23499999999999999</v>
      </c>
      <c r="BS137" s="48">
        <f t="shared" si="33"/>
        <v>0.25</v>
      </c>
      <c r="BT137" s="48">
        <f>Curves!AE138</f>
        <v>0</v>
      </c>
      <c r="BU137" s="48">
        <v>0</v>
      </c>
      <c r="BV137" s="48">
        <f t="shared" si="34"/>
        <v>0.13500000000000001</v>
      </c>
      <c r="BW137" s="48">
        <f>Curves!AN138</f>
        <v>0</v>
      </c>
      <c r="BX137" s="48">
        <f t="shared" si="35"/>
        <v>0.23499999999999999</v>
      </c>
      <c r="BY137" s="48">
        <f>Curves!AS138</f>
        <v>0</v>
      </c>
      <c r="BZ137" s="48">
        <f t="shared" si="24"/>
        <v>0.13500000000000001</v>
      </c>
      <c r="CA137" s="48">
        <f t="shared" si="25"/>
        <v>0.05</v>
      </c>
      <c r="CB137" s="48"/>
      <c r="CC137" s="48"/>
      <c r="CD137" s="49"/>
      <c r="CE137" s="48"/>
      <c r="CF137" s="49"/>
      <c r="CG137" s="48"/>
      <c r="CH137" s="48"/>
      <c r="CI137" s="48"/>
      <c r="CJ137" s="48"/>
      <c r="CK137" s="48"/>
    </row>
    <row r="138" spans="1:89">
      <c r="A138">
        <v>0.43433019388233479</v>
      </c>
      <c r="B138" t="str">
        <f t="shared" si="36"/>
        <v>0.2700.392500.4900.3900.1100.16500.28860800.4200.2700.2700.5100.392500.23500.490.0050.390.0050.39250.0050.270.390.490.3550.005-0.50.1550.25500.25500.35500.1550.020.1550.020.1550.050.15500.3550.0550.1550.02750.255000.2700.420.0100.2550.2550.27000.15500.25500.1550.05</v>
      </c>
      <c r="C138" s="21">
        <v>40878</v>
      </c>
      <c r="D138" s="48">
        <f>Curves!D139</f>
        <v>0.27</v>
      </c>
      <c r="E138" s="48">
        <v>0</v>
      </c>
      <c r="F138" s="48">
        <f>Curves!I139</f>
        <v>0.39249999999999996</v>
      </c>
      <c r="G138" s="48">
        <v>0</v>
      </c>
      <c r="H138" s="48">
        <f>Curves!P139</f>
        <v>0.49</v>
      </c>
      <c r="I138" s="48">
        <v>0</v>
      </c>
      <c r="J138" s="48">
        <f>Curves!L139</f>
        <v>0.39</v>
      </c>
      <c r="K138" s="48">
        <v>0</v>
      </c>
      <c r="L138" s="48">
        <f>Curves!U139</f>
        <v>0.11000000000000001</v>
      </c>
      <c r="M138" s="48">
        <v>0</v>
      </c>
      <c r="N138" s="48">
        <f>Curves!V139</f>
        <v>0.16500000000000001</v>
      </c>
      <c r="O138" s="48">
        <v>0</v>
      </c>
      <c r="P138" s="48">
        <f>Curves!W139</f>
        <v>0.28860800000000003</v>
      </c>
      <c r="Q138" s="48">
        <v>0</v>
      </c>
      <c r="R138" s="48">
        <f>Curves!O139</f>
        <v>0.42000000000000004</v>
      </c>
      <c r="S138" s="48">
        <v>0</v>
      </c>
      <c r="T138" s="48">
        <f>Curves!F139</f>
        <v>0.27</v>
      </c>
      <c r="U138" s="48">
        <v>0</v>
      </c>
      <c r="V138" s="48">
        <f>Curves!H139</f>
        <v>0.27</v>
      </c>
      <c r="W138" s="48">
        <v>0</v>
      </c>
      <c r="X138" s="48">
        <f>Curves!S139</f>
        <v>0.51</v>
      </c>
      <c r="Y138" s="48">
        <v>0</v>
      </c>
      <c r="Z138" s="48">
        <f>Curves!K139</f>
        <v>0.39249999999999996</v>
      </c>
      <c r="AA138" s="48">
        <v>0</v>
      </c>
      <c r="AB138" s="48">
        <f>Curves!G139</f>
        <v>0.23500000000000001</v>
      </c>
      <c r="AC138" s="48">
        <v>0</v>
      </c>
      <c r="AD138" s="48">
        <f>Curves!R139</f>
        <v>0.49</v>
      </c>
      <c r="AE138" s="48">
        <v>5.0000000000000001E-3</v>
      </c>
      <c r="AF138" s="48">
        <f>Curves!N139</f>
        <v>0.39</v>
      </c>
      <c r="AG138" s="48">
        <v>5.0000000000000001E-3</v>
      </c>
      <c r="AH138" s="48">
        <f>Curves!J139</f>
        <v>0.39249999999999996</v>
      </c>
      <c r="AI138" s="48">
        <v>5.0000000000000001E-3</v>
      </c>
      <c r="AJ138" s="48">
        <f>Curves!E139</f>
        <v>0.27</v>
      </c>
      <c r="AK138" s="48">
        <f>Curves!M139</f>
        <v>0.39</v>
      </c>
      <c r="AL138" s="48">
        <f>Curves!Q139</f>
        <v>0.49</v>
      </c>
      <c r="AM138" s="48">
        <f>Curves!AC139</f>
        <v>0.35499999999999998</v>
      </c>
      <c r="AN138" s="48">
        <f>Curves!AQ139</f>
        <v>5.0000000000000001E-3</v>
      </c>
      <c r="AO138" s="48">
        <f>Curves!AD139</f>
        <v>-0.5</v>
      </c>
      <c r="AP138" s="48">
        <f>Curves!AP139</f>
        <v>0.155</v>
      </c>
      <c r="AQ138" s="48">
        <f>Curves!AA139</f>
        <v>0.255</v>
      </c>
      <c r="AR138" s="48">
        <f>Curves!AG139</f>
        <v>0</v>
      </c>
      <c r="AS138" s="48">
        <f>Curves!Y139</f>
        <v>0.255</v>
      </c>
      <c r="AT138" s="48">
        <f>Curves!AJ139</f>
        <v>0</v>
      </c>
      <c r="AU138" s="48">
        <f>Curves!AB139</f>
        <v>0.35499999999999998</v>
      </c>
      <c r="AV138" s="48">
        <f>Curves!AH139</f>
        <v>0</v>
      </c>
      <c r="AW138" s="48">
        <f>Curves!Z139</f>
        <v>0.155</v>
      </c>
      <c r="AX138" s="48">
        <f>Curves!AI139</f>
        <v>0.02</v>
      </c>
      <c r="AY138" s="48">
        <f>Curves!Z139</f>
        <v>0.155</v>
      </c>
      <c r="AZ138" s="48">
        <f>Curves!AK139</f>
        <v>0.02</v>
      </c>
      <c r="BA138" s="48">
        <f>Curves!Z139</f>
        <v>0.155</v>
      </c>
      <c r="BB138" s="48">
        <f>Curves!AL139</f>
        <v>0.05</v>
      </c>
      <c r="BC138" s="48">
        <f>Curves!Z139</f>
        <v>0.155</v>
      </c>
      <c r="BD138" s="48">
        <f>Curves!AO139</f>
        <v>0</v>
      </c>
      <c r="BE138" s="48">
        <f>Curves!AC139</f>
        <v>0.35499999999999998</v>
      </c>
      <c r="BF138" s="48">
        <f>Curves!AR139</f>
        <v>5.5E-2</v>
      </c>
      <c r="BG138" s="48">
        <f>Curves!Z139</f>
        <v>0.155</v>
      </c>
      <c r="BH138" s="48">
        <f>Curves!AM139</f>
        <v>2.75E-2</v>
      </c>
      <c r="BI138" s="48">
        <f t="shared" si="26"/>
        <v>0.255</v>
      </c>
      <c r="BJ138" s="48">
        <f t="shared" si="27"/>
        <v>0</v>
      </c>
      <c r="BK138" s="48">
        <v>0</v>
      </c>
      <c r="BL138" s="48">
        <f t="shared" si="28"/>
        <v>0.27</v>
      </c>
      <c r="BM138" s="48">
        <v>0</v>
      </c>
      <c r="BN138" s="48">
        <f t="shared" si="29"/>
        <v>0.42000000000000004</v>
      </c>
      <c r="BO138" s="48">
        <f t="shared" si="30"/>
        <v>0.01</v>
      </c>
      <c r="BP138" s="48">
        <v>0</v>
      </c>
      <c r="BQ138" s="48">
        <f t="shared" si="31"/>
        <v>0.255</v>
      </c>
      <c r="BR138" s="48">
        <f t="shared" si="32"/>
        <v>0.255</v>
      </c>
      <c r="BS138" s="48">
        <f t="shared" si="33"/>
        <v>0.27</v>
      </c>
      <c r="BT138" s="48">
        <f>Curves!AE139</f>
        <v>0</v>
      </c>
      <c r="BU138" s="48">
        <v>0</v>
      </c>
      <c r="BV138" s="48">
        <f t="shared" si="34"/>
        <v>0.155</v>
      </c>
      <c r="BW138" s="48">
        <f>Curves!AN139</f>
        <v>0</v>
      </c>
      <c r="BX138" s="48">
        <f t="shared" si="35"/>
        <v>0.255</v>
      </c>
      <c r="BY138" s="48">
        <f>Curves!AS139</f>
        <v>0</v>
      </c>
      <c r="BZ138" s="48">
        <f t="shared" ref="BZ138:BZ201" si="37">BA138</f>
        <v>0.155</v>
      </c>
      <c r="CA138" s="48">
        <f t="shared" ref="CA138:CA201" si="38">BB138</f>
        <v>0.05</v>
      </c>
      <c r="CB138" s="48"/>
      <c r="CC138" s="48"/>
      <c r="CD138" s="49"/>
      <c r="CE138" s="48"/>
      <c r="CF138" s="49"/>
      <c r="CG138" s="48"/>
      <c r="CH138" s="48"/>
      <c r="CI138" s="48"/>
      <c r="CJ138" s="48"/>
      <c r="CK138" s="48"/>
    </row>
    <row r="139" spans="1:89">
      <c r="A139">
        <v>0.43164747355118072</v>
      </c>
      <c r="B139" t="str">
        <f t="shared" si="36"/>
        <v>0.2800.402500.500.400.1200.17500.29988800.4300.2800.2800.5200.402500.24500.50.0050.40.0050.40250.0050.280.40.50.3650.005-0.50.1550.26500.26500.36500.1650.020.1650.020.1650.050.16500.3650.0550.1650.030.265000.2800.430.0100.2650.2650.28000.16500.26500.1650.05</v>
      </c>
      <c r="C139" s="21">
        <v>40909</v>
      </c>
      <c r="D139" s="48">
        <f>Curves!D140</f>
        <v>0.28000000000000003</v>
      </c>
      <c r="E139" s="48">
        <v>0</v>
      </c>
      <c r="F139" s="48">
        <f>Curves!I140</f>
        <v>0.40249999999999997</v>
      </c>
      <c r="G139" s="48">
        <v>0</v>
      </c>
      <c r="H139" s="48">
        <f>Curves!P140</f>
        <v>0.5</v>
      </c>
      <c r="I139" s="48">
        <v>0</v>
      </c>
      <c r="J139" s="48">
        <f>Curves!L140</f>
        <v>0.4</v>
      </c>
      <c r="K139" s="48">
        <v>0</v>
      </c>
      <c r="L139" s="48">
        <f>Curves!U140</f>
        <v>0.12000000000000002</v>
      </c>
      <c r="M139" s="48">
        <v>0</v>
      </c>
      <c r="N139" s="48">
        <f>Curves!V140</f>
        <v>0.17500000000000002</v>
      </c>
      <c r="O139" s="48">
        <v>0</v>
      </c>
      <c r="P139" s="48">
        <f>Curves!W140</f>
        <v>0.29988800000000004</v>
      </c>
      <c r="Q139" s="48">
        <v>0</v>
      </c>
      <c r="R139" s="48">
        <f>Curves!O140</f>
        <v>0.43000000000000005</v>
      </c>
      <c r="S139" s="48">
        <v>0</v>
      </c>
      <c r="T139" s="48">
        <f>Curves!F140</f>
        <v>0.28000000000000003</v>
      </c>
      <c r="U139" s="48">
        <v>0</v>
      </c>
      <c r="V139" s="48">
        <f>Curves!H140</f>
        <v>0.28000000000000003</v>
      </c>
      <c r="W139" s="48">
        <v>0</v>
      </c>
      <c r="X139" s="48">
        <f>Curves!S140</f>
        <v>0.52</v>
      </c>
      <c r="Y139" s="48">
        <v>0</v>
      </c>
      <c r="Z139" s="48">
        <f>Curves!K140</f>
        <v>0.40249999999999997</v>
      </c>
      <c r="AA139" s="48">
        <v>0</v>
      </c>
      <c r="AB139" s="48">
        <f>Curves!G140</f>
        <v>0.24500000000000002</v>
      </c>
      <c r="AC139" s="48">
        <v>0</v>
      </c>
      <c r="AD139" s="48">
        <f>Curves!R140</f>
        <v>0.5</v>
      </c>
      <c r="AE139" s="48">
        <v>5.0000000000000001E-3</v>
      </c>
      <c r="AF139" s="48">
        <f>Curves!N140</f>
        <v>0.4</v>
      </c>
      <c r="AG139" s="48">
        <v>5.0000000000000001E-3</v>
      </c>
      <c r="AH139" s="48">
        <f>Curves!J140</f>
        <v>0.40249999999999997</v>
      </c>
      <c r="AI139" s="48">
        <v>5.0000000000000001E-3</v>
      </c>
      <c r="AJ139" s="48">
        <f>Curves!E140</f>
        <v>0.28000000000000003</v>
      </c>
      <c r="AK139" s="48">
        <f>Curves!M140</f>
        <v>0.4</v>
      </c>
      <c r="AL139" s="48">
        <f>Curves!Q140</f>
        <v>0.5</v>
      </c>
      <c r="AM139" s="48">
        <f>Curves!AC140</f>
        <v>0.36499999999999999</v>
      </c>
      <c r="AN139" s="48">
        <f>Curves!AQ140</f>
        <v>5.0000000000000001E-3</v>
      </c>
      <c r="AO139" s="48">
        <f>Curves!AD140</f>
        <v>-0.5</v>
      </c>
      <c r="AP139" s="48">
        <f>Curves!AP140</f>
        <v>0.155</v>
      </c>
      <c r="AQ139" s="48">
        <f>Curves!AA140</f>
        <v>0.26500000000000001</v>
      </c>
      <c r="AR139" s="48">
        <f>Curves!AG140</f>
        <v>0</v>
      </c>
      <c r="AS139" s="48">
        <f>Curves!Y140</f>
        <v>0.26500000000000001</v>
      </c>
      <c r="AT139" s="48">
        <f>Curves!AJ140</f>
        <v>0</v>
      </c>
      <c r="AU139" s="48">
        <f>Curves!AB140</f>
        <v>0.36499999999999999</v>
      </c>
      <c r="AV139" s="48">
        <f>Curves!AH140</f>
        <v>0</v>
      </c>
      <c r="AW139" s="48">
        <f>Curves!Z140</f>
        <v>0.16500000000000001</v>
      </c>
      <c r="AX139" s="48">
        <f>Curves!AI140</f>
        <v>0.02</v>
      </c>
      <c r="AY139" s="48">
        <f>Curves!Z140</f>
        <v>0.16500000000000001</v>
      </c>
      <c r="AZ139" s="48">
        <f>Curves!AK140</f>
        <v>0.02</v>
      </c>
      <c r="BA139" s="48">
        <f>Curves!Z140</f>
        <v>0.16500000000000001</v>
      </c>
      <c r="BB139" s="48">
        <f>Curves!AL140</f>
        <v>0.05</v>
      </c>
      <c r="BC139" s="48">
        <f>Curves!Z140</f>
        <v>0.16500000000000001</v>
      </c>
      <c r="BD139" s="48">
        <f>Curves!AO140</f>
        <v>0</v>
      </c>
      <c r="BE139" s="48">
        <f>Curves!AC140</f>
        <v>0.36499999999999999</v>
      </c>
      <c r="BF139" s="48">
        <f>Curves!AR140</f>
        <v>5.5E-2</v>
      </c>
      <c r="BG139" s="48">
        <f>Curves!Z140</f>
        <v>0.16500000000000001</v>
      </c>
      <c r="BH139" s="48">
        <f>Curves!AM140</f>
        <v>0.03</v>
      </c>
      <c r="BI139" s="48">
        <f t="shared" si="26"/>
        <v>0.26500000000000001</v>
      </c>
      <c r="BJ139" s="48">
        <f t="shared" si="27"/>
        <v>0</v>
      </c>
      <c r="BK139" s="48">
        <v>0</v>
      </c>
      <c r="BL139" s="48">
        <f t="shared" si="28"/>
        <v>0.28000000000000003</v>
      </c>
      <c r="BM139" s="48">
        <v>0</v>
      </c>
      <c r="BN139" s="48">
        <f t="shared" si="29"/>
        <v>0.43000000000000005</v>
      </c>
      <c r="BO139" s="48">
        <f t="shared" si="30"/>
        <v>0.01</v>
      </c>
      <c r="BP139" s="48">
        <v>0</v>
      </c>
      <c r="BQ139" s="48">
        <f t="shared" si="31"/>
        <v>0.26500000000000001</v>
      </c>
      <c r="BR139" s="48">
        <f t="shared" si="32"/>
        <v>0.26500000000000001</v>
      </c>
      <c r="BS139" s="48">
        <f t="shared" si="33"/>
        <v>0.28000000000000003</v>
      </c>
      <c r="BT139" s="48">
        <f>Curves!AE140</f>
        <v>0</v>
      </c>
      <c r="BU139" s="48">
        <v>0</v>
      </c>
      <c r="BV139" s="48">
        <f t="shared" si="34"/>
        <v>0.16500000000000001</v>
      </c>
      <c r="BW139" s="48">
        <f>Curves!AN140</f>
        <v>0</v>
      </c>
      <c r="BX139" s="48">
        <f t="shared" si="35"/>
        <v>0.26500000000000001</v>
      </c>
      <c r="BY139" s="48">
        <f>Curves!AS140</f>
        <v>0</v>
      </c>
      <c r="BZ139" s="48">
        <f t="shared" si="37"/>
        <v>0.16500000000000001</v>
      </c>
      <c r="CA139" s="48">
        <f t="shared" si="38"/>
        <v>0.05</v>
      </c>
      <c r="CB139" s="48"/>
      <c r="CC139" s="48"/>
      <c r="CD139" s="49"/>
      <c r="CE139" s="48"/>
      <c r="CF139" s="49"/>
      <c r="CG139" s="48"/>
      <c r="CH139" s="48"/>
      <c r="CI139" s="48"/>
      <c r="CJ139" s="48"/>
      <c r="CK139" s="48"/>
    </row>
    <row r="140" spans="1:89">
      <c r="A140">
        <v>0.42898107818271358</v>
      </c>
      <c r="B140" t="str">
        <f t="shared" si="36"/>
        <v>0.2700.392500.4900.3900.1100.16500.28572800.4200.2700.2700.5100.392500.23500.490.0050.390.0050.39250.0050.270.390.490.3550.005-0.50.1550.25500.25500.35500.1550.020.1550.020.1550.050.15500.3550.0550.1550.03250.255000.2700.420.0100.2550.2550.27000.15500.25500.1550.05</v>
      </c>
      <c r="C140" s="21">
        <v>40940</v>
      </c>
      <c r="D140" s="48">
        <f>Curves!D141</f>
        <v>0.27</v>
      </c>
      <c r="E140" s="48">
        <v>0</v>
      </c>
      <c r="F140" s="48">
        <f>Curves!I141</f>
        <v>0.39249999999999996</v>
      </c>
      <c r="G140" s="48">
        <v>0</v>
      </c>
      <c r="H140" s="48">
        <f>Curves!P141</f>
        <v>0.49</v>
      </c>
      <c r="I140" s="48">
        <v>0</v>
      </c>
      <c r="J140" s="48">
        <f>Curves!L141</f>
        <v>0.39</v>
      </c>
      <c r="K140" s="48">
        <v>0</v>
      </c>
      <c r="L140" s="48">
        <f>Curves!U141</f>
        <v>0.11000000000000001</v>
      </c>
      <c r="M140" s="48">
        <v>0</v>
      </c>
      <c r="N140" s="48">
        <f>Curves!V141</f>
        <v>0.16500000000000001</v>
      </c>
      <c r="O140" s="48">
        <v>0</v>
      </c>
      <c r="P140" s="48">
        <f>Curves!W141</f>
        <v>0.28572800000000004</v>
      </c>
      <c r="Q140" s="48">
        <v>0</v>
      </c>
      <c r="R140" s="48">
        <f>Curves!O141</f>
        <v>0.42000000000000004</v>
      </c>
      <c r="S140" s="48">
        <v>0</v>
      </c>
      <c r="T140" s="48">
        <f>Curves!F141</f>
        <v>0.27</v>
      </c>
      <c r="U140" s="48">
        <v>0</v>
      </c>
      <c r="V140" s="48">
        <f>Curves!H141</f>
        <v>0.27</v>
      </c>
      <c r="W140" s="48">
        <v>0</v>
      </c>
      <c r="X140" s="48">
        <f>Curves!S141</f>
        <v>0.51</v>
      </c>
      <c r="Y140" s="48">
        <v>0</v>
      </c>
      <c r="Z140" s="48">
        <f>Curves!K141</f>
        <v>0.39249999999999996</v>
      </c>
      <c r="AA140" s="48">
        <v>0</v>
      </c>
      <c r="AB140" s="48">
        <f>Curves!G141</f>
        <v>0.23500000000000001</v>
      </c>
      <c r="AC140" s="48">
        <v>0</v>
      </c>
      <c r="AD140" s="48">
        <f>Curves!R141</f>
        <v>0.49</v>
      </c>
      <c r="AE140" s="48">
        <v>5.0000000000000001E-3</v>
      </c>
      <c r="AF140" s="48">
        <f>Curves!N141</f>
        <v>0.39</v>
      </c>
      <c r="AG140" s="48">
        <v>5.0000000000000001E-3</v>
      </c>
      <c r="AH140" s="48">
        <f>Curves!J141</f>
        <v>0.39249999999999996</v>
      </c>
      <c r="AI140" s="48">
        <v>5.0000000000000001E-3</v>
      </c>
      <c r="AJ140" s="48">
        <f>Curves!E141</f>
        <v>0.27</v>
      </c>
      <c r="AK140" s="48">
        <f>Curves!M141</f>
        <v>0.39</v>
      </c>
      <c r="AL140" s="48">
        <f>Curves!Q141</f>
        <v>0.49</v>
      </c>
      <c r="AM140" s="48">
        <f>Curves!AC141</f>
        <v>0.35499999999999998</v>
      </c>
      <c r="AN140" s="48">
        <f>Curves!AQ141</f>
        <v>5.0000000000000001E-3</v>
      </c>
      <c r="AO140" s="48">
        <f>Curves!AD141</f>
        <v>-0.5</v>
      </c>
      <c r="AP140" s="48">
        <f>Curves!AP141</f>
        <v>0.155</v>
      </c>
      <c r="AQ140" s="48">
        <f>Curves!AA141</f>
        <v>0.255</v>
      </c>
      <c r="AR140" s="48">
        <f>Curves!AG141</f>
        <v>0</v>
      </c>
      <c r="AS140" s="48">
        <f>Curves!Y141</f>
        <v>0.255</v>
      </c>
      <c r="AT140" s="48">
        <f>Curves!AJ141</f>
        <v>0</v>
      </c>
      <c r="AU140" s="48">
        <f>Curves!AB141</f>
        <v>0.35499999999999998</v>
      </c>
      <c r="AV140" s="48">
        <f>Curves!AH141</f>
        <v>0</v>
      </c>
      <c r="AW140" s="48">
        <f>Curves!Z141</f>
        <v>0.155</v>
      </c>
      <c r="AX140" s="48">
        <f>Curves!AI141</f>
        <v>0.02</v>
      </c>
      <c r="AY140" s="48">
        <f>Curves!Z141</f>
        <v>0.155</v>
      </c>
      <c r="AZ140" s="48">
        <f>Curves!AK141</f>
        <v>0.02</v>
      </c>
      <c r="BA140" s="48">
        <f>Curves!Z141</f>
        <v>0.155</v>
      </c>
      <c r="BB140" s="48">
        <f>Curves!AL141</f>
        <v>0.05</v>
      </c>
      <c r="BC140" s="48">
        <f>Curves!Z141</f>
        <v>0.155</v>
      </c>
      <c r="BD140" s="48">
        <f>Curves!AO141</f>
        <v>0</v>
      </c>
      <c r="BE140" s="48">
        <f>Curves!AC141</f>
        <v>0.35499999999999998</v>
      </c>
      <c r="BF140" s="48">
        <f>Curves!AR141</f>
        <v>5.5E-2</v>
      </c>
      <c r="BG140" s="48">
        <f>Curves!Z141</f>
        <v>0.155</v>
      </c>
      <c r="BH140" s="48">
        <f>Curves!AM141</f>
        <v>3.2500000000000001E-2</v>
      </c>
      <c r="BI140" s="48">
        <f t="shared" si="26"/>
        <v>0.255</v>
      </c>
      <c r="BJ140" s="48">
        <f t="shared" si="27"/>
        <v>0</v>
      </c>
      <c r="BK140" s="48">
        <v>0</v>
      </c>
      <c r="BL140" s="48">
        <f t="shared" si="28"/>
        <v>0.27</v>
      </c>
      <c r="BM140" s="48">
        <v>0</v>
      </c>
      <c r="BN140" s="48">
        <f t="shared" si="29"/>
        <v>0.42000000000000004</v>
      </c>
      <c r="BO140" s="48">
        <f t="shared" si="30"/>
        <v>0.01</v>
      </c>
      <c r="BP140" s="48">
        <v>0</v>
      </c>
      <c r="BQ140" s="48">
        <f t="shared" si="31"/>
        <v>0.255</v>
      </c>
      <c r="BR140" s="48">
        <f t="shared" si="32"/>
        <v>0.255</v>
      </c>
      <c r="BS140" s="48">
        <f t="shared" si="33"/>
        <v>0.27</v>
      </c>
      <c r="BT140" s="48">
        <f>Curves!AE141</f>
        <v>0</v>
      </c>
      <c r="BU140" s="48">
        <v>0</v>
      </c>
      <c r="BV140" s="48">
        <f t="shared" si="34"/>
        <v>0.155</v>
      </c>
      <c r="BW140" s="48">
        <f>Curves!AN141</f>
        <v>0</v>
      </c>
      <c r="BX140" s="48">
        <f t="shared" si="35"/>
        <v>0.255</v>
      </c>
      <c r="BY140" s="48">
        <f>Curves!AS141</f>
        <v>0</v>
      </c>
      <c r="BZ140" s="48">
        <f t="shared" si="37"/>
        <v>0.155</v>
      </c>
      <c r="CA140" s="48">
        <f t="shared" si="38"/>
        <v>0.05</v>
      </c>
      <c r="CB140" s="48"/>
      <c r="CC140" s="48"/>
      <c r="CD140" s="49"/>
      <c r="CE140" s="48"/>
      <c r="CF140" s="49"/>
      <c r="CG140" s="48"/>
      <c r="CH140" s="48"/>
      <c r="CI140" s="48"/>
      <c r="CJ140" s="48"/>
      <c r="CK140" s="48"/>
    </row>
    <row r="141" spans="1:89">
      <c r="A141">
        <v>0.4265014007793046</v>
      </c>
      <c r="B141" t="str">
        <f t="shared" si="36"/>
        <v>0.26500.387500.48500.38500.10500.1600.27608800.41500.26500.26500.50500.387500.2300.4850.0050.3850.0050.38750.0050.2650.3850.4850.350.005-0.50.1550.2500.2500.3500.150.020.150.020.150.050.1500.350.0550.150.0350.25000.26500.4150.0100.250.250.265000.1500.2500.150.05</v>
      </c>
      <c r="C141" s="21">
        <v>40969</v>
      </c>
      <c r="D141" s="48">
        <f>Curves!D142</f>
        <v>0.26500000000000001</v>
      </c>
      <c r="E141" s="48">
        <v>0</v>
      </c>
      <c r="F141" s="48">
        <f>Curves!I142</f>
        <v>0.38749999999999996</v>
      </c>
      <c r="G141" s="48">
        <v>0</v>
      </c>
      <c r="H141" s="48">
        <f>Curves!P142</f>
        <v>0.48499999999999999</v>
      </c>
      <c r="I141" s="48">
        <v>0</v>
      </c>
      <c r="J141" s="48">
        <f>Curves!L142</f>
        <v>0.38500000000000001</v>
      </c>
      <c r="K141" s="48">
        <v>0</v>
      </c>
      <c r="L141" s="48">
        <f>Curves!U142</f>
        <v>0.10500000000000001</v>
      </c>
      <c r="M141" s="48">
        <v>0</v>
      </c>
      <c r="N141" s="48">
        <f>Curves!V142</f>
        <v>0.16</v>
      </c>
      <c r="O141" s="48">
        <v>0</v>
      </c>
      <c r="P141" s="48">
        <f>Curves!W142</f>
        <v>0.27608800000000006</v>
      </c>
      <c r="Q141" s="48">
        <v>0</v>
      </c>
      <c r="R141" s="48">
        <f>Curves!O142</f>
        <v>0.41500000000000004</v>
      </c>
      <c r="S141" s="48">
        <v>0</v>
      </c>
      <c r="T141" s="48">
        <f>Curves!F142</f>
        <v>0.26500000000000001</v>
      </c>
      <c r="U141" s="48">
        <v>0</v>
      </c>
      <c r="V141" s="48">
        <f>Curves!H142</f>
        <v>0.26500000000000001</v>
      </c>
      <c r="W141" s="48">
        <v>0</v>
      </c>
      <c r="X141" s="48">
        <f>Curves!S142</f>
        <v>0.505</v>
      </c>
      <c r="Y141" s="48">
        <v>0</v>
      </c>
      <c r="Z141" s="48">
        <f>Curves!K142</f>
        <v>0.38749999999999996</v>
      </c>
      <c r="AA141" s="48">
        <v>0</v>
      </c>
      <c r="AB141" s="48">
        <f>Curves!G142</f>
        <v>0.23</v>
      </c>
      <c r="AC141" s="48">
        <v>0</v>
      </c>
      <c r="AD141" s="48">
        <f>Curves!R142</f>
        <v>0.48499999999999999</v>
      </c>
      <c r="AE141" s="48">
        <v>5.0000000000000001E-3</v>
      </c>
      <c r="AF141" s="48">
        <f>Curves!N142</f>
        <v>0.38500000000000001</v>
      </c>
      <c r="AG141" s="48">
        <v>5.0000000000000001E-3</v>
      </c>
      <c r="AH141" s="48">
        <f>Curves!J142</f>
        <v>0.38749999999999996</v>
      </c>
      <c r="AI141" s="48">
        <v>5.0000000000000001E-3</v>
      </c>
      <c r="AJ141" s="48">
        <f>Curves!E142</f>
        <v>0.26500000000000001</v>
      </c>
      <c r="AK141" s="48">
        <f>Curves!M142</f>
        <v>0.38500000000000001</v>
      </c>
      <c r="AL141" s="48">
        <f>Curves!Q142</f>
        <v>0.48499999999999999</v>
      </c>
      <c r="AM141" s="48">
        <f>Curves!AC142</f>
        <v>0.35</v>
      </c>
      <c r="AN141" s="48">
        <f>Curves!AQ142</f>
        <v>5.0000000000000001E-3</v>
      </c>
      <c r="AO141" s="48">
        <f>Curves!AD142</f>
        <v>-0.5</v>
      </c>
      <c r="AP141" s="48">
        <f>Curves!AP142</f>
        <v>0.155</v>
      </c>
      <c r="AQ141" s="48">
        <f>Curves!AA142</f>
        <v>0.25</v>
      </c>
      <c r="AR141" s="48">
        <f>Curves!AG142</f>
        <v>0</v>
      </c>
      <c r="AS141" s="48">
        <f>Curves!Y142</f>
        <v>0.25</v>
      </c>
      <c r="AT141" s="48">
        <f>Curves!AJ142</f>
        <v>0</v>
      </c>
      <c r="AU141" s="48">
        <f>Curves!AB142</f>
        <v>0.35</v>
      </c>
      <c r="AV141" s="48">
        <f>Curves!AH142</f>
        <v>0</v>
      </c>
      <c r="AW141" s="48">
        <f>Curves!Z142</f>
        <v>0.15</v>
      </c>
      <c r="AX141" s="48">
        <f>Curves!AI142</f>
        <v>0.02</v>
      </c>
      <c r="AY141" s="48">
        <f>Curves!Z142</f>
        <v>0.15</v>
      </c>
      <c r="AZ141" s="48">
        <f>Curves!AK142</f>
        <v>0.02</v>
      </c>
      <c r="BA141" s="48">
        <f>Curves!Z142</f>
        <v>0.15</v>
      </c>
      <c r="BB141" s="48">
        <f>Curves!AL142</f>
        <v>0.05</v>
      </c>
      <c r="BC141" s="48">
        <f>Curves!Z142</f>
        <v>0.15</v>
      </c>
      <c r="BD141" s="48">
        <f>Curves!AO142</f>
        <v>0</v>
      </c>
      <c r="BE141" s="48">
        <f>Curves!AC142</f>
        <v>0.35</v>
      </c>
      <c r="BF141" s="48">
        <f>Curves!AR142</f>
        <v>5.5E-2</v>
      </c>
      <c r="BG141" s="48">
        <f>Curves!Z142</f>
        <v>0.15</v>
      </c>
      <c r="BH141" s="48">
        <f>Curves!AM142</f>
        <v>3.5000000000000003E-2</v>
      </c>
      <c r="BI141" s="48">
        <f t="shared" si="26"/>
        <v>0.25</v>
      </c>
      <c r="BJ141" s="48">
        <f t="shared" si="27"/>
        <v>0</v>
      </c>
      <c r="BK141" s="48">
        <v>0</v>
      </c>
      <c r="BL141" s="48">
        <f t="shared" si="28"/>
        <v>0.26500000000000001</v>
      </c>
      <c r="BM141" s="48">
        <v>0</v>
      </c>
      <c r="BN141" s="48">
        <f t="shared" si="29"/>
        <v>0.41500000000000004</v>
      </c>
      <c r="BO141" s="48">
        <f t="shared" si="30"/>
        <v>0.01</v>
      </c>
      <c r="BP141" s="48">
        <v>0</v>
      </c>
      <c r="BQ141" s="48">
        <f t="shared" si="31"/>
        <v>0.25</v>
      </c>
      <c r="BR141" s="48">
        <f t="shared" si="32"/>
        <v>0.25</v>
      </c>
      <c r="BS141" s="48">
        <f t="shared" si="33"/>
        <v>0.26500000000000001</v>
      </c>
      <c r="BT141" s="48">
        <f>Curves!AE142</f>
        <v>0</v>
      </c>
      <c r="BU141" s="48">
        <v>0</v>
      </c>
      <c r="BV141" s="48">
        <f t="shared" si="34"/>
        <v>0.15</v>
      </c>
      <c r="BW141" s="48">
        <f>Curves!AN142</f>
        <v>0</v>
      </c>
      <c r="BX141" s="48">
        <f t="shared" si="35"/>
        <v>0.25</v>
      </c>
      <c r="BY141" s="48">
        <f>Curves!AS142</f>
        <v>0</v>
      </c>
      <c r="BZ141" s="48">
        <f t="shared" si="37"/>
        <v>0.15</v>
      </c>
      <c r="CA141" s="48">
        <f t="shared" si="38"/>
        <v>0.05</v>
      </c>
      <c r="CB141" s="48"/>
      <c r="CC141" s="48"/>
      <c r="CD141" s="49"/>
      <c r="CE141" s="48"/>
      <c r="CF141" s="49"/>
      <c r="CG141" s="48"/>
      <c r="CH141" s="48"/>
      <c r="CI141" s="48"/>
      <c r="CJ141" s="48"/>
      <c r="CK141" s="48"/>
    </row>
    <row r="142" spans="1:89">
      <c r="A142">
        <v>0.42386632478797076</v>
      </c>
      <c r="B142" t="str">
        <f t="shared" si="36"/>
        <v>0.1900.1900.18500.2150-0.0100.04500.1900.23500.1900.1900.18500.1900.15500.1850.0050.2150.0050.190.0050.190.2150.1850.2450-0.650.1550.18500.18500.24500.0950.0050.0950.0050.0950.040.09500.2450.040.0950.00750.185000.1900.2350.0100.1850.1850.19000.09500.18500.0950.04</v>
      </c>
      <c r="C142" s="21">
        <v>41000</v>
      </c>
      <c r="D142" s="48">
        <f>Curves!D143</f>
        <v>0.19</v>
      </c>
      <c r="E142" s="48">
        <v>0</v>
      </c>
      <c r="F142" s="48">
        <f>Curves!I143</f>
        <v>0.19</v>
      </c>
      <c r="G142" s="48">
        <v>0</v>
      </c>
      <c r="H142" s="48">
        <f>Curves!P143</f>
        <v>0.185</v>
      </c>
      <c r="I142" s="48">
        <v>0</v>
      </c>
      <c r="J142" s="48">
        <f>Curves!L143</f>
        <v>0.215</v>
      </c>
      <c r="K142" s="48">
        <v>0</v>
      </c>
      <c r="L142" s="48">
        <f>Curves!U143</f>
        <v>-1.0000000000000009E-2</v>
      </c>
      <c r="M142" s="48">
        <v>0</v>
      </c>
      <c r="N142" s="48">
        <f>Curves!V143</f>
        <v>4.4999999999999991E-2</v>
      </c>
      <c r="O142" s="48">
        <v>0</v>
      </c>
      <c r="P142" s="48">
        <f>Curves!W143</f>
        <v>0.19</v>
      </c>
      <c r="Q142" s="48">
        <v>0</v>
      </c>
      <c r="R142" s="48">
        <f>Curves!O143</f>
        <v>0.23499999999999999</v>
      </c>
      <c r="S142" s="48">
        <v>0</v>
      </c>
      <c r="T142" s="48">
        <f>Curves!F143</f>
        <v>0.19</v>
      </c>
      <c r="U142" s="48">
        <v>0</v>
      </c>
      <c r="V142" s="48">
        <f>Curves!H143</f>
        <v>0.19</v>
      </c>
      <c r="W142" s="48">
        <v>0</v>
      </c>
      <c r="X142" s="48">
        <f>Curves!S143</f>
        <v>0.185</v>
      </c>
      <c r="Y142" s="48">
        <v>0</v>
      </c>
      <c r="Z142" s="48">
        <f>Curves!K143</f>
        <v>0.19</v>
      </c>
      <c r="AA142" s="48">
        <v>0</v>
      </c>
      <c r="AB142" s="48">
        <f>Curves!G143</f>
        <v>0.155</v>
      </c>
      <c r="AC142" s="48">
        <v>0</v>
      </c>
      <c r="AD142" s="48">
        <f>Curves!R143</f>
        <v>0.185</v>
      </c>
      <c r="AE142" s="48">
        <v>5.0000000000000001E-3</v>
      </c>
      <c r="AF142" s="48">
        <f>Curves!N143</f>
        <v>0.215</v>
      </c>
      <c r="AG142" s="48">
        <v>5.0000000000000001E-3</v>
      </c>
      <c r="AH142" s="48">
        <f>Curves!J143</f>
        <v>0.19</v>
      </c>
      <c r="AI142" s="48">
        <v>5.0000000000000001E-3</v>
      </c>
      <c r="AJ142" s="48">
        <f>Curves!E143</f>
        <v>0.19</v>
      </c>
      <c r="AK142" s="48">
        <f>Curves!M143</f>
        <v>0.215</v>
      </c>
      <c r="AL142" s="48">
        <f>Curves!Q143</f>
        <v>0.185</v>
      </c>
      <c r="AM142" s="48">
        <f>Curves!AC143</f>
        <v>0.245</v>
      </c>
      <c r="AN142" s="48">
        <f>Curves!AQ143</f>
        <v>0</v>
      </c>
      <c r="AO142" s="48">
        <f>Curves!AD143</f>
        <v>-0.65</v>
      </c>
      <c r="AP142" s="48">
        <f>Curves!AP143</f>
        <v>0.155</v>
      </c>
      <c r="AQ142" s="48">
        <f>Curves!AA143</f>
        <v>0.185</v>
      </c>
      <c r="AR142" s="48">
        <f>Curves!AG143</f>
        <v>0</v>
      </c>
      <c r="AS142" s="48">
        <f>Curves!Y143</f>
        <v>0.185</v>
      </c>
      <c r="AT142" s="48">
        <f>Curves!AJ143</f>
        <v>0</v>
      </c>
      <c r="AU142" s="48">
        <f>Curves!AB143</f>
        <v>0.245</v>
      </c>
      <c r="AV142" s="48">
        <f>Curves!AH143</f>
        <v>0</v>
      </c>
      <c r="AW142" s="48">
        <f>Curves!Z143</f>
        <v>9.5000000000000001E-2</v>
      </c>
      <c r="AX142" s="48">
        <f>Curves!AI143</f>
        <v>5.0000000000000001E-3</v>
      </c>
      <c r="AY142" s="48">
        <f>Curves!Z143</f>
        <v>9.5000000000000001E-2</v>
      </c>
      <c r="AZ142" s="48">
        <f>Curves!AK143</f>
        <v>5.0000000000000001E-3</v>
      </c>
      <c r="BA142" s="48">
        <f>Curves!Z143</f>
        <v>9.5000000000000001E-2</v>
      </c>
      <c r="BB142" s="48">
        <f>Curves!AL143</f>
        <v>0.04</v>
      </c>
      <c r="BC142" s="48">
        <f>Curves!Z143</f>
        <v>9.5000000000000001E-2</v>
      </c>
      <c r="BD142" s="48">
        <f>Curves!AO143</f>
        <v>0</v>
      </c>
      <c r="BE142" s="48">
        <f>Curves!AC143</f>
        <v>0.245</v>
      </c>
      <c r="BF142" s="48">
        <f>Curves!AR143</f>
        <v>0.04</v>
      </c>
      <c r="BG142" s="48">
        <f>Curves!Z143</f>
        <v>9.5000000000000001E-2</v>
      </c>
      <c r="BH142" s="48">
        <f>Curves!AM143</f>
        <v>7.4999999999999997E-3</v>
      </c>
      <c r="BI142" s="48">
        <f t="shared" si="26"/>
        <v>0.185</v>
      </c>
      <c r="BJ142" s="48">
        <f t="shared" si="27"/>
        <v>0</v>
      </c>
      <c r="BK142" s="48">
        <v>0</v>
      </c>
      <c r="BL142" s="48">
        <f t="shared" si="28"/>
        <v>0.19</v>
      </c>
      <c r="BM142" s="48">
        <v>0</v>
      </c>
      <c r="BN142" s="48">
        <f t="shared" si="29"/>
        <v>0.23499999999999999</v>
      </c>
      <c r="BO142" s="48">
        <f t="shared" si="30"/>
        <v>0.01</v>
      </c>
      <c r="BP142" s="48">
        <v>0</v>
      </c>
      <c r="BQ142" s="48">
        <f t="shared" si="31"/>
        <v>0.185</v>
      </c>
      <c r="BR142" s="48">
        <f t="shared" si="32"/>
        <v>0.185</v>
      </c>
      <c r="BS142" s="48">
        <f t="shared" si="33"/>
        <v>0.19</v>
      </c>
      <c r="BT142" s="48">
        <f>Curves!AE143</f>
        <v>0</v>
      </c>
      <c r="BU142" s="48">
        <v>0</v>
      </c>
      <c r="BV142" s="48">
        <f t="shared" si="34"/>
        <v>9.5000000000000001E-2</v>
      </c>
      <c r="BW142" s="48">
        <f>Curves!AN143</f>
        <v>0</v>
      </c>
      <c r="BX142" s="48">
        <f t="shared" si="35"/>
        <v>0.185</v>
      </c>
      <c r="BY142" s="48">
        <f>Curves!AS143</f>
        <v>0</v>
      </c>
      <c r="BZ142" s="48">
        <f t="shared" si="37"/>
        <v>9.5000000000000001E-2</v>
      </c>
      <c r="CA142" s="48">
        <f t="shared" si="38"/>
        <v>0.04</v>
      </c>
      <c r="CB142" s="48"/>
      <c r="CC142" s="48"/>
      <c r="CD142" s="49"/>
      <c r="CE142" s="48"/>
      <c r="CF142" s="49"/>
      <c r="CG142" s="48"/>
      <c r="CH142" s="48"/>
      <c r="CI142" s="48"/>
      <c r="CJ142" s="48"/>
      <c r="CK142" s="48"/>
    </row>
    <row r="143" spans="1:89">
      <c r="A143">
        <v>0.42133152397439516</v>
      </c>
      <c r="B143" t="str">
        <f t="shared" si="36"/>
        <v>0.1800.1800.17500.2050-0.0200.03500.1800.22500.1800.1800.17500.1800.14500.1750.0050.2050.0050.180.0050.180.2050.1750.2350-0.650.1550.17500.17500.23500.0850.0050.0850.0050.0850.040.08500.2350.040.0850.00750.175000.1800.2250.0100.1750.1750.18000.08500.17500.0850.04</v>
      </c>
      <c r="C143" s="21">
        <v>41030</v>
      </c>
      <c r="D143" s="48">
        <f>Curves!D144</f>
        <v>0.18</v>
      </c>
      <c r="E143" s="48">
        <v>0</v>
      </c>
      <c r="F143" s="48">
        <f>Curves!I144</f>
        <v>0.18</v>
      </c>
      <c r="G143" s="48">
        <v>0</v>
      </c>
      <c r="H143" s="48">
        <f>Curves!P144</f>
        <v>0.17499999999999999</v>
      </c>
      <c r="I143" s="48">
        <v>0</v>
      </c>
      <c r="J143" s="48">
        <f>Curves!L144</f>
        <v>0.20499999999999999</v>
      </c>
      <c r="K143" s="48">
        <v>0</v>
      </c>
      <c r="L143" s="48">
        <f>Curves!U144</f>
        <v>-2.0000000000000018E-2</v>
      </c>
      <c r="M143" s="48">
        <v>0</v>
      </c>
      <c r="N143" s="48">
        <f>Curves!V144</f>
        <v>3.4999999999999983E-2</v>
      </c>
      <c r="O143" s="48">
        <v>0</v>
      </c>
      <c r="P143" s="48">
        <f>Curves!W144</f>
        <v>0.18</v>
      </c>
      <c r="Q143" s="48">
        <v>0</v>
      </c>
      <c r="R143" s="48">
        <f>Curves!O144</f>
        <v>0.22499999999999998</v>
      </c>
      <c r="S143" s="48">
        <v>0</v>
      </c>
      <c r="T143" s="48">
        <f>Curves!F144</f>
        <v>0.18</v>
      </c>
      <c r="U143" s="48">
        <v>0</v>
      </c>
      <c r="V143" s="48">
        <f>Curves!H144</f>
        <v>0.18</v>
      </c>
      <c r="W143" s="48">
        <v>0</v>
      </c>
      <c r="X143" s="48">
        <f>Curves!S144</f>
        <v>0.17499999999999999</v>
      </c>
      <c r="Y143" s="48">
        <v>0</v>
      </c>
      <c r="Z143" s="48">
        <f>Curves!K144</f>
        <v>0.18</v>
      </c>
      <c r="AA143" s="48">
        <v>0</v>
      </c>
      <c r="AB143" s="48">
        <f>Curves!G144</f>
        <v>0.14499999999999999</v>
      </c>
      <c r="AC143" s="48">
        <v>0</v>
      </c>
      <c r="AD143" s="48">
        <f>Curves!R144</f>
        <v>0.17499999999999999</v>
      </c>
      <c r="AE143" s="48">
        <v>5.0000000000000001E-3</v>
      </c>
      <c r="AF143" s="48">
        <f>Curves!N144</f>
        <v>0.20499999999999999</v>
      </c>
      <c r="AG143" s="48">
        <v>5.0000000000000001E-3</v>
      </c>
      <c r="AH143" s="48">
        <f>Curves!J144</f>
        <v>0.18</v>
      </c>
      <c r="AI143" s="48">
        <v>5.0000000000000001E-3</v>
      </c>
      <c r="AJ143" s="48">
        <f>Curves!E144</f>
        <v>0.18</v>
      </c>
      <c r="AK143" s="48">
        <f>Curves!M144</f>
        <v>0.20499999999999999</v>
      </c>
      <c r="AL143" s="48">
        <f>Curves!Q144</f>
        <v>0.17499999999999999</v>
      </c>
      <c r="AM143" s="48">
        <f>Curves!AC144</f>
        <v>0.23499999999999999</v>
      </c>
      <c r="AN143" s="48">
        <f>Curves!AQ144</f>
        <v>0</v>
      </c>
      <c r="AO143" s="48">
        <f>Curves!AD144</f>
        <v>-0.65</v>
      </c>
      <c r="AP143" s="48">
        <f>Curves!AP144</f>
        <v>0.155</v>
      </c>
      <c r="AQ143" s="48">
        <f>Curves!AA144</f>
        <v>0.17499999999999999</v>
      </c>
      <c r="AR143" s="48">
        <f>Curves!AG144</f>
        <v>0</v>
      </c>
      <c r="AS143" s="48">
        <f>Curves!Y144</f>
        <v>0.17499999999999999</v>
      </c>
      <c r="AT143" s="48">
        <f>Curves!AJ144</f>
        <v>0</v>
      </c>
      <c r="AU143" s="48">
        <f>Curves!AB144</f>
        <v>0.23499999999999999</v>
      </c>
      <c r="AV143" s="48">
        <f>Curves!AH144</f>
        <v>0</v>
      </c>
      <c r="AW143" s="48">
        <f>Curves!Z144</f>
        <v>8.5000000000000006E-2</v>
      </c>
      <c r="AX143" s="48">
        <f>Curves!AI144</f>
        <v>5.0000000000000001E-3</v>
      </c>
      <c r="AY143" s="48">
        <f>Curves!Z144</f>
        <v>8.5000000000000006E-2</v>
      </c>
      <c r="AZ143" s="48">
        <f>Curves!AK144</f>
        <v>5.0000000000000001E-3</v>
      </c>
      <c r="BA143" s="48">
        <f>Curves!Z144</f>
        <v>8.5000000000000006E-2</v>
      </c>
      <c r="BB143" s="48">
        <f>Curves!AL144</f>
        <v>0.04</v>
      </c>
      <c r="BC143" s="48">
        <f>Curves!Z144</f>
        <v>8.5000000000000006E-2</v>
      </c>
      <c r="BD143" s="48">
        <f>Curves!AO144</f>
        <v>0</v>
      </c>
      <c r="BE143" s="48">
        <f>Curves!AC144</f>
        <v>0.23499999999999999</v>
      </c>
      <c r="BF143" s="48">
        <f>Curves!AR144</f>
        <v>0.04</v>
      </c>
      <c r="BG143" s="48">
        <f>Curves!Z144</f>
        <v>8.5000000000000006E-2</v>
      </c>
      <c r="BH143" s="48">
        <f>Curves!AM144</f>
        <v>7.4999999999999997E-3</v>
      </c>
      <c r="BI143" s="48">
        <f t="shared" si="26"/>
        <v>0.17499999999999999</v>
      </c>
      <c r="BJ143" s="48">
        <f t="shared" si="27"/>
        <v>0</v>
      </c>
      <c r="BK143" s="48">
        <v>0</v>
      </c>
      <c r="BL143" s="48">
        <f t="shared" si="28"/>
        <v>0.18</v>
      </c>
      <c r="BM143" s="48">
        <v>0</v>
      </c>
      <c r="BN143" s="48">
        <f t="shared" si="29"/>
        <v>0.22499999999999998</v>
      </c>
      <c r="BO143" s="48">
        <f t="shared" si="30"/>
        <v>0.01</v>
      </c>
      <c r="BP143" s="48">
        <v>0</v>
      </c>
      <c r="BQ143" s="48">
        <f t="shared" si="31"/>
        <v>0.17499999999999999</v>
      </c>
      <c r="BR143" s="48">
        <f t="shared" si="32"/>
        <v>0.17499999999999999</v>
      </c>
      <c r="BS143" s="48">
        <f t="shared" si="33"/>
        <v>0.18</v>
      </c>
      <c r="BT143" s="48">
        <f>Curves!AE144</f>
        <v>0</v>
      </c>
      <c r="BU143" s="48">
        <v>0</v>
      </c>
      <c r="BV143" s="48">
        <f t="shared" si="34"/>
        <v>8.5000000000000006E-2</v>
      </c>
      <c r="BW143" s="48">
        <f>Curves!AN144</f>
        <v>0</v>
      </c>
      <c r="BX143" s="48">
        <f t="shared" si="35"/>
        <v>0.17499999999999999</v>
      </c>
      <c r="BY143" s="48">
        <f>Curves!AS144</f>
        <v>0</v>
      </c>
      <c r="BZ143" s="48">
        <f t="shared" si="37"/>
        <v>8.5000000000000006E-2</v>
      </c>
      <c r="CA143" s="48">
        <f t="shared" si="38"/>
        <v>0.04</v>
      </c>
      <c r="CB143" s="48"/>
      <c r="CC143" s="48"/>
      <c r="CD143" s="49"/>
      <c r="CE143" s="48"/>
      <c r="CF143" s="49"/>
      <c r="CG143" s="48"/>
      <c r="CH143" s="48"/>
      <c r="CI143" s="48"/>
      <c r="CJ143" s="48"/>
      <c r="CK143" s="48"/>
    </row>
    <row r="144" spans="1:89">
      <c r="A144">
        <v>0.4187279180563564</v>
      </c>
      <c r="B144" t="str">
        <f t="shared" si="36"/>
        <v>0.1700.1700.16500.1950-0.0300.02500.1700.21500.1700.1700.16500.1700.13500.1650.0050.1950.0050.170.0050.170.1950.1650.2250-0.650.1550.16500.16500.22500.0750.0050.0750.0050.0750.040.07500.2250.040.0750.00750.165000.1700.2150.0100.1650.1650.17000.07500.16500.0750.04</v>
      </c>
      <c r="C144" s="21">
        <v>41061</v>
      </c>
      <c r="D144" s="48">
        <f>Curves!D145</f>
        <v>0.17</v>
      </c>
      <c r="E144" s="48">
        <v>0</v>
      </c>
      <c r="F144" s="48">
        <f>Curves!I145</f>
        <v>0.17</v>
      </c>
      <c r="G144" s="48">
        <v>0</v>
      </c>
      <c r="H144" s="48">
        <f>Curves!P145</f>
        <v>0.16500000000000001</v>
      </c>
      <c r="I144" s="48">
        <v>0</v>
      </c>
      <c r="J144" s="48">
        <f>Curves!L145</f>
        <v>0.19500000000000001</v>
      </c>
      <c r="K144" s="48">
        <v>0</v>
      </c>
      <c r="L144" s="48">
        <f>Curves!U145</f>
        <v>-0.03</v>
      </c>
      <c r="M144" s="48">
        <v>0</v>
      </c>
      <c r="N144" s="48">
        <f>Curves!V145</f>
        <v>2.5000000000000001E-2</v>
      </c>
      <c r="O144" s="48">
        <v>0</v>
      </c>
      <c r="P144" s="48">
        <f>Curves!W145</f>
        <v>0.17</v>
      </c>
      <c r="Q144" s="48">
        <v>0</v>
      </c>
      <c r="R144" s="48">
        <f>Curves!O145</f>
        <v>0.215</v>
      </c>
      <c r="S144" s="48">
        <v>0</v>
      </c>
      <c r="T144" s="48">
        <f>Curves!F145</f>
        <v>0.17</v>
      </c>
      <c r="U144" s="48">
        <v>0</v>
      </c>
      <c r="V144" s="48">
        <f>Curves!H145</f>
        <v>0.17</v>
      </c>
      <c r="W144" s="48">
        <v>0</v>
      </c>
      <c r="X144" s="48">
        <f>Curves!S145</f>
        <v>0.16500000000000001</v>
      </c>
      <c r="Y144" s="48">
        <v>0</v>
      </c>
      <c r="Z144" s="48">
        <f>Curves!K145</f>
        <v>0.17</v>
      </c>
      <c r="AA144" s="48">
        <v>0</v>
      </c>
      <c r="AB144" s="48">
        <f>Curves!G145</f>
        <v>0.13500000000000001</v>
      </c>
      <c r="AC144" s="48">
        <v>0</v>
      </c>
      <c r="AD144" s="48">
        <f>Curves!R145</f>
        <v>0.16500000000000001</v>
      </c>
      <c r="AE144" s="48">
        <v>5.0000000000000001E-3</v>
      </c>
      <c r="AF144" s="48">
        <f>Curves!N145</f>
        <v>0.19500000000000001</v>
      </c>
      <c r="AG144" s="48">
        <v>5.0000000000000001E-3</v>
      </c>
      <c r="AH144" s="48">
        <f>Curves!J145</f>
        <v>0.17</v>
      </c>
      <c r="AI144" s="48">
        <v>5.0000000000000001E-3</v>
      </c>
      <c r="AJ144" s="48">
        <f>Curves!E145</f>
        <v>0.17</v>
      </c>
      <c r="AK144" s="48">
        <f>Curves!M145</f>
        <v>0.19500000000000001</v>
      </c>
      <c r="AL144" s="48">
        <f>Curves!Q145</f>
        <v>0.16500000000000001</v>
      </c>
      <c r="AM144" s="48">
        <f>Curves!AC145</f>
        <v>0.22500000000000001</v>
      </c>
      <c r="AN144" s="48">
        <f>Curves!AQ145</f>
        <v>0</v>
      </c>
      <c r="AO144" s="48">
        <f>Curves!AD145</f>
        <v>-0.65</v>
      </c>
      <c r="AP144" s="48">
        <f>Curves!AP145</f>
        <v>0.155</v>
      </c>
      <c r="AQ144" s="48">
        <f>Curves!AA145</f>
        <v>0.16500000000000001</v>
      </c>
      <c r="AR144" s="48">
        <f>Curves!AG145</f>
        <v>0</v>
      </c>
      <c r="AS144" s="48">
        <f>Curves!Y145</f>
        <v>0.16500000000000001</v>
      </c>
      <c r="AT144" s="48">
        <f>Curves!AJ145</f>
        <v>0</v>
      </c>
      <c r="AU144" s="48">
        <f>Curves!AB145</f>
        <v>0.22500000000000001</v>
      </c>
      <c r="AV144" s="48">
        <f>Curves!AH145</f>
        <v>0</v>
      </c>
      <c r="AW144" s="48">
        <f>Curves!Z145</f>
        <v>7.4999999999999997E-2</v>
      </c>
      <c r="AX144" s="48">
        <f>Curves!AI145</f>
        <v>5.0000000000000001E-3</v>
      </c>
      <c r="AY144" s="48">
        <f>Curves!Z145</f>
        <v>7.4999999999999997E-2</v>
      </c>
      <c r="AZ144" s="48">
        <f>Curves!AK145</f>
        <v>5.0000000000000001E-3</v>
      </c>
      <c r="BA144" s="48">
        <f>Curves!Z145</f>
        <v>7.4999999999999997E-2</v>
      </c>
      <c r="BB144" s="48">
        <f>Curves!AL145</f>
        <v>0.04</v>
      </c>
      <c r="BC144" s="48">
        <f>Curves!Z145</f>
        <v>7.4999999999999997E-2</v>
      </c>
      <c r="BD144" s="48">
        <f>Curves!AO145</f>
        <v>0</v>
      </c>
      <c r="BE144" s="48">
        <f>Curves!AC145</f>
        <v>0.22500000000000001</v>
      </c>
      <c r="BF144" s="48">
        <f>Curves!AR145</f>
        <v>0.04</v>
      </c>
      <c r="BG144" s="48">
        <f>Curves!Z145</f>
        <v>7.4999999999999997E-2</v>
      </c>
      <c r="BH144" s="48">
        <f>Curves!AM145</f>
        <v>7.4999999999999997E-3</v>
      </c>
      <c r="BI144" s="48">
        <f t="shared" si="26"/>
        <v>0.16500000000000001</v>
      </c>
      <c r="BJ144" s="48">
        <f t="shared" si="27"/>
        <v>0</v>
      </c>
      <c r="BK144" s="48">
        <v>0</v>
      </c>
      <c r="BL144" s="48">
        <f t="shared" si="28"/>
        <v>0.17</v>
      </c>
      <c r="BM144" s="48">
        <v>0</v>
      </c>
      <c r="BN144" s="48">
        <f t="shared" si="29"/>
        <v>0.215</v>
      </c>
      <c r="BO144" s="48">
        <f t="shared" si="30"/>
        <v>0.01</v>
      </c>
      <c r="BP144" s="48">
        <v>0</v>
      </c>
      <c r="BQ144" s="48">
        <f t="shared" si="31"/>
        <v>0.16500000000000001</v>
      </c>
      <c r="BR144" s="48">
        <f t="shared" si="32"/>
        <v>0.16500000000000001</v>
      </c>
      <c r="BS144" s="48">
        <f t="shared" si="33"/>
        <v>0.17</v>
      </c>
      <c r="BT144" s="48">
        <f>Curves!AE145</f>
        <v>0</v>
      </c>
      <c r="BU144" s="48">
        <v>0</v>
      </c>
      <c r="BV144" s="48">
        <f t="shared" si="34"/>
        <v>7.4999999999999997E-2</v>
      </c>
      <c r="BW144" s="48">
        <f>Curves!AN145</f>
        <v>0</v>
      </c>
      <c r="BX144" s="48">
        <f t="shared" si="35"/>
        <v>0.16500000000000001</v>
      </c>
      <c r="BY144" s="48">
        <f>Curves!AS145</f>
        <v>0</v>
      </c>
      <c r="BZ144" s="48">
        <f t="shared" si="37"/>
        <v>7.4999999999999997E-2</v>
      </c>
      <c r="CA144" s="48">
        <f t="shared" si="38"/>
        <v>0.04</v>
      </c>
      <c r="CB144" s="48"/>
      <c r="CC144" s="48"/>
      <c r="CD144" s="49"/>
      <c r="CE144" s="48"/>
      <c r="CF144" s="49"/>
      <c r="CG144" s="48"/>
      <c r="CH144" s="48"/>
      <c r="CI144" s="48"/>
      <c r="CJ144" s="48"/>
      <c r="CK144" s="48"/>
    </row>
    <row r="145" spans="1:89">
      <c r="A145">
        <v>0.41622339256965507</v>
      </c>
      <c r="B145" t="str">
        <f t="shared" si="36"/>
        <v>0.1700.1700.16500.1950-0.0300.02500.1700.21500.1700.1700.16500.1700.13500.1650.0050.1950.0050.170.0050.170.1950.1650.2250-0.650.1550.16500.16500.22500.0750.0050.0750.0050.0750.040.07500.2250.040.0750.010.165000.1700.2150.0100.1650.1650.17000.07500.16500.0750.04</v>
      </c>
      <c r="C145" s="21">
        <v>41091</v>
      </c>
      <c r="D145" s="48">
        <f>Curves!D146</f>
        <v>0.17</v>
      </c>
      <c r="E145" s="48">
        <v>0</v>
      </c>
      <c r="F145" s="48">
        <f>Curves!I146</f>
        <v>0.17</v>
      </c>
      <c r="G145" s="48">
        <v>0</v>
      </c>
      <c r="H145" s="48">
        <f>Curves!P146</f>
        <v>0.16500000000000001</v>
      </c>
      <c r="I145" s="48">
        <v>0</v>
      </c>
      <c r="J145" s="48">
        <f>Curves!L146</f>
        <v>0.19500000000000001</v>
      </c>
      <c r="K145" s="48">
        <v>0</v>
      </c>
      <c r="L145" s="48">
        <f>Curves!U146</f>
        <v>-0.03</v>
      </c>
      <c r="M145" s="48">
        <v>0</v>
      </c>
      <c r="N145" s="48">
        <f>Curves!V146</f>
        <v>2.5000000000000001E-2</v>
      </c>
      <c r="O145" s="48">
        <v>0</v>
      </c>
      <c r="P145" s="48">
        <f>Curves!W146</f>
        <v>0.17</v>
      </c>
      <c r="Q145" s="48">
        <v>0</v>
      </c>
      <c r="R145" s="48">
        <f>Curves!O146</f>
        <v>0.215</v>
      </c>
      <c r="S145" s="48">
        <v>0</v>
      </c>
      <c r="T145" s="48">
        <f>Curves!F146</f>
        <v>0.17</v>
      </c>
      <c r="U145" s="48">
        <v>0</v>
      </c>
      <c r="V145" s="48">
        <f>Curves!H146</f>
        <v>0.17</v>
      </c>
      <c r="W145" s="48">
        <v>0</v>
      </c>
      <c r="X145" s="48">
        <f>Curves!S146</f>
        <v>0.16500000000000001</v>
      </c>
      <c r="Y145" s="48">
        <v>0</v>
      </c>
      <c r="Z145" s="48">
        <f>Curves!K146</f>
        <v>0.17</v>
      </c>
      <c r="AA145" s="48">
        <v>0</v>
      </c>
      <c r="AB145" s="48">
        <f>Curves!G146</f>
        <v>0.13500000000000001</v>
      </c>
      <c r="AC145" s="48">
        <v>0</v>
      </c>
      <c r="AD145" s="48">
        <f>Curves!R146</f>
        <v>0.16500000000000001</v>
      </c>
      <c r="AE145" s="48">
        <v>5.0000000000000001E-3</v>
      </c>
      <c r="AF145" s="48">
        <f>Curves!N146</f>
        <v>0.19500000000000001</v>
      </c>
      <c r="AG145" s="48">
        <v>5.0000000000000001E-3</v>
      </c>
      <c r="AH145" s="48">
        <f>Curves!J146</f>
        <v>0.17</v>
      </c>
      <c r="AI145" s="48">
        <v>5.0000000000000001E-3</v>
      </c>
      <c r="AJ145" s="48">
        <f>Curves!E146</f>
        <v>0.17</v>
      </c>
      <c r="AK145" s="48">
        <f>Curves!M146</f>
        <v>0.19500000000000001</v>
      </c>
      <c r="AL145" s="48">
        <f>Curves!Q146</f>
        <v>0.16500000000000001</v>
      </c>
      <c r="AM145" s="48">
        <f>Curves!AC146</f>
        <v>0.22500000000000001</v>
      </c>
      <c r="AN145" s="48">
        <f>Curves!AQ146</f>
        <v>0</v>
      </c>
      <c r="AO145" s="48">
        <f>Curves!AD146</f>
        <v>-0.65</v>
      </c>
      <c r="AP145" s="48">
        <f>Curves!AP146</f>
        <v>0.155</v>
      </c>
      <c r="AQ145" s="48">
        <f>Curves!AA146</f>
        <v>0.16500000000000001</v>
      </c>
      <c r="AR145" s="48">
        <f>Curves!AG146</f>
        <v>0</v>
      </c>
      <c r="AS145" s="48">
        <f>Curves!Y146</f>
        <v>0.16500000000000001</v>
      </c>
      <c r="AT145" s="48">
        <f>Curves!AJ146</f>
        <v>0</v>
      </c>
      <c r="AU145" s="48">
        <f>Curves!AB146</f>
        <v>0.22500000000000001</v>
      </c>
      <c r="AV145" s="48">
        <f>Curves!AH146</f>
        <v>0</v>
      </c>
      <c r="AW145" s="48">
        <f>Curves!Z146</f>
        <v>7.4999999999999997E-2</v>
      </c>
      <c r="AX145" s="48">
        <f>Curves!AI146</f>
        <v>5.0000000000000001E-3</v>
      </c>
      <c r="AY145" s="48">
        <f>Curves!Z146</f>
        <v>7.4999999999999997E-2</v>
      </c>
      <c r="AZ145" s="48">
        <f>Curves!AK146</f>
        <v>5.0000000000000001E-3</v>
      </c>
      <c r="BA145" s="48">
        <f>Curves!Z146</f>
        <v>7.4999999999999997E-2</v>
      </c>
      <c r="BB145" s="48">
        <f>Curves!AL146</f>
        <v>0.04</v>
      </c>
      <c r="BC145" s="48">
        <f>Curves!Z146</f>
        <v>7.4999999999999997E-2</v>
      </c>
      <c r="BD145" s="48">
        <f>Curves!AO146</f>
        <v>0</v>
      </c>
      <c r="BE145" s="48">
        <f>Curves!AC146</f>
        <v>0.22500000000000001</v>
      </c>
      <c r="BF145" s="48">
        <f>Curves!AR146</f>
        <v>0.04</v>
      </c>
      <c r="BG145" s="48">
        <f>Curves!Z146</f>
        <v>7.4999999999999997E-2</v>
      </c>
      <c r="BH145" s="48">
        <f>Curves!AM146</f>
        <v>0.01</v>
      </c>
      <c r="BI145" s="48">
        <f t="shared" si="26"/>
        <v>0.16500000000000001</v>
      </c>
      <c r="BJ145" s="48">
        <f t="shared" si="27"/>
        <v>0</v>
      </c>
      <c r="BK145" s="48">
        <v>0</v>
      </c>
      <c r="BL145" s="48">
        <f t="shared" si="28"/>
        <v>0.17</v>
      </c>
      <c r="BM145" s="48">
        <v>0</v>
      </c>
      <c r="BN145" s="48">
        <f t="shared" si="29"/>
        <v>0.215</v>
      </c>
      <c r="BO145" s="48">
        <f t="shared" si="30"/>
        <v>0.01</v>
      </c>
      <c r="BP145" s="48">
        <v>0</v>
      </c>
      <c r="BQ145" s="48">
        <f t="shared" si="31"/>
        <v>0.16500000000000001</v>
      </c>
      <c r="BR145" s="48">
        <f t="shared" si="32"/>
        <v>0.16500000000000001</v>
      </c>
      <c r="BS145" s="48">
        <f t="shared" si="33"/>
        <v>0.17</v>
      </c>
      <c r="BT145" s="48">
        <f>Curves!AE146</f>
        <v>0</v>
      </c>
      <c r="BU145" s="48">
        <v>0</v>
      </c>
      <c r="BV145" s="48">
        <f t="shared" si="34"/>
        <v>7.4999999999999997E-2</v>
      </c>
      <c r="BW145" s="48">
        <f>Curves!AN146</f>
        <v>0</v>
      </c>
      <c r="BX145" s="48">
        <f t="shared" si="35"/>
        <v>0.16500000000000001</v>
      </c>
      <c r="BY145" s="48">
        <f>Curves!AS146</f>
        <v>0</v>
      </c>
      <c r="BZ145" s="48">
        <f t="shared" si="37"/>
        <v>7.4999999999999997E-2</v>
      </c>
      <c r="CA145" s="48">
        <f t="shared" si="38"/>
        <v>0.04</v>
      </c>
      <c r="CB145" s="48"/>
      <c r="CC145" s="48"/>
      <c r="CD145" s="49"/>
      <c r="CE145" s="48"/>
      <c r="CF145" s="49"/>
      <c r="CG145" s="48"/>
      <c r="CH145" s="48"/>
      <c r="CI145" s="48"/>
      <c r="CJ145" s="48"/>
      <c r="CK145" s="48"/>
    </row>
    <row r="146" spans="1:89">
      <c r="A146">
        <v>0.41365088666952021</v>
      </c>
      <c r="B146" t="str">
        <f t="shared" si="36"/>
        <v>0.1700.1700.16500.1950-0.0300.02500.1700.21500.1700.1700.16500.1700.13500.1650.0050.1950.0050.170.0050.170.1950.1650.2250-0.650.1550.16500.16500.22500.0750.0050.0750.0050.0750.040.07500.2250.040.0750.01250.165000.1700.2150.0100.1650.1650.17000.07500.16500.0750.04</v>
      </c>
      <c r="C146" s="21">
        <v>41122</v>
      </c>
      <c r="D146" s="48">
        <f>Curves!D147</f>
        <v>0.17</v>
      </c>
      <c r="E146" s="48">
        <v>0</v>
      </c>
      <c r="F146" s="48">
        <f>Curves!I147</f>
        <v>0.17</v>
      </c>
      <c r="G146" s="48">
        <v>0</v>
      </c>
      <c r="H146" s="48">
        <f>Curves!P147</f>
        <v>0.16500000000000001</v>
      </c>
      <c r="I146" s="48">
        <v>0</v>
      </c>
      <c r="J146" s="48">
        <f>Curves!L147</f>
        <v>0.19500000000000001</v>
      </c>
      <c r="K146" s="48">
        <v>0</v>
      </c>
      <c r="L146" s="48">
        <f>Curves!U147</f>
        <v>-0.03</v>
      </c>
      <c r="M146" s="48">
        <v>0</v>
      </c>
      <c r="N146" s="48">
        <f>Curves!V147</f>
        <v>2.5000000000000001E-2</v>
      </c>
      <c r="O146" s="48">
        <v>0</v>
      </c>
      <c r="P146" s="48">
        <f>Curves!W147</f>
        <v>0.17</v>
      </c>
      <c r="Q146" s="48">
        <v>0</v>
      </c>
      <c r="R146" s="48">
        <f>Curves!O147</f>
        <v>0.215</v>
      </c>
      <c r="S146" s="48">
        <v>0</v>
      </c>
      <c r="T146" s="48">
        <f>Curves!F147</f>
        <v>0.17</v>
      </c>
      <c r="U146" s="48">
        <v>0</v>
      </c>
      <c r="V146" s="48">
        <f>Curves!H147</f>
        <v>0.17</v>
      </c>
      <c r="W146" s="48">
        <v>0</v>
      </c>
      <c r="X146" s="48">
        <f>Curves!S147</f>
        <v>0.16500000000000001</v>
      </c>
      <c r="Y146" s="48">
        <v>0</v>
      </c>
      <c r="Z146" s="48">
        <f>Curves!K147</f>
        <v>0.17</v>
      </c>
      <c r="AA146" s="48">
        <v>0</v>
      </c>
      <c r="AB146" s="48">
        <f>Curves!G147</f>
        <v>0.13500000000000001</v>
      </c>
      <c r="AC146" s="48">
        <v>0</v>
      </c>
      <c r="AD146" s="48">
        <f>Curves!R147</f>
        <v>0.16500000000000001</v>
      </c>
      <c r="AE146" s="48">
        <v>5.0000000000000001E-3</v>
      </c>
      <c r="AF146" s="48">
        <f>Curves!N147</f>
        <v>0.19500000000000001</v>
      </c>
      <c r="AG146" s="48">
        <v>5.0000000000000001E-3</v>
      </c>
      <c r="AH146" s="48">
        <f>Curves!J147</f>
        <v>0.17</v>
      </c>
      <c r="AI146" s="48">
        <v>5.0000000000000001E-3</v>
      </c>
      <c r="AJ146" s="48">
        <f>Curves!E147</f>
        <v>0.17</v>
      </c>
      <c r="AK146" s="48">
        <f>Curves!M147</f>
        <v>0.19500000000000001</v>
      </c>
      <c r="AL146" s="48">
        <f>Curves!Q147</f>
        <v>0.16500000000000001</v>
      </c>
      <c r="AM146" s="48">
        <f>Curves!AC147</f>
        <v>0.22500000000000001</v>
      </c>
      <c r="AN146" s="48">
        <f>Curves!AQ147</f>
        <v>0</v>
      </c>
      <c r="AO146" s="48">
        <f>Curves!AD147</f>
        <v>-0.65</v>
      </c>
      <c r="AP146" s="48">
        <f>Curves!AP147</f>
        <v>0.155</v>
      </c>
      <c r="AQ146" s="48">
        <f>Curves!AA147</f>
        <v>0.16500000000000001</v>
      </c>
      <c r="AR146" s="48">
        <f>Curves!AG147</f>
        <v>0</v>
      </c>
      <c r="AS146" s="48">
        <f>Curves!Y147</f>
        <v>0.16500000000000001</v>
      </c>
      <c r="AT146" s="48">
        <f>Curves!AJ147</f>
        <v>0</v>
      </c>
      <c r="AU146" s="48">
        <f>Curves!AB147</f>
        <v>0.22500000000000001</v>
      </c>
      <c r="AV146" s="48">
        <f>Curves!AH147</f>
        <v>0</v>
      </c>
      <c r="AW146" s="48">
        <f>Curves!Z147</f>
        <v>7.4999999999999997E-2</v>
      </c>
      <c r="AX146" s="48">
        <f>Curves!AI147</f>
        <v>5.0000000000000001E-3</v>
      </c>
      <c r="AY146" s="48">
        <f>Curves!Z147</f>
        <v>7.4999999999999997E-2</v>
      </c>
      <c r="AZ146" s="48">
        <f>Curves!AK147</f>
        <v>5.0000000000000001E-3</v>
      </c>
      <c r="BA146" s="48">
        <f>Curves!Z147</f>
        <v>7.4999999999999997E-2</v>
      </c>
      <c r="BB146" s="48">
        <f>Curves!AL147</f>
        <v>0.04</v>
      </c>
      <c r="BC146" s="48">
        <f>Curves!Z147</f>
        <v>7.4999999999999997E-2</v>
      </c>
      <c r="BD146" s="48">
        <f>Curves!AO147</f>
        <v>0</v>
      </c>
      <c r="BE146" s="48">
        <f>Curves!AC147</f>
        <v>0.22500000000000001</v>
      </c>
      <c r="BF146" s="48">
        <f>Curves!AR147</f>
        <v>0.04</v>
      </c>
      <c r="BG146" s="48">
        <f>Curves!Z147</f>
        <v>7.4999999999999997E-2</v>
      </c>
      <c r="BH146" s="48">
        <f>Curves!AM147</f>
        <v>1.2500000000000001E-2</v>
      </c>
      <c r="BI146" s="48">
        <f t="shared" si="26"/>
        <v>0.16500000000000001</v>
      </c>
      <c r="BJ146" s="48">
        <f t="shared" si="27"/>
        <v>0</v>
      </c>
      <c r="BK146" s="48">
        <v>0</v>
      </c>
      <c r="BL146" s="48">
        <f t="shared" si="28"/>
        <v>0.17</v>
      </c>
      <c r="BM146" s="48">
        <v>0</v>
      </c>
      <c r="BN146" s="48">
        <f t="shared" si="29"/>
        <v>0.215</v>
      </c>
      <c r="BO146" s="48">
        <f t="shared" si="30"/>
        <v>0.01</v>
      </c>
      <c r="BP146" s="48">
        <v>0</v>
      </c>
      <c r="BQ146" s="48">
        <f t="shared" si="31"/>
        <v>0.16500000000000001</v>
      </c>
      <c r="BR146" s="48">
        <f t="shared" si="32"/>
        <v>0.16500000000000001</v>
      </c>
      <c r="BS146" s="48">
        <f t="shared" si="33"/>
        <v>0.17</v>
      </c>
      <c r="BT146" s="48">
        <f>Curves!AE147</f>
        <v>0</v>
      </c>
      <c r="BU146" s="48">
        <v>0</v>
      </c>
      <c r="BV146" s="48">
        <f t="shared" si="34"/>
        <v>7.4999999999999997E-2</v>
      </c>
      <c r="BW146" s="48">
        <f>Curves!AN147</f>
        <v>0</v>
      </c>
      <c r="BX146" s="48">
        <f t="shared" si="35"/>
        <v>0.16500000000000001</v>
      </c>
      <c r="BY146" s="48">
        <f>Curves!AS147</f>
        <v>0</v>
      </c>
      <c r="BZ146" s="48">
        <f t="shared" si="37"/>
        <v>7.4999999999999997E-2</v>
      </c>
      <c r="CA146" s="48">
        <f t="shared" si="38"/>
        <v>0.04</v>
      </c>
      <c r="CB146" s="48"/>
      <c r="CC146" s="48"/>
      <c r="CD146" s="49"/>
      <c r="CE146" s="48"/>
      <c r="CF146" s="49"/>
      <c r="CG146" s="48"/>
      <c r="CH146" s="48"/>
      <c r="CI146" s="48"/>
      <c r="CJ146" s="48"/>
      <c r="CK146" s="48"/>
    </row>
    <row r="147" spans="1:89">
      <c r="A147">
        <v>0.41109404525371951</v>
      </c>
      <c r="B147" t="str">
        <f t="shared" si="36"/>
        <v>0.1900.1900.18500.2150-0.0100.04500.1900.23500.1900.1900.18500.1900.15500.1850.0050.2150.0050.190.0050.190.2150.1850.2450-0.650.1550.18500.18500.24500.0950.0050.0950.0050.0950.040.09500.2450.040.0950.01250.185000.1900.2350.0100.1850.1850.19000.09500.18500.0950.04</v>
      </c>
      <c r="C147" s="21">
        <v>41153</v>
      </c>
      <c r="D147" s="48">
        <f>Curves!D148</f>
        <v>0.19</v>
      </c>
      <c r="E147" s="48">
        <v>0</v>
      </c>
      <c r="F147" s="48">
        <f>Curves!I148</f>
        <v>0.19</v>
      </c>
      <c r="G147" s="48">
        <v>0</v>
      </c>
      <c r="H147" s="48">
        <f>Curves!P148</f>
        <v>0.185</v>
      </c>
      <c r="I147" s="48">
        <v>0</v>
      </c>
      <c r="J147" s="48">
        <f>Curves!L148</f>
        <v>0.215</v>
      </c>
      <c r="K147" s="48">
        <v>0</v>
      </c>
      <c r="L147" s="48">
        <f>Curves!U148</f>
        <v>-1.0000000000000009E-2</v>
      </c>
      <c r="M147" s="48">
        <v>0</v>
      </c>
      <c r="N147" s="48">
        <f>Curves!V148</f>
        <v>4.4999999999999991E-2</v>
      </c>
      <c r="O147" s="48">
        <v>0</v>
      </c>
      <c r="P147" s="48">
        <f>Curves!W148</f>
        <v>0.19</v>
      </c>
      <c r="Q147" s="48">
        <v>0</v>
      </c>
      <c r="R147" s="48">
        <f>Curves!O148</f>
        <v>0.23499999999999999</v>
      </c>
      <c r="S147" s="48">
        <v>0</v>
      </c>
      <c r="T147" s="48">
        <f>Curves!F148</f>
        <v>0.19</v>
      </c>
      <c r="U147" s="48">
        <v>0</v>
      </c>
      <c r="V147" s="48">
        <f>Curves!H148</f>
        <v>0.19</v>
      </c>
      <c r="W147" s="48">
        <v>0</v>
      </c>
      <c r="X147" s="48">
        <f>Curves!S148</f>
        <v>0.185</v>
      </c>
      <c r="Y147" s="48">
        <v>0</v>
      </c>
      <c r="Z147" s="48">
        <f>Curves!K148</f>
        <v>0.19</v>
      </c>
      <c r="AA147" s="48">
        <v>0</v>
      </c>
      <c r="AB147" s="48">
        <f>Curves!G148</f>
        <v>0.155</v>
      </c>
      <c r="AC147" s="48">
        <v>0</v>
      </c>
      <c r="AD147" s="48">
        <f>Curves!R148</f>
        <v>0.185</v>
      </c>
      <c r="AE147" s="48">
        <v>5.0000000000000001E-3</v>
      </c>
      <c r="AF147" s="48">
        <f>Curves!N148</f>
        <v>0.215</v>
      </c>
      <c r="AG147" s="48">
        <v>5.0000000000000001E-3</v>
      </c>
      <c r="AH147" s="48">
        <f>Curves!J148</f>
        <v>0.19</v>
      </c>
      <c r="AI147" s="48">
        <v>5.0000000000000001E-3</v>
      </c>
      <c r="AJ147" s="48">
        <f>Curves!E148</f>
        <v>0.19</v>
      </c>
      <c r="AK147" s="48">
        <f>Curves!M148</f>
        <v>0.215</v>
      </c>
      <c r="AL147" s="48">
        <f>Curves!Q148</f>
        <v>0.185</v>
      </c>
      <c r="AM147" s="48">
        <f>Curves!AC148</f>
        <v>0.245</v>
      </c>
      <c r="AN147" s="48">
        <f>Curves!AQ148</f>
        <v>0</v>
      </c>
      <c r="AO147" s="48">
        <f>Curves!AD148</f>
        <v>-0.65</v>
      </c>
      <c r="AP147" s="48">
        <f>Curves!AP148</f>
        <v>0.155</v>
      </c>
      <c r="AQ147" s="48">
        <f>Curves!AA148</f>
        <v>0.185</v>
      </c>
      <c r="AR147" s="48">
        <f>Curves!AG148</f>
        <v>0</v>
      </c>
      <c r="AS147" s="48">
        <f>Curves!Y148</f>
        <v>0.185</v>
      </c>
      <c r="AT147" s="48">
        <f>Curves!AJ148</f>
        <v>0</v>
      </c>
      <c r="AU147" s="48">
        <f>Curves!AB148</f>
        <v>0.245</v>
      </c>
      <c r="AV147" s="48">
        <f>Curves!AH148</f>
        <v>0</v>
      </c>
      <c r="AW147" s="48">
        <f>Curves!Z148</f>
        <v>9.5000000000000001E-2</v>
      </c>
      <c r="AX147" s="48">
        <f>Curves!AI148</f>
        <v>5.0000000000000001E-3</v>
      </c>
      <c r="AY147" s="48">
        <f>Curves!Z148</f>
        <v>9.5000000000000001E-2</v>
      </c>
      <c r="AZ147" s="48">
        <f>Curves!AK148</f>
        <v>5.0000000000000001E-3</v>
      </c>
      <c r="BA147" s="48">
        <f>Curves!Z148</f>
        <v>9.5000000000000001E-2</v>
      </c>
      <c r="BB147" s="48">
        <f>Curves!AL148</f>
        <v>0.04</v>
      </c>
      <c r="BC147" s="48">
        <f>Curves!Z148</f>
        <v>9.5000000000000001E-2</v>
      </c>
      <c r="BD147" s="48">
        <f>Curves!AO148</f>
        <v>0</v>
      </c>
      <c r="BE147" s="48">
        <f>Curves!AC148</f>
        <v>0.245</v>
      </c>
      <c r="BF147" s="48">
        <f>Curves!AR148</f>
        <v>0.04</v>
      </c>
      <c r="BG147" s="48">
        <f>Curves!Z148</f>
        <v>9.5000000000000001E-2</v>
      </c>
      <c r="BH147" s="48">
        <f>Curves!AM148</f>
        <v>1.2500000000000001E-2</v>
      </c>
      <c r="BI147" s="48">
        <f t="shared" si="26"/>
        <v>0.185</v>
      </c>
      <c r="BJ147" s="48">
        <f t="shared" si="27"/>
        <v>0</v>
      </c>
      <c r="BK147" s="48">
        <v>0</v>
      </c>
      <c r="BL147" s="48">
        <f t="shared" si="28"/>
        <v>0.19</v>
      </c>
      <c r="BM147" s="48">
        <v>0</v>
      </c>
      <c r="BN147" s="48">
        <f t="shared" si="29"/>
        <v>0.23499999999999999</v>
      </c>
      <c r="BO147" s="48">
        <f t="shared" si="30"/>
        <v>0.01</v>
      </c>
      <c r="BP147" s="48">
        <v>0</v>
      </c>
      <c r="BQ147" s="48">
        <f t="shared" si="31"/>
        <v>0.185</v>
      </c>
      <c r="BR147" s="48">
        <f t="shared" si="32"/>
        <v>0.185</v>
      </c>
      <c r="BS147" s="48">
        <f t="shared" si="33"/>
        <v>0.19</v>
      </c>
      <c r="BT147" s="48">
        <f>Curves!AE148</f>
        <v>0</v>
      </c>
      <c r="BU147" s="48">
        <v>0</v>
      </c>
      <c r="BV147" s="48">
        <f t="shared" si="34"/>
        <v>9.5000000000000001E-2</v>
      </c>
      <c r="BW147" s="48">
        <f>Curves!AN148</f>
        <v>0</v>
      </c>
      <c r="BX147" s="48">
        <f t="shared" si="35"/>
        <v>0.185</v>
      </c>
      <c r="BY147" s="48">
        <f>Curves!AS148</f>
        <v>0</v>
      </c>
      <c r="BZ147" s="48">
        <f t="shared" si="37"/>
        <v>9.5000000000000001E-2</v>
      </c>
      <c r="CA147" s="48">
        <f t="shared" si="38"/>
        <v>0.04</v>
      </c>
      <c r="CB147" s="48"/>
      <c r="CC147" s="48"/>
      <c r="CD147" s="49"/>
      <c r="CE147" s="48"/>
      <c r="CF147" s="49"/>
      <c r="CG147" s="48"/>
      <c r="CH147" s="48"/>
      <c r="CI147" s="48"/>
      <c r="CJ147" s="48"/>
      <c r="CK147" s="48"/>
    </row>
    <row r="148" spans="1:89">
      <c r="A148">
        <v>0.40863450881267982</v>
      </c>
      <c r="B148" t="str">
        <f t="shared" si="36"/>
        <v>0.200.200.19500.2250000.05500.200.24500.200.200.19500.200.16500.1950.0050.2250.0050.20.0050.20.2250.1950.2550-0.650.1550.19500.19500.25500.1050.0050.1050.0050.1050.040.10500.2550.040.1050.01250.195000.200.2450.0100.1950.1950.2000.10500.19500.1050.04</v>
      </c>
      <c r="C148" s="21">
        <v>41183</v>
      </c>
      <c r="D148" s="48">
        <f>Curves!D149</f>
        <v>0.2</v>
      </c>
      <c r="E148" s="48">
        <v>0</v>
      </c>
      <c r="F148" s="48">
        <f>Curves!I149</f>
        <v>0.2</v>
      </c>
      <c r="G148" s="48">
        <v>0</v>
      </c>
      <c r="H148" s="48">
        <f>Curves!P149</f>
        <v>0.19500000000000001</v>
      </c>
      <c r="I148" s="48">
        <v>0</v>
      </c>
      <c r="J148" s="48">
        <f>Curves!L149</f>
        <v>0.22500000000000001</v>
      </c>
      <c r="K148" s="48">
        <v>0</v>
      </c>
      <c r="L148" s="48">
        <f>Curves!U149</f>
        <v>0</v>
      </c>
      <c r="M148" s="48">
        <v>0</v>
      </c>
      <c r="N148" s="48">
        <f>Curves!V149</f>
        <v>5.5E-2</v>
      </c>
      <c r="O148" s="48">
        <v>0</v>
      </c>
      <c r="P148" s="48">
        <f>Curves!W149</f>
        <v>0.2</v>
      </c>
      <c r="Q148" s="48">
        <v>0</v>
      </c>
      <c r="R148" s="48">
        <f>Curves!O149</f>
        <v>0.245</v>
      </c>
      <c r="S148" s="48">
        <v>0</v>
      </c>
      <c r="T148" s="48">
        <f>Curves!F149</f>
        <v>0.2</v>
      </c>
      <c r="U148" s="48">
        <v>0</v>
      </c>
      <c r="V148" s="48">
        <f>Curves!H149</f>
        <v>0.2</v>
      </c>
      <c r="W148" s="48">
        <v>0</v>
      </c>
      <c r="X148" s="48">
        <f>Curves!S149</f>
        <v>0.19500000000000001</v>
      </c>
      <c r="Y148" s="48">
        <v>0</v>
      </c>
      <c r="Z148" s="48">
        <f>Curves!K149</f>
        <v>0.2</v>
      </c>
      <c r="AA148" s="48">
        <v>0</v>
      </c>
      <c r="AB148" s="48">
        <f>Curves!G149</f>
        <v>0.16500000000000001</v>
      </c>
      <c r="AC148" s="48">
        <v>0</v>
      </c>
      <c r="AD148" s="48">
        <f>Curves!R149</f>
        <v>0.19500000000000001</v>
      </c>
      <c r="AE148" s="48">
        <v>5.0000000000000001E-3</v>
      </c>
      <c r="AF148" s="48">
        <f>Curves!N149</f>
        <v>0.22500000000000001</v>
      </c>
      <c r="AG148" s="48">
        <v>5.0000000000000001E-3</v>
      </c>
      <c r="AH148" s="48">
        <f>Curves!J149</f>
        <v>0.2</v>
      </c>
      <c r="AI148" s="48">
        <v>5.0000000000000001E-3</v>
      </c>
      <c r="AJ148" s="48">
        <f>Curves!E149</f>
        <v>0.2</v>
      </c>
      <c r="AK148" s="48">
        <f>Curves!M149</f>
        <v>0.22500000000000001</v>
      </c>
      <c r="AL148" s="48">
        <f>Curves!Q149</f>
        <v>0.19500000000000001</v>
      </c>
      <c r="AM148" s="48">
        <f>Curves!AC149</f>
        <v>0.255</v>
      </c>
      <c r="AN148" s="48">
        <f>Curves!AQ149</f>
        <v>0</v>
      </c>
      <c r="AO148" s="48">
        <f>Curves!AD149</f>
        <v>-0.65</v>
      </c>
      <c r="AP148" s="48">
        <f>Curves!AP149</f>
        <v>0.155</v>
      </c>
      <c r="AQ148" s="48">
        <f>Curves!AA149</f>
        <v>0.19500000000000001</v>
      </c>
      <c r="AR148" s="48">
        <f>Curves!AG149</f>
        <v>0</v>
      </c>
      <c r="AS148" s="48">
        <f>Curves!Y149</f>
        <v>0.19500000000000001</v>
      </c>
      <c r="AT148" s="48">
        <f>Curves!AJ149</f>
        <v>0</v>
      </c>
      <c r="AU148" s="48">
        <f>Curves!AB149</f>
        <v>0.255</v>
      </c>
      <c r="AV148" s="48">
        <f>Curves!AH149</f>
        <v>0</v>
      </c>
      <c r="AW148" s="48">
        <f>Curves!Z149</f>
        <v>0.105</v>
      </c>
      <c r="AX148" s="48">
        <f>Curves!AI149</f>
        <v>5.0000000000000001E-3</v>
      </c>
      <c r="AY148" s="48">
        <f>Curves!Z149</f>
        <v>0.105</v>
      </c>
      <c r="AZ148" s="48">
        <f>Curves!AK149</f>
        <v>5.0000000000000001E-3</v>
      </c>
      <c r="BA148" s="48">
        <f>Curves!Z149</f>
        <v>0.105</v>
      </c>
      <c r="BB148" s="48">
        <f>Curves!AL149</f>
        <v>0.04</v>
      </c>
      <c r="BC148" s="48">
        <f>Curves!Z149</f>
        <v>0.105</v>
      </c>
      <c r="BD148" s="48">
        <f>Curves!AO149</f>
        <v>0</v>
      </c>
      <c r="BE148" s="48">
        <f>Curves!AC149</f>
        <v>0.255</v>
      </c>
      <c r="BF148" s="48">
        <f>Curves!AR149</f>
        <v>0.04</v>
      </c>
      <c r="BG148" s="48">
        <f>Curves!Z149</f>
        <v>0.105</v>
      </c>
      <c r="BH148" s="48">
        <f>Curves!AM149</f>
        <v>1.2500000000000001E-2</v>
      </c>
      <c r="BI148" s="48">
        <f t="shared" si="26"/>
        <v>0.19500000000000001</v>
      </c>
      <c r="BJ148" s="48">
        <f t="shared" si="27"/>
        <v>0</v>
      </c>
      <c r="BK148" s="48">
        <v>0</v>
      </c>
      <c r="BL148" s="48">
        <f t="shared" si="28"/>
        <v>0.2</v>
      </c>
      <c r="BM148" s="48">
        <v>0</v>
      </c>
      <c r="BN148" s="48">
        <f t="shared" si="29"/>
        <v>0.245</v>
      </c>
      <c r="BO148" s="48">
        <f t="shared" si="30"/>
        <v>0.01</v>
      </c>
      <c r="BP148" s="48">
        <v>0</v>
      </c>
      <c r="BQ148" s="48">
        <f t="shared" si="31"/>
        <v>0.19500000000000001</v>
      </c>
      <c r="BR148" s="48">
        <f t="shared" si="32"/>
        <v>0.19500000000000001</v>
      </c>
      <c r="BS148" s="48">
        <f t="shared" si="33"/>
        <v>0.2</v>
      </c>
      <c r="BT148" s="48">
        <f>Curves!AE149</f>
        <v>0</v>
      </c>
      <c r="BU148" s="48">
        <v>0</v>
      </c>
      <c r="BV148" s="48">
        <f t="shared" si="34"/>
        <v>0.105</v>
      </c>
      <c r="BW148" s="48">
        <f>Curves!AN149</f>
        <v>0</v>
      </c>
      <c r="BX148" s="48">
        <f t="shared" si="35"/>
        <v>0.19500000000000001</v>
      </c>
      <c r="BY148" s="48">
        <f>Curves!AS149</f>
        <v>0</v>
      </c>
      <c r="BZ148" s="48">
        <f t="shared" si="37"/>
        <v>0.105</v>
      </c>
      <c r="CA148" s="48">
        <f t="shared" si="38"/>
        <v>0.04</v>
      </c>
      <c r="CB148" s="48"/>
      <c r="CC148" s="48"/>
      <c r="CD148" s="49"/>
      <c r="CE148" s="48"/>
      <c r="CF148" s="49"/>
      <c r="CG148" s="48"/>
      <c r="CH148" s="48"/>
      <c r="CI148" s="48"/>
      <c r="CJ148" s="48"/>
      <c r="CK148" s="48"/>
    </row>
    <row r="149" spans="1:89">
      <c r="A149">
        <v>0.40610821738045205</v>
      </c>
      <c r="B149" t="str">
        <f t="shared" si="36"/>
        <v>0.2500.367500.4700.3700.0900.14500.26707200.400.2500.2500.4900.367500.21500.470.0050.370.0050.36750.0050.250.370.470.33750.005-0.50.1550.237500.237500.337500.13750.020.13750.020.13750.050.137500.33750.0550.13750.0250.2375000.2500.40.0100.23750.23750.25000.137500.237500.13750.05</v>
      </c>
      <c r="C149" s="21">
        <v>41214</v>
      </c>
      <c r="D149" s="48">
        <f>Curves!D150</f>
        <v>0.25</v>
      </c>
      <c r="E149" s="48">
        <v>0</v>
      </c>
      <c r="F149" s="48">
        <f>Curves!I150</f>
        <v>0.36749999999999994</v>
      </c>
      <c r="G149" s="48">
        <v>0</v>
      </c>
      <c r="H149" s="48">
        <f>Curves!P150</f>
        <v>0.47</v>
      </c>
      <c r="I149" s="48">
        <v>0</v>
      </c>
      <c r="J149" s="48">
        <f>Curves!L150</f>
        <v>0.37</v>
      </c>
      <c r="K149" s="48">
        <v>0</v>
      </c>
      <c r="L149" s="48">
        <f>Curves!U150</f>
        <v>0.09</v>
      </c>
      <c r="M149" s="48">
        <v>0</v>
      </c>
      <c r="N149" s="48">
        <f>Curves!V150</f>
        <v>0.14499999999999999</v>
      </c>
      <c r="O149" s="48">
        <v>0</v>
      </c>
      <c r="P149" s="48">
        <f>Curves!W150</f>
        <v>0.26707199999999998</v>
      </c>
      <c r="Q149" s="48">
        <v>0</v>
      </c>
      <c r="R149" s="48">
        <f>Curves!O150</f>
        <v>0.4</v>
      </c>
      <c r="S149" s="48">
        <v>0</v>
      </c>
      <c r="T149" s="48">
        <f>Curves!F150</f>
        <v>0.25</v>
      </c>
      <c r="U149" s="48">
        <v>0</v>
      </c>
      <c r="V149" s="48">
        <f>Curves!H150</f>
        <v>0.25</v>
      </c>
      <c r="W149" s="48">
        <v>0</v>
      </c>
      <c r="X149" s="48">
        <f>Curves!S150</f>
        <v>0.49</v>
      </c>
      <c r="Y149" s="48">
        <v>0</v>
      </c>
      <c r="Z149" s="48">
        <f>Curves!K150</f>
        <v>0.36749999999999994</v>
      </c>
      <c r="AA149" s="48">
        <v>0</v>
      </c>
      <c r="AB149" s="48">
        <f>Curves!G150</f>
        <v>0.215</v>
      </c>
      <c r="AC149" s="48">
        <v>0</v>
      </c>
      <c r="AD149" s="48">
        <f>Curves!R150</f>
        <v>0.47</v>
      </c>
      <c r="AE149" s="48">
        <v>5.0000000000000001E-3</v>
      </c>
      <c r="AF149" s="48">
        <f>Curves!N150</f>
        <v>0.37</v>
      </c>
      <c r="AG149" s="48">
        <v>5.0000000000000001E-3</v>
      </c>
      <c r="AH149" s="48">
        <f>Curves!J150</f>
        <v>0.36749999999999994</v>
      </c>
      <c r="AI149" s="48">
        <v>5.0000000000000001E-3</v>
      </c>
      <c r="AJ149" s="48">
        <f>Curves!E150</f>
        <v>0.25</v>
      </c>
      <c r="AK149" s="48">
        <f>Curves!M150</f>
        <v>0.37</v>
      </c>
      <c r="AL149" s="48">
        <f>Curves!Q150</f>
        <v>0.47</v>
      </c>
      <c r="AM149" s="48">
        <f>Curves!AC150</f>
        <v>0.33750000000000002</v>
      </c>
      <c r="AN149" s="48">
        <f>Curves!AQ150</f>
        <v>5.0000000000000001E-3</v>
      </c>
      <c r="AO149" s="48">
        <f>Curves!AD150</f>
        <v>-0.5</v>
      </c>
      <c r="AP149" s="48">
        <f>Curves!AP150</f>
        <v>0.155</v>
      </c>
      <c r="AQ149" s="48">
        <f>Curves!AA150</f>
        <v>0.23749999999999999</v>
      </c>
      <c r="AR149" s="48">
        <f>Curves!AG150</f>
        <v>0</v>
      </c>
      <c r="AS149" s="48">
        <f>Curves!Y150</f>
        <v>0.23749999999999999</v>
      </c>
      <c r="AT149" s="48">
        <f>Curves!AJ150</f>
        <v>0</v>
      </c>
      <c r="AU149" s="48">
        <f>Curves!AB150</f>
        <v>0.33750000000000002</v>
      </c>
      <c r="AV149" s="48">
        <f>Curves!AH150</f>
        <v>0</v>
      </c>
      <c r="AW149" s="48">
        <f>Curves!Z150</f>
        <v>0.13750000000000001</v>
      </c>
      <c r="AX149" s="48">
        <f>Curves!AI150</f>
        <v>0.02</v>
      </c>
      <c r="AY149" s="48">
        <f>Curves!Z150</f>
        <v>0.13750000000000001</v>
      </c>
      <c r="AZ149" s="48">
        <f>Curves!AK150</f>
        <v>0.02</v>
      </c>
      <c r="BA149" s="48">
        <f>Curves!Z150</f>
        <v>0.13750000000000001</v>
      </c>
      <c r="BB149" s="48">
        <f>Curves!AL150</f>
        <v>0.05</v>
      </c>
      <c r="BC149" s="48">
        <f>Curves!Z150</f>
        <v>0.13750000000000001</v>
      </c>
      <c r="BD149" s="48">
        <f>Curves!AO150</f>
        <v>0</v>
      </c>
      <c r="BE149" s="48">
        <f>Curves!AC150</f>
        <v>0.33750000000000002</v>
      </c>
      <c r="BF149" s="48">
        <f>Curves!AR150</f>
        <v>5.5E-2</v>
      </c>
      <c r="BG149" s="48">
        <f>Curves!Z150</f>
        <v>0.13750000000000001</v>
      </c>
      <c r="BH149" s="48">
        <f>Curves!AM150</f>
        <v>2.5000000000000001E-2</v>
      </c>
      <c r="BI149" s="48">
        <f t="shared" si="26"/>
        <v>0.23749999999999999</v>
      </c>
      <c r="BJ149" s="48">
        <f t="shared" si="27"/>
        <v>0</v>
      </c>
      <c r="BK149" s="48">
        <v>0</v>
      </c>
      <c r="BL149" s="48">
        <f t="shared" si="28"/>
        <v>0.25</v>
      </c>
      <c r="BM149" s="48">
        <v>0</v>
      </c>
      <c r="BN149" s="48">
        <f t="shared" si="29"/>
        <v>0.4</v>
      </c>
      <c r="BO149" s="48">
        <f t="shared" si="30"/>
        <v>0.01</v>
      </c>
      <c r="BP149" s="48">
        <v>0</v>
      </c>
      <c r="BQ149" s="48">
        <f t="shared" si="31"/>
        <v>0.23749999999999999</v>
      </c>
      <c r="BR149" s="48">
        <f t="shared" si="32"/>
        <v>0.23749999999999999</v>
      </c>
      <c r="BS149" s="48">
        <f t="shared" si="33"/>
        <v>0.25</v>
      </c>
      <c r="BT149" s="48">
        <f>Curves!AE150</f>
        <v>0</v>
      </c>
      <c r="BU149" s="48">
        <v>0</v>
      </c>
      <c r="BV149" s="48">
        <f t="shared" si="34"/>
        <v>0.13750000000000001</v>
      </c>
      <c r="BW149" s="48">
        <f>Curves!AN150</f>
        <v>0</v>
      </c>
      <c r="BX149" s="48">
        <f t="shared" si="35"/>
        <v>0.23749999999999999</v>
      </c>
      <c r="BY149" s="48">
        <f>Curves!AS150</f>
        <v>0</v>
      </c>
      <c r="BZ149" s="48">
        <f t="shared" si="37"/>
        <v>0.13750000000000001</v>
      </c>
      <c r="CA149" s="48">
        <f t="shared" si="38"/>
        <v>0.05</v>
      </c>
      <c r="CB149" s="48"/>
      <c r="CC149" s="48"/>
      <c r="CD149" s="49"/>
      <c r="CE149" s="48"/>
      <c r="CF149" s="49"/>
      <c r="CG149" s="48"/>
      <c r="CH149" s="48"/>
      <c r="CI149" s="48"/>
      <c r="CJ149" s="48"/>
      <c r="CK149" s="48"/>
    </row>
    <row r="150" spans="1:89">
      <c r="A150">
        <v>0.40367807102310749</v>
      </c>
      <c r="B150" t="str">
        <f t="shared" si="36"/>
        <v>0.2700.387500.4900.3900.1100.16500.29164800.4200.2700.2700.5100.387500.23500.490.0050.390.0050.38750.0050.270.390.490.35750.005-0.50.1550.257500.257500.357500.15750.020.15750.020.15750.050.157500.35750.0550.15750.02750.2575000.2700.420.0100.25750.25750.27000.157500.257500.15750.05</v>
      </c>
      <c r="C150" s="21">
        <v>41244</v>
      </c>
      <c r="D150" s="48">
        <f>Curves!D151</f>
        <v>0.27</v>
      </c>
      <c r="E150" s="48">
        <v>0</v>
      </c>
      <c r="F150" s="48">
        <f>Curves!I151</f>
        <v>0.38749999999999996</v>
      </c>
      <c r="G150" s="48">
        <v>0</v>
      </c>
      <c r="H150" s="48">
        <f>Curves!P151</f>
        <v>0.49</v>
      </c>
      <c r="I150" s="48">
        <v>0</v>
      </c>
      <c r="J150" s="48">
        <f>Curves!L151</f>
        <v>0.39</v>
      </c>
      <c r="K150" s="48">
        <v>0</v>
      </c>
      <c r="L150" s="48">
        <f>Curves!U151</f>
        <v>0.11000000000000001</v>
      </c>
      <c r="M150" s="48">
        <v>0</v>
      </c>
      <c r="N150" s="48">
        <f>Curves!V151</f>
        <v>0.16500000000000001</v>
      </c>
      <c r="O150" s="48">
        <v>0</v>
      </c>
      <c r="P150" s="48">
        <f>Curves!W151</f>
        <v>0.29164800000000002</v>
      </c>
      <c r="Q150" s="48">
        <v>0</v>
      </c>
      <c r="R150" s="48">
        <f>Curves!O151</f>
        <v>0.42000000000000004</v>
      </c>
      <c r="S150" s="48">
        <v>0</v>
      </c>
      <c r="T150" s="48">
        <f>Curves!F151</f>
        <v>0.27</v>
      </c>
      <c r="U150" s="48">
        <v>0</v>
      </c>
      <c r="V150" s="48">
        <f>Curves!H151</f>
        <v>0.27</v>
      </c>
      <c r="W150" s="48">
        <v>0</v>
      </c>
      <c r="X150" s="48">
        <f>Curves!S151</f>
        <v>0.51</v>
      </c>
      <c r="Y150" s="48">
        <v>0</v>
      </c>
      <c r="Z150" s="48">
        <f>Curves!K151</f>
        <v>0.38749999999999996</v>
      </c>
      <c r="AA150" s="48">
        <v>0</v>
      </c>
      <c r="AB150" s="48">
        <f>Curves!G151</f>
        <v>0.23500000000000001</v>
      </c>
      <c r="AC150" s="48">
        <v>0</v>
      </c>
      <c r="AD150" s="48">
        <f>Curves!R151</f>
        <v>0.49</v>
      </c>
      <c r="AE150" s="48">
        <v>5.0000000000000001E-3</v>
      </c>
      <c r="AF150" s="48">
        <f>Curves!N151</f>
        <v>0.39</v>
      </c>
      <c r="AG150" s="48">
        <v>5.0000000000000001E-3</v>
      </c>
      <c r="AH150" s="48">
        <f>Curves!J151</f>
        <v>0.38749999999999996</v>
      </c>
      <c r="AI150" s="48">
        <v>5.0000000000000001E-3</v>
      </c>
      <c r="AJ150" s="48">
        <f>Curves!E151</f>
        <v>0.27</v>
      </c>
      <c r="AK150" s="48">
        <f>Curves!M151</f>
        <v>0.39</v>
      </c>
      <c r="AL150" s="48">
        <f>Curves!Q151</f>
        <v>0.49</v>
      </c>
      <c r="AM150" s="48">
        <f>Curves!AC151</f>
        <v>0.35750000000000004</v>
      </c>
      <c r="AN150" s="48">
        <f>Curves!AQ151</f>
        <v>5.0000000000000001E-3</v>
      </c>
      <c r="AO150" s="48">
        <f>Curves!AD151</f>
        <v>-0.5</v>
      </c>
      <c r="AP150" s="48">
        <f>Curves!AP151</f>
        <v>0.155</v>
      </c>
      <c r="AQ150" s="48">
        <f>Curves!AA151</f>
        <v>0.25750000000000001</v>
      </c>
      <c r="AR150" s="48">
        <f>Curves!AG151</f>
        <v>0</v>
      </c>
      <c r="AS150" s="48">
        <f>Curves!Y151</f>
        <v>0.25750000000000001</v>
      </c>
      <c r="AT150" s="48">
        <f>Curves!AJ151</f>
        <v>0</v>
      </c>
      <c r="AU150" s="48">
        <f>Curves!AB151</f>
        <v>0.35750000000000004</v>
      </c>
      <c r="AV150" s="48">
        <f>Curves!AH151</f>
        <v>0</v>
      </c>
      <c r="AW150" s="48">
        <f>Curves!Z151</f>
        <v>0.1575</v>
      </c>
      <c r="AX150" s="48">
        <f>Curves!AI151</f>
        <v>0.02</v>
      </c>
      <c r="AY150" s="48">
        <f>Curves!Z151</f>
        <v>0.1575</v>
      </c>
      <c r="AZ150" s="48">
        <f>Curves!AK151</f>
        <v>0.02</v>
      </c>
      <c r="BA150" s="48">
        <f>Curves!Z151</f>
        <v>0.1575</v>
      </c>
      <c r="BB150" s="48">
        <f>Curves!AL151</f>
        <v>0.05</v>
      </c>
      <c r="BC150" s="48">
        <f>Curves!Z151</f>
        <v>0.1575</v>
      </c>
      <c r="BD150" s="48">
        <f>Curves!AO151</f>
        <v>0</v>
      </c>
      <c r="BE150" s="48">
        <f>Curves!AC151</f>
        <v>0.35750000000000004</v>
      </c>
      <c r="BF150" s="48">
        <f>Curves!AR151</f>
        <v>5.5E-2</v>
      </c>
      <c r="BG150" s="48">
        <f>Curves!Z151</f>
        <v>0.1575</v>
      </c>
      <c r="BH150" s="48">
        <f>Curves!AM151</f>
        <v>2.75E-2</v>
      </c>
      <c r="BI150" s="48">
        <f t="shared" si="26"/>
        <v>0.25750000000000001</v>
      </c>
      <c r="BJ150" s="48">
        <f t="shared" si="27"/>
        <v>0</v>
      </c>
      <c r="BK150" s="48">
        <v>0</v>
      </c>
      <c r="BL150" s="48">
        <f t="shared" si="28"/>
        <v>0.27</v>
      </c>
      <c r="BM150" s="48">
        <v>0</v>
      </c>
      <c r="BN150" s="48">
        <f t="shared" si="29"/>
        <v>0.42000000000000004</v>
      </c>
      <c r="BO150" s="48">
        <f t="shared" si="30"/>
        <v>0.01</v>
      </c>
      <c r="BP150" s="48">
        <v>0</v>
      </c>
      <c r="BQ150" s="48">
        <f t="shared" si="31"/>
        <v>0.25750000000000001</v>
      </c>
      <c r="BR150" s="48">
        <f t="shared" si="32"/>
        <v>0.25750000000000001</v>
      </c>
      <c r="BS150" s="48">
        <f t="shared" si="33"/>
        <v>0.27</v>
      </c>
      <c r="BT150" s="48">
        <f>Curves!AE151</f>
        <v>0</v>
      </c>
      <c r="BU150" s="48">
        <v>0</v>
      </c>
      <c r="BV150" s="48">
        <f t="shared" si="34"/>
        <v>0.1575</v>
      </c>
      <c r="BW150" s="48">
        <f>Curves!AN151</f>
        <v>0</v>
      </c>
      <c r="BX150" s="48">
        <f t="shared" si="35"/>
        <v>0.25750000000000001</v>
      </c>
      <c r="BY150" s="48">
        <f>Curves!AS151</f>
        <v>0</v>
      </c>
      <c r="BZ150" s="48">
        <f t="shared" si="37"/>
        <v>0.1575</v>
      </c>
      <c r="CA150" s="48">
        <f t="shared" si="38"/>
        <v>0.05</v>
      </c>
      <c r="CB150" s="48"/>
      <c r="CC150" s="48"/>
      <c r="CD150" s="49"/>
      <c r="CE150" s="48"/>
      <c r="CF150" s="49"/>
      <c r="CG150" s="48"/>
      <c r="CH150" s="48"/>
      <c r="CI150" s="48"/>
      <c r="CJ150" s="48"/>
      <c r="CK150" s="48"/>
    </row>
    <row r="151" spans="1:89">
      <c r="A151">
        <v>0.40118197016530482</v>
      </c>
      <c r="B151" t="str">
        <f t="shared" si="36"/>
        <v>0.2800.397500.500.400.1200.17500.30308800.4300.2800.2800.5200.397500.24500.50.0050.40.0050.39750.0050.280.40.50.36750.005-0.50.1550.267500.267500.367500.16750.020.16750.020.16750.050.167500.36750.0550.16750.030.2675000.2800.430.0100.26750.26750.28000.167500.267500.16750.05</v>
      </c>
      <c r="C151" s="21">
        <v>41275</v>
      </c>
      <c r="D151" s="48">
        <f>Curves!D152</f>
        <v>0.28000000000000003</v>
      </c>
      <c r="E151" s="48">
        <v>0</v>
      </c>
      <c r="F151" s="48">
        <f>Curves!I152</f>
        <v>0.39749999999999996</v>
      </c>
      <c r="G151" s="48">
        <v>0</v>
      </c>
      <c r="H151" s="48">
        <f>Curves!P152</f>
        <v>0.5</v>
      </c>
      <c r="I151" s="48">
        <v>0</v>
      </c>
      <c r="J151" s="48">
        <f>Curves!L152</f>
        <v>0.4</v>
      </c>
      <c r="K151" s="48">
        <v>0</v>
      </c>
      <c r="L151" s="48">
        <f>Curves!U152</f>
        <v>0.12000000000000002</v>
      </c>
      <c r="M151" s="48">
        <v>0</v>
      </c>
      <c r="N151" s="48">
        <f>Curves!V152</f>
        <v>0.17500000000000002</v>
      </c>
      <c r="O151" s="48">
        <v>0</v>
      </c>
      <c r="P151" s="48">
        <f>Curves!W152</f>
        <v>0.30308800000000002</v>
      </c>
      <c r="Q151" s="48">
        <v>0</v>
      </c>
      <c r="R151" s="48">
        <f>Curves!O152</f>
        <v>0.43000000000000005</v>
      </c>
      <c r="S151" s="48">
        <v>0</v>
      </c>
      <c r="T151" s="48">
        <f>Curves!F152</f>
        <v>0.28000000000000003</v>
      </c>
      <c r="U151" s="48">
        <v>0</v>
      </c>
      <c r="V151" s="48">
        <f>Curves!H152</f>
        <v>0.28000000000000003</v>
      </c>
      <c r="W151" s="48">
        <v>0</v>
      </c>
      <c r="X151" s="48">
        <f>Curves!S152</f>
        <v>0.52</v>
      </c>
      <c r="Y151" s="48">
        <v>0</v>
      </c>
      <c r="Z151" s="48">
        <f>Curves!K152</f>
        <v>0.39749999999999996</v>
      </c>
      <c r="AA151" s="48">
        <v>0</v>
      </c>
      <c r="AB151" s="48">
        <f>Curves!G152</f>
        <v>0.24500000000000002</v>
      </c>
      <c r="AC151" s="48">
        <v>0</v>
      </c>
      <c r="AD151" s="48">
        <f>Curves!R152</f>
        <v>0.5</v>
      </c>
      <c r="AE151" s="48">
        <v>5.0000000000000001E-3</v>
      </c>
      <c r="AF151" s="48">
        <f>Curves!N152</f>
        <v>0.4</v>
      </c>
      <c r="AG151" s="48">
        <v>5.0000000000000001E-3</v>
      </c>
      <c r="AH151" s="48">
        <f>Curves!J152</f>
        <v>0.39749999999999996</v>
      </c>
      <c r="AI151" s="48">
        <v>5.0000000000000001E-3</v>
      </c>
      <c r="AJ151" s="48">
        <f>Curves!E152</f>
        <v>0.28000000000000003</v>
      </c>
      <c r="AK151" s="48">
        <f>Curves!M152</f>
        <v>0.4</v>
      </c>
      <c r="AL151" s="48">
        <f>Curves!Q152</f>
        <v>0.5</v>
      </c>
      <c r="AM151" s="48">
        <f>Curves!AC152</f>
        <v>0.36750000000000005</v>
      </c>
      <c r="AN151" s="48">
        <f>Curves!AQ152</f>
        <v>5.0000000000000001E-3</v>
      </c>
      <c r="AO151" s="48">
        <f>Curves!AD152</f>
        <v>-0.5</v>
      </c>
      <c r="AP151" s="48">
        <f>Curves!AP152</f>
        <v>0.155</v>
      </c>
      <c r="AQ151" s="48">
        <f>Curves!AA152</f>
        <v>0.26750000000000002</v>
      </c>
      <c r="AR151" s="48">
        <f>Curves!AG152</f>
        <v>0</v>
      </c>
      <c r="AS151" s="48">
        <f>Curves!Y152</f>
        <v>0.26750000000000002</v>
      </c>
      <c r="AT151" s="48">
        <f>Curves!AJ152</f>
        <v>0</v>
      </c>
      <c r="AU151" s="48">
        <f>Curves!AB152</f>
        <v>0.36750000000000005</v>
      </c>
      <c r="AV151" s="48">
        <f>Curves!AH152</f>
        <v>0</v>
      </c>
      <c r="AW151" s="48">
        <f>Curves!Z152</f>
        <v>0.16750000000000001</v>
      </c>
      <c r="AX151" s="48">
        <f>Curves!AI152</f>
        <v>0.02</v>
      </c>
      <c r="AY151" s="48">
        <f>Curves!Z152</f>
        <v>0.16750000000000001</v>
      </c>
      <c r="AZ151" s="48">
        <f>Curves!AK152</f>
        <v>0.02</v>
      </c>
      <c r="BA151" s="48">
        <f>Curves!Z152</f>
        <v>0.16750000000000001</v>
      </c>
      <c r="BB151" s="48">
        <f>Curves!AL152</f>
        <v>0.05</v>
      </c>
      <c r="BC151" s="48">
        <f>Curves!Z152</f>
        <v>0.16750000000000001</v>
      </c>
      <c r="BD151" s="48">
        <f>Curves!AO152</f>
        <v>0</v>
      </c>
      <c r="BE151" s="48">
        <f>Curves!AC152</f>
        <v>0.36750000000000005</v>
      </c>
      <c r="BF151" s="48">
        <f>Curves!AR152</f>
        <v>5.5E-2</v>
      </c>
      <c r="BG151" s="48">
        <f>Curves!Z152</f>
        <v>0.16750000000000001</v>
      </c>
      <c r="BH151" s="48">
        <f>Curves!AM152</f>
        <v>0.03</v>
      </c>
      <c r="BI151" s="48">
        <f t="shared" si="26"/>
        <v>0.26750000000000002</v>
      </c>
      <c r="BJ151" s="48">
        <f t="shared" si="27"/>
        <v>0</v>
      </c>
      <c r="BK151" s="48">
        <v>0</v>
      </c>
      <c r="BL151" s="48">
        <f t="shared" si="28"/>
        <v>0.28000000000000003</v>
      </c>
      <c r="BM151" s="48">
        <v>0</v>
      </c>
      <c r="BN151" s="48">
        <f t="shared" si="29"/>
        <v>0.43000000000000005</v>
      </c>
      <c r="BO151" s="48">
        <f t="shared" si="30"/>
        <v>0.01</v>
      </c>
      <c r="BP151" s="48">
        <v>0</v>
      </c>
      <c r="BQ151" s="48">
        <f t="shared" si="31"/>
        <v>0.26750000000000002</v>
      </c>
      <c r="BR151" s="48">
        <f t="shared" si="32"/>
        <v>0.26750000000000002</v>
      </c>
      <c r="BS151" s="48">
        <f t="shared" si="33"/>
        <v>0.28000000000000003</v>
      </c>
      <c r="BT151" s="48">
        <f>Curves!AE152</f>
        <v>0</v>
      </c>
      <c r="BU151" s="48">
        <v>0</v>
      </c>
      <c r="BV151" s="48">
        <f t="shared" si="34"/>
        <v>0.16750000000000001</v>
      </c>
      <c r="BW151" s="48">
        <f>Curves!AN152</f>
        <v>0</v>
      </c>
      <c r="BX151" s="48">
        <f t="shared" si="35"/>
        <v>0.26750000000000002</v>
      </c>
      <c r="BY151" s="48">
        <f>Curves!AS152</f>
        <v>0</v>
      </c>
      <c r="BZ151" s="48">
        <f t="shared" si="37"/>
        <v>0.16750000000000001</v>
      </c>
      <c r="CA151" s="48">
        <f t="shared" si="38"/>
        <v>0.05</v>
      </c>
      <c r="CB151" s="48"/>
      <c r="CC151" s="48"/>
      <c r="CD151" s="49"/>
      <c r="CE151" s="48"/>
      <c r="CF151" s="49"/>
      <c r="CG151" s="48"/>
      <c r="CH151" s="48"/>
      <c r="CI151" s="48"/>
      <c r="CJ151" s="48"/>
      <c r="CK151" s="48"/>
    </row>
    <row r="152" spans="1:89">
      <c r="A152">
        <v>0.39870107565676594</v>
      </c>
      <c r="B152" t="str">
        <f t="shared" si="36"/>
        <v>0.2700.387500.4900.3900.1100.16500.28892800.4200.2700.2700.5100.387500.23500.490.0050.390.0050.38750.0050.270.390.490.35750.005-0.50.1550.257500.257500.357500.15750.020.15750.020.15750.050.157500.35750.0550.15750.03250.2575000.2700.420.0100.25750.25750.27000.157500.257500.15750.05</v>
      </c>
      <c r="C152" s="21">
        <v>41306</v>
      </c>
      <c r="D152" s="48">
        <f>Curves!D153</f>
        <v>0.27</v>
      </c>
      <c r="E152" s="48">
        <v>0</v>
      </c>
      <c r="F152" s="48">
        <f>Curves!I153</f>
        <v>0.38749999999999996</v>
      </c>
      <c r="G152" s="48">
        <v>0</v>
      </c>
      <c r="H152" s="48">
        <f>Curves!P153</f>
        <v>0.49</v>
      </c>
      <c r="I152" s="48">
        <v>0</v>
      </c>
      <c r="J152" s="48">
        <f>Curves!L153</f>
        <v>0.39</v>
      </c>
      <c r="K152" s="48">
        <v>0</v>
      </c>
      <c r="L152" s="48">
        <f>Curves!U153</f>
        <v>0.11000000000000001</v>
      </c>
      <c r="M152" s="48">
        <v>0</v>
      </c>
      <c r="N152" s="48">
        <f>Curves!V153</f>
        <v>0.16500000000000001</v>
      </c>
      <c r="O152" s="48">
        <v>0</v>
      </c>
      <c r="P152" s="48">
        <f>Curves!W153</f>
        <v>0.28892800000000002</v>
      </c>
      <c r="Q152" s="48">
        <v>0</v>
      </c>
      <c r="R152" s="48">
        <f>Curves!O153</f>
        <v>0.42000000000000004</v>
      </c>
      <c r="S152" s="48">
        <v>0</v>
      </c>
      <c r="T152" s="48">
        <f>Curves!F153</f>
        <v>0.27</v>
      </c>
      <c r="U152" s="48">
        <v>0</v>
      </c>
      <c r="V152" s="48">
        <f>Curves!H153</f>
        <v>0.27</v>
      </c>
      <c r="W152" s="48">
        <v>0</v>
      </c>
      <c r="X152" s="48">
        <f>Curves!S153</f>
        <v>0.51</v>
      </c>
      <c r="Y152" s="48">
        <v>0</v>
      </c>
      <c r="Z152" s="48">
        <f>Curves!K153</f>
        <v>0.38749999999999996</v>
      </c>
      <c r="AA152" s="48">
        <v>0</v>
      </c>
      <c r="AB152" s="48">
        <f>Curves!G153</f>
        <v>0.23500000000000001</v>
      </c>
      <c r="AC152" s="48">
        <v>0</v>
      </c>
      <c r="AD152" s="48">
        <f>Curves!R153</f>
        <v>0.49</v>
      </c>
      <c r="AE152" s="48">
        <v>5.0000000000000001E-3</v>
      </c>
      <c r="AF152" s="48">
        <f>Curves!N153</f>
        <v>0.39</v>
      </c>
      <c r="AG152" s="48">
        <v>5.0000000000000001E-3</v>
      </c>
      <c r="AH152" s="48">
        <f>Curves!J153</f>
        <v>0.38749999999999996</v>
      </c>
      <c r="AI152" s="48">
        <v>5.0000000000000001E-3</v>
      </c>
      <c r="AJ152" s="48">
        <f>Curves!E153</f>
        <v>0.27</v>
      </c>
      <c r="AK152" s="48">
        <f>Curves!M153</f>
        <v>0.39</v>
      </c>
      <c r="AL152" s="48">
        <f>Curves!Q153</f>
        <v>0.49</v>
      </c>
      <c r="AM152" s="48">
        <f>Curves!AC153</f>
        <v>0.35750000000000004</v>
      </c>
      <c r="AN152" s="48">
        <f>Curves!AQ153</f>
        <v>5.0000000000000001E-3</v>
      </c>
      <c r="AO152" s="48">
        <f>Curves!AD153</f>
        <v>-0.5</v>
      </c>
      <c r="AP152" s="48">
        <f>Curves!AP153</f>
        <v>0.155</v>
      </c>
      <c r="AQ152" s="48">
        <f>Curves!AA153</f>
        <v>0.25750000000000001</v>
      </c>
      <c r="AR152" s="48">
        <f>Curves!AG153</f>
        <v>0</v>
      </c>
      <c r="AS152" s="48">
        <f>Curves!Y153</f>
        <v>0.25750000000000001</v>
      </c>
      <c r="AT152" s="48">
        <f>Curves!AJ153</f>
        <v>0</v>
      </c>
      <c r="AU152" s="48">
        <f>Curves!AB153</f>
        <v>0.35750000000000004</v>
      </c>
      <c r="AV152" s="48">
        <f>Curves!AH153</f>
        <v>0</v>
      </c>
      <c r="AW152" s="48">
        <f>Curves!Z153</f>
        <v>0.1575</v>
      </c>
      <c r="AX152" s="48">
        <f>Curves!AI153</f>
        <v>0.02</v>
      </c>
      <c r="AY152" s="48">
        <f>Curves!Z153</f>
        <v>0.1575</v>
      </c>
      <c r="AZ152" s="48">
        <f>Curves!AK153</f>
        <v>0.02</v>
      </c>
      <c r="BA152" s="48">
        <f>Curves!Z153</f>
        <v>0.1575</v>
      </c>
      <c r="BB152" s="48">
        <f>Curves!AL153</f>
        <v>0.05</v>
      </c>
      <c r="BC152" s="48">
        <f>Curves!Z153</f>
        <v>0.1575</v>
      </c>
      <c r="BD152" s="48">
        <f>Curves!AO153</f>
        <v>0</v>
      </c>
      <c r="BE152" s="48">
        <f>Curves!AC153</f>
        <v>0.35750000000000004</v>
      </c>
      <c r="BF152" s="48">
        <f>Curves!AR153</f>
        <v>5.5E-2</v>
      </c>
      <c r="BG152" s="48">
        <f>Curves!Z153</f>
        <v>0.1575</v>
      </c>
      <c r="BH152" s="48">
        <f>Curves!AM153</f>
        <v>3.2500000000000001E-2</v>
      </c>
      <c r="BI152" s="48">
        <f t="shared" si="26"/>
        <v>0.25750000000000001</v>
      </c>
      <c r="BJ152" s="48">
        <f t="shared" si="27"/>
        <v>0</v>
      </c>
      <c r="BK152" s="48">
        <v>0</v>
      </c>
      <c r="BL152" s="48">
        <f t="shared" si="28"/>
        <v>0.27</v>
      </c>
      <c r="BM152" s="48">
        <v>0</v>
      </c>
      <c r="BN152" s="48">
        <f t="shared" si="29"/>
        <v>0.42000000000000004</v>
      </c>
      <c r="BO152" s="48">
        <f t="shared" si="30"/>
        <v>0.01</v>
      </c>
      <c r="BP152" s="48">
        <v>0</v>
      </c>
      <c r="BQ152" s="48">
        <f t="shared" si="31"/>
        <v>0.25750000000000001</v>
      </c>
      <c r="BR152" s="48">
        <f t="shared" si="32"/>
        <v>0.25750000000000001</v>
      </c>
      <c r="BS152" s="48">
        <f t="shared" si="33"/>
        <v>0.27</v>
      </c>
      <c r="BT152" s="48">
        <f>Curves!AE153</f>
        <v>0</v>
      </c>
      <c r="BU152" s="48">
        <v>0</v>
      </c>
      <c r="BV152" s="48">
        <f t="shared" si="34"/>
        <v>0.1575</v>
      </c>
      <c r="BW152" s="48">
        <f>Curves!AN153</f>
        <v>0</v>
      </c>
      <c r="BX152" s="48">
        <f t="shared" si="35"/>
        <v>0.25750000000000001</v>
      </c>
      <c r="BY152" s="48">
        <f>Curves!AS153</f>
        <v>0</v>
      </c>
      <c r="BZ152" s="48">
        <f t="shared" si="37"/>
        <v>0.1575</v>
      </c>
      <c r="CA152" s="48">
        <f t="shared" si="38"/>
        <v>0.05</v>
      </c>
      <c r="CB152" s="48"/>
      <c r="CC152" s="48"/>
      <c r="CD152" s="49"/>
      <c r="CE152" s="48"/>
      <c r="CF152" s="49"/>
      <c r="CG152" s="48"/>
      <c r="CH152" s="48"/>
      <c r="CI152" s="48"/>
      <c r="CJ152" s="48"/>
      <c r="CK152" s="48"/>
    </row>
    <row r="153" spans="1:89">
      <c r="A153">
        <v>0.39647326201966704</v>
      </c>
      <c r="B153" t="str">
        <f t="shared" si="36"/>
        <v>0.26500.382500.48500.38500.10500.1600.27928800.41500.26500.26500.50500.382500.2300.4850.0050.3850.0050.38250.0050.2650.3850.4850.35250.005-0.50.1550.252500.252500.352500.15250.020.15250.020.15250.050.152500.35250.0550.15250.0350.2525000.26500.4150.0100.25250.25250.265000.152500.252500.15250.05</v>
      </c>
      <c r="C153" s="21">
        <v>41334</v>
      </c>
      <c r="D153" s="48">
        <f>Curves!D154</f>
        <v>0.26500000000000001</v>
      </c>
      <c r="E153" s="48">
        <v>0</v>
      </c>
      <c r="F153" s="48">
        <f>Curves!I154</f>
        <v>0.38249999999999995</v>
      </c>
      <c r="G153" s="48">
        <v>0</v>
      </c>
      <c r="H153" s="48">
        <f>Curves!P154</f>
        <v>0.48499999999999999</v>
      </c>
      <c r="I153" s="48">
        <v>0</v>
      </c>
      <c r="J153" s="48">
        <f>Curves!L154</f>
        <v>0.38500000000000001</v>
      </c>
      <c r="K153" s="48">
        <v>0</v>
      </c>
      <c r="L153" s="48">
        <f>Curves!U154</f>
        <v>0.10500000000000001</v>
      </c>
      <c r="M153" s="48">
        <v>0</v>
      </c>
      <c r="N153" s="48">
        <f>Curves!V154</f>
        <v>0.16</v>
      </c>
      <c r="O153" s="48">
        <v>0</v>
      </c>
      <c r="P153" s="48">
        <f>Curves!W154</f>
        <v>0.27928800000000004</v>
      </c>
      <c r="Q153" s="48">
        <v>0</v>
      </c>
      <c r="R153" s="48">
        <f>Curves!O154</f>
        <v>0.41500000000000004</v>
      </c>
      <c r="S153" s="48">
        <v>0</v>
      </c>
      <c r="T153" s="48">
        <f>Curves!F154</f>
        <v>0.26500000000000001</v>
      </c>
      <c r="U153" s="48">
        <v>0</v>
      </c>
      <c r="V153" s="48">
        <f>Curves!H154</f>
        <v>0.26500000000000001</v>
      </c>
      <c r="W153" s="48">
        <v>0</v>
      </c>
      <c r="X153" s="48">
        <f>Curves!S154</f>
        <v>0.505</v>
      </c>
      <c r="Y153" s="48">
        <v>0</v>
      </c>
      <c r="Z153" s="48">
        <f>Curves!K154</f>
        <v>0.38249999999999995</v>
      </c>
      <c r="AA153" s="48">
        <v>0</v>
      </c>
      <c r="AB153" s="48">
        <f>Curves!G154</f>
        <v>0.23</v>
      </c>
      <c r="AC153" s="48">
        <v>0</v>
      </c>
      <c r="AD153" s="48">
        <f>Curves!R154</f>
        <v>0.48499999999999999</v>
      </c>
      <c r="AE153" s="48">
        <v>5.0000000000000001E-3</v>
      </c>
      <c r="AF153" s="48">
        <f>Curves!N154</f>
        <v>0.38500000000000001</v>
      </c>
      <c r="AG153" s="48">
        <v>5.0000000000000001E-3</v>
      </c>
      <c r="AH153" s="48">
        <f>Curves!J154</f>
        <v>0.38249999999999995</v>
      </c>
      <c r="AI153" s="48">
        <v>5.0000000000000001E-3</v>
      </c>
      <c r="AJ153" s="48">
        <f>Curves!E154</f>
        <v>0.26500000000000001</v>
      </c>
      <c r="AK153" s="48">
        <f>Curves!M154</f>
        <v>0.38500000000000001</v>
      </c>
      <c r="AL153" s="48">
        <f>Curves!Q154</f>
        <v>0.48499999999999999</v>
      </c>
      <c r="AM153" s="48">
        <f>Curves!AC154</f>
        <v>0.35250000000000004</v>
      </c>
      <c r="AN153" s="48">
        <f>Curves!AQ154</f>
        <v>5.0000000000000001E-3</v>
      </c>
      <c r="AO153" s="48">
        <f>Curves!AD154</f>
        <v>-0.5</v>
      </c>
      <c r="AP153" s="48">
        <f>Curves!AP154</f>
        <v>0.155</v>
      </c>
      <c r="AQ153" s="48">
        <f>Curves!AA154</f>
        <v>0.2525</v>
      </c>
      <c r="AR153" s="48">
        <f>Curves!AG154</f>
        <v>0</v>
      </c>
      <c r="AS153" s="48">
        <f>Curves!Y154</f>
        <v>0.2525</v>
      </c>
      <c r="AT153" s="48">
        <f>Curves!AJ154</f>
        <v>0</v>
      </c>
      <c r="AU153" s="48">
        <f>Curves!AB154</f>
        <v>0.35250000000000004</v>
      </c>
      <c r="AV153" s="48">
        <f>Curves!AH154</f>
        <v>0</v>
      </c>
      <c r="AW153" s="48">
        <f>Curves!Z154</f>
        <v>0.1525</v>
      </c>
      <c r="AX153" s="48">
        <f>Curves!AI154</f>
        <v>0.02</v>
      </c>
      <c r="AY153" s="48">
        <f>Curves!Z154</f>
        <v>0.1525</v>
      </c>
      <c r="AZ153" s="48">
        <f>Curves!AK154</f>
        <v>0.02</v>
      </c>
      <c r="BA153" s="48">
        <f>Curves!Z154</f>
        <v>0.1525</v>
      </c>
      <c r="BB153" s="48">
        <f>Curves!AL154</f>
        <v>0.05</v>
      </c>
      <c r="BC153" s="48">
        <f>Curves!Z154</f>
        <v>0.1525</v>
      </c>
      <c r="BD153" s="48">
        <f>Curves!AO154</f>
        <v>0</v>
      </c>
      <c r="BE153" s="48">
        <f>Curves!AC154</f>
        <v>0.35250000000000004</v>
      </c>
      <c r="BF153" s="48">
        <f>Curves!AR154</f>
        <v>5.5E-2</v>
      </c>
      <c r="BG153" s="48">
        <f>Curves!Z154</f>
        <v>0.1525</v>
      </c>
      <c r="BH153" s="48">
        <f>Curves!AM154</f>
        <v>3.5000000000000003E-2</v>
      </c>
      <c r="BI153" s="48">
        <f t="shared" si="26"/>
        <v>0.2525</v>
      </c>
      <c r="BJ153" s="48">
        <f t="shared" si="27"/>
        <v>0</v>
      </c>
      <c r="BK153" s="48">
        <v>0</v>
      </c>
      <c r="BL153" s="48">
        <f t="shared" si="28"/>
        <v>0.26500000000000001</v>
      </c>
      <c r="BM153" s="48">
        <v>0</v>
      </c>
      <c r="BN153" s="48">
        <f t="shared" si="29"/>
        <v>0.41500000000000004</v>
      </c>
      <c r="BO153" s="48">
        <f t="shared" si="30"/>
        <v>0.01</v>
      </c>
      <c r="BP153" s="48">
        <v>0</v>
      </c>
      <c r="BQ153" s="48">
        <f t="shared" si="31"/>
        <v>0.2525</v>
      </c>
      <c r="BR153" s="48">
        <f t="shared" si="32"/>
        <v>0.2525</v>
      </c>
      <c r="BS153" s="48">
        <f t="shared" si="33"/>
        <v>0.26500000000000001</v>
      </c>
      <c r="BT153" s="48">
        <f>Curves!AE154</f>
        <v>0</v>
      </c>
      <c r="BU153" s="48">
        <v>0</v>
      </c>
      <c r="BV153" s="48">
        <f t="shared" si="34"/>
        <v>0.1525</v>
      </c>
      <c r="BW153" s="48">
        <f>Curves!AN154</f>
        <v>0</v>
      </c>
      <c r="BX153" s="48">
        <f t="shared" si="35"/>
        <v>0.2525</v>
      </c>
      <c r="BY153" s="48">
        <f>Curves!AS154</f>
        <v>0</v>
      </c>
      <c r="BZ153" s="48">
        <f t="shared" si="37"/>
        <v>0.1525</v>
      </c>
      <c r="CA153" s="48">
        <f t="shared" si="38"/>
        <v>0.05</v>
      </c>
      <c r="CB153" s="48"/>
      <c r="CC153" s="48"/>
      <c r="CD153" s="49"/>
      <c r="CE153" s="48"/>
      <c r="CF153" s="49"/>
      <c r="CG153" s="48"/>
      <c r="CH153" s="48"/>
      <c r="CI153" s="48"/>
      <c r="CJ153" s="48"/>
      <c r="CK153" s="48"/>
    </row>
    <row r="154" spans="1:89">
      <c r="A154">
        <v>0.39402105709624985</v>
      </c>
      <c r="B154" t="str">
        <f t="shared" si="36"/>
        <v>0.1900.1900.18500.2150-0.0100.04500.1900.23500.1900.1900.18500.1900.15500.1850.0050.2150.0050.190.0050.190.2150.1850.23750-0.650.1550.187500.187500.237500.09750.0050.09750.0050.09750.040.097500.23750.040.09750.00750.1875000.1900.2350.0100.18750.18750.19000.097500.187500.09750.04</v>
      </c>
      <c r="C154" s="21">
        <v>41365</v>
      </c>
      <c r="D154" s="48">
        <f>Curves!D155</f>
        <v>0.19</v>
      </c>
      <c r="E154" s="48">
        <v>0</v>
      </c>
      <c r="F154" s="48">
        <f>Curves!I155</f>
        <v>0.19</v>
      </c>
      <c r="G154" s="48">
        <v>0</v>
      </c>
      <c r="H154" s="48">
        <f>Curves!P155</f>
        <v>0.185</v>
      </c>
      <c r="I154" s="48">
        <v>0</v>
      </c>
      <c r="J154" s="48">
        <f>Curves!L155</f>
        <v>0.215</v>
      </c>
      <c r="K154" s="48">
        <v>0</v>
      </c>
      <c r="L154" s="48">
        <f>Curves!U155</f>
        <v>-1.0000000000000009E-2</v>
      </c>
      <c r="M154" s="48">
        <v>0</v>
      </c>
      <c r="N154" s="48">
        <f>Curves!V155</f>
        <v>4.4999999999999991E-2</v>
      </c>
      <c r="O154" s="48">
        <v>0</v>
      </c>
      <c r="P154" s="48">
        <f>Curves!W155</f>
        <v>0.19</v>
      </c>
      <c r="Q154" s="48">
        <v>0</v>
      </c>
      <c r="R154" s="48">
        <f>Curves!O155</f>
        <v>0.23499999999999999</v>
      </c>
      <c r="S154" s="48">
        <v>0</v>
      </c>
      <c r="T154" s="48">
        <f>Curves!F155</f>
        <v>0.19</v>
      </c>
      <c r="U154" s="48">
        <v>0</v>
      </c>
      <c r="V154" s="48">
        <f>Curves!H155</f>
        <v>0.19</v>
      </c>
      <c r="W154" s="48">
        <v>0</v>
      </c>
      <c r="X154" s="48">
        <f>Curves!S155</f>
        <v>0.185</v>
      </c>
      <c r="Y154" s="48">
        <v>0</v>
      </c>
      <c r="Z154" s="48">
        <f>Curves!K155</f>
        <v>0.19</v>
      </c>
      <c r="AA154" s="48">
        <v>0</v>
      </c>
      <c r="AB154" s="48">
        <f>Curves!G155</f>
        <v>0.155</v>
      </c>
      <c r="AC154" s="48">
        <v>0</v>
      </c>
      <c r="AD154" s="48">
        <f>Curves!R155</f>
        <v>0.185</v>
      </c>
      <c r="AE154" s="48">
        <v>5.0000000000000001E-3</v>
      </c>
      <c r="AF154" s="48">
        <f>Curves!N155</f>
        <v>0.215</v>
      </c>
      <c r="AG154" s="48">
        <v>5.0000000000000001E-3</v>
      </c>
      <c r="AH154" s="48">
        <f>Curves!J155</f>
        <v>0.19</v>
      </c>
      <c r="AI154" s="48">
        <v>5.0000000000000001E-3</v>
      </c>
      <c r="AJ154" s="48">
        <f>Curves!E155</f>
        <v>0.19</v>
      </c>
      <c r="AK154" s="48">
        <f>Curves!M155</f>
        <v>0.215</v>
      </c>
      <c r="AL154" s="48">
        <f>Curves!Q155</f>
        <v>0.185</v>
      </c>
      <c r="AM154" s="48">
        <f>Curves!AC155</f>
        <v>0.23749999999999999</v>
      </c>
      <c r="AN154" s="48">
        <f>Curves!AQ155</f>
        <v>0</v>
      </c>
      <c r="AO154" s="48">
        <f>Curves!AD155</f>
        <v>-0.65</v>
      </c>
      <c r="AP154" s="48">
        <f>Curves!AP155</f>
        <v>0.155</v>
      </c>
      <c r="AQ154" s="48">
        <f>Curves!AA155</f>
        <v>0.1875</v>
      </c>
      <c r="AR154" s="48">
        <f>Curves!AG155</f>
        <v>0</v>
      </c>
      <c r="AS154" s="48">
        <f>Curves!Y155</f>
        <v>0.1875</v>
      </c>
      <c r="AT154" s="48">
        <f>Curves!AJ155</f>
        <v>0</v>
      </c>
      <c r="AU154" s="48">
        <f>Curves!AB155</f>
        <v>0.23749999999999999</v>
      </c>
      <c r="AV154" s="48">
        <f>Curves!AH155</f>
        <v>0</v>
      </c>
      <c r="AW154" s="48">
        <f>Curves!Z155</f>
        <v>9.7500000000000003E-2</v>
      </c>
      <c r="AX154" s="48">
        <f>Curves!AI155</f>
        <v>5.0000000000000001E-3</v>
      </c>
      <c r="AY154" s="48">
        <f>Curves!Z155</f>
        <v>9.7500000000000003E-2</v>
      </c>
      <c r="AZ154" s="48">
        <f>Curves!AK155</f>
        <v>5.0000000000000001E-3</v>
      </c>
      <c r="BA154" s="48">
        <f>Curves!Z155</f>
        <v>9.7500000000000003E-2</v>
      </c>
      <c r="BB154" s="48">
        <f>Curves!AL155</f>
        <v>0.04</v>
      </c>
      <c r="BC154" s="48">
        <f>Curves!Z155</f>
        <v>9.7500000000000003E-2</v>
      </c>
      <c r="BD154" s="48">
        <f>Curves!AO155</f>
        <v>0</v>
      </c>
      <c r="BE154" s="48">
        <f>Curves!AC155</f>
        <v>0.23749999999999999</v>
      </c>
      <c r="BF154" s="48">
        <f>Curves!AR155</f>
        <v>0.04</v>
      </c>
      <c r="BG154" s="48">
        <f>Curves!Z155</f>
        <v>9.7500000000000003E-2</v>
      </c>
      <c r="BH154" s="48">
        <f>Curves!AM155</f>
        <v>7.4999999999999997E-3</v>
      </c>
      <c r="BI154" s="48">
        <f t="shared" si="26"/>
        <v>0.1875</v>
      </c>
      <c r="BJ154" s="48">
        <f t="shared" si="27"/>
        <v>0</v>
      </c>
      <c r="BK154" s="48">
        <v>0</v>
      </c>
      <c r="BL154" s="48">
        <f t="shared" si="28"/>
        <v>0.19</v>
      </c>
      <c r="BM154" s="48">
        <v>0</v>
      </c>
      <c r="BN154" s="48">
        <f t="shared" si="29"/>
        <v>0.23499999999999999</v>
      </c>
      <c r="BO154" s="48">
        <f t="shared" si="30"/>
        <v>0.01</v>
      </c>
      <c r="BP154" s="48">
        <v>0</v>
      </c>
      <c r="BQ154" s="48">
        <f t="shared" si="31"/>
        <v>0.1875</v>
      </c>
      <c r="BR154" s="48">
        <f t="shared" si="32"/>
        <v>0.1875</v>
      </c>
      <c r="BS154" s="48">
        <f t="shared" si="33"/>
        <v>0.19</v>
      </c>
      <c r="BT154" s="48">
        <f>Curves!AE155</f>
        <v>0</v>
      </c>
      <c r="BU154" s="48">
        <v>0</v>
      </c>
      <c r="BV154" s="48">
        <f t="shared" si="34"/>
        <v>9.7500000000000003E-2</v>
      </c>
      <c r="BW154" s="48">
        <f>Curves!AN155</f>
        <v>0</v>
      </c>
      <c r="BX154" s="48">
        <f t="shared" si="35"/>
        <v>0.1875</v>
      </c>
      <c r="BY154" s="48">
        <f>Curves!AS155</f>
        <v>0</v>
      </c>
      <c r="BZ154" s="48">
        <f t="shared" si="37"/>
        <v>9.7500000000000003E-2</v>
      </c>
      <c r="CA154" s="48">
        <f t="shared" si="38"/>
        <v>0.04</v>
      </c>
      <c r="CB154" s="48"/>
      <c r="CC154" s="48"/>
      <c r="CD154" s="49"/>
      <c r="CE154" s="48"/>
      <c r="CF154" s="49"/>
      <c r="CG154" s="48"/>
      <c r="CH154" s="48"/>
      <c r="CI154" s="48"/>
      <c r="CJ154" s="48"/>
      <c r="CK154" s="48"/>
    </row>
    <row r="155" spans="1:89">
      <c r="A155">
        <v>0.39166218424312266</v>
      </c>
      <c r="B155" t="str">
        <f t="shared" si="36"/>
        <v>0.1800.1800.17500.2050-0.0200.03500.1800.22500.1800.1800.17500.1800.14500.1750.0050.2050.0050.180.0050.180.2050.1750.22750-0.650.1550.177500.177500.227500.08750.0050.08750.0050.08750.040.087500.22750.040.08750.00750.1775000.1800.2250.0100.17750.17750.18000.087500.177500.08750.04</v>
      </c>
      <c r="C155" s="21">
        <v>41395</v>
      </c>
      <c r="D155" s="48">
        <f>Curves!D156</f>
        <v>0.18</v>
      </c>
      <c r="E155" s="48">
        <v>0</v>
      </c>
      <c r="F155" s="48">
        <f>Curves!I156</f>
        <v>0.18</v>
      </c>
      <c r="G155" s="48">
        <v>0</v>
      </c>
      <c r="H155" s="48">
        <f>Curves!P156</f>
        <v>0.17499999999999999</v>
      </c>
      <c r="I155" s="48">
        <v>0</v>
      </c>
      <c r="J155" s="48">
        <f>Curves!L156</f>
        <v>0.20499999999999999</v>
      </c>
      <c r="K155" s="48">
        <v>0</v>
      </c>
      <c r="L155" s="48">
        <f>Curves!U156</f>
        <v>-2.0000000000000018E-2</v>
      </c>
      <c r="M155" s="48">
        <v>0</v>
      </c>
      <c r="N155" s="48">
        <f>Curves!V156</f>
        <v>3.4999999999999983E-2</v>
      </c>
      <c r="O155" s="48">
        <v>0</v>
      </c>
      <c r="P155" s="48">
        <f>Curves!W156</f>
        <v>0.18</v>
      </c>
      <c r="Q155" s="48">
        <v>0</v>
      </c>
      <c r="R155" s="48">
        <f>Curves!O156</f>
        <v>0.22499999999999998</v>
      </c>
      <c r="S155" s="48">
        <v>0</v>
      </c>
      <c r="T155" s="48">
        <f>Curves!F156</f>
        <v>0.18</v>
      </c>
      <c r="U155" s="48">
        <v>0</v>
      </c>
      <c r="V155" s="48">
        <f>Curves!H156</f>
        <v>0.18</v>
      </c>
      <c r="W155" s="48">
        <v>0</v>
      </c>
      <c r="X155" s="48">
        <f>Curves!S156</f>
        <v>0.17499999999999999</v>
      </c>
      <c r="Y155" s="48">
        <v>0</v>
      </c>
      <c r="Z155" s="48">
        <f>Curves!K156</f>
        <v>0.18</v>
      </c>
      <c r="AA155" s="48">
        <v>0</v>
      </c>
      <c r="AB155" s="48">
        <f>Curves!G156</f>
        <v>0.14499999999999999</v>
      </c>
      <c r="AC155" s="48">
        <v>0</v>
      </c>
      <c r="AD155" s="48">
        <f>Curves!R156</f>
        <v>0.17499999999999999</v>
      </c>
      <c r="AE155" s="48">
        <v>5.0000000000000001E-3</v>
      </c>
      <c r="AF155" s="48">
        <f>Curves!N156</f>
        <v>0.20499999999999999</v>
      </c>
      <c r="AG155" s="48">
        <v>5.0000000000000001E-3</v>
      </c>
      <c r="AH155" s="48">
        <f>Curves!J156</f>
        <v>0.18</v>
      </c>
      <c r="AI155" s="48">
        <v>5.0000000000000001E-3</v>
      </c>
      <c r="AJ155" s="48">
        <f>Curves!E156</f>
        <v>0.18</v>
      </c>
      <c r="AK155" s="48">
        <f>Curves!M156</f>
        <v>0.20499999999999999</v>
      </c>
      <c r="AL155" s="48">
        <f>Curves!Q156</f>
        <v>0.17499999999999999</v>
      </c>
      <c r="AM155" s="48">
        <f>Curves!AC156</f>
        <v>0.22749999999999998</v>
      </c>
      <c r="AN155" s="48">
        <f>Curves!AQ156</f>
        <v>0</v>
      </c>
      <c r="AO155" s="48">
        <f>Curves!AD156</f>
        <v>-0.65</v>
      </c>
      <c r="AP155" s="48">
        <f>Curves!AP156</f>
        <v>0.155</v>
      </c>
      <c r="AQ155" s="48">
        <f>Curves!AA156</f>
        <v>0.17749999999999999</v>
      </c>
      <c r="AR155" s="48">
        <f>Curves!AG156</f>
        <v>0</v>
      </c>
      <c r="AS155" s="48">
        <f>Curves!Y156</f>
        <v>0.17749999999999999</v>
      </c>
      <c r="AT155" s="48">
        <f>Curves!AJ156</f>
        <v>0</v>
      </c>
      <c r="AU155" s="48">
        <f>Curves!AB156</f>
        <v>0.22749999999999998</v>
      </c>
      <c r="AV155" s="48">
        <f>Curves!AH156</f>
        <v>0</v>
      </c>
      <c r="AW155" s="48">
        <f>Curves!Z156</f>
        <v>8.7499999999999994E-2</v>
      </c>
      <c r="AX155" s="48">
        <f>Curves!AI156</f>
        <v>5.0000000000000001E-3</v>
      </c>
      <c r="AY155" s="48">
        <f>Curves!Z156</f>
        <v>8.7499999999999994E-2</v>
      </c>
      <c r="AZ155" s="48">
        <f>Curves!AK156</f>
        <v>5.0000000000000001E-3</v>
      </c>
      <c r="BA155" s="48">
        <f>Curves!Z156</f>
        <v>8.7499999999999994E-2</v>
      </c>
      <c r="BB155" s="48">
        <f>Curves!AL156</f>
        <v>0.04</v>
      </c>
      <c r="BC155" s="48">
        <f>Curves!Z156</f>
        <v>8.7499999999999994E-2</v>
      </c>
      <c r="BD155" s="48">
        <f>Curves!AO156</f>
        <v>0</v>
      </c>
      <c r="BE155" s="48">
        <f>Curves!AC156</f>
        <v>0.22749999999999998</v>
      </c>
      <c r="BF155" s="48">
        <f>Curves!AR156</f>
        <v>0.04</v>
      </c>
      <c r="BG155" s="48">
        <f>Curves!Z156</f>
        <v>8.7499999999999994E-2</v>
      </c>
      <c r="BH155" s="48">
        <f>Curves!AM156</f>
        <v>7.4999999999999997E-3</v>
      </c>
      <c r="BI155" s="48">
        <f t="shared" si="26"/>
        <v>0.17749999999999999</v>
      </c>
      <c r="BJ155" s="48">
        <f t="shared" si="27"/>
        <v>0</v>
      </c>
      <c r="BK155" s="48">
        <v>0</v>
      </c>
      <c r="BL155" s="48">
        <f t="shared" si="28"/>
        <v>0.18</v>
      </c>
      <c r="BM155" s="48">
        <v>0</v>
      </c>
      <c r="BN155" s="48">
        <f t="shared" si="29"/>
        <v>0.22499999999999998</v>
      </c>
      <c r="BO155" s="48">
        <f t="shared" si="30"/>
        <v>0.01</v>
      </c>
      <c r="BP155" s="48">
        <v>0</v>
      </c>
      <c r="BQ155" s="48">
        <f t="shared" si="31"/>
        <v>0.17749999999999999</v>
      </c>
      <c r="BR155" s="48">
        <f t="shared" si="32"/>
        <v>0.17749999999999999</v>
      </c>
      <c r="BS155" s="48">
        <f t="shared" si="33"/>
        <v>0.18</v>
      </c>
      <c r="BT155" s="48">
        <f>Curves!AE156</f>
        <v>0</v>
      </c>
      <c r="BU155" s="48">
        <v>0</v>
      </c>
      <c r="BV155" s="48">
        <f t="shared" si="34"/>
        <v>8.7499999999999994E-2</v>
      </c>
      <c r="BW155" s="48">
        <f>Curves!AN156</f>
        <v>0</v>
      </c>
      <c r="BX155" s="48">
        <f t="shared" si="35"/>
        <v>0.17749999999999999</v>
      </c>
      <c r="BY155" s="48">
        <f>Curves!AS156</f>
        <v>0</v>
      </c>
      <c r="BZ155" s="48">
        <f t="shared" si="37"/>
        <v>8.7499999999999994E-2</v>
      </c>
      <c r="CA155" s="48">
        <f t="shared" si="38"/>
        <v>0.04</v>
      </c>
      <c r="CB155" s="48"/>
      <c r="CC155" s="48"/>
      <c r="CD155" s="49"/>
      <c r="CE155" s="48"/>
      <c r="CF155" s="49"/>
      <c r="CG155" s="48"/>
      <c r="CH155" s="48"/>
      <c r="CI155" s="48"/>
      <c r="CJ155" s="48"/>
      <c r="CK155" s="48"/>
    </row>
    <row r="156" spans="1:89">
      <c r="A156">
        <v>0.38923929800411522</v>
      </c>
      <c r="B156" t="str">
        <f t="shared" si="36"/>
        <v>0.1700.1700.16500.1950-0.0300.02500.1700.21500.1700.1700.16500.1700.13500.1650.0050.1950.0050.170.0050.170.1950.1650.21750-0.650.1550.167500.167500.217500.07750.0050.07750.0050.07750.040.077500.21750.040.07750.00750.1675000.1700.2150.0100.16750.16750.17000.077500.167500.07750.04</v>
      </c>
      <c r="C156" s="21">
        <v>41426</v>
      </c>
      <c r="D156" s="48">
        <f>Curves!D157</f>
        <v>0.17</v>
      </c>
      <c r="E156" s="48">
        <v>0</v>
      </c>
      <c r="F156" s="48">
        <f>Curves!I157</f>
        <v>0.17</v>
      </c>
      <c r="G156" s="48">
        <v>0</v>
      </c>
      <c r="H156" s="48">
        <f>Curves!P157</f>
        <v>0.16500000000000001</v>
      </c>
      <c r="I156" s="48">
        <v>0</v>
      </c>
      <c r="J156" s="48">
        <f>Curves!L157</f>
        <v>0.19500000000000001</v>
      </c>
      <c r="K156" s="48">
        <v>0</v>
      </c>
      <c r="L156" s="48">
        <f>Curves!U157</f>
        <v>-0.03</v>
      </c>
      <c r="M156" s="48">
        <v>0</v>
      </c>
      <c r="N156" s="48">
        <f>Curves!V157</f>
        <v>2.5000000000000001E-2</v>
      </c>
      <c r="O156" s="48">
        <v>0</v>
      </c>
      <c r="P156" s="48">
        <f>Curves!W157</f>
        <v>0.17</v>
      </c>
      <c r="Q156" s="48">
        <v>0</v>
      </c>
      <c r="R156" s="48">
        <f>Curves!O157</f>
        <v>0.215</v>
      </c>
      <c r="S156" s="48">
        <v>0</v>
      </c>
      <c r="T156" s="48">
        <f>Curves!F157</f>
        <v>0.17</v>
      </c>
      <c r="U156" s="48">
        <v>0</v>
      </c>
      <c r="V156" s="48">
        <f>Curves!H157</f>
        <v>0.17</v>
      </c>
      <c r="W156" s="48">
        <v>0</v>
      </c>
      <c r="X156" s="48">
        <f>Curves!S157</f>
        <v>0.16500000000000001</v>
      </c>
      <c r="Y156" s="48">
        <v>0</v>
      </c>
      <c r="Z156" s="48">
        <f>Curves!K157</f>
        <v>0.17</v>
      </c>
      <c r="AA156" s="48">
        <v>0</v>
      </c>
      <c r="AB156" s="48">
        <f>Curves!G157</f>
        <v>0.13500000000000001</v>
      </c>
      <c r="AC156" s="48">
        <v>0</v>
      </c>
      <c r="AD156" s="48">
        <f>Curves!R157</f>
        <v>0.16500000000000001</v>
      </c>
      <c r="AE156" s="48">
        <v>5.0000000000000001E-3</v>
      </c>
      <c r="AF156" s="48">
        <f>Curves!N157</f>
        <v>0.19500000000000001</v>
      </c>
      <c r="AG156" s="48">
        <v>5.0000000000000001E-3</v>
      </c>
      <c r="AH156" s="48">
        <f>Curves!J157</f>
        <v>0.17</v>
      </c>
      <c r="AI156" s="48">
        <v>5.0000000000000001E-3</v>
      </c>
      <c r="AJ156" s="48">
        <f>Curves!E157</f>
        <v>0.17</v>
      </c>
      <c r="AK156" s="48">
        <f>Curves!M157</f>
        <v>0.19500000000000001</v>
      </c>
      <c r="AL156" s="48">
        <f>Curves!Q157</f>
        <v>0.16500000000000001</v>
      </c>
      <c r="AM156" s="48">
        <f>Curves!AC157</f>
        <v>0.21750000000000003</v>
      </c>
      <c r="AN156" s="48">
        <f>Curves!AQ157</f>
        <v>0</v>
      </c>
      <c r="AO156" s="48">
        <f>Curves!AD157</f>
        <v>-0.65</v>
      </c>
      <c r="AP156" s="48">
        <f>Curves!AP157</f>
        <v>0.155</v>
      </c>
      <c r="AQ156" s="48">
        <f>Curves!AA157</f>
        <v>0.16750000000000001</v>
      </c>
      <c r="AR156" s="48">
        <f>Curves!AG157</f>
        <v>0</v>
      </c>
      <c r="AS156" s="48">
        <f>Curves!Y157</f>
        <v>0.16750000000000001</v>
      </c>
      <c r="AT156" s="48">
        <f>Curves!AJ157</f>
        <v>0</v>
      </c>
      <c r="AU156" s="48">
        <f>Curves!AB157</f>
        <v>0.21750000000000003</v>
      </c>
      <c r="AV156" s="48">
        <f>Curves!AH157</f>
        <v>0</v>
      </c>
      <c r="AW156" s="48">
        <f>Curves!Z157</f>
        <v>7.7499999999999999E-2</v>
      </c>
      <c r="AX156" s="48">
        <f>Curves!AI157</f>
        <v>5.0000000000000001E-3</v>
      </c>
      <c r="AY156" s="48">
        <f>Curves!Z157</f>
        <v>7.7499999999999999E-2</v>
      </c>
      <c r="AZ156" s="48">
        <f>Curves!AK157</f>
        <v>5.0000000000000001E-3</v>
      </c>
      <c r="BA156" s="48">
        <f>Curves!Z157</f>
        <v>7.7499999999999999E-2</v>
      </c>
      <c r="BB156" s="48">
        <f>Curves!AL157</f>
        <v>0.04</v>
      </c>
      <c r="BC156" s="48">
        <f>Curves!Z157</f>
        <v>7.7499999999999999E-2</v>
      </c>
      <c r="BD156" s="48">
        <f>Curves!AO157</f>
        <v>0</v>
      </c>
      <c r="BE156" s="48">
        <f>Curves!AC157</f>
        <v>0.21750000000000003</v>
      </c>
      <c r="BF156" s="48">
        <f>Curves!AR157</f>
        <v>0.04</v>
      </c>
      <c r="BG156" s="48">
        <f>Curves!Z157</f>
        <v>7.7499999999999999E-2</v>
      </c>
      <c r="BH156" s="48">
        <f>Curves!AM157</f>
        <v>7.4999999999999997E-3</v>
      </c>
      <c r="BI156" s="48">
        <f t="shared" si="26"/>
        <v>0.16750000000000001</v>
      </c>
      <c r="BJ156" s="48">
        <f t="shared" si="27"/>
        <v>0</v>
      </c>
      <c r="BK156" s="48">
        <v>0</v>
      </c>
      <c r="BL156" s="48">
        <f t="shared" si="28"/>
        <v>0.17</v>
      </c>
      <c r="BM156" s="48">
        <v>0</v>
      </c>
      <c r="BN156" s="48">
        <f t="shared" si="29"/>
        <v>0.215</v>
      </c>
      <c r="BO156" s="48">
        <f t="shared" si="30"/>
        <v>0.01</v>
      </c>
      <c r="BP156" s="48">
        <v>0</v>
      </c>
      <c r="BQ156" s="48">
        <f t="shared" si="31"/>
        <v>0.16750000000000001</v>
      </c>
      <c r="BR156" s="48">
        <f t="shared" si="32"/>
        <v>0.16750000000000001</v>
      </c>
      <c r="BS156" s="48">
        <f t="shared" si="33"/>
        <v>0.17</v>
      </c>
      <c r="BT156" s="48">
        <f>Curves!AE157</f>
        <v>0</v>
      </c>
      <c r="BU156" s="48">
        <v>0</v>
      </c>
      <c r="BV156" s="48">
        <f t="shared" si="34"/>
        <v>7.7499999999999999E-2</v>
      </c>
      <c r="BW156" s="48">
        <f>Curves!AN157</f>
        <v>0</v>
      </c>
      <c r="BX156" s="48">
        <f t="shared" si="35"/>
        <v>0.16750000000000001</v>
      </c>
      <c r="BY156" s="48">
        <f>Curves!AS157</f>
        <v>0</v>
      </c>
      <c r="BZ156" s="48">
        <f t="shared" si="37"/>
        <v>7.7499999999999999E-2</v>
      </c>
      <c r="CA156" s="48">
        <f t="shared" si="38"/>
        <v>0.04</v>
      </c>
      <c r="CB156" s="48"/>
      <c r="CC156" s="48"/>
      <c r="CD156" s="49"/>
      <c r="CE156" s="48"/>
      <c r="CF156" s="49"/>
      <c r="CG156" s="48"/>
      <c r="CH156" s="48"/>
      <c r="CI156" s="48"/>
      <c r="CJ156" s="48"/>
      <c r="CK156" s="48"/>
    </row>
    <row r="157" spans="1:89">
      <c r="A157">
        <v>0.38690863057259756</v>
      </c>
      <c r="B157" t="str">
        <f t="shared" si="36"/>
        <v>0.1700.1700.16500.1950-0.0300.02500.1700.21500.1700.1700.16500.1700.13500.1650.0050.1950.0050.170.0050.170.1950.1650.21750-0.650.1550.167500.167500.217500.07750.0050.07750.0050.07750.040.077500.21750.040.07750.010.1675000.1700.2150.0100.16750.16750.17000.077500.167500.07750.04</v>
      </c>
      <c r="C157" s="21">
        <v>41456</v>
      </c>
      <c r="D157" s="48">
        <f>Curves!D158</f>
        <v>0.17</v>
      </c>
      <c r="E157" s="48">
        <v>0</v>
      </c>
      <c r="F157" s="48">
        <f>Curves!I158</f>
        <v>0.17</v>
      </c>
      <c r="G157" s="48">
        <v>0</v>
      </c>
      <c r="H157" s="48">
        <f>Curves!P158</f>
        <v>0.16500000000000001</v>
      </c>
      <c r="I157" s="48">
        <v>0</v>
      </c>
      <c r="J157" s="48">
        <f>Curves!L158</f>
        <v>0.19500000000000001</v>
      </c>
      <c r="K157" s="48">
        <v>0</v>
      </c>
      <c r="L157" s="48">
        <f>Curves!U158</f>
        <v>-0.03</v>
      </c>
      <c r="M157" s="48">
        <v>0</v>
      </c>
      <c r="N157" s="48">
        <f>Curves!V158</f>
        <v>2.5000000000000001E-2</v>
      </c>
      <c r="O157" s="48">
        <v>0</v>
      </c>
      <c r="P157" s="48">
        <f>Curves!W158</f>
        <v>0.17</v>
      </c>
      <c r="Q157" s="48">
        <v>0</v>
      </c>
      <c r="R157" s="48">
        <f>Curves!O158</f>
        <v>0.215</v>
      </c>
      <c r="S157" s="48">
        <v>0</v>
      </c>
      <c r="T157" s="48">
        <f>Curves!F158</f>
        <v>0.17</v>
      </c>
      <c r="U157" s="48">
        <v>0</v>
      </c>
      <c r="V157" s="48">
        <f>Curves!H158</f>
        <v>0.17</v>
      </c>
      <c r="W157" s="48">
        <v>0</v>
      </c>
      <c r="X157" s="48">
        <f>Curves!S158</f>
        <v>0.16500000000000001</v>
      </c>
      <c r="Y157" s="48">
        <v>0</v>
      </c>
      <c r="Z157" s="48">
        <f>Curves!K158</f>
        <v>0.17</v>
      </c>
      <c r="AA157" s="48">
        <v>0</v>
      </c>
      <c r="AB157" s="48">
        <f>Curves!G158</f>
        <v>0.13500000000000001</v>
      </c>
      <c r="AC157" s="48">
        <v>0</v>
      </c>
      <c r="AD157" s="48">
        <f>Curves!R158</f>
        <v>0.16500000000000001</v>
      </c>
      <c r="AE157" s="48">
        <v>5.0000000000000001E-3</v>
      </c>
      <c r="AF157" s="48">
        <f>Curves!N158</f>
        <v>0.19500000000000001</v>
      </c>
      <c r="AG157" s="48">
        <v>5.0000000000000001E-3</v>
      </c>
      <c r="AH157" s="48">
        <f>Curves!J158</f>
        <v>0.17</v>
      </c>
      <c r="AI157" s="48">
        <v>5.0000000000000001E-3</v>
      </c>
      <c r="AJ157" s="48">
        <f>Curves!E158</f>
        <v>0.17</v>
      </c>
      <c r="AK157" s="48">
        <f>Curves!M158</f>
        <v>0.19500000000000001</v>
      </c>
      <c r="AL157" s="48">
        <f>Curves!Q158</f>
        <v>0.16500000000000001</v>
      </c>
      <c r="AM157" s="48">
        <f>Curves!AC158</f>
        <v>0.21750000000000003</v>
      </c>
      <c r="AN157" s="48">
        <f>Curves!AQ158</f>
        <v>0</v>
      </c>
      <c r="AO157" s="48">
        <f>Curves!AD158</f>
        <v>-0.65</v>
      </c>
      <c r="AP157" s="48">
        <f>Curves!AP158</f>
        <v>0.155</v>
      </c>
      <c r="AQ157" s="48">
        <f>Curves!AA158</f>
        <v>0.16750000000000001</v>
      </c>
      <c r="AR157" s="48">
        <f>Curves!AG158</f>
        <v>0</v>
      </c>
      <c r="AS157" s="48">
        <f>Curves!Y158</f>
        <v>0.16750000000000001</v>
      </c>
      <c r="AT157" s="48">
        <f>Curves!AJ158</f>
        <v>0</v>
      </c>
      <c r="AU157" s="48">
        <f>Curves!AB158</f>
        <v>0.21750000000000003</v>
      </c>
      <c r="AV157" s="48">
        <f>Curves!AH158</f>
        <v>0</v>
      </c>
      <c r="AW157" s="48">
        <f>Curves!Z158</f>
        <v>7.7499999999999999E-2</v>
      </c>
      <c r="AX157" s="48">
        <f>Curves!AI158</f>
        <v>5.0000000000000001E-3</v>
      </c>
      <c r="AY157" s="48">
        <f>Curves!Z158</f>
        <v>7.7499999999999999E-2</v>
      </c>
      <c r="AZ157" s="48">
        <f>Curves!AK158</f>
        <v>5.0000000000000001E-3</v>
      </c>
      <c r="BA157" s="48">
        <f>Curves!Z158</f>
        <v>7.7499999999999999E-2</v>
      </c>
      <c r="BB157" s="48">
        <f>Curves!AL158</f>
        <v>0.04</v>
      </c>
      <c r="BC157" s="48">
        <f>Curves!Z158</f>
        <v>7.7499999999999999E-2</v>
      </c>
      <c r="BD157" s="48">
        <f>Curves!AO158</f>
        <v>0</v>
      </c>
      <c r="BE157" s="48">
        <f>Curves!AC158</f>
        <v>0.21750000000000003</v>
      </c>
      <c r="BF157" s="48">
        <f>Curves!AR158</f>
        <v>0.04</v>
      </c>
      <c r="BG157" s="48">
        <f>Curves!Z158</f>
        <v>7.7499999999999999E-2</v>
      </c>
      <c r="BH157" s="48">
        <f>Curves!AM158</f>
        <v>0.01</v>
      </c>
      <c r="BI157" s="48">
        <f t="shared" si="26"/>
        <v>0.16750000000000001</v>
      </c>
      <c r="BJ157" s="48">
        <f t="shared" si="27"/>
        <v>0</v>
      </c>
      <c r="BK157" s="48">
        <v>0</v>
      </c>
      <c r="BL157" s="48">
        <f t="shared" si="28"/>
        <v>0.17</v>
      </c>
      <c r="BM157" s="48">
        <v>0</v>
      </c>
      <c r="BN157" s="48">
        <f t="shared" si="29"/>
        <v>0.215</v>
      </c>
      <c r="BO157" s="48">
        <f t="shared" si="30"/>
        <v>0.01</v>
      </c>
      <c r="BP157" s="48">
        <v>0</v>
      </c>
      <c r="BQ157" s="48">
        <f t="shared" si="31"/>
        <v>0.16750000000000001</v>
      </c>
      <c r="BR157" s="48">
        <f t="shared" si="32"/>
        <v>0.16750000000000001</v>
      </c>
      <c r="BS157" s="48">
        <f t="shared" si="33"/>
        <v>0.17</v>
      </c>
      <c r="BT157" s="48">
        <f>Curves!AE158</f>
        <v>0</v>
      </c>
      <c r="BU157" s="48">
        <v>0</v>
      </c>
      <c r="BV157" s="48">
        <f t="shared" si="34"/>
        <v>7.7499999999999999E-2</v>
      </c>
      <c r="BW157" s="48">
        <f>Curves!AN158</f>
        <v>0</v>
      </c>
      <c r="BX157" s="48">
        <f t="shared" si="35"/>
        <v>0.16750000000000001</v>
      </c>
      <c r="BY157" s="48">
        <f>Curves!AS158</f>
        <v>0</v>
      </c>
      <c r="BZ157" s="48">
        <f t="shared" si="37"/>
        <v>7.7499999999999999E-2</v>
      </c>
      <c r="CA157" s="48">
        <f t="shared" si="38"/>
        <v>0.04</v>
      </c>
      <c r="CB157" s="48"/>
      <c r="CC157" s="48"/>
      <c r="CD157" s="49"/>
      <c r="CE157" s="48"/>
      <c r="CF157" s="49"/>
      <c r="CG157" s="48"/>
      <c r="CH157" s="48"/>
      <c r="CI157" s="48"/>
      <c r="CJ157" s="48"/>
      <c r="CK157" s="48"/>
    </row>
    <row r="158" spans="1:89">
      <c r="A158">
        <v>0.38451471786452296</v>
      </c>
      <c r="B158" t="str">
        <f t="shared" si="36"/>
        <v>0.1700.1700.16500.1950-0.0300.02500.1700.21500.1700.1700.16500.1700.13500.1650.0050.1950.0050.170.0050.170.1950.1650.21750-0.650.1550.167500.167500.217500.07750.0050.07750.0050.07750.040.077500.21750.040.07750.01250.1675000.1700.2150.0100.16750.16750.17000.077500.167500.07750.04</v>
      </c>
      <c r="C158" s="21">
        <v>41487</v>
      </c>
      <c r="D158" s="48">
        <f>Curves!D159</f>
        <v>0.17</v>
      </c>
      <c r="E158" s="48">
        <v>0</v>
      </c>
      <c r="F158" s="48">
        <f>Curves!I159</f>
        <v>0.17</v>
      </c>
      <c r="G158" s="48">
        <v>0</v>
      </c>
      <c r="H158" s="48">
        <f>Curves!P159</f>
        <v>0.16500000000000001</v>
      </c>
      <c r="I158" s="48">
        <v>0</v>
      </c>
      <c r="J158" s="48">
        <f>Curves!L159</f>
        <v>0.19500000000000001</v>
      </c>
      <c r="K158" s="48">
        <v>0</v>
      </c>
      <c r="L158" s="48">
        <f>Curves!U159</f>
        <v>-0.03</v>
      </c>
      <c r="M158" s="48">
        <v>0</v>
      </c>
      <c r="N158" s="48">
        <f>Curves!V159</f>
        <v>2.5000000000000001E-2</v>
      </c>
      <c r="O158" s="48">
        <v>0</v>
      </c>
      <c r="P158" s="48">
        <f>Curves!W159</f>
        <v>0.17</v>
      </c>
      <c r="Q158" s="48">
        <v>0</v>
      </c>
      <c r="R158" s="48">
        <f>Curves!O159</f>
        <v>0.215</v>
      </c>
      <c r="S158" s="48">
        <v>0</v>
      </c>
      <c r="T158" s="48">
        <f>Curves!F159</f>
        <v>0.17</v>
      </c>
      <c r="U158" s="48">
        <v>0</v>
      </c>
      <c r="V158" s="48">
        <f>Curves!H159</f>
        <v>0.17</v>
      </c>
      <c r="W158" s="48">
        <v>0</v>
      </c>
      <c r="X158" s="48">
        <f>Curves!S159</f>
        <v>0.16500000000000001</v>
      </c>
      <c r="Y158" s="48">
        <v>0</v>
      </c>
      <c r="Z158" s="48">
        <f>Curves!K159</f>
        <v>0.17</v>
      </c>
      <c r="AA158" s="48">
        <v>0</v>
      </c>
      <c r="AB158" s="48">
        <f>Curves!G159</f>
        <v>0.13500000000000001</v>
      </c>
      <c r="AC158" s="48">
        <v>0</v>
      </c>
      <c r="AD158" s="48">
        <f>Curves!R159</f>
        <v>0.16500000000000001</v>
      </c>
      <c r="AE158" s="48">
        <v>5.0000000000000001E-3</v>
      </c>
      <c r="AF158" s="48">
        <f>Curves!N159</f>
        <v>0.19500000000000001</v>
      </c>
      <c r="AG158" s="48">
        <v>5.0000000000000001E-3</v>
      </c>
      <c r="AH158" s="48">
        <f>Curves!J159</f>
        <v>0.17</v>
      </c>
      <c r="AI158" s="48">
        <v>5.0000000000000001E-3</v>
      </c>
      <c r="AJ158" s="48">
        <f>Curves!E159</f>
        <v>0.17</v>
      </c>
      <c r="AK158" s="48">
        <f>Curves!M159</f>
        <v>0.19500000000000001</v>
      </c>
      <c r="AL158" s="48">
        <f>Curves!Q159</f>
        <v>0.16500000000000001</v>
      </c>
      <c r="AM158" s="48">
        <f>Curves!AC159</f>
        <v>0.21750000000000003</v>
      </c>
      <c r="AN158" s="48">
        <f>Curves!AQ159</f>
        <v>0</v>
      </c>
      <c r="AO158" s="48">
        <f>Curves!AD159</f>
        <v>-0.65</v>
      </c>
      <c r="AP158" s="48">
        <f>Curves!AP159</f>
        <v>0.155</v>
      </c>
      <c r="AQ158" s="48">
        <f>Curves!AA159</f>
        <v>0.16750000000000001</v>
      </c>
      <c r="AR158" s="48">
        <f>Curves!AG159</f>
        <v>0</v>
      </c>
      <c r="AS158" s="48">
        <f>Curves!Y159</f>
        <v>0.16750000000000001</v>
      </c>
      <c r="AT158" s="48">
        <f>Curves!AJ159</f>
        <v>0</v>
      </c>
      <c r="AU158" s="48">
        <f>Curves!AB159</f>
        <v>0.21750000000000003</v>
      </c>
      <c r="AV158" s="48">
        <f>Curves!AH159</f>
        <v>0</v>
      </c>
      <c r="AW158" s="48">
        <f>Curves!Z159</f>
        <v>7.7499999999999999E-2</v>
      </c>
      <c r="AX158" s="48">
        <f>Curves!AI159</f>
        <v>5.0000000000000001E-3</v>
      </c>
      <c r="AY158" s="48">
        <f>Curves!Z159</f>
        <v>7.7499999999999999E-2</v>
      </c>
      <c r="AZ158" s="48">
        <f>Curves!AK159</f>
        <v>5.0000000000000001E-3</v>
      </c>
      <c r="BA158" s="48">
        <f>Curves!Z159</f>
        <v>7.7499999999999999E-2</v>
      </c>
      <c r="BB158" s="48">
        <f>Curves!AL159</f>
        <v>0.04</v>
      </c>
      <c r="BC158" s="48">
        <f>Curves!Z159</f>
        <v>7.7499999999999999E-2</v>
      </c>
      <c r="BD158" s="48">
        <f>Curves!AO159</f>
        <v>0</v>
      </c>
      <c r="BE158" s="48">
        <f>Curves!AC159</f>
        <v>0.21750000000000003</v>
      </c>
      <c r="BF158" s="48">
        <f>Curves!AR159</f>
        <v>0.04</v>
      </c>
      <c r="BG158" s="48">
        <f>Curves!Z159</f>
        <v>7.7499999999999999E-2</v>
      </c>
      <c r="BH158" s="48">
        <f>Curves!AM159</f>
        <v>1.2500000000000001E-2</v>
      </c>
      <c r="BI158" s="48">
        <f t="shared" si="26"/>
        <v>0.16750000000000001</v>
      </c>
      <c r="BJ158" s="48">
        <f t="shared" si="27"/>
        <v>0</v>
      </c>
      <c r="BK158" s="48">
        <v>0</v>
      </c>
      <c r="BL158" s="48">
        <f t="shared" si="28"/>
        <v>0.17</v>
      </c>
      <c r="BM158" s="48">
        <v>0</v>
      </c>
      <c r="BN158" s="48">
        <f t="shared" si="29"/>
        <v>0.215</v>
      </c>
      <c r="BO158" s="48">
        <f t="shared" si="30"/>
        <v>0.01</v>
      </c>
      <c r="BP158" s="48">
        <v>0</v>
      </c>
      <c r="BQ158" s="48">
        <f t="shared" si="31"/>
        <v>0.16750000000000001</v>
      </c>
      <c r="BR158" s="48">
        <f t="shared" si="32"/>
        <v>0.16750000000000001</v>
      </c>
      <c r="BS158" s="48">
        <f t="shared" si="33"/>
        <v>0.17</v>
      </c>
      <c r="BT158" s="48">
        <f>Curves!AE159</f>
        <v>0</v>
      </c>
      <c r="BU158" s="48">
        <v>0</v>
      </c>
      <c r="BV158" s="48">
        <f t="shared" si="34"/>
        <v>7.7499999999999999E-2</v>
      </c>
      <c r="BW158" s="48">
        <f>Curves!AN159</f>
        <v>0</v>
      </c>
      <c r="BX158" s="48">
        <f t="shared" si="35"/>
        <v>0.16750000000000001</v>
      </c>
      <c r="BY158" s="48">
        <f>Curves!AS159</f>
        <v>0</v>
      </c>
      <c r="BZ158" s="48">
        <f t="shared" si="37"/>
        <v>7.7499999999999999E-2</v>
      </c>
      <c r="CA158" s="48">
        <f t="shared" si="38"/>
        <v>0.04</v>
      </c>
      <c r="CB158" s="48"/>
      <c r="CC158" s="48"/>
      <c r="CD158" s="49"/>
      <c r="CE158" s="48"/>
      <c r="CF158" s="49"/>
      <c r="CG158" s="48"/>
      <c r="CH158" s="48"/>
      <c r="CI158" s="48"/>
      <c r="CJ158" s="48"/>
      <c r="CK158" s="48"/>
    </row>
    <row r="159" spans="1:89">
      <c r="A159">
        <v>0.38213539841933486</v>
      </c>
      <c r="B159" t="str">
        <f t="shared" si="36"/>
        <v>0.1900.1900.18500.2150-0.0100.04500.1900.23500.1900.1900.18500.1900.15500.1850.0050.2150.0050.190.0050.190.2150.1850.23750-0.650.1550.187500.187500.237500.09750.0050.09750.0050.09750.040.097500.23750.040.09750.01250.1875000.1900.2350.0100.18750.18750.19000.097500.187500.09750.04</v>
      </c>
      <c r="C159" s="21">
        <v>41518</v>
      </c>
      <c r="D159" s="48">
        <f>Curves!D160</f>
        <v>0.19</v>
      </c>
      <c r="E159" s="48">
        <v>0</v>
      </c>
      <c r="F159" s="48">
        <f>Curves!I160</f>
        <v>0.19</v>
      </c>
      <c r="G159" s="48">
        <v>0</v>
      </c>
      <c r="H159" s="48">
        <f>Curves!P160</f>
        <v>0.185</v>
      </c>
      <c r="I159" s="48">
        <v>0</v>
      </c>
      <c r="J159" s="48">
        <f>Curves!L160</f>
        <v>0.215</v>
      </c>
      <c r="K159" s="48">
        <v>0</v>
      </c>
      <c r="L159" s="48">
        <f>Curves!U160</f>
        <v>-1.0000000000000009E-2</v>
      </c>
      <c r="M159" s="48">
        <v>0</v>
      </c>
      <c r="N159" s="48">
        <f>Curves!V160</f>
        <v>4.4999999999999991E-2</v>
      </c>
      <c r="O159" s="48">
        <v>0</v>
      </c>
      <c r="P159" s="48">
        <f>Curves!W160</f>
        <v>0.19</v>
      </c>
      <c r="Q159" s="48">
        <v>0</v>
      </c>
      <c r="R159" s="48">
        <f>Curves!O160</f>
        <v>0.23499999999999999</v>
      </c>
      <c r="S159" s="48">
        <v>0</v>
      </c>
      <c r="T159" s="48">
        <f>Curves!F160</f>
        <v>0.19</v>
      </c>
      <c r="U159" s="48">
        <v>0</v>
      </c>
      <c r="V159" s="48">
        <f>Curves!H160</f>
        <v>0.19</v>
      </c>
      <c r="W159" s="48">
        <v>0</v>
      </c>
      <c r="X159" s="48">
        <f>Curves!S160</f>
        <v>0.185</v>
      </c>
      <c r="Y159" s="48">
        <v>0</v>
      </c>
      <c r="Z159" s="48">
        <f>Curves!K160</f>
        <v>0.19</v>
      </c>
      <c r="AA159" s="48">
        <v>0</v>
      </c>
      <c r="AB159" s="48">
        <f>Curves!G160</f>
        <v>0.155</v>
      </c>
      <c r="AC159" s="48">
        <v>0</v>
      </c>
      <c r="AD159" s="48">
        <f>Curves!R160</f>
        <v>0.185</v>
      </c>
      <c r="AE159" s="48">
        <v>5.0000000000000001E-3</v>
      </c>
      <c r="AF159" s="48">
        <f>Curves!N160</f>
        <v>0.215</v>
      </c>
      <c r="AG159" s="48">
        <v>5.0000000000000001E-3</v>
      </c>
      <c r="AH159" s="48">
        <f>Curves!J160</f>
        <v>0.19</v>
      </c>
      <c r="AI159" s="48">
        <v>5.0000000000000001E-3</v>
      </c>
      <c r="AJ159" s="48">
        <f>Curves!E160</f>
        <v>0.19</v>
      </c>
      <c r="AK159" s="48">
        <f>Curves!M160</f>
        <v>0.215</v>
      </c>
      <c r="AL159" s="48">
        <f>Curves!Q160</f>
        <v>0.185</v>
      </c>
      <c r="AM159" s="48">
        <f>Curves!AC160</f>
        <v>0.23749999999999999</v>
      </c>
      <c r="AN159" s="48">
        <f>Curves!AQ160</f>
        <v>0</v>
      </c>
      <c r="AO159" s="48">
        <f>Curves!AD160</f>
        <v>-0.65</v>
      </c>
      <c r="AP159" s="48">
        <f>Curves!AP160</f>
        <v>0.155</v>
      </c>
      <c r="AQ159" s="48">
        <f>Curves!AA160</f>
        <v>0.1875</v>
      </c>
      <c r="AR159" s="48">
        <f>Curves!AG160</f>
        <v>0</v>
      </c>
      <c r="AS159" s="48">
        <f>Curves!Y160</f>
        <v>0.1875</v>
      </c>
      <c r="AT159" s="48">
        <f>Curves!AJ160</f>
        <v>0</v>
      </c>
      <c r="AU159" s="48">
        <f>Curves!AB160</f>
        <v>0.23749999999999999</v>
      </c>
      <c r="AV159" s="48">
        <f>Curves!AH160</f>
        <v>0</v>
      </c>
      <c r="AW159" s="48">
        <f>Curves!Z160</f>
        <v>9.7500000000000003E-2</v>
      </c>
      <c r="AX159" s="48">
        <f>Curves!AI160</f>
        <v>5.0000000000000001E-3</v>
      </c>
      <c r="AY159" s="48">
        <f>Curves!Z160</f>
        <v>9.7500000000000003E-2</v>
      </c>
      <c r="AZ159" s="48">
        <f>Curves!AK160</f>
        <v>5.0000000000000001E-3</v>
      </c>
      <c r="BA159" s="48">
        <f>Curves!Z160</f>
        <v>9.7500000000000003E-2</v>
      </c>
      <c r="BB159" s="48">
        <f>Curves!AL160</f>
        <v>0.04</v>
      </c>
      <c r="BC159" s="48">
        <f>Curves!Z160</f>
        <v>9.7500000000000003E-2</v>
      </c>
      <c r="BD159" s="48">
        <f>Curves!AO160</f>
        <v>0</v>
      </c>
      <c r="BE159" s="48">
        <f>Curves!AC160</f>
        <v>0.23749999999999999</v>
      </c>
      <c r="BF159" s="48">
        <f>Curves!AR160</f>
        <v>0.04</v>
      </c>
      <c r="BG159" s="48">
        <f>Curves!Z160</f>
        <v>9.7500000000000003E-2</v>
      </c>
      <c r="BH159" s="48">
        <f>Curves!AM160</f>
        <v>1.2500000000000001E-2</v>
      </c>
      <c r="BI159" s="48">
        <f t="shared" si="26"/>
        <v>0.1875</v>
      </c>
      <c r="BJ159" s="48">
        <f t="shared" si="27"/>
        <v>0</v>
      </c>
      <c r="BK159" s="48">
        <v>0</v>
      </c>
      <c r="BL159" s="48">
        <f t="shared" si="28"/>
        <v>0.19</v>
      </c>
      <c r="BM159" s="48">
        <v>0</v>
      </c>
      <c r="BN159" s="48">
        <f t="shared" si="29"/>
        <v>0.23499999999999999</v>
      </c>
      <c r="BO159" s="48">
        <f t="shared" si="30"/>
        <v>0.01</v>
      </c>
      <c r="BP159" s="48">
        <v>0</v>
      </c>
      <c r="BQ159" s="48">
        <f t="shared" si="31"/>
        <v>0.1875</v>
      </c>
      <c r="BR159" s="48">
        <f t="shared" si="32"/>
        <v>0.1875</v>
      </c>
      <c r="BS159" s="48">
        <f t="shared" si="33"/>
        <v>0.19</v>
      </c>
      <c r="BT159" s="48">
        <f>Curves!AE160</f>
        <v>0</v>
      </c>
      <c r="BU159" s="48">
        <v>0</v>
      </c>
      <c r="BV159" s="48">
        <f t="shared" si="34"/>
        <v>9.7500000000000003E-2</v>
      </c>
      <c r="BW159" s="48">
        <f>Curves!AN160</f>
        <v>0</v>
      </c>
      <c r="BX159" s="48">
        <f t="shared" si="35"/>
        <v>0.1875</v>
      </c>
      <c r="BY159" s="48">
        <f>Curves!AS160</f>
        <v>0</v>
      </c>
      <c r="BZ159" s="48">
        <f t="shared" si="37"/>
        <v>9.7500000000000003E-2</v>
      </c>
      <c r="CA159" s="48">
        <f t="shared" si="38"/>
        <v>0.04</v>
      </c>
      <c r="CB159" s="48"/>
      <c r="CC159" s="48"/>
      <c r="CD159" s="49"/>
      <c r="CE159" s="48"/>
      <c r="CF159" s="49"/>
      <c r="CG159" s="48"/>
      <c r="CH159" s="48"/>
      <c r="CI159" s="48"/>
      <c r="CJ159" s="48"/>
      <c r="CK159" s="48"/>
    </row>
    <row r="160" spans="1:89">
      <c r="A160">
        <v>0.37984664344238994</v>
      </c>
      <c r="B160" t="str">
        <f t="shared" si="36"/>
        <v>0.200.200.19500.2250000.05500.200.24500.200.200.19500.200.16500.1950.0050.2250.0050.20.0050.20.2250.1950.24750-0.650.1550.197500.197500.247500.10750.0050.10750.0050.10750.040.107500.24750.040.10750.01250.1975000.200.2450.0100.19750.19750.2000.107500.197500.10750.04</v>
      </c>
      <c r="C160" s="21">
        <v>41548</v>
      </c>
      <c r="D160" s="48">
        <f>Curves!D161</f>
        <v>0.2</v>
      </c>
      <c r="E160" s="48">
        <v>0</v>
      </c>
      <c r="F160" s="48">
        <f>Curves!I161</f>
        <v>0.2</v>
      </c>
      <c r="G160" s="48">
        <v>0</v>
      </c>
      <c r="H160" s="48">
        <f>Curves!P161</f>
        <v>0.19500000000000001</v>
      </c>
      <c r="I160" s="48">
        <v>0</v>
      </c>
      <c r="J160" s="48">
        <f>Curves!L161</f>
        <v>0.22500000000000001</v>
      </c>
      <c r="K160" s="48">
        <v>0</v>
      </c>
      <c r="L160" s="48">
        <f>Curves!U161</f>
        <v>0</v>
      </c>
      <c r="M160" s="48">
        <v>0</v>
      </c>
      <c r="N160" s="48">
        <f>Curves!V161</f>
        <v>5.5E-2</v>
      </c>
      <c r="O160" s="48">
        <v>0</v>
      </c>
      <c r="P160" s="48">
        <f>Curves!W161</f>
        <v>0.2</v>
      </c>
      <c r="Q160" s="48">
        <v>0</v>
      </c>
      <c r="R160" s="48">
        <f>Curves!O161</f>
        <v>0.245</v>
      </c>
      <c r="S160" s="48">
        <v>0</v>
      </c>
      <c r="T160" s="48">
        <f>Curves!F161</f>
        <v>0.2</v>
      </c>
      <c r="U160" s="48">
        <v>0</v>
      </c>
      <c r="V160" s="48">
        <f>Curves!H161</f>
        <v>0.2</v>
      </c>
      <c r="W160" s="48">
        <v>0</v>
      </c>
      <c r="X160" s="48">
        <f>Curves!S161</f>
        <v>0.19500000000000001</v>
      </c>
      <c r="Y160" s="48">
        <v>0</v>
      </c>
      <c r="Z160" s="48">
        <f>Curves!K161</f>
        <v>0.2</v>
      </c>
      <c r="AA160" s="48">
        <v>0</v>
      </c>
      <c r="AB160" s="48">
        <f>Curves!G161</f>
        <v>0.16500000000000001</v>
      </c>
      <c r="AC160" s="48">
        <v>0</v>
      </c>
      <c r="AD160" s="48">
        <f>Curves!R161</f>
        <v>0.19500000000000001</v>
      </c>
      <c r="AE160" s="48">
        <v>5.0000000000000001E-3</v>
      </c>
      <c r="AF160" s="48">
        <f>Curves!N161</f>
        <v>0.22500000000000001</v>
      </c>
      <c r="AG160" s="48">
        <v>5.0000000000000001E-3</v>
      </c>
      <c r="AH160" s="48">
        <f>Curves!J161</f>
        <v>0.2</v>
      </c>
      <c r="AI160" s="48">
        <v>5.0000000000000001E-3</v>
      </c>
      <c r="AJ160" s="48">
        <f>Curves!E161</f>
        <v>0.2</v>
      </c>
      <c r="AK160" s="48">
        <f>Curves!M161</f>
        <v>0.22500000000000001</v>
      </c>
      <c r="AL160" s="48">
        <f>Curves!Q161</f>
        <v>0.19500000000000001</v>
      </c>
      <c r="AM160" s="48">
        <f>Curves!AC161</f>
        <v>0.2475</v>
      </c>
      <c r="AN160" s="48">
        <f>Curves!AQ161</f>
        <v>0</v>
      </c>
      <c r="AO160" s="48">
        <f>Curves!AD161</f>
        <v>-0.65</v>
      </c>
      <c r="AP160" s="48">
        <f>Curves!AP161</f>
        <v>0.155</v>
      </c>
      <c r="AQ160" s="48">
        <f>Curves!AA161</f>
        <v>0.19750000000000001</v>
      </c>
      <c r="AR160" s="48">
        <f>Curves!AG161</f>
        <v>0</v>
      </c>
      <c r="AS160" s="48">
        <f>Curves!Y161</f>
        <v>0.19750000000000001</v>
      </c>
      <c r="AT160" s="48">
        <f>Curves!AJ161</f>
        <v>0</v>
      </c>
      <c r="AU160" s="48">
        <f>Curves!AB161</f>
        <v>0.2475</v>
      </c>
      <c r="AV160" s="48">
        <f>Curves!AH161</f>
        <v>0</v>
      </c>
      <c r="AW160" s="48">
        <f>Curves!Z161</f>
        <v>0.1075</v>
      </c>
      <c r="AX160" s="48">
        <f>Curves!AI161</f>
        <v>5.0000000000000001E-3</v>
      </c>
      <c r="AY160" s="48">
        <f>Curves!Z161</f>
        <v>0.1075</v>
      </c>
      <c r="AZ160" s="48">
        <f>Curves!AK161</f>
        <v>5.0000000000000001E-3</v>
      </c>
      <c r="BA160" s="48">
        <f>Curves!Z161</f>
        <v>0.1075</v>
      </c>
      <c r="BB160" s="48">
        <f>Curves!AL161</f>
        <v>0.04</v>
      </c>
      <c r="BC160" s="48">
        <f>Curves!Z161</f>
        <v>0.1075</v>
      </c>
      <c r="BD160" s="48">
        <f>Curves!AO161</f>
        <v>0</v>
      </c>
      <c r="BE160" s="48">
        <f>Curves!AC161</f>
        <v>0.2475</v>
      </c>
      <c r="BF160" s="48">
        <f>Curves!AR161</f>
        <v>0.04</v>
      </c>
      <c r="BG160" s="48">
        <f>Curves!Z161</f>
        <v>0.1075</v>
      </c>
      <c r="BH160" s="48">
        <f>Curves!AM161</f>
        <v>1.2500000000000001E-2</v>
      </c>
      <c r="BI160" s="48">
        <f t="shared" si="26"/>
        <v>0.19750000000000001</v>
      </c>
      <c r="BJ160" s="48">
        <f t="shared" si="27"/>
        <v>0</v>
      </c>
      <c r="BK160" s="48">
        <v>0</v>
      </c>
      <c r="BL160" s="48">
        <f t="shared" si="28"/>
        <v>0.2</v>
      </c>
      <c r="BM160" s="48">
        <v>0</v>
      </c>
      <c r="BN160" s="48">
        <f t="shared" si="29"/>
        <v>0.245</v>
      </c>
      <c r="BO160" s="48">
        <f t="shared" si="30"/>
        <v>0.01</v>
      </c>
      <c r="BP160" s="48">
        <v>0</v>
      </c>
      <c r="BQ160" s="48">
        <f t="shared" si="31"/>
        <v>0.19750000000000001</v>
      </c>
      <c r="BR160" s="48">
        <f t="shared" si="32"/>
        <v>0.19750000000000001</v>
      </c>
      <c r="BS160" s="48">
        <f t="shared" si="33"/>
        <v>0.2</v>
      </c>
      <c r="BT160" s="48">
        <f>Curves!AE161</f>
        <v>0</v>
      </c>
      <c r="BU160" s="48">
        <v>0</v>
      </c>
      <c r="BV160" s="48">
        <f t="shared" si="34"/>
        <v>0.1075</v>
      </c>
      <c r="BW160" s="48">
        <f>Curves!AN161</f>
        <v>0</v>
      </c>
      <c r="BX160" s="48">
        <f t="shared" si="35"/>
        <v>0.19750000000000001</v>
      </c>
      <c r="BY160" s="48">
        <f>Curves!AS161</f>
        <v>0</v>
      </c>
      <c r="BZ160" s="48">
        <f t="shared" si="37"/>
        <v>0.1075</v>
      </c>
      <c r="CA160" s="48">
        <f t="shared" si="38"/>
        <v>0.04</v>
      </c>
      <c r="CB160" s="48"/>
      <c r="CC160" s="48"/>
      <c r="CD160" s="49"/>
      <c r="CE160" s="48"/>
      <c r="CF160" s="49"/>
      <c r="CG160" s="48"/>
      <c r="CH160" s="48"/>
      <c r="CI160" s="48"/>
      <c r="CJ160" s="48"/>
      <c r="CK160" s="48"/>
    </row>
    <row r="161" spans="1:89">
      <c r="A161">
        <v>0.37749578451588017</v>
      </c>
      <c r="B161" t="str">
        <f t="shared" si="36"/>
        <v>0.2500.362500.4700.3700.0900.14500.27027200.400.2500.2500.4900.362500.21500.470.0050.370.0050.36250.0050.250.370.470.2750.005-0.50.1550.2400.2400.27500.140.020.140.020.140.050.1400.2750.0550.140.0250.24000.2500.40.0100.240.240.25000.1400.2400.140.05</v>
      </c>
      <c r="C161" s="21">
        <v>41579</v>
      </c>
      <c r="D161" s="48">
        <f>Curves!D162</f>
        <v>0.25</v>
      </c>
      <c r="E161" s="48">
        <v>0</v>
      </c>
      <c r="F161" s="48">
        <f>Curves!I162</f>
        <v>0.36249999999999993</v>
      </c>
      <c r="G161" s="48">
        <v>0</v>
      </c>
      <c r="H161" s="48">
        <f>Curves!P162</f>
        <v>0.47</v>
      </c>
      <c r="I161" s="48">
        <v>0</v>
      </c>
      <c r="J161" s="48">
        <f>Curves!L162</f>
        <v>0.37</v>
      </c>
      <c r="K161" s="48">
        <v>0</v>
      </c>
      <c r="L161" s="48">
        <f>Curves!U162</f>
        <v>0.09</v>
      </c>
      <c r="M161" s="48">
        <v>0</v>
      </c>
      <c r="N161" s="48">
        <f>Curves!V162</f>
        <v>0.14499999999999999</v>
      </c>
      <c r="O161" s="48">
        <v>0</v>
      </c>
      <c r="P161" s="48">
        <f>Curves!W162</f>
        <v>0.27027200000000001</v>
      </c>
      <c r="Q161" s="48">
        <v>0</v>
      </c>
      <c r="R161" s="48">
        <f>Curves!O162</f>
        <v>0.4</v>
      </c>
      <c r="S161" s="48">
        <v>0</v>
      </c>
      <c r="T161" s="48">
        <f>Curves!F162</f>
        <v>0.25</v>
      </c>
      <c r="U161" s="48">
        <v>0</v>
      </c>
      <c r="V161" s="48">
        <f>Curves!H162</f>
        <v>0.25</v>
      </c>
      <c r="W161" s="48">
        <v>0</v>
      </c>
      <c r="X161" s="48">
        <f>Curves!S162</f>
        <v>0.49</v>
      </c>
      <c r="Y161" s="48">
        <v>0</v>
      </c>
      <c r="Z161" s="48">
        <f>Curves!K162</f>
        <v>0.36249999999999993</v>
      </c>
      <c r="AA161" s="48">
        <v>0</v>
      </c>
      <c r="AB161" s="48">
        <f>Curves!G162</f>
        <v>0.215</v>
      </c>
      <c r="AC161" s="48">
        <v>0</v>
      </c>
      <c r="AD161" s="48">
        <f>Curves!R162</f>
        <v>0.47</v>
      </c>
      <c r="AE161" s="48">
        <v>5.0000000000000001E-3</v>
      </c>
      <c r="AF161" s="48">
        <f>Curves!N162</f>
        <v>0.37</v>
      </c>
      <c r="AG161" s="48">
        <v>5.0000000000000001E-3</v>
      </c>
      <c r="AH161" s="48">
        <f>Curves!J162</f>
        <v>0.36249999999999993</v>
      </c>
      <c r="AI161" s="48">
        <v>5.0000000000000001E-3</v>
      </c>
      <c r="AJ161" s="48">
        <f>Curves!E162</f>
        <v>0.25</v>
      </c>
      <c r="AK161" s="48">
        <f>Curves!M162</f>
        <v>0.37</v>
      </c>
      <c r="AL161" s="48">
        <f>Curves!Q162</f>
        <v>0.47</v>
      </c>
      <c r="AM161" s="48">
        <f>Curves!AC162</f>
        <v>0.27500000000000002</v>
      </c>
      <c r="AN161" s="48">
        <f>Curves!AQ162</f>
        <v>5.0000000000000001E-3</v>
      </c>
      <c r="AO161" s="48">
        <f>Curves!AD162</f>
        <v>-0.5</v>
      </c>
      <c r="AP161" s="48">
        <f>Curves!AP162</f>
        <v>0.155</v>
      </c>
      <c r="AQ161" s="48">
        <f>Curves!AA162</f>
        <v>0.24</v>
      </c>
      <c r="AR161" s="48">
        <f>Curves!AG162</f>
        <v>0</v>
      </c>
      <c r="AS161" s="48">
        <f>Curves!Y162</f>
        <v>0.24</v>
      </c>
      <c r="AT161" s="48">
        <f>Curves!AJ162</f>
        <v>0</v>
      </c>
      <c r="AU161" s="48">
        <f>Curves!AB162</f>
        <v>0.27500000000000002</v>
      </c>
      <c r="AV161" s="48">
        <f>Curves!AH162</f>
        <v>0</v>
      </c>
      <c r="AW161" s="48">
        <f>Curves!Z162</f>
        <v>0.14000000000000001</v>
      </c>
      <c r="AX161" s="48">
        <f>Curves!AI162</f>
        <v>0.02</v>
      </c>
      <c r="AY161" s="48">
        <f>Curves!Z162</f>
        <v>0.14000000000000001</v>
      </c>
      <c r="AZ161" s="48">
        <f>Curves!AK162</f>
        <v>0.02</v>
      </c>
      <c r="BA161" s="48">
        <f>Curves!Z162</f>
        <v>0.14000000000000001</v>
      </c>
      <c r="BB161" s="48">
        <f>Curves!AL162</f>
        <v>0.05</v>
      </c>
      <c r="BC161" s="48">
        <f>Curves!Z162</f>
        <v>0.14000000000000001</v>
      </c>
      <c r="BD161" s="48">
        <f>Curves!AO162</f>
        <v>0</v>
      </c>
      <c r="BE161" s="48">
        <f>Curves!AC162</f>
        <v>0.27500000000000002</v>
      </c>
      <c r="BF161" s="48">
        <f>Curves!AR162</f>
        <v>5.5E-2</v>
      </c>
      <c r="BG161" s="48">
        <f>Curves!Z162</f>
        <v>0.14000000000000001</v>
      </c>
      <c r="BH161" s="48">
        <f>Curves!AM162</f>
        <v>2.5000000000000001E-2</v>
      </c>
      <c r="BI161" s="48">
        <f t="shared" si="26"/>
        <v>0.24</v>
      </c>
      <c r="BJ161" s="48">
        <f t="shared" si="27"/>
        <v>0</v>
      </c>
      <c r="BK161" s="48">
        <v>0</v>
      </c>
      <c r="BL161" s="48">
        <f t="shared" si="28"/>
        <v>0.25</v>
      </c>
      <c r="BM161" s="48">
        <v>0</v>
      </c>
      <c r="BN161" s="48">
        <f t="shared" si="29"/>
        <v>0.4</v>
      </c>
      <c r="BO161" s="48">
        <f t="shared" si="30"/>
        <v>0.01</v>
      </c>
      <c r="BP161" s="48">
        <v>0</v>
      </c>
      <c r="BQ161" s="48">
        <f t="shared" si="31"/>
        <v>0.24</v>
      </c>
      <c r="BR161" s="48">
        <f t="shared" si="32"/>
        <v>0.24</v>
      </c>
      <c r="BS161" s="48">
        <f t="shared" si="33"/>
        <v>0.25</v>
      </c>
      <c r="BT161" s="48">
        <f>Curves!AE162</f>
        <v>0</v>
      </c>
      <c r="BU161" s="48">
        <v>0</v>
      </c>
      <c r="BV161" s="48">
        <f t="shared" si="34"/>
        <v>0.14000000000000001</v>
      </c>
      <c r="BW161" s="48">
        <f>Curves!AN162</f>
        <v>0</v>
      </c>
      <c r="BX161" s="48">
        <f t="shared" si="35"/>
        <v>0.24</v>
      </c>
      <c r="BY161" s="48">
        <f>Curves!AS162</f>
        <v>0</v>
      </c>
      <c r="BZ161" s="48">
        <f t="shared" si="37"/>
        <v>0.14000000000000001</v>
      </c>
      <c r="CA161" s="48">
        <f t="shared" si="38"/>
        <v>0.05</v>
      </c>
      <c r="CB161" s="48"/>
      <c r="CC161" s="48"/>
      <c r="CD161" s="49"/>
      <c r="CE161" s="48"/>
      <c r="CF161" s="49"/>
      <c r="CG161" s="48"/>
      <c r="CH161" s="48"/>
      <c r="CI161" s="48"/>
      <c r="CJ161" s="48"/>
      <c r="CK161" s="48"/>
    </row>
    <row r="162" spans="1:89">
      <c r="A162">
        <v>0.37523440930182134</v>
      </c>
      <c r="B162" t="str">
        <f t="shared" si="36"/>
        <v>0.2700.382500.4900.3900.1100.16500.29484800.4200.2700.2700.5100.382500.23500.490.0050.390.0050.38250.0050.270.390.490.2950.005-0.50.1550.2600.2600.29500.160.020.160.020.160.050.1600.2950.0550.160.02750.26000.2700.420.0100.260.260.27000.1600.2600.160.05</v>
      </c>
      <c r="C162" s="21">
        <v>41609</v>
      </c>
      <c r="D162" s="48">
        <f>Curves!D163</f>
        <v>0.27</v>
      </c>
      <c r="E162" s="48">
        <v>0</v>
      </c>
      <c r="F162" s="48">
        <f>Curves!I163</f>
        <v>0.38249999999999995</v>
      </c>
      <c r="G162" s="48">
        <v>0</v>
      </c>
      <c r="H162" s="48">
        <f>Curves!P163</f>
        <v>0.49</v>
      </c>
      <c r="I162" s="48">
        <v>0</v>
      </c>
      <c r="J162" s="48">
        <f>Curves!L163</f>
        <v>0.39</v>
      </c>
      <c r="K162" s="48">
        <v>0</v>
      </c>
      <c r="L162" s="48">
        <f>Curves!U163</f>
        <v>0.11000000000000001</v>
      </c>
      <c r="M162" s="48">
        <v>0</v>
      </c>
      <c r="N162" s="48">
        <f>Curves!V163</f>
        <v>0.16500000000000001</v>
      </c>
      <c r="O162" s="48">
        <v>0</v>
      </c>
      <c r="P162" s="48">
        <f>Curves!W163</f>
        <v>0.294848</v>
      </c>
      <c r="Q162" s="48">
        <v>0</v>
      </c>
      <c r="R162" s="48">
        <f>Curves!O163</f>
        <v>0.42000000000000004</v>
      </c>
      <c r="S162" s="48">
        <v>0</v>
      </c>
      <c r="T162" s="48">
        <f>Curves!F163</f>
        <v>0.27</v>
      </c>
      <c r="U162" s="48">
        <v>0</v>
      </c>
      <c r="V162" s="48">
        <f>Curves!H163</f>
        <v>0.27</v>
      </c>
      <c r="W162" s="48">
        <v>0</v>
      </c>
      <c r="X162" s="48">
        <f>Curves!S163</f>
        <v>0.51</v>
      </c>
      <c r="Y162" s="48">
        <v>0</v>
      </c>
      <c r="Z162" s="48">
        <f>Curves!K163</f>
        <v>0.38249999999999995</v>
      </c>
      <c r="AA162" s="48">
        <v>0</v>
      </c>
      <c r="AB162" s="48">
        <f>Curves!G163</f>
        <v>0.23500000000000001</v>
      </c>
      <c r="AC162" s="48">
        <v>0</v>
      </c>
      <c r="AD162" s="48">
        <f>Curves!R163</f>
        <v>0.49</v>
      </c>
      <c r="AE162" s="48">
        <v>5.0000000000000001E-3</v>
      </c>
      <c r="AF162" s="48">
        <f>Curves!N163</f>
        <v>0.39</v>
      </c>
      <c r="AG162" s="48">
        <v>5.0000000000000001E-3</v>
      </c>
      <c r="AH162" s="48">
        <f>Curves!J163</f>
        <v>0.38249999999999995</v>
      </c>
      <c r="AI162" s="48">
        <v>5.0000000000000001E-3</v>
      </c>
      <c r="AJ162" s="48">
        <f>Curves!E163</f>
        <v>0.27</v>
      </c>
      <c r="AK162" s="48">
        <f>Curves!M163</f>
        <v>0.39</v>
      </c>
      <c r="AL162" s="48">
        <f>Curves!Q163</f>
        <v>0.49</v>
      </c>
      <c r="AM162" s="48">
        <f>Curves!AC163</f>
        <v>0.29500000000000004</v>
      </c>
      <c r="AN162" s="48">
        <f>Curves!AQ163</f>
        <v>5.0000000000000001E-3</v>
      </c>
      <c r="AO162" s="48">
        <f>Curves!AD163</f>
        <v>-0.5</v>
      </c>
      <c r="AP162" s="48">
        <f>Curves!AP163</f>
        <v>0.155</v>
      </c>
      <c r="AQ162" s="48">
        <f>Curves!AA163</f>
        <v>0.26</v>
      </c>
      <c r="AR162" s="48">
        <f>Curves!AG163</f>
        <v>0</v>
      </c>
      <c r="AS162" s="48">
        <f>Curves!Y163</f>
        <v>0.26</v>
      </c>
      <c r="AT162" s="48">
        <f>Curves!AJ163</f>
        <v>0</v>
      </c>
      <c r="AU162" s="48">
        <f>Curves!AB163</f>
        <v>0.29500000000000004</v>
      </c>
      <c r="AV162" s="48">
        <f>Curves!AH163</f>
        <v>0</v>
      </c>
      <c r="AW162" s="48">
        <f>Curves!Z163</f>
        <v>0.16</v>
      </c>
      <c r="AX162" s="48">
        <f>Curves!AI163</f>
        <v>0.02</v>
      </c>
      <c r="AY162" s="48">
        <f>Curves!Z163</f>
        <v>0.16</v>
      </c>
      <c r="AZ162" s="48">
        <f>Curves!AK163</f>
        <v>0.02</v>
      </c>
      <c r="BA162" s="48">
        <f>Curves!Z163</f>
        <v>0.16</v>
      </c>
      <c r="BB162" s="48">
        <f>Curves!AL163</f>
        <v>0.05</v>
      </c>
      <c r="BC162" s="48">
        <f>Curves!Z163</f>
        <v>0.16</v>
      </c>
      <c r="BD162" s="48">
        <f>Curves!AO163</f>
        <v>0</v>
      </c>
      <c r="BE162" s="48">
        <f>Curves!AC163</f>
        <v>0.29500000000000004</v>
      </c>
      <c r="BF162" s="48">
        <f>Curves!AR163</f>
        <v>5.5E-2</v>
      </c>
      <c r="BG162" s="48">
        <f>Curves!Z163</f>
        <v>0.16</v>
      </c>
      <c r="BH162" s="48">
        <f>Curves!AM163</f>
        <v>2.75E-2</v>
      </c>
      <c r="BI162" s="48">
        <f t="shared" si="26"/>
        <v>0.26</v>
      </c>
      <c r="BJ162" s="48">
        <f t="shared" si="27"/>
        <v>0</v>
      </c>
      <c r="BK162" s="48">
        <v>0</v>
      </c>
      <c r="BL162" s="48">
        <f t="shared" si="28"/>
        <v>0.27</v>
      </c>
      <c r="BM162" s="48">
        <v>0</v>
      </c>
      <c r="BN162" s="48">
        <f t="shared" si="29"/>
        <v>0.42000000000000004</v>
      </c>
      <c r="BO162" s="48">
        <f t="shared" si="30"/>
        <v>0.01</v>
      </c>
      <c r="BP162" s="48">
        <v>0</v>
      </c>
      <c r="BQ162" s="48">
        <f t="shared" si="31"/>
        <v>0.26</v>
      </c>
      <c r="BR162" s="48">
        <f t="shared" si="32"/>
        <v>0.26</v>
      </c>
      <c r="BS162" s="48">
        <f t="shared" si="33"/>
        <v>0.27</v>
      </c>
      <c r="BT162" s="48">
        <f>Curves!AE163</f>
        <v>0</v>
      </c>
      <c r="BU162" s="48">
        <v>0</v>
      </c>
      <c r="BV162" s="48">
        <f t="shared" si="34"/>
        <v>0.16</v>
      </c>
      <c r="BW162" s="48">
        <f>Curves!AN163</f>
        <v>0</v>
      </c>
      <c r="BX162" s="48">
        <f t="shared" si="35"/>
        <v>0.26</v>
      </c>
      <c r="BY162" s="48">
        <f>Curves!AS163</f>
        <v>0</v>
      </c>
      <c r="BZ162" s="48">
        <f t="shared" si="37"/>
        <v>0.16</v>
      </c>
      <c r="CA162" s="48">
        <f t="shared" si="38"/>
        <v>0.05</v>
      </c>
      <c r="CB162" s="48"/>
      <c r="CC162" s="48"/>
      <c r="CD162" s="49"/>
      <c r="CE162" s="48"/>
      <c r="CF162" s="49"/>
      <c r="CG162" s="48"/>
      <c r="CH162" s="48"/>
      <c r="CI162" s="48"/>
      <c r="CJ162" s="48"/>
      <c r="CK162" s="48"/>
    </row>
    <row r="163" spans="1:89">
      <c r="A163">
        <v>0.37291167568203026</v>
      </c>
      <c r="B163" t="str">
        <f t="shared" si="36"/>
        <v>0.2800.392500.500.400.1200.17500.30628800.4300.2800.2800.5200.392500.24500.50.0050.40.0050.39250.0050.280.40.50.3050.005-0.50.1550.2700.2700.30500.170.020.170.020.170.050.1700.3050.0550.170.030.27000.2800.430.0100.270.270.28000.1700.2700.170.05</v>
      </c>
      <c r="C163" s="21">
        <v>41640</v>
      </c>
      <c r="D163" s="48">
        <f>Curves!D164</f>
        <v>0.28000000000000003</v>
      </c>
      <c r="E163" s="48">
        <v>0</v>
      </c>
      <c r="F163" s="48">
        <f>Curves!I164</f>
        <v>0.39249999999999996</v>
      </c>
      <c r="G163" s="48">
        <v>0</v>
      </c>
      <c r="H163" s="48">
        <f>Curves!P164</f>
        <v>0.5</v>
      </c>
      <c r="I163" s="48">
        <v>0</v>
      </c>
      <c r="J163" s="48">
        <f>Curves!L164</f>
        <v>0.4</v>
      </c>
      <c r="K163" s="48">
        <v>0</v>
      </c>
      <c r="L163" s="48">
        <f>Curves!U164</f>
        <v>0.12000000000000002</v>
      </c>
      <c r="M163" s="48">
        <v>0</v>
      </c>
      <c r="N163" s="48">
        <f>Curves!V164</f>
        <v>0.17500000000000002</v>
      </c>
      <c r="O163" s="48">
        <v>0</v>
      </c>
      <c r="P163" s="48">
        <f>Curves!W164</f>
        <v>0.30628800000000006</v>
      </c>
      <c r="Q163" s="48">
        <v>0</v>
      </c>
      <c r="R163" s="48">
        <f>Curves!O164</f>
        <v>0.43000000000000005</v>
      </c>
      <c r="S163" s="48">
        <v>0</v>
      </c>
      <c r="T163" s="48">
        <f>Curves!F164</f>
        <v>0.28000000000000003</v>
      </c>
      <c r="U163" s="48">
        <v>0</v>
      </c>
      <c r="V163" s="48">
        <f>Curves!H164</f>
        <v>0.28000000000000003</v>
      </c>
      <c r="W163" s="48">
        <v>0</v>
      </c>
      <c r="X163" s="48">
        <f>Curves!S164</f>
        <v>0.52</v>
      </c>
      <c r="Y163" s="48">
        <v>0</v>
      </c>
      <c r="Z163" s="48">
        <f>Curves!K164</f>
        <v>0.39249999999999996</v>
      </c>
      <c r="AA163" s="48">
        <v>0</v>
      </c>
      <c r="AB163" s="48">
        <f>Curves!G164</f>
        <v>0.24500000000000002</v>
      </c>
      <c r="AC163" s="48">
        <v>0</v>
      </c>
      <c r="AD163" s="48">
        <f>Curves!R164</f>
        <v>0.5</v>
      </c>
      <c r="AE163" s="48">
        <v>5.0000000000000001E-3</v>
      </c>
      <c r="AF163" s="48">
        <f>Curves!N164</f>
        <v>0.4</v>
      </c>
      <c r="AG163" s="48">
        <v>5.0000000000000001E-3</v>
      </c>
      <c r="AH163" s="48">
        <f>Curves!J164</f>
        <v>0.39249999999999996</v>
      </c>
      <c r="AI163" s="48">
        <v>5.0000000000000001E-3</v>
      </c>
      <c r="AJ163" s="48">
        <f>Curves!E164</f>
        <v>0.28000000000000003</v>
      </c>
      <c r="AK163" s="48">
        <f>Curves!M164</f>
        <v>0.4</v>
      </c>
      <c r="AL163" s="48">
        <f>Curves!Q164</f>
        <v>0.5</v>
      </c>
      <c r="AM163" s="48">
        <f>Curves!AC164</f>
        <v>0.30500000000000005</v>
      </c>
      <c r="AN163" s="48">
        <f>Curves!AQ164</f>
        <v>5.0000000000000001E-3</v>
      </c>
      <c r="AO163" s="48">
        <f>Curves!AD164</f>
        <v>-0.5</v>
      </c>
      <c r="AP163" s="48">
        <f>Curves!AP164</f>
        <v>0.155</v>
      </c>
      <c r="AQ163" s="48">
        <f>Curves!AA164</f>
        <v>0.27</v>
      </c>
      <c r="AR163" s="48">
        <f>Curves!AG164</f>
        <v>0</v>
      </c>
      <c r="AS163" s="48">
        <f>Curves!Y164</f>
        <v>0.27</v>
      </c>
      <c r="AT163" s="48">
        <f>Curves!AJ164</f>
        <v>0</v>
      </c>
      <c r="AU163" s="48">
        <f>Curves!AB164</f>
        <v>0.30500000000000005</v>
      </c>
      <c r="AV163" s="48">
        <f>Curves!AH164</f>
        <v>0</v>
      </c>
      <c r="AW163" s="48">
        <f>Curves!Z164</f>
        <v>0.17</v>
      </c>
      <c r="AX163" s="48">
        <f>Curves!AI164</f>
        <v>0.02</v>
      </c>
      <c r="AY163" s="48">
        <f>Curves!Z164</f>
        <v>0.17</v>
      </c>
      <c r="AZ163" s="48">
        <f>Curves!AK164</f>
        <v>0.02</v>
      </c>
      <c r="BA163" s="48">
        <f>Curves!Z164</f>
        <v>0.17</v>
      </c>
      <c r="BB163" s="48">
        <f>Curves!AL164</f>
        <v>0.05</v>
      </c>
      <c r="BC163" s="48">
        <f>Curves!Z164</f>
        <v>0.17</v>
      </c>
      <c r="BD163" s="48">
        <f>Curves!AO164</f>
        <v>0</v>
      </c>
      <c r="BE163" s="48">
        <f>Curves!AC164</f>
        <v>0.30500000000000005</v>
      </c>
      <c r="BF163" s="48">
        <f>Curves!AR164</f>
        <v>5.5E-2</v>
      </c>
      <c r="BG163" s="48">
        <f>Curves!Z164</f>
        <v>0.17</v>
      </c>
      <c r="BH163" s="48">
        <f>Curves!AM164</f>
        <v>0.03</v>
      </c>
      <c r="BI163" s="48">
        <f t="shared" si="26"/>
        <v>0.27</v>
      </c>
      <c r="BJ163" s="48">
        <f t="shared" si="27"/>
        <v>0</v>
      </c>
      <c r="BK163" s="48">
        <v>0</v>
      </c>
      <c r="BL163" s="48">
        <f t="shared" si="28"/>
        <v>0.28000000000000003</v>
      </c>
      <c r="BM163" s="48">
        <v>0</v>
      </c>
      <c r="BN163" s="48">
        <f t="shared" si="29"/>
        <v>0.43000000000000005</v>
      </c>
      <c r="BO163" s="48">
        <f t="shared" si="30"/>
        <v>0.01</v>
      </c>
      <c r="BP163" s="48">
        <v>0</v>
      </c>
      <c r="BQ163" s="48">
        <f t="shared" si="31"/>
        <v>0.27</v>
      </c>
      <c r="BR163" s="48">
        <f t="shared" si="32"/>
        <v>0.27</v>
      </c>
      <c r="BS163" s="48">
        <f t="shared" si="33"/>
        <v>0.28000000000000003</v>
      </c>
      <c r="BT163" s="48">
        <f>Curves!AE164</f>
        <v>0</v>
      </c>
      <c r="BU163" s="48">
        <v>0</v>
      </c>
      <c r="BV163" s="48">
        <f t="shared" si="34"/>
        <v>0.17</v>
      </c>
      <c r="BW163" s="48">
        <f>Curves!AN164</f>
        <v>0</v>
      </c>
      <c r="BX163" s="48">
        <f t="shared" si="35"/>
        <v>0.27</v>
      </c>
      <c r="BY163" s="48">
        <f>Curves!AS164</f>
        <v>0</v>
      </c>
      <c r="BZ163" s="48">
        <f t="shared" si="37"/>
        <v>0.17</v>
      </c>
      <c r="CA163" s="48">
        <f t="shared" si="38"/>
        <v>0.05</v>
      </c>
      <c r="CB163" s="48"/>
      <c r="CC163" s="48"/>
      <c r="CD163" s="49"/>
      <c r="CE163" s="48"/>
      <c r="CF163" s="49"/>
      <c r="CG163" s="48"/>
      <c r="CH163" s="48"/>
      <c r="CI163" s="48"/>
      <c r="CJ163" s="48"/>
      <c r="CK163" s="48"/>
    </row>
    <row r="164" spans="1:89">
      <c r="A164">
        <v>0.37060310803393909</v>
      </c>
      <c r="B164" t="str">
        <f t="shared" si="36"/>
        <v>0.2700.382500.4900.3900.1100.16500.29212800.4200.2700.2700.5100.382500.23500.490.0050.390.0050.38250.0050.270.390.490.2950.005-0.50.1550.2600.2600.29500.160.020.160.020.160.050.1600.2950.0550.160.03250.26000.2700.420.0100.260.260.27000.1600.2600.160.05</v>
      </c>
      <c r="C164" s="21">
        <v>41671</v>
      </c>
      <c r="D164" s="48">
        <f>Curves!D165</f>
        <v>0.27</v>
      </c>
      <c r="E164" s="48">
        <v>0</v>
      </c>
      <c r="F164" s="48">
        <f>Curves!I165</f>
        <v>0.38249999999999995</v>
      </c>
      <c r="G164" s="48">
        <v>0</v>
      </c>
      <c r="H164" s="48">
        <f>Curves!P165</f>
        <v>0.49</v>
      </c>
      <c r="I164" s="48">
        <v>0</v>
      </c>
      <c r="J164" s="48">
        <f>Curves!L165</f>
        <v>0.39</v>
      </c>
      <c r="K164" s="48">
        <v>0</v>
      </c>
      <c r="L164" s="48">
        <f>Curves!U165</f>
        <v>0.11000000000000001</v>
      </c>
      <c r="M164" s="48">
        <v>0</v>
      </c>
      <c r="N164" s="48">
        <f>Curves!V165</f>
        <v>0.16500000000000001</v>
      </c>
      <c r="O164" s="48">
        <v>0</v>
      </c>
      <c r="P164" s="48">
        <f>Curves!W165</f>
        <v>0.29212800000000005</v>
      </c>
      <c r="Q164" s="48">
        <v>0</v>
      </c>
      <c r="R164" s="48">
        <f>Curves!O165</f>
        <v>0.42000000000000004</v>
      </c>
      <c r="S164" s="48">
        <v>0</v>
      </c>
      <c r="T164" s="48">
        <f>Curves!F165</f>
        <v>0.27</v>
      </c>
      <c r="U164" s="48">
        <v>0</v>
      </c>
      <c r="V164" s="48">
        <f>Curves!H165</f>
        <v>0.27</v>
      </c>
      <c r="W164" s="48">
        <v>0</v>
      </c>
      <c r="X164" s="48">
        <f>Curves!S165</f>
        <v>0.51</v>
      </c>
      <c r="Y164" s="48">
        <v>0</v>
      </c>
      <c r="Z164" s="48">
        <f>Curves!K165</f>
        <v>0.38249999999999995</v>
      </c>
      <c r="AA164" s="48">
        <v>0</v>
      </c>
      <c r="AB164" s="48">
        <f>Curves!G165</f>
        <v>0.23500000000000001</v>
      </c>
      <c r="AC164" s="48">
        <v>0</v>
      </c>
      <c r="AD164" s="48">
        <f>Curves!R165</f>
        <v>0.49</v>
      </c>
      <c r="AE164" s="48">
        <v>5.0000000000000001E-3</v>
      </c>
      <c r="AF164" s="48">
        <f>Curves!N165</f>
        <v>0.39</v>
      </c>
      <c r="AG164" s="48">
        <v>5.0000000000000001E-3</v>
      </c>
      <c r="AH164" s="48">
        <f>Curves!J165</f>
        <v>0.38249999999999995</v>
      </c>
      <c r="AI164" s="48">
        <v>5.0000000000000001E-3</v>
      </c>
      <c r="AJ164" s="48">
        <f>Curves!E165</f>
        <v>0.27</v>
      </c>
      <c r="AK164" s="48">
        <f>Curves!M165</f>
        <v>0.39</v>
      </c>
      <c r="AL164" s="48">
        <f>Curves!Q165</f>
        <v>0.49</v>
      </c>
      <c r="AM164" s="48">
        <f>Curves!AC165</f>
        <v>0.29500000000000004</v>
      </c>
      <c r="AN164" s="48">
        <f>Curves!AQ165</f>
        <v>5.0000000000000001E-3</v>
      </c>
      <c r="AO164" s="48">
        <f>Curves!AD165</f>
        <v>-0.5</v>
      </c>
      <c r="AP164" s="48">
        <f>Curves!AP165</f>
        <v>0.155</v>
      </c>
      <c r="AQ164" s="48">
        <f>Curves!AA165</f>
        <v>0.26</v>
      </c>
      <c r="AR164" s="48">
        <f>Curves!AG165</f>
        <v>0</v>
      </c>
      <c r="AS164" s="48">
        <f>Curves!Y165</f>
        <v>0.26</v>
      </c>
      <c r="AT164" s="48">
        <f>Curves!AJ165</f>
        <v>0</v>
      </c>
      <c r="AU164" s="48">
        <f>Curves!AB165</f>
        <v>0.29500000000000004</v>
      </c>
      <c r="AV164" s="48">
        <f>Curves!AH165</f>
        <v>0</v>
      </c>
      <c r="AW164" s="48">
        <f>Curves!Z165</f>
        <v>0.16</v>
      </c>
      <c r="AX164" s="48">
        <f>Curves!AI165</f>
        <v>0.02</v>
      </c>
      <c r="AY164" s="48">
        <f>Curves!Z165</f>
        <v>0.16</v>
      </c>
      <c r="AZ164" s="48">
        <f>Curves!AK165</f>
        <v>0.02</v>
      </c>
      <c r="BA164" s="48">
        <f>Curves!Z165</f>
        <v>0.16</v>
      </c>
      <c r="BB164" s="48">
        <f>Curves!AL165</f>
        <v>0.05</v>
      </c>
      <c r="BC164" s="48">
        <f>Curves!Z165</f>
        <v>0.16</v>
      </c>
      <c r="BD164" s="48">
        <f>Curves!AO165</f>
        <v>0</v>
      </c>
      <c r="BE164" s="48">
        <f>Curves!AC165</f>
        <v>0.29500000000000004</v>
      </c>
      <c r="BF164" s="48">
        <f>Curves!AR165</f>
        <v>5.5E-2</v>
      </c>
      <c r="BG164" s="48">
        <f>Curves!Z165</f>
        <v>0.16</v>
      </c>
      <c r="BH164" s="48">
        <f>Curves!AM165</f>
        <v>3.2500000000000001E-2</v>
      </c>
      <c r="BI164" s="48">
        <f t="shared" si="26"/>
        <v>0.26</v>
      </c>
      <c r="BJ164" s="48">
        <f t="shared" si="27"/>
        <v>0</v>
      </c>
      <c r="BK164" s="48">
        <v>0</v>
      </c>
      <c r="BL164" s="48">
        <f t="shared" si="28"/>
        <v>0.27</v>
      </c>
      <c r="BM164" s="48">
        <v>0</v>
      </c>
      <c r="BN164" s="48">
        <f t="shared" si="29"/>
        <v>0.42000000000000004</v>
      </c>
      <c r="BO164" s="48">
        <f t="shared" si="30"/>
        <v>0.01</v>
      </c>
      <c r="BP164" s="48">
        <v>0</v>
      </c>
      <c r="BQ164" s="48">
        <f t="shared" si="31"/>
        <v>0.26</v>
      </c>
      <c r="BR164" s="48">
        <f t="shared" si="32"/>
        <v>0.26</v>
      </c>
      <c r="BS164" s="48">
        <f t="shared" si="33"/>
        <v>0.27</v>
      </c>
      <c r="BT164" s="48">
        <f>Curves!AE165</f>
        <v>0</v>
      </c>
      <c r="BU164" s="48">
        <v>0</v>
      </c>
      <c r="BV164" s="48">
        <f t="shared" si="34"/>
        <v>0.16</v>
      </c>
      <c r="BW164" s="48">
        <f>Curves!AN165</f>
        <v>0</v>
      </c>
      <c r="BX164" s="48">
        <f t="shared" si="35"/>
        <v>0.26</v>
      </c>
      <c r="BY164" s="48">
        <f>Curves!AS165</f>
        <v>0</v>
      </c>
      <c r="BZ164" s="48">
        <f t="shared" si="37"/>
        <v>0.16</v>
      </c>
      <c r="CA164" s="48">
        <f t="shared" si="38"/>
        <v>0.05</v>
      </c>
      <c r="CB164" s="48"/>
      <c r="CC164" s="48"/>
      <c r="CD164" s="49"/>
      <c r="CE164" s="48"/>
      <c r="CF164" s="49"/>
      <c r="CG164" s="48"/>
      <c r="CH164" s="48"/>
      <c r="CI164" s="48"/>
      <c r="CJ164" s="48"/>
      <c r="CK164" s="48"/>
    </row>
    <row r="165" spans="1:89">
      <c r="A165">
        <v>0.36853005534742228</v>
      </c>
      <c r="B165" t="str">
        <f t="shared" si="36"/>
        <v>0.26500.377500.48500.38500.10500.1600.28248800.41500.26500.26500.50500.377500.2300.4850.0050.3850.0050.37750.0050.2650.3850.4850.290.005-0.50.1550.25500.25500.2900.1550.020.1550.020.1550.050.15500.290.0550.1550.0350.255000.26500.4150.0100.2550.2550.265000.15500.25500.1550.05</v>
      </c>
      <c r="C165" s="21">
        <v>41699</v>
      </c>
      <c r="D165" s="48">
        <f>Curves!D166</f>
        <v>0.26500000000000001</v>
      </c>
      <c r="E165" s="48">
        <v>0</v>
      </c>
      <c r="F165" s="48">
        <f>Curves!I166</f>
        <v>0.37749999999999995</v>
      </c>
      <c r="G165" s="48">
        <v>0</v>
      </c>
      <c r="H165" s="48">
        <f>Curves!P166</f>
        <v>0.48499999999999999</v>
      </c>
      <c r="I165" s="48">
        <v>0</v>
      </c>
      <c r="J165" s="48">
        <f>Curves!L166</f>
        <v>0.38500000000000001</v>
      </c>
      <c r="K165" s="48">
        <v>0</v>
      </c>
      <c r="L165" s="48">
        <f>Curves!U166</f>
        <v>0.10500000000000001</v>
      </c>
      <c r="M165" s="48">
        <v>0</v>
      </c>
      <c r="N165" s="48">
        <f>Curves!V166</f>
        <v>0.16</v>
      </c>
      <c r="O165" s="48">
        <v>0</v>
      </c>
      <c r="P165" s="48">
        <f>Curves!W166</f>
        <v>0.28248800000000002</v>
      </c>
      <c r="Q165" s="48">
        <v>0</v>
      </c>
      <c r="R165" s="48">
        <f>Curves!O166</f>
        <v>0.41500000000000004</v>
      </c>
      <c r="S165" s="48">
        <v>0</v>
      </c>
      <c r="T165" s="48">
        <f>Curves!F166</f>
        <v>0.26500000000000001</v>
      </c>
      <c r="U165" s="48">
        <v>0</v>
      </c>
      <c r="V165" s="48">
        <f>Curves!H166</f>
        <v>0.26500000000000001</v>
      </c>
      <c r="W165" s="48">
        <v>0</v>
      </c>
      <c r="X165" s="48">
        <f>Curves!S166</f>
        <v>0.505</v>
      </c>
      <c r="Y165" s="48">
        <v>0</v>
      </c>
      <c r="Z165" s="48">
        <f>Curves!K166</f>
        <v>0.37749999999999995</v>
      </c>
      <c r="AA165" s="48">
        <v>0</v>
      </c>
      <c r="AB165" s="48">
        <f>Curves!G166</f>
        <v>0.23</v>
      </c>
      <c r="AC165" s="48">
        <v>0</v>
      </c>
      <c r="AD165" s="48">
        <f>Curves!R166</f>
        <v>0.48499999999999999</v>
      </c>
      <c r="AE165" s="48">
        <v>5.0000000000000001E-3</v>
      </c>
      <c r="AF165" s="48">
        <f>Curves!N166</f>
        <v>0.38500000000000001</v>
      </c>
      <c r="AG165" s="48">
        <v>5.0000000000000001E-3</v>
      </c>
      <c r="AH165" s="48">
        <f>Curves!J166</f>
        <v>0.37749999999999995</v>
      </c>
      <c r="AI165" s="48">
        <v>5.0000000000000001E-3</v>
      </c>
      <c r="AJ165" s="48">
        <f>Curves!E166</f>
        <v>0.26500000000000001</v>
      </c>
      <c r="AK165" s="48">
        <f>Curves!M166</f>
        <v>0.38500000000000001</v>
      </c>
      <c r="AL165" s="48">
        <f>Curves!Q166</f>
        <v>0.48499999999999999</v>
      </c>
      <c r="AM165" s="48">
        <f>Curves!AC166</f>
        <v>0.29000000000000004</v>
      </c>
      <c r="AN165" s="48">
        <f>Curves!AQ166</f>
        <v>5.0000000000000001E-3</v>
      </c>
      <c r="AO165" s="48">
        <f>Curves!AD166</f>
        <v>-0.5</v>
      </c>
      <c r="AP165" s="48">
        <f>Curves!AP166</f>
        <v>0.155</v>
      </c>
      <c r="AQ165" s="48">
        <f>Curves!AA166</f>
        <v>0.255</v>
      </c>
      <c r="AR165" s="48">
        <f>Curves!AG166</f>
        <v>0</v>
      </c>
      <c r="AS165" s="48">
        <f>Curves!Y166</f>
        <v>0.255</v>
      </c>
      <c r="AT165" s="48">
        <f>Curves!AJ166</f>
        <v>0</v>
      </c>
      <c r="AU165" s="48">
        <f>Curves!AB166</f>
        <v>0.29000000000000004</v>
      </c>
      <c r="AV165" s="48">
        <f>Curves!AH166</f>
        <v>0</v>
      </c>
      <c r="AW165" s="48">
        <f>Curves!Z166</f>
        <v>0.155</v>
      </c>
      <c r="AX165" s="48">
        <f>Curves!AI166</f>
        <v>0.02</v>
      </c>
      <c r="AY165" s="48">
        <f>Curves!Z166</f>
        <v>0.155</v>
      </c>
      <c r="AZ165" s="48">
        <f>Curves!AK166</f>
        <v>0.02</v>
      </c>
      <c r="BA165" s="48">
        <f>Curves!Z166</f>
        <v>0.155</v>
      </c>
      <c r="BB165" s="48">
        <f>Curves!AL166</f>
        <v>0.05</v>
      </c>
      <c r="BC165" s="48">
        <f>Curves!Z166</f>
        <v>0.155</v>
      </c>
      <c r="BD165" s="48">
        <f>Curves!AO166</f>
        <v>0</v>
      </c>
      <c r="BE165" s="48">
        <f>Curves!AC166</f>
        <v>0.29000000000000004</v>
      </c>
      <c r="BF165" s="48">
        <f>Curves!AR166</f>
        <v>5.5E-2</v>
      </c>
      <c r="BG165" s="48">
        <f>Curves!Z166</f>
        <v>0.155</v>
      </c>
      <c r="BH165" s="48">
        <f>Curves!AM166</f>
        <v>3.5000000000000003E-2</v>
      </c>
      <c r="BI165" s="48">
        <f t="shared" si="26"/>
        <v>0.255</v>
      </c>
      <c r="BJ165" s="48">
        <f t="shared" si="27"/>
        <v>0</v>
      </c>
      <c r="BK165" s="48">
        <v>0</v>
      </c>
      <c r="BL165" s="48">
        <f t="shared" si="28"/>
        <v>0.26500000000000001</v>
      </c>
      <c r="BM165" s="48">
        <v>0</v>
      </c>
      <c r="BN165" s="48">
        <f t="shared" si="29"/>
        <v>0.41500000000000004</v>
      </c>
      <c r="BO165" s="48">
        <f t="shared" si="30"/>
        <v>0.01</v>
      </c>
      <c r="BP165" s="48">
        <v>0</v>
      </c>
      <c r="BQ165" s="48">
        <f t="shared" si="31"/>
        <v>0.255</v>
      </c>
      <c r="BR165" s="48">
        <f t="shared" si="32"/>
        <v>0.255</v>
      </c>
      <c r="BS165" s="48">
        <f t="shared" si="33"/>
        <v>0.26500000000000001</v>
      </c>
      <c r="BT165" s="48">
        <f>Curves!AE166</f>
        <v>0</v>
      </c>
      <c r="BU165" s="48">
        <v>0</v>
      </c>
      <c r="BV165" s="48">
        <f t="shared" si="34"/>
        <v>0.155</v>
      </c>
      <c r="BW165" s="48">
        <f>Curves!AN166</f>
        <v>0</v>
      </c>
      <c r="BX165" s="48">
        <f t="shared" si="35"/>
        <v>0.255</v>
      </c>
      <c r="BY165" s="48">
        <f>Curves!AS166</f>
        <v>0</v>
      </c>
      <c r="BZ165" s="48">
        <f t="shared" si="37"/>
        <v>0.155</v>
      </c>
      <c r="CA165" s="48">
        <f t="shared" si="38"/>
        <v>0.05</v>
      </c>
      <c r="CB165" s="48"/>
      <c r="CC165" s="48"/>
      <c r="CD165" s="49"/>
      <c r="CE165" s="48"/>
      <c r="CF165" s="49"/>
      <c r="CG165" s="48"/>
      <c r="CH165" s="48"/>
      <c r="CI165" s="48"/>
      <c r="CJ165" s="48"/>
      <c r="CK165" s="48"/>
    </row>
    <row r="166" spans="1:89">
      <c r="A166">
        <v>0.3662482141507859</v>
      </c>
      <c r="B166" t="str">
        <f t="shared" si="36"/>
        <v>0.1900.1900.18500.2150-0.0100.04500.1900.23500.1900.1900.18500.1900.15500.1850.0050.2150.0050.190.0050.190.2150.1850.225-0.0025-0.650.1550.1900.1900.22500.10.0050.10.0050.10.040.100.2250.040.10.00750.19000.1900.2350.0100.190.190.19000.100.1900.10.04</v>
      </c>
      <c r="C166" s="21">
        <v>41730</v>
      </c>
      <c r="D166" s="48">
        <f>Curves!D167</f>
        <v>0.19</v>
      </c>
      <c r="E166" s="48">
        <v>0</v>
      </c>
      <c r="F166" s="48">
        <f>Curves!I167</f>
        <v>0.19</v>
      </c>
      <c r="G166" s="48">
        <v>0</v>
      </c>
      <c r="H166" s="48">
        <f>Curves!P167</f>
        <v>0.185</v>
      </c>
      <c r="I166" s="48">
        <v>0</v>
      </c>
      <c r="J166" s="48">
        <f>Curves!L167</f>
        <v>0.215</v>
      </c>
      <c r="K166" s="48">
        <v>0</v>
      </c>
      <c r="L166" s="48">
        <f>Curves!U167</f>
        <v>-1.0000000000000009E-2</v>
      </c>
      <c r="M166" s="48">
        <v>0</v>
      </c>
      <c r="N166" s="48">
        <f>Curves!V167</f>
        <v>4.4999999999999991E-2</v>
      </c>
      <c r="O166" s="48">
        <v>0</v>
      </c>
      <c r="P166" s="48">
        <f>Curves!W167</f>
        <v>0.19</v>
      </c>
      <c r="Q166" s="48">
        <v>0</v>
      </c>
      <c r="R166" s="48">
        <f>Curves!O167</f>
        <v>0.23499999999999999</v>
      </c>
      <c r="S166" s="48">
        <v>0</v>
      </c>
      <c r="T166" s="48">
        <f>Curves!F167</f>
        <v>0.19</v>
      </c>
      <c r="U166" s="48">
        <v>0</v>
      </c>
      <c r="V166" s="48">
        <f>Curves!H167</f>
        <v>0.19</v>
      </c>
      <c r="W166" s="48">
        <v>0</v>
      </c>
      <c r="X166" s="48">
        <f>Curves!S167</f>
        <v>0.185</v>
      </c>
      <c r="Y166" s="48">
        <v>0</v>
      </c>
      <c r="Z166" s="48">
        <f>Curves!K167</f>
        <v>0.19</v>
      </c>
      <c r="AA166" s="48">
        <v>0</v>
      </c>
      <c r="AB166" s="48">
        <f>Curves!G167</f>
        <v>0.155</v>
      </c>
      <c r="AC166" s="48">
        <v>0</v>
      </c>
      <c r="AD166" s="48">
        <f>Curves!R167</f>
        <v>0.185</v>
      </c>
      <c r="AE166" s="48">
        <v>5.0000000000000001E-3</v>
      </c>
      <c r="AF166" s="48">
        <f>Curves!N167</f>
        <v>0.215</v>
      </c>
      <c r="AG166" s="48">
        <v>5.0000000000000001E-3</v>
      </c>
      <c r="AH166" s="48">
        <f>Curves!J167</f>
        <v>0.19</v>
      </c>
      <c r="AI166" s="48">
        <v>5.0000000000000001E-3</v>
      </c>
      <c r="AJ166" s="48">
        <f>Curves!E167</f>
        <v>0.19</v>
      </c>
      <c r="AK166" s="48">
        <f>Curves!M167</f>
        <v>0.215</v>
      </c>
      <c r="AL166" s="48">
        <f>Curves!Q167</f>
        <v>0.185</v>
      </c>
      <c r="AM166" s="48">
        <f>Curves!AC167</f>
        <v>0.22500000000000001</v>
      </c>
      <c r="AN166" s="48">
        <f>Curves!AQ167</f>
        <v>-2.5000000000000001E-3</v>
      </c>
      <c r="AO166" s="48">
        <f>Curves!AD167</f>
        <v>-0.65</v>
      </c>
      <c r="AP166" s="48">
        <f>Curves!AP167</f>
        <v>0.155</v>
      </c>
      <c r="AQ166" s="48">
        <f>Curves!AA167</f>
        <v>0.19</v>
      </c>
      <c r="AR166" s="48">
        <f>Curves!AG167</f>
        <v>0</v>
      </c>
      <c r="AS166" s="48">
        <f>Curves!Y167</f>
        <v>0.19</v>
      </c>
      <c r="AT166" s="48">
        <f>Curves!AJ167</f>
        <v>0</v>
      </c>
      <c r="AU166" s="48">
        <f>Curves!AB167</f>
        <v>0.22500000000000001</v>
      </c>
      <c r="AV166" s="48">
        <f>Curves!AH167</f>
        <v>0</v>
      </c>
      <c r="AW166" s="48">
        <f>Curves!Z167</f>
        <v>0.1</v>
      </c>
      <c r="AX166" s="48">
        <f>Curves!AI167</f>
        <v>5.0000000000000001E-3</v>
      </c>
      <c r="AY166" s="48">
        <f>Curves!Z167</f>
        <v>0.1</v>
      </c>
      <c r="AZ166" s="48">
        <f>Curves!AK167</f>
        <v>5.0000000000000001E-3</v>
      </c>
      <c r="BA166" s="48">
        <f>Curves!Z167</f>
        <v>0.1</v>
      </c>
      <c r="BB166" s="48">
        <f>Curves!AL167</f>
        <v>0.04</v>
      </c>
      <c r="BC166" s="48">
        <f>Curves!Z167</f>
        <v>0.1</v>
      </c>
      <c r="BD166" s="48">
        <f>Curves!AO167</f>
        <v>0</v>
      </c>
      <c r="BE166" s="48">
        <f>Curves!AC167</f>
        <v>0.22500000000000001</v>
      </c>
      <c r="BF166" s="48">
        <f>Curves!AR167</f>
        <v>0.04</v>
      </c>
      <c r="BG166" s="48">
        <f>Curves!Z167</f>
        <v>0.1</v>
      </c>
      <c r="BH166" s="48">
        <f>Curves!AM167</f>
        <v>7.4999999999999997E-3</v>
      </c>
      <c r="BI166" s="48">
        <f t="shared" si="26"/>
        <v>0.19</v>
      </c>
      <c r="BJ166" s="48">
        <f t="shared" si="27"/>
        <v>0</v>
      </c>
      <c r="BK166" s="48">
        <v>0</v>
      </c>
      <c r="BL166" s="48">
        <f t="shared" si="28"/>
        <v>0.19</v>
      </c>
      <c r="BM166" s="48">
        <v>0</v>
      </c>
      <c r="BN166" s="48">
        <f t="shared" si="29"/>
        <v>0.23499999999999999</v>
      </c>
      <c r="BO166" s="48">
        <f t="shared" si="30"/>
        <v>0.01</v>
      </c>
      <c r="BP166" s="48">
        <v>0</v>
      </c>
      <c r="BQ166" s="48">
        <f t="shared" si="31"/>
        <v>0.19</v>
      </c>
      <c r="BR166" s="48">
        <f t="shared" si="32"/>
        <v>0.19</v>
      </c>
      <c r="BS166" s="48">
        <f t="shared" si="33"/>
        <v>0.19</v>
      </c>
      <c r="BT166" s="48">
        <f>Curves!AE167</f>
        <v>0</v>
      </c>
      <c r="BU166" s="48">
        <v>0</v>
      </c>
      <c r="BV166" s="48">
        <f t="shared" si="34"/>
        <v>0.1</v>
      </c>
      <c r="BW166" s="48">
        <f>Curves!AN167</f>
        <v>0</v>
      </c>
      <c r="BX166" s="48">
        <f t="shared" si="35"/>
        <v>0.19</v>
      </c>
      <c r="BY166" s="48">
        <f>Curves!AS167</f>
        <v>0</v>
      </c>
      <c r="BZ166" s="48">
        <f t="shared" si="37"/>
        <v>0.1</v>
      </c>
      <c r="CA166" s="48">
        <f t="shared" si="38"/>
        <v>0.04</v>
      </c>
      <c r="CB166" s="48"/>
      <c r="CC166" s="48"/>
      <c r="CD166" s="49"/>
      <c r="CE166" s="48"/>
      <c r="CF166" s="49"/>
      <c r="CG166" s="48"/>
      <c r="CH166" s="48"/>
      <c r="CI166" s="48"/>
      <c r="CJ166" s="48"/>
      <c r="CK166" s="48"/>
    </row>
    <row r="167" spans="1:89">
      <c r="A167">
        <v>0.36405323566549092</v>
      </c>
      <c r="B167" t="str">
        <f t="shared" si="36"/>
        <v>0.1800.1800.17500.2050-0.0200.03500.1800.22500.1800.1800.17500.1800.14500.1750.0050.2050.0050.180.0050.180.2050.1750.215-0.0025-0.650.1550.1800.1800.21500.090.0050.090.0050.090.040.0900.2150.040.090.00750.18000.1800.2250.0100.180.180.18000.0900.1800.090.04</v>
      </c>
      <c r="C167" s="21">
        <v>41760</v>
      </c>
      <c r="D167" s="48">
        <f>Curves!D168</f>
        <v>0.18</v>
      </c>
      <c r="E167" s="48">
        <v>0</v>
      </c>
      <c r="F167" s="48">
        <f>Curves!I168</f>
        <v>0.18</v>
      </c>
      <c r="G167" s="48">
        <v>0</v>
      </c>
      <c r="H167" s="48">
        <f>Curves!P168</f>
        <v>0.17499999999999999</v>
      </c>
      <c r="I167" s="48">
        <v>0</v>
      </c>
      <c r="J167" s="48">
        <f>Curves!L168</f>
        <v>0.20499999999999999</v>
      </c>
      <c r="K167" s="48">
        <v>0</v>
      </c>
      <c r="L167" s="48">
        <f>Curves!U168</f>
        <v>-2.0000000000000018E-2</v>
      </c>
      <c r="M167" s="48">
        <v>0</v>
      </c>
      <c r="N167" s="48">
        <f>Curves!V168</f>
        <v>3.4999999999999983E-2</v>
      </c>
      <c r="O167" s="48">
        <v>0</v>
      </c>
      <c r="P167" s="48">
        <f>Curves!W168</f>
        <v>0.18</v>
      </c>
      <c r="Q167" s="48">
        <v>0</v>
      </c>
      <c r="R167" s="48">
        <f>Curves!O168</f>
        <v>0.22499999999999998</v>
      </c>
      <c r="S167" s="48">
        <v>0</v>
      </c>
      <c r="T167" s="48">
        <f>Curves!F168</f>
        <v>0.18</v>
      </c>
      <c r="U167" s="48">
        <v>0</v>
      </c>
      <c r="V167" s="48">
        <f>Curves!H168</f>
        <v>0.18</v>
      </c>
      <c r="W167" s="48">
        <v>0</v>
      </c>
      <c r="X167" s="48">
        <f>Curves!S168</f>
        <v>0.17499999999999999</v>
      </c>
      <c r="Y167" s="48">
        <v>0</v>
      </c>
      <c r="Z167" s="48">
        <f>Curves!K168</f>
        <v>0.18</v>
      </c>
      <c r="AA167" s="48">
        <v>0</v>
      </c>
      <c r="AB167" s="48">
        <f>Curves!G168</f>
        <v>0.14499999999999999</v>
      </c>
      <c r="AC167" s="48">
        <v>0</v>
      </c>
      <c r="AD167" s="48">
        <f>Curves!R168</f>
        <v>0.17499999999999999</v>
      </c>
      <c r="AE167" s="48">
        <v>5.0000000000000001E-3</v>
      </c>
      <c r="AF167" s="48">
        <f>Curves!N168</f>
        <v>0.20499999999999999</v>
      </c>
      <c r="AG167" s="48">
        <v>5.0000000000000001E-3</v>
      </c>
      <c r="AH167" s="48">
        <f>Curves!J168</f>
        <v>0.18</v>
      </c>
      <c r="AI167" s="48">
        <v>5.0000000000000001E-3</v>
      </c>
      <c r="AJ167" s="48">
        <f>Curves!E168</f>
        <v>0.18</v>
      </c>
      <c r="AK167" s="48">
        <f>Curves!M168</f>
        <v>0.20499999999999999</v>
      </c>
      <c r="AL167" s="48">
        <f>Curves!Q168</f>
        <v>0.17499999999999999</v>
      </c>
      <c r="AM167" s="48">
        <f>Curves!AC168</f>
        <v>0.215</v>
      </c>
      <c r="AN167" s="48">
        <f>Curves!AQ168</f>
        <v>-2.5000000000000001E-3</v>
      </c>
      <c r="AO167" s="48">
        <f>Curves!AD168</f>
        <v>-0.65</v>
      </c>
      <c r="AP167" s="48">
        <f>Curves!AP168</f>
        <v>0.155</v>
      </c>
      <c r="AQ167" s="48">
        <f>Curves!AA168</f>
        <v>0.18</v>
      </c>
      <c r="AR167" s="48">
        <f>Curves!AG168</f>
        <v>0</v>
      </c>
      <c r="AS167" s="48">
        <f>Curves!Y168</f>
        <v>0.18</v>
      </c>
      <c r="AT167" s="48">
        <f>Curves!AJ168</f>
        <v>0</v>
      </c>
      <c r="AU167" s="48">
        <f>Curves!AB168</f>
        <v>0.215</v>
      </c>
      <c r="AV167" s="48">
        <f>Curves!AH168</f>
        <v>0</v>
      </c>
      <c r="AW167" s="48">
        <f>Curves!Z168</f>
        <v>0.09</v>
      </c>
      <c r="AX167" s="48">
        <f>Curves!AI168</f>
        <v>5.0000000000000001E-3</v>
      </c>
      <c r="AY167" s="48">
        <f>Curves!Z168</f>
        <v>0.09</v>
      </c>
      <c r="AZ167" s="48">
        <f>Curves!AK168</f>
        <v>5.0000000000000001E-3</v>
      </c>
      <c r="BA167" s="48">
        <f>Curves!Z168</f>
        <v>0.09</v>
      </c>
      <c r="BB167" s="48">
        <f>Curves!AL168</f>
        <v>0.04</v>
      </c>
      <c r="BC167" s="48">
        <f>Curves!Z168</f>
        <v>0.09</v>
      </c>
      <c r="BD167" s="48">
        <f>Curves!AO168</f>
        <v>0</v>
      </c>
      <c r="BE167" s="48">
        <f>Curves!AC168</f>
        <v>0.215</v>
      </c>
      <c r="BF167" s="48">
        <f>Curves!AR168</f>
        <v>0.04</v>
      </c>
      <c r="BG167" s="48">
        <f>Curves!Z168</f>
        <v>0.09</v>
      </c>
      <c r="BH167" s="48">
        <f>Curves!AM168</f>
        <v>7.4999999999999997E-3</v>
      </c>
      <c r="BI167" s="48">
        <f t="shared" si="26"/>
        <v>0.18</v>
      </c>
      <c r="BJ167" s="48">
        <f t="shared" si="27"/>
        <v>0</v>
      </c>
      <c r="BK167" s="48">
        <v>0</v>
      </c>
      <c r="BL167" s="48">
        <f t="shared" si="28"/>
        <v>0.18</v>
      </c>
      <c r="BM167" s="48">
        <v>0</v>
      </c>
      <c r="BN167" s="48">
        <f t="shared" si="29"/>
        <v>0.22499999999999998</v>
      </c>
      <c r="BO167" s="48">
        <f t="shared" si="30"/>
        <v>0.01</v>
      </c>
      <c r="BP167" s="48">
        <v>0</v>
      </c>
      <c r="BQ167" s="48">
        <f t="shared" si="31"/>
        <v>0.18</v>
      </c>
      <c r="BR167" s="48">
        <f t="shared" si="32"/>
        <v>0.18</v>
      </c>
      <c r="BS167" s="48">
        <f t="shared" si="33"/>
        <v>0.18</v>
      </c>
      <c r="BT167" s="48">
        <f>Curves!AE168</f>
        <v>0</v>
      </c>
      <c r="BU167" s="48">
        <v>0</v>
      </c>
      <c r="BV167" s="48">
        <f t="shared" si="34"/>
        <v>0.09</v>
      </c>
      <c r="BW167" s="48">
        <f>Curves!AN168</f>
        <v>0</v>
      </c>
      <c r="BX167" s="48">
        <f t="shared" si="35"/>
        <v>0.18</v>
      </c>
      <c r="BY167" s="48">
        <f>Curves!AS168</f>
        <v>0</v>
      </c>
      <c r="BZ167" s="48">
        <f t="shared" si="37"/>
        <v>0.09</v>
      </c>
      <c r="CA167" s="48">
        <f t="shared" si="38"/>
        <v>0.04</v>
      </c>
      <c r="CB167" s="48"/>
      <c r="CC167" s="48"/>
      <c r="CD167" s="49"/>
      <c r="CE167" s="48"/>
      <c r="CF167" s="49"/>
      <c r="CG167" s="48"/>
      <c r="CH167" s="48"/>
      <c r="CI167" s="48"/>
      <c r="CJ167" s="48"/>
      <c r="CK167" s="48"/>
    </row>
    <row r="168" spans="1:89">
      <c r="A168">
        <v>0.36179870660511088</v>
      </c>
      <c r="B168" t="str">
        <f t="shared" si="36"/>
        <v>0.1700.1700.16500.1950-0.0300.02500.1700.21500.1700.1700.16500.1700.13500.1650.0050.1950.0050.170.0050.170.1950.1650.205-0.0025-0.650.1550.1700.1700.20500.080.0050.080.0050.080.040.0800.2050.040.080.00750.17000.1700.2150.0100.170.170.17000.0800.1700.080.04</v>
      </c>
      <c r="C168" s="21">
        <v>41791</v>
      </c>
      <c r="D168" s="48">
        <f>Curves!D169</f>
        <v>0.17</v>
      </c>
      <c r="E168" s="48">
        <v>0</v>
      </c>
      <c r="F168" s="48">
        <f>Curves!I169</f>
        <v>0.17</v>
      </c>
      <c r="G168" s="48">
        <v>0</v>
      </c>
      <c r="H168" s="48">
        <f>Curves!P169</f>
        <v>0.16500000000000001</v>
      </c>
      <c r="I168" s="48">
        <v>0</v>
      </c>
      <c r="J168" s="48">
        <f>Curves!L169</f>
        <v>0.19500000000000001</v>
      </c>
      <c r="K168" s="48">
        <v>0</v>
      </c>
      <c r="L168" s="48">
        <f>Curves!U169</f>
        <v>-0.03</v>
      </c>
      <c r="M168" s="48">
        <v>0</v>
      </c>
      <c r="N168" s="48">
        <f>Curves!V169</f>
        <v>2.5000000000000001E-2</v>
      </c>
      <c r="O168" s="48">
        <v>0</v>
      </c>
      <c r="P168" s="48">
        <f>Curves!W169</f>
        <v>0.17</v>
      </c>
      <c r="Q168" s="48">
        <v>0</v>
      </c>
      <c r="R168" s="48">
        <f>Curves!O169</f>
        <v>0.215</v>
      </c>
      <c r="S168" s="48">
        <v>0</v>
      </c>
      <c r="T168" s="48">
        <f>Curves!F169</f>
        <v>0.17</v>
      </c>
      <c r="U168" s="48">
        <v>0</v>
      </c>
      <c r="V168" s="48">
        <f>Curves!H169</f>
        <v>0.17</v>
      </c>
      <c r="W168" s="48">
        <v>0</v>
      </c>
      <c r="X168" s="48">
        <f>Curves!S169</f>
        <v>0.16500000000000001</v>
      </c>
      <c r="Y168" s="48">
        <v>0</v>
      </c>
      <c r="Z168" s="48">
        <f>Curves!K169</f>
        <v>0.17</v>
      </c>
      <c r="AA168" s="48">
        <v>0</v>
      </c>
      <c r="AB168" s="48">
        <f>Curves!G169</f>
        <v>0.13500000000000001</v>
      </c>
      <c r="AC168" s="48">
        <v>0</v>
      </c>
      <c r="AD168" s="48">
        <f>Curves!R169</f>
        <v>0.16500000000000001</v>
      </c>
      <c r="AE168" s="48">
        <v>5.0000000000000001E-3</v>
      </c>
      <c r="AF168" s="48">
        <f>Curves!N169</f>
        <v>0.19500000000000001</v>
      </c>
      <c r="AG168" s="48">
        <v>5.0000000000000001E-3</v>
      </c>
      <c r="AH168" s="48">
        <f>Curves!J169</f>
        <v>0.17</v>
      </c>
      <c r="AI168" s="48">
        <v>5.0000000000000001E-3</v>
      </c>
      <c r="AJ168" s="48">
        <f>Curves!E169</f>
        <v>0.17</v>
      </c>
      <c r="AK168" s="48">
        <f>Curves!M169</f>
        <v>0.19500000000000001</v>
      </c>
      <c r="AL168" s="48">
        <f>Curves!Q169</f>
        <v>0.16500000000000001</v>
      </c>
      <c r="AM168" s="48">
        <f>Curves!AC169</f>
        <v>0.20500000000000002</v>
      </c>
      <c r="AN168" s="48">
        <f>Curves!AQ169</f>
        <v>-2.5000000000000001E-3</v>
      </c>
      <c r="AO168" s="48">
        <f>Curves!AD169</f>
        <v>-0.65</v>
      </c>
      <c r="AP168" s="48">
        <f>Curves!AP169</f>
        <v>0.155</v>
      </c>
      <c r="AQ168" s="48">
        <f>Curves!AA169</f>
        <v>0.17</v>
      </c>
      <c r="AR168" s="48">
        <f>Curves!AG169</f>
        <v>0</v>
      </c>
      <c r="AS168" s="48">
        <f>Curves!Y169</f>
        <v>0.17</v>
      </c>
      <c r="AT168" s="48">
        <f>Curves!AJ169</f>
        <v>0</v>
      </c>
      <c r="AU168" s="48">
        <f>Curves!AB169</f>
        <v>0.20500000000000002</v>
      </c>
      <c r="AV168" s="48">
        <f>Curves!AH169</f>
        <v>0</v>
      </c>
      <c r="AW168" s="48">
        <f>Curves!Z169</f>
        <v>0.08</v>
      </c>
      <c r="AX168" s="48">
        <f>Curves!AI169</f>
        <v>5.0000000000000001E-3</v>
      </c>
      <c r="AY168" s="48">
        <f>Curves!Z169</f>
        <v>0.08</v>
      </c>
      <c r="AZ168" s="48">
        <f>Curves!AK169</f>
        <v>5.0000000000000001E-3</v>
      </c>
      <c r="BA168" s="48">
        <f>Curves!Z169</f>
        <v>0.08</v>
      </c>
      <c r="BB168" s="48">
        <f>Curves!AL169</f>
        <v>0.04</v>
      </c>
      <c r="BC168" s="48">
        <f>Curves!Z169</f>
        <v>0.08</v>
      </c>
      <c r="BD168" s="48">
        <f>Curves!AO169</f>
        <v>0</v>
      </c>
      <c r="BE168" s="48">
        <f>Curves!AC169</f>
        <v>0.20500000000000002</v>
      </c>
      <c r="BF168" s="48">
        <f>Curves!AR169</f>
        <v>0.04</v>
      </c>
      <c r="BG168" s="48">
        <f>Curves!Z169</f>
        <v>0.08</v>
      </c>
      <c r="BH168" s="48">
        <f>Curves!AM169</f>
        <v>7.4999999999999997E-3</v>
      </c>
      <c r="BI168" s="48">
        <f t="shared" si="26"/>
        <v>0.17</v>
      </c>
      <c r="BJ168" s="48">
        <f t="shared" si="27"/>
        <v>0</v>
      </c>
      <c r="BK168" s="48">
        <v>0</v>
      </c>
      <c r="BL168" s="48">
        <f t="shared" si="28"/>
        <v>0.17</v>
      </c>
      <c r="BM168" s="48">
        <v>0</v>
      </c>
      <c r="BN168" s="48">
        <f t="shared" si="29"/>
        <v>0.215</v>
      </c>
      <c r="BO168" s="48">
        <f t="shared" si="30"/>
        <v>0.01</v>
      </c>
      <c r="BP168" s="48">
        <v>0</v>
      </c>
      <c r="BQ168" s="48">
        <f t="shared" si="31"/>
        <v>0.17</v>
      </c>
      <c r="BR168" s="48">
        <f t="shared" si="32"/>
        <v>0.17</v>
      </c>
      <c r="BS168" s="48">
        <f t="shared" si="33"/>
        <v>0.17</v>
      </c>
      <c r="BT168" s="48">
        <f>Curves!AE169</f>
        <v>0</v>
      </c>
      <c r="BU168" s="48">
        <v>0</v>
      </c>
      <c r="BV168" s="48">
        <f t="shared" si="34"/>
        <v>0.08</v>
      </c>
      <c r="BW168" s="48">
        <f>Curves!AN169</f>
        <v>0</v>
      </c>
      <c r="BX168" s="48">
        <f t="shared" si="35"/>
        <v>0.17</v>
      </c>
      <c r="BY168" s="48">
        <f>Curves!AS169</f>
        <v>0</v>
      </c>
      <c r="BZ168" s="48">
        <f t="shared" si="37"/>
        <v>0.08</v>
      </c>
      <c r="CA168" s="48">
        <f t="shared" si="38"/>
        <v>0.04</v>
      </c>
      <c r="CB168" s="48"/>
      <c r="CC168" s="48"/>
      <c r="CD168" s="49"/>
      <c r="CE168" s="48"/>
      <c r="CF168" s="49"/>
      <c r="CG168" s="48"/>
      <c r="CH168" s="48"/>
      <c r="CI168" s="48"/>
      <c r="CJ168" s="48"/>
      <c r="CK168" s="48"/>
    </row>
    <row r="169" spans="1:89">
      <c r="A169">
        <v>0.35963000300448156</v>
      </c>
      <c r="B169" t="str">
        <f t="shared" si="36"/>
        <v>0.1700.1700.16500.1950-0.0300.02500.1700.21500.1700.1700.16500.1700.13500.1650.0050.1950.0050.170.0050.170.1950.1650.205-0.005-0.650.1550.1700.1700.20500.080.0050.080.0050.080.040.0800.2050.040.080.010.17000.1700.2150.0100.170.170.17000.0800.1700.080.04</v>
      </c>
      <c r="C169" s="21">
        <v>41821</v>
      </c>
      <c r="D169" s="48">
        <f>Curves!D170</f>
        <v>0.17</v>
      </c>
      <c r="E169" s="48">
        <v>0</v>
      </c>
      <c r="F169" s="48">
        <f>Curves!I170</f>
        <v>0.17</v>
      </c>
      <c r="G169" s="48">
        <v>0</v>
      </c>
      <c r="H169" s="48">
        <f>Curves!P170</f>
        <v>0.16500000000000001</v>
      </c>
      <c r="I169" s="48">
        <v>0</v>
      </c>
      <c r="J169" s="48">
        <f>Curves!L170</f>
        <v>0.19500000000000001</v>
      </c>
      <c r="K169" s="48">
        <v>0</v>
      </c>
      <c r="L169" s="48">
        <f>Curves!U170</f>
        <v>-0.03</v>
      </c>
      <c r="M169" s="48">
        <v>0</v>
      </c>
      <c r="N169" s="48">
        <f>Curves!V170</f>
        <v>2.5000000000000001E-2</v>
      </c>
      <c r="O169" s="48">
        <v>0</v>
      </c>
      <c r="P169" s="48">
        <f>Curves!W170</f>
        <v>0.17</v>
      </c>
      <c r="Q169" s="48">
        <v>0</v>
      </c>
      <c r="R169" s="48">
        <f>Curves!O170</f>
        <v>0.215</v>
      </c>
      <c r="S169" s="48">
        <v>0</v>
      </c>
      <c r="T169" s="48">
        <f>Curves!F170</f>
        <v>0.17</v>
      </c>
      <c r="U169" s="48">
        <v>0</v>
      </c>
      <c r="V169" s="48">
        <f>Curves!H170</f>
        <v>0.17</v>
      </c>
      <c r="W169" s="48">
        <v>0</v>
      </c>
      <c r="X169" s="48">
        <f>Curves!S170</f>
        <v>0.16500000000000001</v>
      </c>
      <c r="Y169" s="48">
        <v>0</v>
      </c>
      <c r="Z169" s="48">
        <f>Curves!K170</f>
        <v>0.17</v>
      </c>
      <c r="AA169" s="48">
        <v>0</v>
      </c>
      <c r="AB169" s="48">
        <f>Curves!G170</f>
        <v>0.13500000000000001</v>
      </c>
      <c r="AC169" s="48">
        <v>0</v>
      </c>
      <c r="AD169" s="48">
        <f>Curves!R170</f>
        <v>0.16500000000000001</v>
      </c>
      <c r="AE169" s="48">
        <v>5.0000000000000001E-3</v>
      </c>
      <c r="AF169" s="48">
        <f>Curves!N170</f>
        <v>0.19500000000000001</v>
      </c>
      <c r="AG169" s="48">
        <v>5.0000000000000001E-3</v>
      </c>
      <c r="AH169" s="48">
        <f>Curves!J170</f>
        <v>0.17</v>
      </c>
      <c r="AI169" s="48">
        <v>5.0000000000000001E-3</v>
      </c>
      <c r="AJ169" s="48">
        <f>Curves!E170</f>
        <v>0.17</v>
      </c>
      <c r="AK169" s="48">
        <f>Curves!M170</f>
        <v>0.19500000000000001</v>
      </c>
      <c r="AL169" s="48">
        <f>Curves!Q170</f>
        <v>0.16500000000000001</v>
      </c>
      <c r="AM169" s="48">
        <f>Curves!AC170</f>
        <v>0.20500000000000002</v>
      </c>
      <c r="AN169" s="48">
        <f>Curves!AQ170</f>
        <v>-5.0000000000000001E-3</v>
      </c>
      <c r="AO169" s="48">
        <f>Curves!AD170</f>
        <v>-0.65</v>
      </c>
      <c r="AP169" s="48">
        <f>Curves!AP170</f>
        <v>0.155</v>
      </c>
      <c r="AQ169" s="48">
        <f>Curves!AA170</f>
        <v>0.17</v>
      </c>
      <c r="AR169" s="48">
        <f>Curves!AG170</f>
        <v>0</v>
      </c>
      <c r="AS169" s="48">
        <f>Curves!Y170</f>
        <v>0.17</v>
      </c>
      <c r="AT169" s="48">
        <f>Curves!AJ170</f>
        <v>0</v>
      </c>
      <c r="AU169" s="48">
        <f>Curves!AB170</f>
        <v>0.20500000000000002</v>
      </c>
      <c r="AV169" s="48">
        <f>Curves!AH170</f>
        <v>0</v>
      </c>
      <c r="AW169" s="48">
        <f>Curves!Z170</f>
        <v>0.08</v>
      </c>
      <c r="AX169" s="48">
        <f>Curves!AI170</f>
        <v>5.0000000000000001E-3</v>
      </c>
      <c r="AY169" s="48">
        <f>Curves!Z170</f>
        <v>0.08</v>
      </c>
      <c r="AZ169" s="48">
        <f>Curves!AK170</f>
        <v>5.0000000000000001E-3</v>
      </c>
      <c r="BA169" s="48">
        <f>Curves!Z170</f>
        <v>0.08</v>
      </c>
      <c r="BB169" s="48">
        <f>Curves!AL170</f>
        <v>0.04</v>
      </c>
      <c r="BC169" s="48">
        <f>Curves!Z170</f>
        <v>0.08</v>
      </c>
      <c r="BD169" s="48">
        <f>Curves!AO170</f>
        <v>0</v>
      </c>
      <c r="BE169" s="48">
        <f>Curves!AC170</f>
        <v>0.20500000000000002</v>
      </c>
      <c r="BF169" s="48">
        <f>Curves!AR170</f>
        <v>0.04</v>
      </c>
      <c r="BG169" s="48">
        <f>Curves!Z170</f>
        <v>0.08</v>
      </c>
      <c r="BH169" s="48">
        <f>Curves!AM170</f>
        <v>0.01</v>
      </c>
      <c r="BI169" s="48">
        <f t="shared" si="26"/>
        <v>0.17</v>
      </c>
      <c r="BJ169" s="48">
        <f t="shared" si="27"/>
        <v>0</v>
      </c>
      <c r="BK169" s="48">
        <v>0</v>
      </c>
      <c r="BL169" s="48">
        <f t="shared" si="28"/>
        <v>0.17</v>
      </c>
      <c r="BM169" s="48">
        <v>0</v>
      </c>
      <c r="BN169" s="48">
        <f t="shared" si="29"/>
        <v>0.215</v>
      </c>
      <c r="BO169" s="48">
        <f t="shared" si="30"/>
        <v>0.01</v>
      </c>
      <c r="BP169" s="48">
        <v>0</v>
      </c>
      <c r="BQ169" s="48">
        <f t="shared" si="31"/>
        <v>0.17</v>
      </c>
      <c r="BR169" s="48">
        <f t="shared" si="32"/>
        <v>0.17</v>
      </c>
      <c r="BS169" s="48">
        <f t="shared" si="33"/>
        <v>0.17</v>
      </c>
      <c r="BT169" s="48">
        <f>Curves!AE170</f>
        <v>0</v>
      </c>
      <c r="BU169" s="48">
        <v>0</v>
      </c>
      <c r="BV169" s="48">
        <f t="shared" si="34"/>
        <v>0.08</v>
      </c>
      <c r="BW169" s="48">
        <f>Curves!AN170</f>
        <v>0</v>
      </c>
      <c r="BX169" s="48">
        <f t="shared" si="35"/>
        <v>0.17</v>
      </c>
      <c r="BY169" s="48">
        <f>Curves!AS170</f>
        <v>0</v>
      </c>
      <c r="BZ169" s="48">
        <f t="shared" si="37"/>
        <v>0.08</v>
      </c>
      <c r="CA169" s="48">
        <f t="shared" si="38"/>
        <v>0.04</v>
      </c>
      <c r="CB169" s="48"/>
      <c r="CC169" s="48"/>
      <c r="CD169" s="49"/>
      <c r="CE169" s="48"/>
      <c r="CF169" s="49"/>
      <c r="CG169" s="48"/>
      <c r="CH169" s="48"/>
      <c r="CI169" s="48"/>
      <c r="CJ169" s="48"/>
      <c r="CK169" s="48"/>
    </row>
    <row r="170" spans="1:89">
      <c r="A170">
        <v>0.3574024641798797</v>
      </c>
      <c r="B170" t="str">
        <f t="shared" si="36"/>
        <v>0.1700.1700.16500.1950-0.0300.02500.1700.21500.1700.1700.16500.1700.13500.1650.0050.1950.0050.170.0050.170.1950.1650.205-0.005-0.650.1550.1700.1700.20500.080.0050.080.0050.080.040.0800.2050.040.080.01250.17000.1700.2150.0100.170.170.17000.0800.1700.080.04</v>
      </c>
      <c r="C170" s="21">
        <v>41852</v>
      </c>
      <c r="D170" s="48">
        <f>Curves!D171</f>
        <v>0.17</v>
      </c>
      <c r="E170" s="48">
        <v>0</v>
      </c>
      <c r="F170" s="48">
        <f>Curves!I171</f>
        <v>0.17</v>
      </c>
      <c r="G170" s="48">
        <v>0</v>
      </c>
      <c r="H170" s="48">
        <f>Curves!P171</f>
        <v>0.16500000000000001</v>
      </c>
      <c r="I170" s="48">
        <v>0</v>
      </c>
      <c r="J170" s="48">
        <f>Curves!L171</f>
        <v>0.19500000000000001</v>
      </c>
      <c r="K170" s="48">
        <v>0</v>
      </c>
      <c r="L170" s="48">
        <f>Curves!U171</f>
        <v>-0.03</v>
      </c>
      <c r="M170" s="48">
        <v>0</v>
      </c>
      <c r="N170" s="48">
        <f>Curves!V171</f>
        <v>2.5000000000000001E-2</v>
      </c>
      <c r="O170" s="48">
        <v>0</v>
      </c>
      <c r="P170" s="48">
        <f>Curves!W171</f>
        <v>0.17</v>
      </c>
      <c r="Q170" s="48">
        <v>0</v>
      </c>
      <c r="R170" s="48">
        <f>Curves!O171</f>
        <v>0.215</v>
      </c>
      <c r="S170" s="48">
        <v>0</v>
      </c>
      <c r="T170" s="48">
        <f>Curves!F171</f>
        <v>0.17</v>
      </c>
      <c r="U170" s="48">
        <v>0</v>
      </c>
      <c r="V170" s="48">
        <f>Curves!H171</f>
        <v>0.17</v>
      </c>
      <c r="W170" s="48">
        <v>0</v>
      </c>
      <c r="X170" s="48">
        <f>Curves!S171</f>
        <v>0.16500000000000001</v>
      </c>
      <c r="Y170" s="48">
        <v>0</v>
      </c>
      <c r="Z170" s="48">
        <f>Curves!K171</f>
        <v>0.17</v>
      </c>
      <c r="AA170" s="48">
        <v>0</v>
      </c>
      <c r="AB170" s="48">
        <f>Curves!G171</f>
        <v>0.13500000000000001</v>
      </c>
      <c r="AC170" s="48">
        <v>0</v>
      </c>
      <c r="AD170" s="48">
        <f>Curves!R171</f>
        <v>0.16500000000000001</v>
      </c>
      <c r="AE170" s="48">
        <v>5.0000000000000001E-3</v>
      </c>
      <c r="AF170" s="48">
        <f>Curves!N171</f>
        <v>0.19500000000000001</v>
      </c>
      <c r="AG170" s="48">
        <v>5.0000000000000001E-3</v>
      </c>
      <c r="AH170" s="48">
        <f>Curves!J171</f>
        <v>0.17</v>
      </c>
      <c r="AI170" s="48">
        <v>5.0000000000000001E-3</v>
      </c>
      <c r="AJ170" s="48">
        <f>Curves!E171</f>
        <v>0.17</v>
      </c>
      <c r="AK170" s="48">
        <f>Curves!M171</f>
        <v>0.19500000000000001</v>
      </c>
      <c r="AL170" s="48">
        <f>Curves!Q171</f>
        <v>0.16500000000000001</v>
      </c>
      <c r="AM170" s="48">
        <f>Curves!AC171</f>
        <v>0.20500000000000002</v>
      </c>
      <c r="AN170" s="48">
        <f>Curves!AQ171</f>
        <v>-5.0000000000000001E-3</v>
      </c>
      <c r="AO170" s="48">
        <f>Curves!AD171</f>
        <v>-0.65</v>
      </c>
      <c r="AP170" s="48">
        <f>Curves!AP171</f>
        <v>0.155</v>
      </c>
      <c r="AQ170" s="48">
        <f>Curves!AA171</f>
        <v>0.17</v>
      </c>
      <c r="AR170" s="48">
        <f>Curves!AG171</f>
        <v>0</v>
      </c>
      <c r="AS170" s="48">
        <f>Curves!Y171</f>
        <v>0.17</v>
      </c>
      <c r="AT170" s="48">
        <f>Curves!AJ171</f>
        <v>0</v>
      </c>
      <c r="AU170" s="48">
        <f>Curves!AB171</f>
        <v>0.20500000000000002</v>
      </c>
      <c r="AV170" s="48">
        <f>Curves!AH171</f>
        <v>0</v>
      </c>
      <c r="AW170" s="48">
        <f>Curves!Z171</f>
        <v>0.08</v>
      </c>
      <c r="AX170" s="48">
        <f>Curves!AI171</f>
        <v>5.0000000000000001E-3</v>
      </c>
      <c r="AY170" s="48">
        <f>Curves!Z171</f>
        <v>0.08</v>
      </c>
      <c r="AZ170" s="48">
        <f>Curves!AK171</f>
        <v>5.0000000000000001E-3</v>
      </c>
      <c r="BA170" s="48">
        <f>Curves!Z171</f>
        <v>0.08</v>
      </c>
      <c r="BB170" s="48">
        <f>Curves!AL171</f>
        <v>0.04</v>
      </c>
      <c r="BC170" s="48">
        <f>Curves!Z171</f>
        <v>0.08</v>
      </c>
      <c r="BD170" s="48">
        <f>Curves!AO171</f>
        <v>0</v>
      </c>
      <c r="BE170" s="48">
        <f>Curves!AC171</f>
        <v>0.20500000000000002</v>
      </c>
      <c r="BF170" s="48">
        <f>Curves!AR171</f>
        <v>0.04</v>
      </c>
      <c r="BG170" s="48">
        <f>Curves!Z171</f>
        <v>0.08</v>
      </c>
      <c r="BH170" s="48">
        <f>Curves!AM171</f>
        <v>1.2500000000000001E-2</v>
      </c>
      <c r="BI170" s="48">
        <f t="shared" si="26"/>
        <v>0.17</v>
      </c>
      <c r="BJ170" s="48">
        <f t="shared" si="27"/>
        <v>0</v>
      </c>
      <c r="BK170" s="48">
        <v>0</v>
      </c>
      <c r="BL170" s="48">
        <f t="shared" si="28"/>
        <v>0.17</v>
      </c>
      <c r="BM170" s="48">
        <v>0</v>
      </c>
      <c r="BN170" s="48">
        <f t="shared" si="29"/>
        <v>0.215</v>
      </c>
      <c r="BO170" s="48">
        <f t="shared" si="30"/>
        <v>0.01</v>
      </c>
      <c r="BP170" s="48">
        <v>0</v>
      </c>
      <c r="BQ170" s="48">
        <f t="shared" si="31"/>
        <v>0.17</v>
      </c>
      <c r="BR170" s="48">
        <f t="shared" si="32"/>
        <v>0.17</v>
      </c>
      <c r="BS170" s="48">
        <f t="shared" si="33"/>
        <v>0.17</v>
      </c>
      <c r="BT170" s="48">
        <f>Curves!AE171</f>
        <v>0</v>
      </c>
      <c r="BU170" s="48">
        <v>0</v>
      </c>
      <c r="BV170" s="48">
        <f t="shared" si="34"/>
        <v>0.08</v>
      </c>
      <c r="BW170" s="48">
        <f>Curves!AN171</f>
        <v>0</v>
      </c>
      <c r="BX170" s="48">
        <f t="shared" si="35"/>
        <v>0.17</v>
      </c>
      <c r="BY170" s="48">
        <f>Curves!AS171</f>
        <v>0</v>
      </c>
      <c r="BZ170" s="48">
        <f t="shared" si="37"/>
        <v>0.08</v>
      </c>
      <c r="CA170" s="48">
        <f t="shared" si="38"/>
        <v>0.04</v>
      </c>
      <c r="CB170" s="48"/>
      <c r="CC170" s="48"/>
      <c r="CD170" s="49"/>
      <c r="CE170" s="48"/>
      <c r="CF170" s="49"/>
      <c r="CG170" s="48"/>
      <c r="CH170" s="48"/>
      <c r="CI170" s="48"/>
      <c r="CJ170" s="48"/>
      <c r="CK170" s="48"/>
    </row>
    <row r="171" spans="1:89">
      <c r="A171">
        <v>0.3551885195403407</v>
      </c>
      <c r="B171" t="str">
        <f t="shared" si="36"/>
        <v>0.1900.1900.18500.2150-0.0100.04500.1900.23500.1900.1900.18500.1900.15500.1850.0050.2150.0050.190.0050.190.2150.1850.225-0.005-0.650.1550.1900.1900.22500.10.0050.10.0050.10.040.100.2250.040.10.01250.19000.1900.2350.0100.190.190.19000.100.1900.10.04</v>
      </c>
      <c r="C171" s="21">
        <v>41883</v>
      </c>
      <c r="D171" s="48">
        <f>Curves!D172</f>
        <v>0.19</v>
      </c>
      <c r="E171" s="48">
        <v>0</v>
      </c>
      <c r="F171" s="48">
        <f>Curves!I172</f>
        <v>0.19</v>
      </c>
      <c r="G171" s="48">
        <v>0</v>
      </c>
      <c r="H171" s="48">
        <f>Curves!P172</f>
        <v>0.185</v>
      </c>
      <c r="I171" s="48">
        <v>0</v>
      </c>
      <c r="J171" s="48">
        <f>Curves!L172</f>
        <v>0.215</v>
      </c>
      <c r="K171" s="48">
        <v>0</v>
      </c>
      <c r="L171" s="48">
        <f>Curves!U172</f>
        <v>-1.0000000000000009E-2</v>
      </c>
      <c r="M171" s="48">
        <v>0</v>
      </c>
      <c r="N171" s="48">
        <f>Curves!V172</f>
        <v>4.4999999999999991E-2</v>
      </c>
      <c r="O171" s="48">
        <v>0</v>
      </c>
      <c r="P171" s="48">
        <f>Curves!W172</f>
        <v>0.19</v>
      </c>
      <c r="Q171" s="48">
        <v>0</v>
      </c>
      <c r="R171" s="48">
        <f>Curves!O172</f>
        <v>0.23499999999999999</v>
      </c>
      <c r="S171" s="48">
        <v>0</v>
      </c>
      <c r="T171" s="48">
        <f>Curves!F172</f>
        <v>0.19</v>
      </c>
      <c r="U171" s="48">
        <v>0</v>
      </c>
      <c r="V171" s="48">
        <f>Curves!H172</f>
        <v>0.19</v>
      </c>
      <c r="W171" s="48">
        <v>0</v>
      </c>
      <c r="X171" s="48">
        <f>Curves!S172</f>
        <v>0.185</v>
      </c>
      <c r="Y171" s="48">
        <v>0</v>
      </c>
      <c r="Z171" s="48">
        <f>Curves!K172</f>
        <v>0.19</v>
      </c>
      <c r="AA171" s="48">
        <v>0</v>
      </c>
      <c r="AB171" s="48">
        <f>Curves!G172</f>
        <v>0.155</v>
      </c>
      <c r="AC171" s="48">
        <v>0</v>
      </c>
      <c r="AD171" s="48">
        <f>Curves!R172</f>
        <v>0.185</v>
      </c>
      <c r="AE171" s="48">
        <v>5.0000000000000001E-3</v>
      </c>
      <c r="AF171" s="48">
        <f>Curves!N172</f>
        <v>0.215</v>
      </c>
      <c r="AG171" s="48">
        <v>5.0000000000000001E-3</v>
      </c>
      <c r="AH171" s="48">
        <f>Curves!J172</f>
        <v>0.19</v>
      </c>
      <c r="AI171" s="48">
        <v>5.0000000000000001E-3</v>
      </c>
      <c r="AJ171" s="48">
        <f>Curves!E172</f>
        <v>0.19</v>
      </c>
      <c r="AK171" s="48">
        <f>Curves!M172</f>
        <v>0.215</v>
      </c>
      <c r="AL171" s="48">
        <f>Curves!Q172</f>
        <v>0.185</v>
      </c>
      <c r="AM171" s="48">
        <f>Curves!AC172</f>
        <v>0.22500000000000001</v>
      </c>
      <c r="AN171" s="48">
        <f>Curves!AQ172</f>
        <v>-5.0000000000000001E-3</v>
      </c>
      <c r="AO171" s="48">
        <f>Curves!AD172</f>
        <v>-0.65</v>
      </c>
      <c r="AP171" s="48">
        <f>Curves!AP172</f>
        <v>0.155</v>
      </c>
      <c r="AQ171" s="48">
        <f>Curves!AA172</f>
        <v>0.19</v>
      </c>
      <c r="AR171" s="48">
        <f>Curves!AG172</f>
        <v>0</v>
      </c>
      <c r="AS171" s="48">
        <f>Curves!Y172</f>
        <v>0.19</v>
      </c>
      <c r="AT171" s="48">
        <f>Curves!AJ172</f>
        <v>0</v>
      </c>
      <c r="AU171" s="48">
        <f>Curves!AB172</f>
        <v>0.22500000000000001</v>
      </c>
      <c r="AV171" s="48">
        <f>Curves!AH172</f>
        <v>0</v>
      </c>
      <c r="AW171" s="48">
        <f>Curves!Z172</f>
        <v>0.1</v>
      </c>
      <c r="AX171" s="48">
        <f>Curves!AI172</f>
        <v>5.0000000000000001E-3</v>
      </c>
      <c r="AY171" s="48">
        <f>Curves!Z172</f>
        <v>0.1</v>
      </c>
      <c r="AZ171" s="48">
        <f>Curves!AK172</f>
        <v>5.0000000000000001E-3</v>
      </c>
      <c r="BA171" s="48">
        <f>Curves!Z172</f>
        <v>0.1</v>
      </c>
      <c r="BB171" s="48">
        <f>Curves!AL172</f>
        <v>0.04</v>
      </c>
      <c r="BC171" s="48">
        <f>Curves!Z172</f>
        <v>0.1</v>
      </c>
      <c r="BD171" s="48">
        <f>Curves!AO172</f>
        <v>0</v>
      </c>
      <c r="BE171" s="48">
        <f>Curves!AC172</f>
        <v>0.22500000000000001</v>
      </c>
      <c r="BF171" s="48">
        <f>Curves!AR172</f>
        <v>0.04</v>
      </c>
      <c r="BG171" s="48">
        <f>Curves!Z172</f>
        <v>0.1</v>
      </c>
      <c r="BH171" s="48">
        <f>Curves!AM172</f>
        <v>1.2500000000000001E-2</v>
      </c>
      <c r="BI171" s="48">
        <f t="shared" si="26"/>
        <v>0.19</v>
      </c>
      <c r="BJ171" s="48">
        <f t="shared" si="27"/>
        <v>0</v>
      </c>
      <c r="BK171" s="48">
        <v>0</v>
      </c>
      <c r="BL171" s="48">
        <f t="shared" si="28"/>
        <v>0.19</v>
      </c>
      <c r="BM171" s="48">
        <v>0</v>
      </c>
      <c r="BN171" s="48">
        <f t="shared" si="29"/>
        <v>0.23499999999999999</v>
      </c>
      <c r="BO171" s="48">
        <f t="shared" si="30"/>
        <v>0.01</v>
      </c>
      <c r="BP171" s="48">
        <v>0</v>
      </c>
      <c r="BQ171" s="48">
        <f t="shared" si="31"/>
        <v>0.19</v>
      </c>
      <c r="BR171" s="48">
        <f t="shared" si="32"/>
        <v>0.19</v>
      </c>
      <c r="BS171" s="48">
        <f t="shared" si="33"/>
        <v>0.19</v>
      </c>
      <c r="BT171" s="48">
        <f>Curves!AE172</f>
        <v>0</v>
      </c>
      <c r="BU171" s="48">
        <v>0</v>
      </c>
      <c r="BV171" s="48">
        <f t="shared" si="34"/>
        <v>0.1</v>
      </c>
      <c r="BW171" s="48">
        <f>Curves!AN172</f>
        <v>0</v>
      </c>
      <c r="BX171" s="48">
        <f t="shared" si="35"/>
        <v>0.19</v>
      </c>
      <c r="BY171" s="48">
        <f>Curves!AS172</f>
        <v>0</v>
      </c>
      <c r="BZ171" s="48">
        <f t="shared" si="37"/>
        <v>0.1</v>
      </c>
      <c r="CA171" s="48">
        <f t="shared" si="38"/>
        <v>0.04</v>
      </c>
      <c r="CB171" s="48"/>
      <c r="CC171" s="48"/>
      <c r="CD171" s="49"/>
      <c r="CE171" s="48"/>
      <c r="CF171" s="49"/>
      <c r="CG171" s="48"/>
      <c r="CH171" s="48"/>
      <c r="CI171" s="48"/>
      <c r="CJ171" s="48"/>
      <c r="CK171" s="48"/>
    </row>
    <row r="172" spans="1:89">
      <c r="A172">
        <v>0.35305885900248024</v>
      </c>
      <c r="B172" t="str">
        <f t="shared" si="36"/>
        <v>0.200.200.19500.2250000.05500.200.24500.200.200.19500.200.16500.1950.0050.2250.0050.20.0050.20.2250.1950.235-0.005-0.650.1550.200.200.23500.110.0050.110.0050.110.040.1100.2350.040.110.01250.2000.200.2450.0100.20.20.2000.1100.200.110.04</v>
      </c>
      <c r="C172" s="21">
        <v>41913</v>
      </c>
      <c r="D172" s="48">
        <f>Curves!D173</f>
        <v>0.2</v>
      </c>
      <c r="E172" s="48">
        <v>0</v>
      </c>
      <c r="F172" s="48">
        <f>Curves!I173</f>
        <v>0.2</v>
      </c>
      <c r="G172" s="48">
        <v>0</v>
      </c>
      <c r="H172" s="48">
        <f>Curves!P173</f>
        <v>0.19500000000000001</v>
      </c>
      <c r="I172" s="48">
        <v>0</v>
      </c>
      <c r="J172" s="48">
        <f>Curves!L173</f>
        <v>0.22500000000000001</v>
      </c>
      <c r="K172" s="48">
        <v>0</v>
      </c>
      <c r="L172" s="48">
        <f>Curves!U173</f>
        <v>0</v>
      </c>
      <c r="M172" s="48">
        <v>0</v>
      </c>
      <c r="N172" s="48">
        <f>Curves!V173</f>
        <v>5.5E-2</v>
      </c>
      <c r="O172" s="48">
        <v>0</v>
      </c>
      <c r="P172" s="48">
        <f>Curves!W173</f>
        <v>0.2</v>
      </c>
      <c r="Q172" s="48">
        <v>0</v>
      </c>
      <c r="R172" s="48">
        <f>Curves!O173</f>
        <v>0.245</v>
      </c>
      <c r="S172" s="48">
        <v>0</v>
      </c>
      <c r="T172" s="48">
        <f>Curves!F173</f>
        <v>0.2</v>
      </c>
      <c r="U172" s="48">
        <v>0</v>
      </c>
      <c r="V172" s="48">
        <f>Curves!H173</f>
        <v>0.2</v>
      </c>
      <c r="W172" s="48">
        <v>0</v>
      </c>
      <c r="X172" s="48">
        <f>Curves!S173</f>
        <v>0.19500000000000001</v>
      </c>
      <c r="Y172" s="48">
        <v>0</v>
      </c>
      <c r="Z172" s="48">
        <f>Curves!K173</f>
        <v>0.2</v>
      </c>
      <c r="AA172" s="48">
        <v>0</v>
      </c>
      <c r="AB172" s="48">
        <f>Curves!G173</f>
        <v>0.16500000000000001</v>
      </c>
      <c r="AC172" s="48">
        <v>0</v>
      </c>
      <c r="AD172" s="48">
        <f>Curves!R173</f>
        <v>0.19500000000000001</v>
      </c>
      <c r="AE172" s="48">
        <v>5.0000000000000001E-3</v>
      </c>
      <c r="AF172" s="48">
        <f>Curves!N173</f>
        <v>0.22500000000000001</v>
      </c>
      <c r="AG172" s="48">
        <v>5.0000000000000001E-3</v>
      </c>
      <c r="AH172" s="48">
        <f>Curves!J173</f>
        <v>0.2</v>
      </c>
      <c r="AI172" s="48">
        <v>5.0000000000000001E-3</v>
      </c>
      <c r="AJ172" s="48">
        <f>Curves!E173</f>
        <v>0.2</v>
      </c>
      <c r="AK172" s="48">
        <f>Curves!M173</f>
        <v>0.22500000000000001</v>
      </c>
      <c r="AL172" s="48">
        <f>Curves!Q173</f>
        <v>0.19500000000000001</v>
      </c>
      <c r="AM172" s="48">
        <f>Curves!AC173</f>
        <v>0.23500000000000001</v>
      </c>
      <c r="AN172" s="48">
        <f>Curves!AQ173</f>
        <v>-5.0000000000000001E-3</v>
      </c>
      <c r="AO172" s="48">
        <f>Curves!AD173</f>
        <v>-0.65</v>
      </c>
      <c r="AP172" s="48">
        <f>Curves!AP173</f>
        <v>0.155</v>
      </c>
      <c r="AQ172" s="48">
        <f>Curves!AA173</f>
        <v>0.2</v>
      </c>
      <c r="AR172" s="48">
        <f>Curves!AG173</f>
        <v>0</v>
      </c>
      <c r="AS172" s="48">
        <f>Curves!Y173</f>
        <v>0.2</v>
      </c>
      <c r="AT172" s="48">
        <f>Curves!AJ173</f>
        <v>0</v>
      </c>
      <c r="AU172" s="48">
        <f>Curves!AB173</f>
        <v>0.23500000000000001</v>
      </c>
      <c r="AV172" s="48">
        <f>Curves!AH173</f>
        <v>0</v>
      </c>
      <c r="AW172" s="48">
        <f>Curves!Z173</f>
        <v>0.11</v>
      </c>
      <c r="AX172" s="48">
        <f>Curves!AI173</f>
        <v>5.0000000000000001E-3</v>
      </c>
      <c r="AY172" s="48">
        <f>Curves!Z173</f>
        <v>0.11</v>
      </c>
      <c r="AZ172" s="48">
        <f>Curves!AK173</f>
        <v>5.0000000000000001E-3</v>
      </c>
      <c r="BA172" s="48">
        <f>Curves!Z173</f>
        <v>0.11</v>
      </c>
      <c r="BB172" s="48">
        <f>Curves!AL173</f>
        <v>0.04</v>
      </c>
      <c r="BC172" s="48">
        <f>Curves!Z173</f>
        <v>0.11</v>
      </c>
      <c r="BD172" s="48">
        <f>Curves!AO173</f>
        <v>0</v>
      </c>
      <c r="BE172" s="48">
        <f>Curves!AC173</f>
        <v>0.23500000000000001</v>
      </c>
      <c r="BF172" s="48">
        <f>Curves!AR173</f>
        <v>0.04</v>
      </c>
      <c r="BG172" s="48">
        <f>Curves!Z173</f>
        <v>0.11</v>
      </c>
      <c r="BH172" s="48">
        <f>Curves!AM173</f>
        <v>1.2500000000000001E-2</v>
      </c>
      <c r="BI172" s="48">
        <f t="shared" si="26"/>
        <v>0.2</v>
      </c>
      <c r="BJ172" s="48">
        <f t="shared" si="27"/>
        <v>0</v>
      </c>
      <c r="BK172" s="48">
        <v>0</v>
      </c>
      <c r="BL172" s="48">
        <f t="shared" si="28"/>
        <v>0.2</v>
      </c>
      <c r="BM172" s="48">
        <v>0</v>
      </c>
      <c r="BN172" s="48">
        <f t="shared" si="29"/>
        <v>0.245</v>
      </c>
      <c r="BO172" s="48">
        <f t="shared" si="30"/>
        <v>0.01</v>
      </c>
      <c r="BP172" s="48">
        <v>0</v>
      </c>
      <c r="BQ172" s="48">
        <f t="shared" si="31"/>
        <v>0.2</v>
      </c>
      <c r="BR172" s="48">
        <f t="shared" si="32"/>
        <v>0.2</v>
      </c>
      <c r="BS172" s="48">
        <f t="shared" si="33"/>
        <v>0.2</v>
      </c>
      <c r="BT172" s="48">
        <f>Curves!AE173</f>
        <v>0</v>
      </c>
      <c r="BU172" s="48">
        <v>0</v>
      </c>
      <c r="BV172" s="48">
        <f t="shared" si="34"/>
        <v>0.11</v>
      </c>
      <c r="BW172" s="48">
        <f>Curves!AN173</f>
        <v>0</v>
      </c>
      <c r="BX172" s="48">
        <f t="shared" si="35"/>
        <v>0.2</v>
      </c>
      <c r="BY172" s="48">
        <f>Curves!AS173</f>
        <v>0</v>
      </c>
      <c r="BZ172" s="48">
        <f t="shared" si="37"/>
        <v>0.11</v>
      </c>
      <c r="CA172" s="48">
        <f t="shared" si="38"/>
        <v>0.04</v>
      </c>
      <c r="CB172" s="48"/>
      <c r="CC172" s="48"/>
      <c r="CD172" s="49"/>
      <c r="CE172" s="48"/>
      <c r="CF172" s="49"/>
      <c r="CG172" s="48"/>
      <c r="CH172" s="48"/>
      <c r="CI172" s="48"/>
      <c r="CJ172" s="48"/>
      <c r="CK172" s="48"/>
    </row>
    <row r="173" spans="1:89">
      <c r="A173">
        <v>0.350871426156461</v>
      </c>
      <c r="B173" t="str">
        <f t="shared" si="36"/>
        <v>0000000000000000000000000000.00500.00500.0050000.0350.015-0.50.15500000.035000.0200.0200.05000.0350.05500.0250000000.01000000000000.05</v>
      </c>
      <c r="C173" s="21">
        <v>41944</v>
      </c>
      <c r="D173" s="48">
        <f>Curves!D174</f>
        <v>0</v>
      </c>
      <c r="E173" s="48">
        <v>0</v>
      </c>
      <c r="F173" s="48">
        <f>Curves!I174</f>
        <v>0</v>
      </c>
      <c r="G173" s="48">
        <v>0</v>
      </c>
      <c r="H173" s="48">
        <f>Curves!P174</f>
        <v>0</v>
      </c>
      <c r="I173" s="48">
        <v>0</v>
      </c>
      <c r="J173" s="48">
        <f>Curves!L174</f>
        <v>0</v>
      </c>
      <c r="K173" s="48">
        <v>0</v>
      </c>
      <c r="L173" s="48">
        <f>Curves!U174</f>
        <v>0</v>
      </c>
      <c r="M173" s="48">
        <v>0</v>
      </c>
      <c r="N173" s="48">
        <f>Curves!V174</f>
        <v>0</v>
      </c>
      <c r="O173" s="48">
        <v>0</v>
      </c>
      <c r="P173" s="48">
        <f>Curves!W174</f>
        <v>0</v>
      </c>
      <c r="Q173" s="48">
        <v>0</v>
      </c>
      <c r="R173" s="48">
        <f>Curves!O174</f>
        <v>0</v>
      </c>
      <c r="S173" s="48">
        <v>0</v>
      </c>
      <c r="T173" s="48">
        <f>Curves!F174</f>
        <v>0</v>
      </c>
      <c r="U173" s="48">
        <v>0</v>
      </c>
      <c r="V173" s="48">
        <f>Curves!H174</f>
        <v>0</v>
      </c>
      <c r="W173" s="48">
        <v>0</v>
      </c>
      <c r="X173" s="48">
        <f>Curves!S174</f>
        <v>0</v>
      </c>
      <c r="Y173" s="48">
        <v>0</v>
      </c>
      <c r="Z173" s="48">
        <f>Curves!K174</f>
        <v>0</v>
      </c>
      <c r="AA173" s="48">
        <v>0</v>
      </c>
      <c r="AB173" s="48">
        <f>Curves!G174</f>
        <v>0</v>
      </c>
      <c r="AC173" s="48">
        <v>0</v>
      </c>
      <c r="AD173" s="48">
        <f>Curves!R174</f>
        <v>0</v>
      </c>
      <c r="AE173" s="48">
        <v>5.0000000000000001E-3</v>
      </c>
      <c r="AF173" s="48">
        <f>Curves!N174</f>
        <v>0</v>
      </c>
      <c r="AG173" s="48">
        <v>5.0000000000000001E-3</v>
      </c>
      <c r="AH173" s="48">
        <f>Curves!J174</f>
        <v>0</v>
      </c>
      <c r="AI173" s="48">
        <v>5.0000000000000001E-3</v>
      </c>
      <c r="AJ173" s="48">
        <f>Curves!E174</f>
        <v>0</v>
      </c>
      <c r="AK173" s="48">
        <f>Curves!M174</f>
        <v>0</v>
      </c>
      <c r="AL173" s="48">
        <f>Curves!Q174</f>
        <v>0</v>
      </c>
      <c r="AM173" s="48">
        <f>Curves!AC174</f>
        <v>3.5000000000000003E-2</v>
      </c>
      <c r="AN173" s="48">
        <f>Curves!AQ174</f>
        <v>1.4999999999999999E-2</v>
      </c>
      <c r="AO173" s="48">
        <f>Curves!AD174</f>
        <v>-0.5</v>
      </c>
      <c r="AP173" s="48">
        <f>Curves!AP174</f>
        <v>0.155</v>
      </c>
      <c r="AQ173" s="48">
        <f>Curves!AA174</f>
        <v>0</v>
      </c>
      <c r="AR173" s="48">
        <f>Curves!AG174</f>
        <v>0</v>
      </c>
      <c r="AS173" s="48">
        <f>Curves!Y174</f>
        <v>0</v>
      </c>
      <c r="AT173" s="48">
        <f>Curves!AJ174</f>
        <v>0</v>
      </c>
      <c r="AU173" s="48">
        <f>Curves!AB174</f>
        <v>3.5000000000000003E-2</v>
      </c>
      <c r="AV173" s="48">
        <f>Curves!AH174</f>
        <v>0</v>
      </c>
      <c r="AW173" s="48">
        <f>Curves!Z174</f>
        <v>0</v>
      </c>
      <c r="AX173" s="48">
        <f>Curves!AI174</f>
        <v>0.02</v>
      </c>
      <c r="AY173" s="48">
        <f>Curves!Z174</f>
        <v>0</v>
      </c>
      <c r="AZ173" s="48">
        <f>Curves!AK174</f>
        <v>0.02</v>
      </c>
      <c r="BA173" s="48">
        <f>Curves!Z174</f>
        <v>0</v>
      </c>
      <c r="BB173" s="48">
        <f>Curves!AL174</f>
        <v>0.05</v>
      </c>
      <c r="BC173" s="48">
        <f>Curves!Z174</f>
        <v>0</v>
      </c>
      <c r="BD173" s="48">
        <f>Curves!AO174</f>
        <v>0</v>
      </c>
      <c r="BE173" s="48">
        <f>Curves!AC174</f>
        <v>3.5000000000000003E-2</v>
      </c>
      <c r="BF173" s="48">
        <f>Curves!AR174</f>
        <v>5.5E-2</v>
      </c>
      <c r="BG173" s="48">
        <f>Curves!Z174</f>
        <v>0</v>
      </c>
      <c r="BH173" s="48">
        <f>Curves!AM174</f>
        <v>2.5000000000000001E-2</v>
      </c>
      <c r="BI173" s="48">
        <f t="shared" si="26"/>
        <v>0</v>
      </c>
      <c r="BJ173" s="48">
        <f t="shared" si="27"/>
        <v>0</v>
      </c>
      <c r="BK173" s="48">
        <v>0</v>
      </c>
      <c r="BL173" s="48">
        <f t="shared" si="28"/>
        <v>0</v>
      </c>
      <c r="BM173" s="48">
        <v>0</v>
      </c>
      <c r="BN173" s="48">
        <f t="shared" si="29"/>
        <v>0</v>
      </c>
      <c r="BO173" s="48">
        <f t="shared" si="30"/>
        <v>0.01</v>
      </c>
      <c r="BP173" s="48">
        <v>0</v>
      </c>
      <c r="BQ173" s="48">
        <f t="shared" si="31"/>
        <v>0</v>
      </c>
      <c r="BR173" s="48">
        <f t="shared" si="32"/>
        <v>0</v>
      </c>
      <c r="BS173" s="48">
        <f t="shared" si="33"/>
        <v>0</v>
      </c>
      <c r="BT173" s="48">
        <f>Curves!AE174</f>
        <v>0</v>
      </c>
      <c r="BU173" s="48">
        <v>0</v>
      </c>
      <c r="BV173" s="48">
        <f t="shared" si="34"/>
        <v>0</v>
      </c>
      <c r="BW173" s="48">
        <f>Curves!AN174</f>
        <v>0</v>
      </c>
      <c r="BX173" s="48">
        <f t="shared" si="35"/>
        <v>0</v>
      </c>
      <c r="BY173" s="48">
        <f>Curves!AS174</f>
        <v>0</v>
      </c>
      <c r="BZ173" s="48">
        <f t="shared" si="37"/>
        <v>0</v>
      </c>
      <c r="CA173" s="48">
        <f t="shared" si="38"/>
        <v>0.05</v>
      </c>
      <c r="CB173" s="48"/>
      <c r="CC173" s="48"/>
      <c r="CD173" s="49"/>
      <c r="CE173" s="48"/>
      <c r="CF173" s="49"/>
      <c r="CG173" s="48"/>
      <c r="CH173" s="48"/>
      <c r="CI173" s="48"/>
      <c r="CJ173" s="48"/>
      <c r="CK173" s="48"/>
    </row>
    <row r="174" spans="1:89">
      <c r="A174">
        <v>0.34876727048260708</v>
      </c>
      <c r="B174" t="str">
        <f t="shared" si="36"/>
        <v>0000000000000000000000000000.00500.00500.0050000.0350.015-0.50.15500000.035000.0200.0200.05000.0350.05500.02750000000.01000000000000.05</v>
      </c>
      <c r="C174" s="21">
        <v>41974</v>
      </c>
      <c r="D174" s="48">
        <f>Curves!D175</f>
        <v>0</v>
      </c>
      <c r="E174" s="48">
        <v>0</v>
      </c>
      <c r="F174" s="48">
        <f>Curves!I175</f>
        <v>0</v>
      </c>
      <c r="G174" s="48">
        <v>0</v>
      </c>
      <c r="H174" s="48">
        <f>Curves!P175</f>
        <v>0</v>
      </c>
      <c r="I174" s="48">
        <v>0</v>
      </c>
      <c r="J174" s="48">
        <f>Curves!L175</f>
        <v>0</v>
      </c>
      <c r="K174" s="48">
        <v>0</v>
      </c>
      <c r="L174" s="48">
        <f>Curves!U175</f>
        <v>0</v>
      </c>
      <c r="M174" s="48">
        <v>0</v>
      </c>
      <c r="N174" s="48">
        <f>Curves!V175</f>
        <v>0</v>
      </c>
      <c r="O174" s="48">
        <v>0</v>
      </c>
      <c r="P174" s="48">
        <f>Curves!W175</f>
        <v>0</v>
      </c>
      <c r="Q174" s="48">
        <v>0</v>
      </c>
      <c r="R174" s="48">
        <f>Curves!O175</f>
        <v>0</v>
      </c>
      <c r="S174" s="48">
        <v>0</v>
      </c>
      <c r="T174" s="48">
        <f>Curves!F175</f>
        <v>0</v>
      </c>
      <c r="U174" s="48">
        <v>0</v>
      </c>
      <c r="V174" s="48">
        <f>Curves!H175</f>
        <v>0</v>
      </c>
      <c r="W174" s="48">
        <v>0</v>
      </c>
      <c r="X174" s="48">
        <f>Curves!S175</f>
        <v>0</v>
      </c>
      <c r="Y174" s="48">
        <v>0</v>
      </c>
      <c r="Z174" s="48">
        <f>Curves!K175</f>
        <v>0</v>
      </c>
      <c r="AA174" s="48">
        <v>0</v>
      </c>
      <c r="AB174" s="48">
        <f>Curves!G175</f>
        <v>0</v>
      </c>
      <c r="AC174" s="48">
        <v>0</v>
      </c>
      <c r="AD174" s="48">
        <f>Curves!R175</f>
        <v>0</v>
      </c>
      <c r="AE174" s="48">
        <v>5.0000000000000001E-3</v>
      </c>
      <c r="AF174" s="48">
        <f>Curves!N175</f>
        <v>0</v>
      </c>
      <c r="AG174" s="48">
        <v>5.0000000000000001E-3</v>
      </c>
      <c r="AH174" s="48">
        <f>Curves!J175</f>
        <v>0</v>
      </c>
      <c r="AI174" s="48">
        <v>5.0000000000000001E-3</v>
      </c>
      <c r="AJ174" s="48">
        <f>Curves!E175</f>
        <v>0</v>
      </c>
      <c r="AK174" s="48">
        <f>Curves!M175</f>
        <v>0</v>
      </c>
      <c r="AL174" s="48">
        <f>Curves!Q175</f>
        <v>0</v>
      </c>
      <c r="AM174" s="48">
        <f>Curves!AC175</f>
        <v>3.5000000000000003E-2</v>
      </c>
      <c r="AN174" s="48">
        <f>Curves!AQ175</f>
        <v>1.4999999999999999E-2</v>
      </c>
      <c r="AO174" s="48">
        <f>Curves!AD175</f>
        <v>-0.5</v>
      </c>
      <c r="AP174" s="48">
        <f>Curves!AP175</f>
        <v>0.155</v>
      </c>
      <c r="AQ174" s="48">
        <f>Curves!AA175</f>
        <v>0</v>
      </c>
      <c r="AR174" s="48">
        <f>Curves!AG175</f>
        <v>0</v>
      </c>
      <c r="AS174" s="48">
        <f>Curves!Y175</f>
        <v>0</v>
      </c>
      <c r="AT174" s="48">
        <f>Curves!AJ175</f>
        <v>0</v>
      </c>
      <c r="AU174" s="48">
        <f>Curves!AB175</f>
        <v>3.5000000000000003E-2</v>
      </c>
      <c r="AV174" s="48">
        <f>Curves!AH175</f>
        <v>0</v>
      </c>
      <c r="AW174" s="48">
        <f>Curves!Z175</f>
        <v>0</v>
      </c>
      <c r="AX174" s="48">
        <f>Curves!AI175</f>
        <v>0.02</v>
      </c>
      <c r="AY174" s="48">
        <f>Curves!Z175</f>
        <v>0</v>
      </c>
      <c r="AZ174" s="48">
        <f>Curves!AK175</f>
        <v>0.02</v>
      </c>
      <c r="BA174" s="48">
        <f>Curves!Z175</f>
        <v>0</v>
      </c>
      <c r="BB174" s="48">
        <f>Curves!AL175</f>
        <v>0.05</v>
      </c>
      <c r="BC174" s="48">
        <f>Curves!Z175</f>
        <v>0</v>
      </c>
      <c r="BD174" s="48">
        <f>Curves!AO175</f>
        <v>0</v>
      </c>
      <c r="BE174" s="48">
        <f>Curves!AC175</f>
        <v>3.5000000000000003E-2</v>
      </c>
      <c r="BF174" s="48">
        <f>Curves!AR175</f>
        <v>5.5E-2</v>
      </c>
      <c r="BG174" s="48">
        <f>Curves!Z175</f>
        <v>0</v>
      </c>
      <c r="BH174" s="48">
        <f>Curves!AM175</f>
        <v>2.75E-2</v>
      </c>
      <c r="BI174" s="48">
        <f t="shared" si="26"/>
        <v>0</v>
      </c>
      <c r="BJ174" s="48">
        <f t="shared" si="27"/>
        <v>0</v>
      </c>
      <c r="BK174" s="48">
        <v>0</v>
      </c>
      <c r="BL174" s="48">
        <f t="shared" si="28"/>
        <v>0</v>
      </c>
      <c r="BM174" s="48">
        <v>0</v>
      </c>
      <c r="BN174" s="48">
        <f t="shared" si="29"/>
        <v>0</v>
      </c>
      <c r="BO174" s="48">
        <f t="shared" si="30"/>
        <v>0.01</v>
      </c>
      <c r="BP174" s="48">
        <v>0</v>
      </c>
      <c r="BQ174" s="48">
        <f t="shared" si="31"/>
        <v>0</v>
      </c>
      <c r="BR174" s="48">
        <f t="shared" si="32"/>
        <v>0</v>
      </c>
      <c r="BS174" s="48">
        <f t="shared" si="33"/>
        <v>0</v>
      </c>
      <c r="BT174" s="48">
        <f>Curves!AE175</f>
        <v>0</v>
      </c>
      <c r="BU174" s="48">
        <v>0</v>
      </c>
      <c r="BV174" s="48">
        <f t="shared" si="34"/>
        <v>0</v>
      </c>
      <c r="BW174" s="48">
        <f>Curves!AN175</f>
        <v>0</v>
      </c>
      <c r="BX174" s="48">
        <f t="shared" si="35"/>
        <v>0</v>
      </c>
      <c r="BY174" s="48">
        <f>Curves!AS175</f>
        <v>0</v>
      </c>
      <c r="BZ174" s="48">
        <f t="shared" si="37"/>
        <v>0</v>
      </c>
      <c r="CA174" s="48">
        <f t="shared" si="38"/>
        <v>0.05</v>
      </c>
      <c r="CB174" s="48"/>
      <c r="CC174" s="48"/>
      <c r="CD174" s="49"/>
      <c r="CE174" s="48"/>
      <c r="CF174" s="49"/>
      <c r="CG174" s="48"/>
      <c r="CH174" s="48"/>
      <c r="CI174" s="48"/>
      <c r="CJ174" s="48"/>
      <c r="CK174" s="48"/>
    </row>
    <row r="175" spans="1:89">
      <c r="A175">
        <v>0.34660603681230401</v>
      </c>
      <c r="B175" t="str">
        <f t="shared" si="36"/>
        <v>0000000000000000000000000000.00500.00500.0050000.0350.015-0.4730.15500000.035000.0200.0200.05000.0350.05500.030000000.01000000000000.05</v>
      </c>
      <c r="C175" s="21">
        <v>42005</v>
      </c>
      <c r="D175" s="48">
        <f>Curves!D176</f>
        <v>0</v>
      </c>
      <c r="E175" s="48">
        <v>0</v>
      </c>
      <c r="F175" s="48">
        <f>Curves!I176</f>
        <v>0</v>
      </c>
      <c r="G175" s="48">
        <v>0</v>
      </c>
      <c r="H175" s="48">
        <f>Curves!P176</f>
        <v>0</v>
      </c>
      <c r="I175" s="48">
        <v>0</v>
      </c>
      <c r="J175" s="48">
        <f>Curves!L176</f>
        <v>0</v>
      </c>
      <c r="K175" s="48">
        <v>0</v>
      </c>
      <c r="L175" s="48">
        <f>Curves!U176</f>
        <v>0</v>
      </c>
      <c r="M175" s="48">
        <v>0</v>
      </c>
      <c r="N175" s="48">
        <f>Curves!V176</f>
        <v>0</v>
      </c>
      <c r="O175" s="48">
        <v>0</v>
      </c>
      <c r="P175" s="48">
        <f>Curves!W176</f>
        <v>0</v>
      </c>
      <c r="Q175" s="48">
        <v>0</v>
      </c>
      <c r="R175" s="48">
        <f>Curves!O176</f>
        <v>0</v>
      </c>
      <c r="S175" s="48">
        <v>0</v>
      </c>
      <c r="T175" s="48">
        <f>Curves!F176</f>
        <v>0</v>
      </c>
      <c r="U175" s="48">
        <v>0</v>
      </c>
      <c r="V175" s="48">
        <f>Curves!H176</f>
        <v>0</v>
      </c>
      <c r="W175" s="48">
        <v>0</v>
      </c>
      <c r="X175" s="48">
        <f>Curves!S176</f>
        <v>0</v>
      </c>
      <c r="Y175" s="48">
        <v>0</v>
      </c>
      <c r="Z175" s="48">
        <f>Curves!K176</f>
        <v>0</v>
      </c>
      <c r="AA175" s="48">
        <v>0</v>
      </c>
      <c r="AB175" s="48">
        <f>Curves!G176</f>
        <v>0</v>
      </c>
      <c r="AC175" s="48">
        <v>0</v>
      </c>
      <c r="AD175" s="48">
        <f>Curves!R176</f>
        <v>0</v>
      </c>
      <c r="AE175" s="48">
        <v>5.0000000000000001E-3</v>
      </c>
      <c r="AF175" s="48">
        <f>Curves!N176</f>
        <v>0</v>
      </c>
      <c r="AG175" s="48">
        <v>5.0000000000000001E-3</v>
      </c>
      <c r="AH175" s="48">
        <f>Curves!J176</f>
        <v>0</v>
      </c>
      <c r="AI175" s="48">
        <v>5.0000000000000001E-3</v>
      </c>
      <c r="AJ175" s="48">
        <f>Curves!E176</f>
        <v>0</v>
      </c>
      <c r="AK175" s="48">
        <f>Curves!M176</f>
        <v>0</v>
      </c>
      <c r="AL175" s="48">
        <f>Curves!Q176</f>
        <v>0</v>
      </c>
      <c r="AM175" s="48">
        <f>Curves!AC176</f>
        <v>3.5000000000000003E-2</v>
      </c>
      <c r="AN175" s="48">
        <f>Curves!AQ176</f>
        <v>1.4999999999999999E-2</v>
      </c>
      <c r="AO175" s="48">
        <f>Curves!AD176</f>
        <v>-0.47299999999999998</v>
      </c>
      <c r="AP175" s="48">
        <f>Curves!AP176</f>
        <v>0.155</v>
      </c>
      <c r="AQ175" s="48">
        <f>Curves!AA176</f>
        <v>0</v>
      </c>
      <c r="AR175" s="48">
        <f>Curves!AG176</f>
        <v>0</v>
      </c>
      <c r="AS175" s="48">
        <f>Curves!Y176</f>
        <v>0</v>
      </c>
      <c r="AT175" s="48">
        <f>Curves!AJ176</f>
        <v>0</v>
      </c>
      <c r="AU175" s="48">
        <f>Curves!AB176</f>
        <v>3.5000000000000003E-2</v>
      </c>
      <c r="AV175" s="48">
        <f>Curves!AH176</f>
        <v>0</v>
      </c>
      <c r="AW175" s="48">
        <f>Curves!Z176</f>
        <v>0</v>
      </c>
      <c r="AX175" s="48">
        <f>Curves!AI176</f>
        <v>0.02</v>
      </c>
      <c r="AY175" s="48">
        <f>Curves!Z176</f>
        <v>0</v>
      </c>
      <c r="AZ175" s="48">
        <f>Curves!AK176</f>
        <v>0.02</v>
      </c>
      <c r="BA175" s="48">
        <f>Curves!Z176</f>
        <v>0</v>
      </c>
      <c r="BB175" s="48">
        <f>Curves!AL176</f>
        <v>0.05</v>
      </c>
      <c r="BC175" s="48">
        <f>Curves!Z176</f>
        <v>0</v>
      </c>
      <c r="BD175" s="48">
        <f>Curves!AO176</f>
        <v>0</v>
      </c>
      <c r="BE175" s="48">
        <f>Curves!AC176</f>
        <v>3.5000000000000003E-2</v>
      </c>
      <c r="BF175" s="48">
        <f>Curves!AR176</f>
        <v>5.5E-2</v>
      </c>
      <c r="BG175" s="48">
        <f>Curves!Z176</f>
        <v>0</v>
      </c>
      <c r="BH175" s="48">
        <f>Curves!AM176</f>
        <v>0.03</v>
      </c>
      <c r="BI175" s="48">
        <f t="shared" si="26"/>
        <v>0</v>
      </c>
      <c r="BJ175" s="48">
        <f t="shared" si="27"/>
        <v>0</v>
      </c>
      <c r="BK175" s="48">
        <v>0</v>
      </c>
      <c r="BL175" s="48">
        <f t="shared" si="28"/>
        <v>0</v>
      </c>
      <c r="BM175" s="48">
        <v>0</v>
      </c>
      <c r="BN175" s="48">
        <f t="shared" si="29"/>
        <v>0</v>
      </c>
      <c r="BO175" s="48">
        <f t="shared" si="30"/>
        <v>0.01</v>
      </c>
      <c r="BP175" s="48">
        <v>0</v>
      </c>
      <c r="BQ175" s="48">
        <f t="shared" si="31"/>
        <v>0</v>
      </c>
      <c r="BR175" s="48">
        <f t="shared" si="32"/>
        <v>0</v>
      </c>
      <c r="BS175" s="48">
        <f t="shared" si="33"/>
        <v>0</v>
      </c>
      <c r="BT175" s="48">
        <f>Curves!AE176</f>
        <v>0</v>
      </c>
      <c r="BU175" s="48">
        <v>0</v>
      </c>
      <c r="BV175" s="48">
        <f t="shared" si="34"/>
        <v>0</v>
      </c>
      <c r="BW175" s="48">
        <f>Curves!AN176</f>
        <v>0</v>
      </c>
      <c r="BX175" s="48">
        <f t="shared" si="35"/>
        <v>0</v>
      </c>
      <c r="BY175" s="48">
        <f>Curves!AS176</f>
        <v>0</v>
      </c>
      <c r="BZ175" s="48">
        <f t="shared" si="37"/>
        <v>0</v>
      </c>
      <c r="CA175" s="48">
        <f t="shared" si="38"/>
        <v>0.05</v>
      </c>
      <c r="CB175" s="48"/>
      <c r="CC175" s="48"/>
      <c r="CD175" s="49"/>
      <c r="CE175" s="48"/>
      <c r="CF175" s="49"/>
      <c r="CG175" s="48"/>
      <c r="CH175" s="48"/>
      <c r="CI175" s="48"/>
      <c r="CJ175" s="48"/>
      <c r="CK175" s="48"/>
    </row>
    <row r="176" spans="1:89">
      <c r="A176">
        <v>0.3444579988363769</v>
      </c>
      <c r="B176" t="str">
        <f t="shared" si="36"/>
        <v>0000000000000000000000000000.00500.00500.0050000.0350.015-0.4730.15500000.035000.0200.0200.05000.0350.05500.03250000000.01000000000000.05</v>
      </c>
      <c r="C176" s="21">
        <v>42036</v>
      </c>
      <c r="D176" s="48">
        <f>Curves!D177</f>
        <v>0</v>
      </c>
      <c r="E176" s="48">
        <v>0</v>
      </c>
      <c r="F176" s="48">
        <f>Curves!I177</f>
        <v>0</v>
      </c>
      <c r="G176" s="48">
        <v>0</v>
      </c>
      <c r="H176" s="48">
        <f>Curves!P177</f>
        <v>0</v>
      </c>
      <c r="I176" s="48">
        <v>0</v>
      </c>
      <c r="J176" s="48">
        <f>Curves!L177</f>
        <v>0</v>
      </c>
      <c r="K176" s="48">
        <v>0</v>
      </c>
      <c r="L176" s="48">
        <f>Curves!U177</f>
        <v>0</v>
      </c>
      <c r="M176" s="48">
        <v>0</v>
      </c>
      <c r="N176" s="48">
        <f>Curves!V177</f>
        <v>0</v>
      </c>
      <c r="O176" s="48">
        <v>0</v>
      </c>
      <c r="P176" s="48">
        <f>Curves!W177</f>
        <v>0</v>
      </c>
      <c r="Q176" s="48">
        <v>0</v>
      </c>
      <c r="R176" s="48">
        <f>Curves!O177</f>
        <v>0</v>
      </c>
      <c r="S176" s="48">
        <v>0</v>
      </c>
      <c r="T176" s="48">
        <f>Curves!F177</f>
        <v>0</v>
      </c>
      <c r="U176" s="48">
        <v>0</v>
      </c>
      <c r="V176" s="48">
        <f>Curves!H177</f>
        <v>0</v>
      </c>
      <c r="W176" s="48">
        <v>0</v>
      </c>
      <c r="X176" s="48">
        <f>Curves!S177</f>
        <v>0</v>
      </c>
      <c r="Y176" s="48">
        <v>0</v>
      </c>
      <c r="Z176" s="48">
        <f>Curves!K177</f>
        <v>0</v>
      </c>
      <c r="AA176" s="48">
        <v>0</v>
      </c>
      <c r="AB176" s="48">
        <f>Curves!G177</f>
        <v>0</v>
      </c>
      <c r="AC176" s="48">
        <v>0</v>
      </c>
      <c r="AD176" s="48">
        <f>Curves!R177</f>
        <v>0</v>
      </c>
      <c r="AE176" s="48">
        <v>5.0000000000000001E-3</v>
      </c>
      <c r="AF176" s="48">
        <f>Curves!N177</f>
        <v>0</v>
      </c>
      <c r="AG176" s="48">
        <v>5.0000000000000001E-3</v>
      </c>
      <c r="AH176" s="48">
        <f>Curves!J177</f>
        <v>0</v>
      </c>
      <c r="AI176" s="48">
        <v>5.0000000000000001E-3</v>
      </c>
      <c r="AJ176" s="48">
        <f>Curves!E177</f>
        <v>0</v>
      </c>
      <c r="AK176" s="48">
        <f>Curves!M177</f>
        <v>0</v>
      </c>
      <c r="AL176" s="48">
        <f>Curves!Q177</f>
        <v>0</v>
      </c>
      <c r="AM176" s="48">
        <f>Curves!AC177</f>
        <v>3.5000000000000003E-2</v>
      </c>
      <c r="AN176" s="48">
        <f>Curves!AQ177</f>
        <v>1.4999999999999999E-2</v>
      </c>
      <c r="AO176" s="48">
        <f>Curves!AD177</f>
        <v>-0.47299999999999998</v>
      </c>
      <c r="AP176" s="48">
        <f>Curves!AP177</f>
        <v>0.155</v>
      </c>
      <c r="AQ176" s="48">
        <f>Curves!AA177</f>
        <v>0</v>
      </c>
      <c r="AR176" s="48">
        <f>Curves!AG177</f>
        <v>0</v>
      </c>
      <c r="AS176" s="48">
        <f>Curves!Y177</f>
        <v>0</v>
      </c>
      <c r="AT176" s="48">
        <f>Curves!AJ177</f>
        <v>0</v>
      </c>
      <c r="AU176" s="48">
        <f>Curves!AB177</f>
        <v>3.5000000000000003E-2</v>
      </c>
      <c r="AV176" s="48">
        <f>Curves!AH177</f>
        <v>0</v>
      </c>
      <c r="AW176" s="48">
        <f>Curves!Z177</f>
        <v>0</v>
      </c>
      <c r="AX176" s="48">
        <f>Curves!AI177</f>
        <v>0.02</v>
      </c>
      <c r="AY176" s="48">
        <f>Curves!Z177</f>
        <v>0</v>
      </c>
      <c r="AZ176" s="48">
        <f>Curves!AK177</f>
        <v>0.02</v>
      </c>
      <c r="BA176" s="48">
        <f>Curves!Z177</f>
        <v>0</v>
      </c>
      <c r="BB176" s="48">
        <f>Curves!AL177</f>
        <v>0.05</v>
      </c>
      <c r="BC176" s="48">
        <f>Curves!Z177</f>
        <v>0</v>
      </c>
      <c r="BD176" s="48">
        <f>Curves!AO177</f>
        <v>0</v>
      </c>
      <c r="BE176" s="48">
        <f>Curves!AC177</f>
        <v>3.5000000000000003E-2</v>
      </c>
      <c r="BF176" s="48">
        <f>Curves!AR177</f>
        <v>5.5E-2</v>
      </c>
      <c r="BG176" s="48">
        <f>Curves!Z177</f>
        <v>0</v>
      </c>
      <c r="BH176" s="48">
        <f>Curves!AM177</f>
        <v>3.2500000000000001E-2</v>
      </c>
      <c r="BI176" s="48">
        <f t="shared" si="26"/>
        <v>0</v>
      </c>
      <c r="BJ176" s="48">
        <f t="shared" si="27"/>
        <v>0</v>
      </c>
      <c r="BK176" s="48">
        <v>0</v>
      </c>
      <c r="BL176" s="48">
        <f t="shared" si="28"/>
        <v>0</v>
      </c>
      <c r="BM176" s="48">
        <v>0</v>
      </c>
      <c r="BN176" s="48">
        <f t="shared" si="29"/>
        <v>0</v>
      </c>
      <c r="BO176" s="48">
        <f t="shared" si="30"/>
        <v>0.01</v>
      </c>
      <c r="BP176" s="48">
        <v>0</v>
      </c>
      <c r="BQ176" s="48">
        <f t="shared" si="31"/>
        <v>0</v>
      </c>
      <c r="BR176" s="48">
        <f t="shared" si="32"/>
        <v>0</v>
      </c>
      <c r="BS176" s="48">
        <f t="shared" si="33"/>
        <v>0</v>
      </c>
      <c r="BT176" s="48">
        <f>Curves!AE177</f>
        <v>0</v>
      </c>
      <c r="BU176" s="48">
        <v>0</v>
      </c>
      <c r="BV176" s="48">
        <f t="shared" si="34"/>
        <v>0</v>
      </c>
      <c r="BW176" s="48">
        <f>Curves!AN177</f>
        <v>0</v>
      </c>
      <c r="BX176" s="48">
        <f t="shared" si="35"/>
        <v>0</v>
      </c>
      <c r="BY176" s="48">
        <f>Curves!AS177</f>
        <v>0</v>
      </c>
      <c r="BZ176" s="48">
        <f t="shared" si="37"/>
        <v>0</v>
      </c>
      <c r="CA176" s="48">
        <f t="shared" si="38"/>
        <v>0.05</v>
      </c>
      <c r="CB176" s="48"/>
      <c r="CC176" s="48"/>
      <c r="CD176" s="49"/>
      <c r="CE176" s="48"/>
      <c r="CF176" s="49"/>
      <c r="CG176" s="48"/>
      <c r="CH176" s="48"/>
      <c r="CI176" s="48"/>
      <c r="CJ176" s="48"/>
      <c r="CK176" s="48"/>
    </row>
    <row r="177" spans="1:89">
      <c r="A177">
        <v>0.34252911148957288</v>
      </c>
      <c r="B177" t="str">
        <f t="shared" si="36"/>
        <v>0000000000000000000000000000.00500.00500.0050000.0350.015-0.4730.15500000.035000.0200.0200.05000.0350.05500.0350000000.01000000000000.05</v>
      </c>
      <c r="C177" s="21">
        <v>42064</v>
      </c>
      <c r="D177" s="48">
        <f>Curves!D178</f>
        <v>0</v>
      </c>
      <c r="E177" s="48">
        <v>0</v>
      </c>
      <c r="F177" s="48">
        <f>Curves!I178</f>
        <v>0</v>
      </c>
      <c r="G177" s="48">
        <v>0</v>
      </c>
      <c r="H177" s="48">
        <f>Curves!P178</f>
        <v>0</v>
      </c>
      <c r="I177" s="48">
        <v>0</v>
      </c>
      <c r="J177" s="48">
        <f>Curves!L178</f>
        <v>0</v>
      </c>
      <c r="K177" s="48">
        <v>0</v>
      </c>
      <c r="L177" s="48">
        <f>Curves!U178</f>
        <v>0</v>
      </c>
      <c r="M177" s="48">
        <v>0</v>
      </c>
      <c r="N177" s="48">
        <f>Curves!V178</f>
        <v>0</v>
      </c>
      <c r="O177" s="48">
        <v>0</v>
      </c>
      <c r="P177" s="48">
        <f>Curves!W178</f>
        <v>0</v>
      </c>
      <c r="Q177" s="48">
        <v>0</v>
      </c>
      <c r="R177" s="48">
        <f>Curves!O178</f>
        <v>0</v>
      </c>
      <c r="S177" s="48">
        <v>0</v>
      </c>
      <c r="T177" s="48">
        <f>Curves!F178</f>
        <v>0</v>
      </c>
      <c r="U177" s="48">
        <v>0</v>
      </c>
      <c r="V177" s="48">
        <f>Curves!H178</f>
        <v>0</v>
      </c>
      <c r="W177" s="48">
        <v>0</v>
      </c>
      <c r="X177" s="48">
        <f>Curves!S178</f>
        <v>0</v>
      </c>
      <c r="Y177" s="48">
        <v>0</v>
      </c>
      <c r="Z177" s="48">
        <f>Curves!K178</f>
        <v>0</v>
      </c>
      <c r="AA177" s="48">
        <v>0</v>
      </c>
      <c r="AB177" s="48">
        <f>Curves!G178</f>
        <v>0</v>
      </c>
      <c r="AC177" s="48">
        <v>0</v>
      </c>
      <c r="AD177" s="48">
        <f>Curves!R178</f>
        <v>0</v>
      </c>
      <c r="AE177" s="48">
        <v>5.0000000000000001E-3</v>
      </c>
      <c r="AF177" s="48">
        <f>Curves!N178</f>
        <v>0</v>
      </c>
      <c r="AG177" s="48">
        <v>5.0000000000000001E-3</v>
      </c>
      <c r="AH177" s="48">
        <f>Curves!J178</f>
        <v>0</v>
      </c>
      <c r="AI177" s="48">
        <v>5.0000000000000001E-3</v>
      </c>
      <c r="AJ177" s="48">
        <f>Curves!E178</f>
        <v>0</v>
      </c>
      <c r="AK177" s="48">
        <f>Curves!M178</f>
        <v>0</v>
      </c>
      <c r="AL177" s="48">
        <f>Curves!Q178</f>
        <v>0</v>
      </c>
      <c r="AM177" s="48">
        <f>Curves!AC178</f>
        <v>3.5000000000000003E-2</v>
      </c>
      <c r="AN177" s="48">
        <f>Curves!AQ178</f>
        <v>1.4999999999999999E-2</v>
      </c>
      <c r="AO177" s="48">
        <f>Curves!AD178</f>
        <v>-0.47299999999999998</v>
      </c>
      <c r="AP177" s="48">
        <f>Curves!AP178</f>
        <v>0.155</v>
      </c>
      <c r="AQ177" s="48">
        <f>Curves!AA178</f>
        <v>0</v>
      </c>
      <c r="AR177" s="48">
        <f>Curves!AG178</f>
        <v>0</v>
      </c>
      <c r="AS177" s="48">
        <f>Curves!Y178</f>
        <v>0</v>
      </c>
      <c r="AT177" s="48">
        <f>Curves!AJ178</f>
        <v>0</v>
      </c>
      <c r="AU177" s="48">
        <f>Curves!AB178</f>
        <v>3.5000000000000003E-2</v>
      </c>
      <c r="AV177" s="48">
        <f>Curves!AH178</f>
        <v>0</v>
      </c>
      <c r="AW177" s="48">
        <f>Curves!Z178</f>
        <v>0</v>
      </c>
      <c r="AX177" s="48">
        <f>Curves!AI178</f>
        <v>0.02</v>
      </c>
      <c r="AY177" s="48">
        <f>Curves!Z178</f>
        <v>0</v>
      </c>
      <c r="AZ177" s="48">
        <f>Curves!AK178</f>
        <v>0.02</v>
      </c>
      <c r="BA177" s="48">
        <f>Curves!Z178</f>
        <v>0</v>
      </c>
      <c r="BB177" s="48">
        <f>Curves!AL178</f>
        <v>0.05</v>
      </c>
      <c r="BC177" s="48">
        <f>Curves!Z178</f>
        <v>0</v>
      </c>
      <c r="BD177" s="48">
        <f>Curves!AO178</f>
        <v>0</v>
      </c>
      <c r="BE177" s="48">
        <f>Curves!AC178</f>
        <v>3.5000000000000003E-2</v>
      </c>
      <c r="BF177" s="48">
        <f>Curves!AR178</f>
        <v>5.5E-2</v>
      </c>
      <c r="BG177" s="48">
        <f>Curves!Z178</f>
        <v>0</v>
      </c>
      <c r="BH177" s="48">
        <f>Curves!AM178</f>
        <v>3.5000000000000003E-2</v>
      </c>
      <c r="BI177" s="48">
        <f t="shared" si="26"/>
        <v>0</v>
      </c>
      <c r="BJ177" s="48">
        <f t="shared" si="27"/>
        <v>0</v>
      </c>
      <c r="BK177" s="48">
        <v>0</v>
      </c>
      <c r="BL177" s="48">
        <f t="shared" si="28"/>
        <v>0</v>
      </c>
      <c r="BM177" s="48">
        <v>0</v>
      </c>
      <c r="BN177" s="48">
        <f t="shared" si="29"/>
        <v>0</v>
      </c>
      <c r="BO177" s="48">
        <f t="shared" si="30"/>
        <v>0.01</v>
      </c>
      <c r="BP177" s="48">
        <v>0</v>
      </c>
      <c r="BQ177" s="48">
        <f t="shared" si="31"/>
        <v>0</v>
      </c>
      <c r="BR177" s="48">
        <f t="shared" si="32"/>
        <v>0</v>
      </c>
      <c r="BS177" s="48">
        <f t="shared" si="33"/>
        <v>0</v>
      </c>
      <c r="BT177" s="48">
        <f>Curves!AE178</f>
        <v>0</v>
      </c>
      <c r="BU177" s="48">
        <v>0</v>
      </c>
      <c r="BV177" s="48">
        <f t="shared" si="34"/>
        <v>0</v>
      </c>
      <c r="BW177" s="48">
        <f>Curves!AN178</f>
        <v>0</v>
      </c>
      <c r="BX177" s="48">
        <f t="shared" si="35"/>
        <v>0</v>
      </c>
      <c r="BY177" s="48">
        <f>Curves!AS178</f>
        <v>0</v>
      </c>
      <c r="BZ177" s="48">
        <f t="shared" si="37"/>
        <v>0</v>
      </c>
      <c r="CA177" s="48">
        <f t="shared" si="38"/>
        <v>0.05</v>
      </c>
      <c r="CB177" s="48"/>
      <c r="CC177" s="48"/>
      <c r="CD177" s="49"/>
      <c r="CE177" s="48"/>
      <c r="CF177" s="49"/>
      <c r="CG177" s="48"/>
      <c r="CH177" s="48"/>
      <c r="CI177" s="48"/>
      <c r="CJ177" s="48"/>
      <c r="CK177" s="48"/>
    </row>
    <row r="178" spans="1:89">
      <c r="A178">
        <v>0.34040596912538978</v>
      </c>
      <c r="B178" t="str">
        <f t="shared" si="36"/>
        <v>0000000000000000000000000000.00500.00500.0050000.035-0.0025-0.440.15500000.035000.00500.00500.04000.0350.0400.00750000000.01000000000000.04</v>
      </c>
      <c r="C178" s="21">
        <v>42095</v>
      </c>
      <c r="D178" s="48">
        <f>Curves!D179</f>
        <v>0</v>
      </c>
      <c r="E178" s="48">
        <v>0</v>
      </c>
      <c r="F178" s="48">
        <f>Curves!I179</f>
        <v>0</v>
      </c>
      <c r="G178" s="48">
        <v>0</v>
      </c>
      <c r="H178" s="48">
        <f>Curves!P179</f>
        <v>0</v>
      </c>
      <c r="I178" s="48">
        <v>0</v>
      </c>
      <c r="J178" s="48">
        <f>Curves!L179</f>
        <v>0</v>
      </c>
      <c r="K178" s="48">
        <v>0</v>
      </c>
      <c r="L178" s="48">
        <f>Curves!U179</f>
        <v>0</v>
      </c>
      <c r="M178" s="48">
        <v>0</v>
      </c>
      <c r="N178" s="48">
        <f>Curves!V179</f>
        <v>0</v>
      </c>
      <c r="O178" s="48">
        <v>0</v>
      </c>
      <c r="P178" s="48">
        <f>Curves!W179</f>
        <v>0</v>
      </c>
      <c r="Q178" s="48">
        <v>0</v>
      </c>
      <c r="R178" s="48">
        <f>Curves!O179</f>
        <v>0</v>
      </c>
      <c r="S178" s="48">
        <v>0</v>
      </c>
      <c r="T178" s="48">
        <f>Curves!F179</f>
        <v>0</v>
      </c>
      <c r="U178" s="48">
        <v>0</v>
      </c>
      <c r="V178" s="48">
        <f>Curves!H179</f>
        <v>0</v>
      </c>
      <c r="W178" s="48">
        <v>0</v>
      </c>
      <c r="X178" s="48">
        <f>Curves!S179</f>
        <v>0</v>
      </c>
      <c r="Y178" s="48">
        <v>0</v>
      </c>
      <c r="Z178" s="48">
        <f>Curves!K179</f>
        <v>0</v>
      </c>
      <c r="AA178" s="48">
        <v>0</v>
      </c>
      <c r="AB178" s="48">
        <f>Curves!G179</f>
        <v>0</v>
      </c>
      <c r="AC178" s="48">
        <v>0</v>
      </c>
      <c r="AD178" s="48">
        <f>Curves!R179</f>
        <v>0</v>
      </c>
      <c r="AE178" s="48">
        <v>5.0000000000000001E-3</v>
      </c>
      <c r="AF178" s="48">
        <f>Curves!N179</f>
        <v>0</v>
      </c>
      <c r="AG178" s="48">
        <v>5.0000000000000001E-3</v>
      </c>
      <c r="AH178" s="48">
        <f>Curves!J179</f>
        <v>0</v>
      </c>
      <c r="AI178" s="48">
        <v>5.0000000000000001E-3</v>
      </c>
      <c r="AJ178" s="48">
        <f>Curves!E179</f>
        <v>0</v>
      </c>
      <c r="AK178" s="48">
        <f>Curves!M179</f>
        <v>0</v>
      </c>
      <c r="AL178" s="48">
        <f>Curves!Q179</f>
        <v>0</v>
      </c>
      <c r="AM178" s="48">
        <f>Curves!AC179</f>
        <v>3.5000000000000003E-2</v>
      </c>
      <c r="AN178" s="48">
        <f>Curves!AQ179</f>
        <v>-2.5000000000000001E-3</v>
      </c>
      <c r="AO178" s="48">
        <f>Curves!AD179</f>
        <v>-0.44</v>
      </c>
      <c r="AP178" s="48">
        <f>Curves!AP179</f>
        <v>0.155</v>
      </c>
      <c r="AQ178" s="48">
        <f>Curves!AA179</f>
        <v>0</v>
      </c>
      <c r="AR178" s="48">
        <f>Curves!AG179</f>
        <v>0</v>
      </c>
      <c r="AS178" s="48">
        <f>Curves!Y179</f>
        <v>0</v>
      </c>
      <c r="AT178" s="48">
        <f>Curves!AJ179</f>
        <v>0</v>
      </c>
      <c r="AU178" s="48">
        <f>Curves!AB179</f>
        <v>3.5000000000000003E-2</v>
      </c>
      <c r="AV178" s="48">
        <f>Curves!AH179</f>
        <v>0</v>
      </c>
      <c r="AW178" s="48">
        <f>Curves!Z179</f>
        <v>0</v>
      </c>
      <c r="AX178" s="48">
        <f>Curves!AI179</f>
        <v>5.0000000000000001E-3</v>
      </c>
      <c r="AY178" s="48">
        <f>Curves!Z179</f>
        <v>0</v>
      </c>
      <c r="AZ178" s="48">
        <f>Curves!AK179</f>
        <v>5.0000000000000001E-3</v>
      </c>
      <c r="BA178" s="48">
        <f>Curves!Z179</f>
        <v>0</v>
      </c>
      <c r="BB178" s="48">
        <f>Curves!AL179</f>
        <v>0.04</v>
      </c>
      <c r="BC178" s="48">
        <f>Curves!Z179</f>
        <v>0</v>
      </c>
      <c r="BD178" s="48">
        <f>Curves!AO179</f>
        <v>0</v>
      </c>
      <c r="BE178" s="48">
        <f>Curves!AC179</f>
        <v>3.5000000000000003E-2</v>
      </c>
      <c r="BF178" s="48">
        <f>Curves!AR179</f>
        <v>0.04</v>
      </c>
      <c r="BG178" s="48">
        <f>Curves!Z179</f>
        <v>0</v>
      </c>
      <c r="BH178" s="48">
        <f>Curves!AM179</f>
        <v>7.4999999999999997E-3</v>
      </c>
      <c r="BI178" s="48">
        <f t="shared" si="26"/>
        <v>0</v>
      </c>
      <c r="BJ178" s="48">
        <f t="shared" si="27"/>
        <v>0</v>
      </c>
      <c r="BK178" s="48">
        <v>0</v>
      </c>
      <c r="BL178" s="48">
        <f t="shared" si="28"/>
        <v>0</v>
      </c>
      <c r="BM178" s="48">
        <v>0</v>
      </c>
      <c r="BN178" s="48">
        <f t="shared" si="29"/>
        <v>0</v>
      </c>
      <c r="BO178" s="48">
        <f t="shared" si="30"/>
        <v>0.01</v>
      </c>
      <c r="BP178" s="48">
        <v>0</v>
      </c>
      <c r="BQ178" s="48">
        <f t="shared" si="31"/>
        <v>0</v>
      </c>
      <c r="BR178" s="48">
        <f t="shared" si="32"/>
        <v>0</v>
      </c>
      <c r="BS178" s="48">
        <f t="shared" si="33"/>
        <v>0</v>
      </c>
      <c r="BT178" s="48">
        <f>Curves!AE179</f>
        <v>0</v>
      </c>
      <c r="BU178" s="48">
        <v>0</v>
      </c>
      <c r="BV178" s="48">
        <f t="shared" si="34"/>
        <v>0</v>
      </c>
      <c r="BW178" s="48">
        <f>Curves!AN179</f>
        <v>0</v>
      </c>
      <c r="BX178" s="48">
        <f t="shared" si="35"/>
        <v>0</v>
      </c>
      <c r="BY178" s="48">
        <f>Curves!AS179</f>
        <v>0</v>
      </c>
      <c r="BZ178" s="48">
        <f t="shared" si="37"/>
        <v>0</v>
      </c>
      <c r="CA178" s="48">
        <f t="shared" si="38"/>
        <v>0.04</v>
      </c>
      <c r="CB178" s="48"/>
      <c r="CC178" s="48"/>
      <c r="CD178" s="49"/>
      <c r="CE178" s="48"/>
      <c r="CF178" s="49"/>
      <c r="CG178" s="48"/>
      <c r="CH178" s="48"/>
      <c r="CI178" s="48"/>
      <c r="CJ178" s="48"/>
      <c r="CK178" s="48"/>
    </row>
    <row r="179" spans="1:89">
      <c r="A179">
        <v>0.33836366203031709</v>
      </c>
      <c r="B179" t="str">
        <f t="shared" si="36"/>
        <v>0000000000000000000000000000.00500.00500.0050000.035-0.0025-0.440.15500000.035000.00500.00500.04000.0350.0400.00750000000.01000000000000.04</v>
      </c>
      <c r="C179" s="21">
        <v>42125</v>
      </c>
      <c r="D179" s="48">
        <f>Curves!D180</f>
        <v>0</v>
      </c>
      <c r="E179" s="48">
        <v>0</v>
      </c>
      <c r="F179" s="48">
        <f>Curves!I180</f>
        <v>0</v>
      </c>
      <c r="G179" s="48">
        <v>0</v>
      </c>
      <c r="H179" s="48">
        <f>Curves!P180</f>
        <v>0</v>
      </c>
      <c r="I179" s="48">
        <v>0</v>
      </c>
      <c r="J179" s="48">
        <f>Curves!L180</f>
        <v>0</v>
      </c>
      <c r="K179" s="48">
        <v>0</v>
      </c>
      <c r="L179" s="48">
        <f>Curves!U180</f>
        <v>0</v>
      </c>
      <c r="M179" s="48">
        <v>0</v>
      </c>
      <c r="N179" s="48">
        <f>Curves!V180</f>
        <v>0</v>
      </c>
      <c r="O179" s="48">
        <v>0</v>
      </c>
      <c r="P179" s="48">
        <f>Curves!W180</f>
        <v>0</v>
      </c>
      <c r="Q179" s="48">
        <v>0</v>
      </c>
      <c r="R179" s="48">
        <f>Curves!O180</f>
        <v>0</v>
      </c>
      <c r="S179" s="48">
        <v>0</v>
      </c>
      <c r="T179" s="48">
        <f>Curves!F180</f>
        <v>0</v>
      </c>
      <c r="U179" s="48">
        <v>0</v>
      </c>
      <c r="V179" s="48">
        <f>Curves!H180</f>
        <v>0</v>
      </c>
      <c r="W179" s="48">
        <v>0</v>
      </c>
      <c r="X179" s="48">
        <f>Curves!S180</f>
        <v>0</v>
      </c>
      <c r="Y179" s="48">
        <v>0</v>
      </c>
      <c r="Z179" s="48">
        <f>Curves!K180</f>
        <v>0</v>
      </c>
      <c r="AA179" s="48">
        <v>0</v>
      </c>
      <c r="AB179" s="48">
        <f>Curves!G180</f>
        <v>0</v>
      </c>
      <c r="AC179" s="48">
        <v>0</v>
      </c>
      <c r="AD179" s="48">
        <f>Curves!R180</f>
        <v>0</v>
      </c>
      <c r="AE179" s="48">
        <v>5.0000000000000001E-3</v>
      </c>
      <c r="AF179" s="48">
        <f>Curves!N180</f>
        <v>0</v>
      </c>
      <c r="AG179" s="48">
        <v>5.0000000000000001E-3</v>
      </c>
      <c r="AH179" s="48">
        <f>Curves!J180</f>
        <v>0</v>
      </c>
      <c r="AI179" s="48">
        <v>5.0000000000000001E-3</v>
      </c>
      <c r="AJ179" s="48">
        <f>Curves!E180</f>
        <v>0</v>
      </c>
      <c r="AK179" s="48">
        <f>Curves!M180</f>
        <v>0</v>
      </c>
      <c r="AL179" s="48">
        <f>Curves!Q180</f>
        <v>0</v>
      </c>
      <c r="AM179" s="48">
        <f>Curves!AC180</f>
        <v>3.5000000000000003E-2</v>
      </c>
      <c r="AN179" s="48">
        <f>Curves!AQ180</f>
        <v>-2.5000000000000001E-3</v>
      </c>
      <c r="AO179" s="48">
        <f>Curves!AD180</f>
        <v>-0.44</v>
      </c>
      <c r="AP179" s="48">
        <f>Curves!AP180</f>
        <v>0.155</v>
      </c>
      <c r="AQ179" s="48">
        <f>Curves!AA180</f>
        <v>0</v>
      </c>
      <c r="AR179" s="48">
        <f>Curves!AG180</f>
        <v>0</v>
      </c>
      <c r="AS179" s="48">
        <f>Curves!Y180</f>
        <v>0</v>
      </c>
      <c r="AT179" s="48">
        <f>Curves!AJ180</f>
        <v>0</v>
      </c>
      <c r="AU179" s="48">
        <f>Curves!AB180</f>
        <v>3.5000000000000003E-2</v>
      </c>
      <c r="AV179" s="48">
        <f>Curves!AH180</f>
        <v>0</v>
      </c>
      <c r="AW179" s="48">
        <f>Curves!Z180</f>
        <v>0</v>
      </c>
      <c r="AX179" s="48">
        <f>Curves!AI180</f>
        <v>5.0000000000000001E-3</v>
      </c>
      <c r="AY179" s="48">
        <f>Curves!Z180</f>
        <v>0</v>
      </c>
      <c r="AZ179" s="48">
        <f>Curves!AK180</f>
        <v>5.0000000000000001E-3</v>
      </c>
      <c r="BA179" s="48">
        <f>Curves!Z180</f>
        <v>0</v>
      </c>
      <c r="BB179" s="48">
        <f>Curves!AL180</f>
        <v>0.04</v>
      </c>
      <c r="BC179" s="48">
        <f>Curves!Z180</f>
        <v>0</v>
      </c>
      <c r="BD179" s="48">
        <f>Curves!AO180</f>
        <v>0</v>
      </c>
      <c r="BE179" s="48">
        <f>Curves!AC180</f>
        <v>3.5000000000000003E-2</v>
      </c>
      <c r="BF179" s="48">
        <f>Curves!AR180</f>
        <v>0.04</v>
      </c>
      <c r="BG179" s="48">
        <f>Curves!Z180</f>
        <v>0</v>
      </c>
      <c r="BH179" s="48">
        <f>Curves!AM180</f>
        <v>7.4999999999999997E-3</v>
      </c>
      <c r="BI179" s="48">
        <f t="shared" si="26"/>
        <v>0</v>
      </c>
      <c r="BJ179" s="48">
        <f t="shared" si="27"/>
        <v>0</v>
      </c>
      <c r="BK179" s="48">
        <v>0</v>
      </c>
      <c r="BL179" s="48">
        <f t="shared" si="28"/>
        <v>0</v>
      </c>
      <c r="BM179" s="48">
        <v>0</v>
      </c>
      <c r="BN179" s="48">
        <f t="shared" si="29"/>
        <v>0</v>
      </c>
      <c r="BO179" s="48">
        <f t="shared" si="30"/>
        <v>0.01</v>
      </c>
      <c r="BP179" s="48">
        <v>0</v>
      </c>
      <c r="BQ179" s="48">
        <f t="shared" si="31"/>
        <v>0</v>
      </c>
      <c r="BR179" s="48">
        <f t="shared" si="32"/>
        <v>0</v>
      </c>
      <c r="BS179" s="48">
        <f t="shared" si="33"/>
        <v>0</v>
      </c>
      <c r="BT179" s="48">
        <f>Curves!AE180</f>
        <v>0</v>
      </c>
      <c r="BU179" s="48">
        <v>0</v>
      </c>
      <c r="BV179" s="48">
        <f t="shared" si="34"/>
        <v>0</v>
      </c>
      <c r="BW179" s="48">
        <f>Curves!AN180</f>
        <v>0</v>
      </c>
      <c r="BX179" s="48">
        <f t="shared" si="35"/>
        <v>0</v>
      </c>
      <c r="BY179" s="48">
        <f>Curves!AS180</f>
        <v>0</v>
      </c>
      <c r="BZ179" s="48">
        <f t="shared" si="37"/>
        <v>0</v>
      </c>
      <c r="CA179" s="48">
        <f t="shared" si="38"/>
        <v>0.04</v>
      </c>
      <c r="CB179" s="48"/>
      <c r="CC179" s="48"/>
      <c r="CD179" s="49"/>
      <c r="CE179" s="48"/>
      <c r="CF179" s="49"/>
      <c r="CG179" s="48"/>
      <c r="CH179" s="48"/>
      <c r="CI179" s="48"/>
      <c r="CJ179" s="48"/>
      <c r="CK179" s="48"/>
    </row>
    <row r="180" spans="1:89">
      <c r="A180">
        <v>0.33626596049946761</v>
      </c>
      <c r="B180" t="str">
        <f t="shared" si="36"/>
        <v>0000000000000000000000000000.00500.00500.0050000.035-0.0025-0.440.15500000.035000.00500.00500.04000.0350.0400.00750000000.01000000000000.04</v>
      </c>
      <c r="C180" s="21">
        <v>42156</v>
      </c>
      <c r="D180" s="48">
        <f>Curves!D181</f>
        <v>0</v>
      </c>
      <c r="E180" s="48">
        <v>0</v>
      </c>
      <c r="F180" s="48">
        <f>Curves!I181</f>
        <v>0</v>
      </c>
      <c r="G180" s="48">
        <v>0</v>
      </c>
      <c r="H180" s="48">
        <f>Curves!P181</f>
        <v>0</v>
      </c>
      <c r="I180" s="48">
        <v>0</v>
      </c>
      <c r="J180" s="48">
        <f>Curves!L181</f>
        <v>0</v>
      </c>
      <c r="K180" s="48">
        <v>0</v>
      </c>
      <c r="L180" s="48">
        <f>Curves!U181</f>
        <v>0</v>
      </c>
      <c r="M180" s="48">
        <v>0</v>
      </c>
      <c r="N180" s="48">
        <f>Curves!V181</f>
        <v>0</v>
      </c>
      <c r="O180" s="48">
        <v>0</v>
      </c>
      <c r="P180" s="48">
        <f>Curves!W181</f>
        <v>0</v>
      </c>
      <c r="Q180" s="48">
        <v>0</v>
      </c>
      <c r="R180" s="48">
        <f>Curves!O181</f>
        <v>0</v>
      </c>
      <c r="S180" s="48">
        <v>0</v>
      </c>
      <c r="T180" s="48">
        <f>Curves!F181</f>
        <v>0</v>
      </c>
      <c r="U180" s="48">
        <v>0</v>
      </c>
      <c r="V180" s="48">
        <f>Curves!H181</f>
        <v>0</v>
      </c>
      <c r="W180" s="48">
        <v>0</v>
      </c>
      <c r="X180" s="48">
        <f>Curves!S181</f>
        <v>0</v>
      </c>
      <c r="Y180" s="48">
        <v>0</v>
      </c>
      <c r="Z180" s="48">
        <f>Curves!K181</f>
        <v>0</v>
      </c>
      <c r="AA180" s="48">
        <v>0</v>
      </c>
      <c r="AB180" s="48">
        <f>Curves!G181</f>
        <v>0</v>
      </c>
      <c r="AC180" s="48">
        <v>0</v>
      </c>
      <c r="AD180" s="48">
        <f>Curves!R181</f>
        <v>0</v>
      </c>
      <c r="AE180" s="48">
        <v>5.0000000000000001E-3</v>
      </c>
      <c r="AF180" s="48">
        <f>Curves!N181</f>
        <v>0</v>
      </c>
      <c r="AG180" s="48">
        <v>5.0000000000000001E-3</v>
      </c>
      <c r="AH180" s="48">
        <f>Curves!J181</f>
        <v>0</v>
      </c>
      <c r="AI180" s="48">
        <v>5.0000000000000001E-3</v>
      </c>
      <c r="AJ180" s="48">
        <f>Curves!E181</f>
        <v>0</v>
      </c>
      <c r="AK180" s="48">
        <f>Curves!M181</f>
        <v>0</v>
      </c>
      <c r="AL180" s="48">
        <f>Curves!Q181</f>
        <v>0</v>
      </c>
      <c r="AM180" s="48">
        <f>Curves!AC181</f>
        <v>3.5000000000000003E-2</v>
      </c>
      <c r="AN180" s="48">
        <f>Curves!AQ181</f>
        <v>-2.5000000000000001E-3</v>
      </c>
      <c r="AO180" s="48">
        <f>Curves!AD181</f>
        <v>-0.44</v>
      </c>
      <c r="AP180" s="48">
        <f>Curves!AP181</f>
        <v>0.155</v>
      </c>
      <c r="AQ180" s="48">
        <f>Curves!AA181</f>
        <v>0</v>
      </c>
      <c r="AR180" s="48">
        <f>Curves!AG181</f>
        <v>0</v>
      </c>
      <c r="AS180" s="48">
        <f>Curves!Y181</f>
        <v>0</v>
      </c>
      <c r="AT180" s="48">
        <f>Curves!AJ181</f>
        <v>0</v>
      </c>
      <c r="AU180" s="48">
        <f>Curves!AB181</f>
        <v>3.5000000000000003E-2</v>
      </c>
      <c r="AV180" s="48">
        <f>Curves!AH181</f>
        <v>0</v>
      </c>
      <c r="AW180" s="48">
        <f>Curves!Z181</f>
        <v>0</v>
      </c>
      <c r="AX180" s="48">
        <f>Curves!AI181</f>
        <v>5.0000000000000001E-3</v>
      </c>
      <c r="AY180" s="48">
        <f>Curves!Z181</f>
        <v>0</v>
      </c>
      <c r="AZ180" s="48">
        <f>Curves!AK181</f>
        <v>5.0000000000000001E-3</v>
      </c>
      <c r="BA180" s="48">
        <f>Curves!Z181</f>
        <v>0</v>
      </c>
      <c r="BB180" s="48">
        <f>Curves!AL181</f>
        <v>0.04</v>
      </c>
      <c r="BC180" s="48">
        <f>Curves!Z181</f>
        <v>0</v>
      </c>
      <c r="BD180" s="48">
        <f>Curves!AO181</f>
        <v>0</v>
      </c>
      <c r="BE180" s="48">
        <f>Curves!AC181</f>
        <v>3.5000000000000003E-2</v>
      </c>
      <c r="BF180" s="48">
        <f>Curves!AR181</f>
        <v>0.04</v>
      </c>
      <c r="BG180" s="48">
        <f>Curves!Z181</f>
        <v>0</v>
      </c>
      <c r="BH180" s="48">
        <f>Curves!AM181</f>
        <v>7.4999999999999997E-3</v>
      </c>
      <c r="BI180" s="48">
        <f t="shared" si="26"/>
        <v>0</v>
      </c>
      <c r="BJ180" s="48">
        <f t="shared" si="27"/>
        <v>0</v>
      </c>
      <c r="BK180" s="48">
        <v>0</v>
      </c>
      <c r="BL180" s="48">
        <f t="shared" si="28"/>
        <v>0</v>
      </c>
      <c r="BM180" s="48">
        <v>0</v>
      </c>
      <c r="BN180" s="48">
        <f t="shared" si="29"/>
        <v>0</v>
      </c>
      <c r="BO180" s="48">
        <f t="shared" si="30"/>
        <v>0.01</v>
      </c>
      <c r="BP180" s="48">
        <v>0</v>
      </c>
      <c r="BQ180" s="48">
        <f t="shared" si="31"/>
        <v>0</v>
      </c>
      <c r="BR180" s="48">
        <f t="shared" si="32"/>
        <v>0</v>
      </c>
      <c r="BS180" s="48">
        <f t="shared" si="33"/>
        <v>0</v>
      </c>
      <c r="BT180" s="48">
        <f>Curves!AE181</f>
        <v>0</v>
      </c>
      <c r="BU180" s="48">
        <v>0</v>
      </c>
      <c r="BV180" s="48">
        <f t="shared" si="34"/>
        <v>0</v>
      </c>
      <c r="BW180" s="48">
        <f>Curves!AN181</f>
        <v>0</v>
      </c>
      <c r="BX180" s="48">
        <f t="shared" si="35"/>
        <v>0</v>
      </c>
      <c r="BY180" s="48">
        <f>Curves!AS181</f>
        <v>0</v>
      </c>
      <c r="BZ180" s="48">
        <f t="shared" si="37"/>
        <v>0</v>
      </c>
      <c r="CA180" s="48">
        <f t="shared" si="38"/>
        <v>0.04</v>
      </c>
      <c r="CB180" s="48"/>
      <c r="CC180" s="48"/>
      <c r="CD180" s="49"/>
      <c r="CE180" s="48"/>
      <c r="CF180" s="49"/>
      <c r="CG180" s="48"/>
      <c r="CH180" s="48"/>
      <c r="CI180" s="48"/>
      <c r="CJ180" s="48"/>
      <c r="CK180" s="48"/>
    </row>
    <row r="181" spans="1:89">
      <c r="A181">
        <v>0.33424812788658292</v>
      </c>
      <c r="B181" t="str">
        <f t="shared" si="36"/>
        <v>0000000000000000000000000000.00500.00500.0050000.035-0.005-0.440.15500000.035000.00500.00500.04000.0350.0400.010000000.01000000000000.04</v>
      </c>
      <c r="C181" s="21">
        <v>42186</v>
      </c>
      <c r="D181" s="48">
        <f>Curves!D182</f>
        <v>0</v>
      </c>
      <c r="E181" s="48">
        <v>0</v>
      </c>
      <c r="F181" s="48">
        <f>Curves!I182</f>
        <v>0</v>
      </c>
      <c r="G181" s="48">
        <v>0</v>
      </c>
      <c r="H181" s="48">
        <f>Curves!P182</f>
        <v>0</v>
      </c>
      <c r="I181" s="48">
        <v>0</v>
      </c>
      <c r="J181" s="48">
        <f>Curves!L182</f>
        <v>0</v>
      </c>
      <c r="K181" s="48">
        <v>0</v>
      </c>
      <c r="L181" s="48">
        <f>Curves!U182</f>
        <v>0</v>
      </c>
      <c r="M181" s="48">
        <v>0</v>
      </c>
      <c r="N181" s="48">
        <f>Curves!V182</f>
        <v>0</v>
      </c>
      <c r="O181" s="48">
        <v>0</v>
      </c>
      <c r="P181" s="48">
        <f>Curves!W182</f>
        <v>0</v>
      </c>
      <c r="Q181" s="48">
        <v>0</v>
      </c>
      <c r="R181" s="48">
        <f>Curves!O182</f>
        <v>0</v>
      </c>
      <c r="S181" s="48">
        <v>0</v>
      </c>
      <c r="T181" s="48">
        <f>Curves!F182</f>
        <v>0</v>
      </c>
      <c r="U181" s="48">
        <v>0</v>
      </c>
      <c r="V181" s="48">
        <f>Curves!H182</f>
        <v>0</v>
      </c>
      <c r="W181" s="48">
        <v>0</v>
      </c>
      <c r="X181" s="48">
        <f>Curves!S182</f>
        <v>0</v>
      </c>
      <c r="Y181" s="48">
        <v>0</v>
      </c>
      <c r="Z181" s="48">
        <f>Curves!K182</f>
        <v>0</v>
      </c>
      <c r="AA181" s="48">
        <v>0</v>
      </c>
      <c r="AB181" s="48">
        <f>Curves!G182</f>
        <v>0</v>
      </c>
      <c r="AC181" s="48">
        <v>0</v>
      </c>
      <c r="AD181" s="48">
        <f>Curves!R182</f>
        <v>0</v>
      </c>
      <c r="AE181" s="48">
        <v>5.0000000000000001E-3</v>
      </c>
      <c r="AF181" s="48">
        <f>Curves!N182</f>
        <v>0</v>
      </c>
      <c r="AG181" s="48">
        <v>5.0000000000000001E-3</v>
      </c>
      <c r="AH181" s="48">
        <f>Curves!J182</f>
        <v>0</v>
      </c>
      <c r="AI181" s="48">
        <v>5.0000000000000001E-3</v>
      </c>
      <c r="AJ181" s="48">
        <f>Curves!E182</f>
        <v>0</v>
      </c>
      <c r="AK181" s="48">
        <f>Curves!M182</f>
        <v>0</v>
      </c>
      <c r="AL181" s="48">
        <f>Curves!Q182</f>
        <v>0</v>
      </c>
      <c r="AM181" s="48">
        <f>Curves!AC182</f>
        <v>3.5000000000000003E-2</v>
      </c>
      <c r="AN181" s="48">
        <f>Curves!AQ182</f>
        <v>-5.0000000000000001E-3</v>
      </c>
      <c r="AO181" s="48">
        <f>Curves!AD182</f>
        <v>-0.44</v>
      </c>
      <c r="AP181" s="48">
        <f>Curves!AP182</f>
        <v>0.155</v>
      </c>
      <c r="AQ181" s="48">
        <f>Curves!AA182</f>
        <v>0</v>
      </c>
      <c r="AR181" s="48">
        <f>Curves!AG182</f>
        <v>0</v>
      </c>
      <c r="AS181" s="48">
        <f>Curves!Y182</f>
        <v>0</v>
      </c>
      <c r="AT181" s="48">
        <f>Curves!AJ182</f>
        <v>0</v>
      </c>
      <c r="AU181" s="48">
        <f>Curves!AB182</f>
        <v>3.5000000000000003E-2</v>
      </c>
      <c r="AV181" s="48">
        <f>Curves!AH182</f>
        <v>0</v>
      </c>
      <c r="AW181" s="48">
        <f>Curves!Z182</f>
        <v>0</v>
      </c>
      <c r="AX181" s="48">
        <f>Curves!AI182</f>
        <v>5.0000000000000001E-3</v>
      </c>
      <c r="AY181" s="48">
        <f>Curves!Z182</f>
        <v>0</v>
      </c>
      <c r="AZ181" s="48">
        <f>Curves!AK182</f>
        <v>5.0000000000000001E-3</v>
      </c>
      <c r="BA181" s="48">
        <f>Curves!Z182</f>
        <v>0</v>
      </c>
      <c r="BB181" s="48">
        <f>Curves!AL182</f>
        <v>0.04</v>
      </c>
      <c r="BC181" s="48">
        <f>Curves!Z182</f>
        <v>0</v>
      </c>
      <c r="BD181" s="48">
        <f>Curves!AO182</f>
        <v>0</v>
      </c>
      <c r="BE181" s="48">
        <f>Curves!AC182</f>
        <v>3.5000000000000003E-2</v>
      </c>
      <c r="BF181" s="48">
        <f>Curves!AR182</f>
        <v>0.04</v>
      </c>
      <c r="BG181" s="48">
        <f>Curves!Z182</f>
        <v>0</v>
      </c>
      <c r="BH181" s="48">
        <f>Curves!AM182</f>
        <v>0.01</v>
      </c>
      <c r="BI181" s="48">
        <f t="shared" si="26"/>
        <v>0</v>
      </c>
      <c r="BJ181" s="48">
        <f t="shared" si="27"/>
        <v>0</v>
      </c>
      <c r="BK181" s="48">
        <v>0</v>
      </c>
      <c r="BL181" s="48">
        <f t="shared" si="28"/>
        <v>0</v>
      </c>
      <c r="BM181" s="48">
        <v>0</v>
      </c>
      <c r="BN181" s="48">
        <f t="shared" si="29"/>
        <v>0</v>
      </c>
      <c r="BO181" s="48">
        <f t="shared" si="30"/>
        <v>0.01</v>
      </c>
      <c r="BP181" s="48">
        <v>0</v>
      </c>
      <c r="BQ181" s="48">
        <f t="shared" si="31"/>
        <v>0</v>
      </c>
      <c r="BR181" s="48">
        <f t="shared" si="32"/>
        <v>0</v>
      </c>
      <c r="BS181" s="48">
        <f t="shared" si="33"/>
        <v>0</v>
      </c>
      <c r="BT181" s="48">
        <f>Curves!AE182</f>
        <v>0</v>
      </c>
      <c r="BU181" s="48">
        <v>0</v>
      </c>
      <c r="BV181" s="48">
        <f t="shared" si="34"/>
        <v>0</v>
      </c>
      <c r="BW181" s="48">
        <f>Curves!AN182</f>
        <v>0</v>
      </c>
      <c r="BX181" s="48">
        <f t="shared" si="35"/>
        <v>0</v>
      </c>
      <c r="BY181" s="48">
        <f>Curves!AS182</f>
        <v>0</v>
      </c>
      <c r="BZ181" s="48">
        <f t="shared" si="37"/>
        <v>0</v>
      </c>
      <c r="CA181" s="48">
        <f t="shared" si="38"/>
        <v>0.04</v>
      </c>
      <c r="CB181" s="48"/>
      <c r="CC181" s="48"/>
      <c r="CD181" s="49"/>
      <c r="CE181" s="48"/>
      <c r="CF181" s="49"/>
      <c r="CG181" s="48"/>
      <c r="CH181" s="48"/>
      <c r="CI181" s="48"/>
      <c r="CJ181" s="48"/>
      <c r="CK181" s="48"/>
    </row>
    <row r="182" spans="1:89">
      <c r="A182">
        <v>0.33217556700004147</v>
      </c>
      <c r="B182" t="str">
        <f t="shared" si="36"/>
        <v>0000000000000000000000000000.00500.00500.0050000.035-0.005-0.440.15500000.035000.00500.00500.04000.0350.0400.01250000000.01000000000000.04</v>
      </c>
      <c r="C182" s="21">
        <v>42217</v>
      </c>
      <c r="D182" s="48">
        <f>Curves!D183</f>
        <v>0</v>
      </c>
      <c r="E182" s="48">
        <v>0</v>
      </c>
      <c r="F182" s="48">
        <f>Curves!I183</f>
        <v>0</v>
      </c>
      <c r="G182" s="48">
        <v>0</v>
      </c>
      <c r="H182" s="48">
        <f>Curves!P183</f>
        <v>0</v>
      </c>
      <c r="I182" s="48">
        <v>0</v>
      </c>
      <c r="J182" s="48">
        <f>Curves!L183</f>
        <v>0</v>
      </c>
      <c r="K182" s="48">
        <v>0</v>
      </c>
      <c r="L182" s="48">
        <f>Curves!U183</f>
        <v>0</v>
      </c>
      <c r="M182" s="48">
        <v>0</v>
      </c>
      <c r="N182" s="48">
        <f>Curves!V183</f>
        <v>0</v>
      </c>
      <c r="O182" s="48">
        <v>0</v>
      </c>
      <c r="P182" s="48">
        <f>Curves!W183</f>
        <v>0</v>
      </c>
      <c r="Q182" s="48">
        <v>0</v>
      </c>
      <c r="R182" s="48">
        <f>Curves!O183</f>
        <v>0</v>
      </c>
      <c r="S182" s="48">
        <v>0</v>
      </c>
      <c r="T182" s="48">
        <f>Curves!F183</f>
        <v>0</v>
      </c>
      <c r="U182" s="48">
        <v>0</v>
      </c>
      <c r="V182" s="48">
        <f>Curves!H183</f>
        <v>0</v>
      </c>
      <c r="W182" s="48">
        <v>0</v>
      </c>
      <c r="X182" s="48">
        <f>Curves!S183</f>
        <v>0</v>
      </c>
      <c r="Y182" s="48">
        <v>0</v>
      </c>
      <c r="Z182" s="48">
        <f>Curves!K183</f>
        <v>0</v>
      </c>
      <c r="AA182" s="48">
        <v>0</v>
      </c>
      <c r="AB182" s="48">
        <f>Curves!G183</f>
        <v>0</v>
      </c>
      <c r="AC182" s="48">
        <v>0</v>
      </c>
      <c r="AD182" s="48">
        <f>Curves!R183</f>
        <v>0</v>
      </c>
      <c r="AE182" s="48">
        <v>5.0000000000000001E-3</v>
      </c>
      <c r="AF182" s="48">
        <f>Curves!N183</f>
        <v>0</v>
      </c>
      <c r="AG182" s="48">
        <v>5.0000000000000001E-3</v>
      </c>
      <c r="AH182" s="48">
        <f>Curves!J183</f>
        <v>0</v>
      </c>
      <c r="AI182" s="48">
        <v>5.0000000000000001E-3</v>
      </c>
      <c r="AJ182" s="48">
        <f>Curves!E183</f>
        <v>0</v>
      </c>
      <c r="AK182" s="48">
        <f>Curves!M183</f>
        <v>0</v>
      </c>
      <c r="AL182" s="48">
        <f>Curves!Q183</f>
        <v>0</v>
      </c>
      <c r="AM182" s="48">
        <f>Curves!AC183</f>
        <v>3.5000000000000003E-2</v>
      </c>
      <c r="AN182" s="48">
        <f>Curves!AQ183</f>
        <v>-5.0000000000000001E-3</v>
      </c>
      <c r="AO182" s="48">
        <f>Curves!AD183</f>
        <v>-0.44</v>
      </c>
      <c r="AP182" s="48">
        <f>Curves!AP183</f>
        <v>0.155</v>
      </c>
      <c r="AQ182" s="48">
        <f>Curves!AA183</f>
        <v>0</v>
      </c>
      <c r="AR182" s="48">
        <f>Curves!AG183</f>
        <v>0</v>
      </c>
      <c r="AS182" s="48">
        <f>Curves!Y183</f>
        <v>0</v>
      </c>
      <c r="AT182" s="48">
        <f>Curves!AJ183</f>
        <v>0</v>
      </c>
      <c r="AU182" s="48">
        <f>Curves!AB183</f>
        <v>3.5000000000000003E-2</v>
      </c>
      <c r="AV182" s="48">
        <f>Curves!AH183</f>
        <v>0</v>
      </c>
      <c r="AW182" s="48">
        <f>Curves!Z183</f>
        <v>0</v>
      </c>
      <c r="AX182" s="48">
        <f>Curves!AI183</f>
        <v>5.0000000000000001E-3</v>
      </c>
      <c r="AY182" s="48">
        <f>Curves!Z183</f>
        <v>0</v>
      </c>
      <c r="AZ182" s="48">
        <f>Curves!AK183</f>
        <v>5.0000000000000001E-3</v>
      </c>
      <c r="BA182" s="48">
        <f>Curves!Z183</f>
        <v>0</v>
      </c>
      <c r="BB182" s="48">
        <f>Curves!AL183</f>
        <v>0.04</v>
      </c>
      <c r="BC182" s="48">
        <f>Curves!Z183</f>
        <v>0</v>
      </c>
      <c r="BD182" s="48">
        <f>Curves!AO183</f>
        <v>0</v>
      </c>
      <c r="BE182" s="48">
        <f>Curves!AC183</f>
        <v>3.5000000000000003E-2</v>
      </c>
      <c r="BF182" s="48">
        <f>Curves!AR183</f>
        <v>0.04</v>
      </c>
      <c r="BG182" s="48">
        <f>Curves!Z183</f>
        <v>0</v>
      </c>
      <c r="BH182" s="48">
        <f>Curves!AM183</f>
        <v>1.2500000000000001E-2</v>
      </c>
      <c r="BI182" s="48">
        <f t="shared" si="26"/>
        <v>0</v>
      </c>
      <c r="BJ182" s="48">
        <f t="shared" si="27"/>
        <v>0</v>
      </c>
      <c r="BK182" s="48">
        <v>0</v>
      </c>
      <c r="BL182" s="48">
        <f t="shared" si="28"/>
        <v>0</v>
      </c>
      <c r="BM182" s="48">
        <v>0</v>
      </c>
      <c r="BN182" s="48">
        <f t="shared" si="29"/>
        <v>0</v>
      </c>
      <c r="BO182" s="48">
        <f t="shared" si="30"/>
        <v>0.01</v>
      </c>
      <c r="BP182" s="48">
        <v>0</v>
      </c>
      <c r="BQ182" s="48">
        <f t="shared" si="31"/>
        <v>0</v>
      </c>
      <c r="BR182" s="48">
        <f t="shared" si="32"/>
        <v>0</v>
      </c>
      <c r="BS182" s="48">
        <f t="shared" si="33"/>
        <v>0</v>
      </c>
      <c r="BT182" s="48">
        <f>Curves!AE183</f>
        <v>0</v>
      </c>
      <c r="BU182" s="48">
        <v>0</v>
      </c>
      <c r="BV182" s="48">
        <f t="shared" si="34"/>
        <v>0</v>
      </c>
      <c r="BW182" s="48">
        <f>Curves!AN183</f>
        <v>0</v>
      </c>
      <c r="BX182" s="48">
        <f t="shared" si="35"/>
        <v>0</v>
      </c>
      <c r="BY182" s="48">
        <f>Curves!AS183</f>
        <v>0</v>
      </c>
      <c r="BZ182" s="48">
        <f t="shared" si="37"/>
        <v>0</v>
      </c>
      <c r="CA182" s="48">
        <f t="shared" si="38"/>
        <v>0.04</v>
      </c>
      <c r="CB182" s="48"/>
      <c r="CC182" s="48"/>
      <c r="CD182" s="49"/>
      <c r="CE182" s="48"/>
      <c r="CF182" s="49"/>
      <c r="CG182" s="48"/>
      <c r="CH182" s="48"/>
      <c r="CI182" s="48"/>
      <c r="CJ182" s="48"/>
      <c r="CK182" s="48"/>
    </row>
    <row r="183" spans="1:89">
      <c r="A183">
        <v>0.33011566858324848</v>
      </c>
      <c r="B183" t="str">
        <f t="shared" si="36"/>
        <v>0000000000000000000000000000.00500.00500.0050000.035-0.005-0.440.15500000.035000.00500.00500.04000.0350.0400.01250000000.01000000000000.04</v>
      </c>
      <c r="C183" s="21">
        <v>42248</v>
      </c>
      <c r="D183" s="48">
        <f>Curves!D184</f>
        <v>0</v>
      </c>
      <c r="E183" s="48">
        <v>0</v>
      </c>
      <c r="F183" s="48">
        <f>Curves!I184</f>
        <v>0</v>
      </c>
      <c r="G183" s="48">
        <v>0</v>
      </c>
      <c r="H183" s="48">
        <f>Curves!P184</f>
        <v>0</v>
      </c>
      <c r="I183" s="48">
        <v>0</v>
      </c>
      <c r="J183" s="48">
        <f>Curves!L184</f>
        <v>0</v>
      </c>
      <c r="K183" s="48">
        <v>0</v>
      </c>
      <c r="L183" s="48">
        <f>Curves!U184</f>
        <v>0</v>
      </c>
      <c r="M183" s="48">
        <v>0</v>
      </c>
      <c r="N183" s="48">
        <f>Curves!V184</f>
        <v>0</v>
      </c>
      <c r="O183" s="48">
        <v>0</v>
      </c>
      <c r="P183" s="48">
        <f>Curves!W184</f>
        <v>0</v>
      </c>
      <c r="Q183" s="48">
        <v>0</v>
      </c>
      <c r="R183" s="48">
        <f>Curves!O184</f>
        <v>0</v>
      </c>
      <c r="S183" s="48">
        <v>0</v>
      </c>
      <c r="T183" s="48">
        <f>Curves!F184</f>
        <v>0</v>
      </c>
      <c r="U183" s="48">
        <v>0</v>
      </c>
      <c r="V183" s="48">
        <f>Curves!H184</f>
        <v>0</v>
      </c>
      <c r="W183" s="48">
        <v>0</v>
      </c>
      <c r="X183" s="48">
        <f>Curves!S184</f>
        <v>0</v>
      </c>
      <c r="Y183" s="48">
        <v>0</v>
      </c>
      <c r="Z183" s="48">
        <f>Curves!K184</f>
        <v>0</v>
      </c>
      <c r="AA183" s="48">
        <v>0</v>
      </c>
      <c r="AB183" s="48">
        <f>Curves!G184</f>
        <v>0</v>
      </c>
      <c r="AC183" s="48">
        <v>0</v>
      </c>
      <c r="AD183" s="48">
        <f>Curves!R184</f>
        <v>0</v>
      </c>
      <c r="AE183" s="48">
        <v>5.0000000000000001E-3</v>
      </c>
      <c r="AF183" s="48">
        <f>Curves!N184</f>
        <v>0</v>
      </c>
      <c r="AG183" s="48">
        <v>5.0000000000000001E-3</v>
      </c>
      <c r="AH183" s="48">
        <f>Curves!J184</f>
        <v>0</v>
      </c>
      <c r="AI183" s="48">
        <v>5.0000000000000001E-3</v>
      </c>
      <c r="AJ183" s="48">
        <f>Curves!E184</f>
        <v>0</v>
      </c>
      <c r="AK183" s="48">
        <f>Curves!M184</f>
        <v>0</v>
      </c>
      <c r="AL183" s="48">
        <f>Curves!Q184</f>
        <v>0</v>
      </c>
      <c r="AM183" s="48">
        <f>Curves!AC184</f>
        <v>3.5000000000000003E-2</v>
      </c>
      <c r="AN183" s="48">
        <f>Curves!AQ184</f>
        <v>-5.0000000000000001E-3</v>
      </c>
      <c r="AO183" s="48">
        <f>Curves!AD184</f>
        <v>-0.44</v>
      </c>
      <c r="AP183" s="48">
        <f>Curves!AP184</f>
        <v>0.155</v>
      </c>
      <c r="AQ183" s="48">
        <f>Curves!AA184</f>
        <v>0</v>
      </c>
      <c r="AR183" s="48">
        <f>Curves!AG184</f>
        <v>0</v>
      </c>
      <c r="AS183" s="48">
        <f>Curves!Y184</f>
        <v>0</v>
      </c>
      <c r="AT183" s="48">
        <f>Curves!AJ184</f>
        <v>0</v>
      </c>
      <c r="AU183" s="48">
        <f>Curves!AB184</f>
        <v>3.5000000000000003E-2</v>
      </c>
      <c r="AV183" s="48">
        <f>Curves!AH184</f>
        <v>0</v>
      </c>
      <c r="AW183" s="48">
        <f>Curves!Z184</f>
        <v>0</v>
      </c>
      <c r="AX183" s="48">
        <f>Curves!AI184</f>
        <v>5.0000000000000001E-3</v>
      </c>
      <c r="AY183" s="48">
        <f>Curves!Z184</f>
        <v>0</v>
      </c>
      <c r="AZ183" s="48">
        <f>Curves!AK184</f>
        <v>5.0000000000000001E-3</v>
      </c>
      <c r="BA183" s="48">
        <f>Curves!Z184</f>
        <v>0</v>
      </c>
      <c r="BB183" s="48">
        <f>Curves!AL184</f>
        <v>0.04</v>
      </c>
      <c r="BC183" s="48">
        <f>Curves!Z184</f>
        <v>0</v>
      </c>
      <c r="BD183" s="48">
        <f>Curves!AO184</f>
        <v>0</v>
      </c>
      <c r="BE183" s="48">
        <f>Curves!AC184</f>
        <v>3.5000000000000003E-2</v>
      </c>
      <c r="BF183" s="48">
        <f>Curves!AR184</f>
        <v>0.04</v>
      </c>
      <c r="BG183" s="48">
        <f>Curves!Z184</f>
        <v>0</v>
      </c>
      <c r="BH183" s="48">
        <f>Curves!AM184</f>
        <v>1.2500000000000001E-2</v>
      </c>
      <c r="BI183" s="48">
        <f t="shared" si="26"/>
        <v>0</v>
      </c>
      <c r="BJ183" s="48">
        <f t="shared" si="27"/>
        <v>0</v>
      </c>
      <c r="BK183" s="48">
        <v>0</v>
      </c>
      <c r="BL183" s="48">
        <f t="shared" si="28"/>
        <v>0</v>
      </c>
      <c r="BM183" s="48">
        <v>0</v>
      </c>
      <c r="BN183" s="48">
        <f t="shared" si="29"/>
        <v>0</v>
      </c>
      <c r="BO183" s="48">
        <f t="shared" si="30"/>
        <v>0.01</v>
      </c>
      <c r="BP183" s="48">
        <v>0</v>
      </c>
      <c r="BQ183" s="48">
        <f t="shared" si="31"/>
        <v>0</v>
      </c>
      <c r="BR183" s="48">
        <f t="shared" si="32"/>
        <v>0</v>
      </c>
      <c r="BS183" s="48">
        <f t="shared" si="33"/>
        <v>0</v>
      </c>
      <c r="BT183" s="48">
        <f>Curves!AE184</f>
        <v>0</v>
      </c>
      <c r="BU183" s="48">
        <v>0</v>
      </c>
      <c r="BV183" s="48">
        <f t="shared" si="34"/>
        <v>0</v>
      </c>
      <c r="BW183" s="48">
        <f>Curves!AN184</f>
        <v>0</v>
      </c>
      <c r="BX183" s="48">
        <f t="shared" si="35"/>
        <v>0</v>
      </c>
      <c r="BY183" s="48">
        <f>Curves!AS184</f>
        <v>0</v>
      </c>
      <c r="BZ183" s="48">
        <f t="shared" si="37"/>
        <v>0</v>
      </c>
      <c r="CA183" s="48">
        <f t="shared" si="38"/>
        <v>0.04</v>
      </c>
      <c r="CB183" s="48"/>
      <c r="CC183" s="48"/>
      <c r="CD183" s="49"/>
      <c r="CE183" s="48"/>
      <c r="CF183" s="49"/>
      <c r="CG183" s="48"/>
      <c r="CH183" s="48"/>
      <c r="CI183" s="48"/>
      <c r="CJ183" s="48"/>
      <c r="CK183" s="48"/>
    </row>
    <row r="184" spans="1:89">
      <c r="A184">
        <v>0.32813420310917046</v>
      </c>
      <c r="B184" t="str">
        <f t="shared" si="36"/>
        <v>0000000000000000000000000000.00500.00500.0050000.035-0.005-0.440.15500000.035000.00500.00500.04000.0350.0400.01250000000.01000000000000.04</v>
      </c>
      <c r="C184" s="21">
        <v>42278</v>
      </c>
      <c r="D184" s="48">
        <f>Curves!D185</f>
        <v>0</v>
      </c>
      <c r="E184" s="48">
        <v>0</v>
      </c>
      <c r="F184" s="48">
        <f>Curves!I185</f>
        <v>0</v>
      </c>
      <c r="G184" s="48">
        <v>0</v>
      </c>
      <c r="H184" s="48">
        <f>Curves!P185</f>
        <v>0</v>
      </c>
      <c r="I184" s="48">
        <v>0</v>
      </c>
      <c r="J184" s="48">
        <f>Curves!L185</f>
        <v>0</v>
      </c>
      <c r="K184" s="48">
        <v>0</v>
      </c>
      <c r="L184" s="48">
        <f>Curves!U185</f>
        <v>0</v>
      </c>
      <c r="M184" s="48">
        <v>0</v>
      </c>
      <c r="N184" s="48">
        <f>Curves!V185</f>
        <v>0</v>
      </c>
      <c r="O184" s="48">
        <v>0</v>
      </c>
      <c r="P184" s="48">
        <f>Curves!W185</f>
        <v>0</v>
      </c>
      <c r="Q184" s="48">
        <v>0</v>
      </c>
      <c r="R184" s="48">
        <f>Curves!O185</f>
        <v>0</v>
      </c>
      <c r="S184" s="48">
        <v>0</v>
      </c>
      <c r="T184" s="48">
        <f>Curves!F185</f>
        <v>0</v>
      </c>
      <c r="U184" s="48">
        <v>0</v>
      </c>
      <c r="V184" s="48">
        <f>Curves!H185</f>
        <v>0</v>
      </c>
      <c r="W184" s="48">
        <v>0</v>
      </c>
      <c r="X184" s="48">
        <f>Curves!S185</f>
        <v>0</v>
      </c>
      <c r="Y184" s="48">
        <v>0</v>
      </c>
      <c r="Z184" s="48">
        <f>Curves!K185</f>
        <v>0</v>
      </c>
      <c r="AA184" s="48">
        <v>0</v>
      </c>
      <c r="AB184" s="48">
        <f>Curves!G185</f>
        <v>0</v>
      </c>
      <c r="AC184" s="48">
        <v>0</v>
      </c>
      <c r="AD184" s="48">
        <f>Curves!R185</f>
        <v>0</v>
      </c>
      <c r="AE184" s="48">
        <v>5.0000000000000001E-3</v>
      </c>
      <c r="AF184" s="48">
        <f>Curves!N185</f>
        <v>0</v>
      </c>
      <c r="AG184" s="48">
        <v>5.0000000000000001E-3</v>
      </c>
      <c r="AH184" s="48">
        <f>Curves!J185</f>
        <v>0</v>
      </c>
      <c r="AI184" s="48">
        <v>5.0000000000000001E-3</v>
      </c>
      <c r="AJ184" s="48">
        <f>Curves!E185</f>
        <v>0</v>
      </c>
      <c r="AK184" s="48">
        <f>Curves!M185</f>
        <v>0</v>
      </c>
      <c r="AL184" s="48">
        <f>Curves!Q185</f>
        <v>0</v>
      </c>
      <c r="AM184" s="48">
        <f>Curves!AC185</f>
        <v>3.5000000000000003E-2</v>
      </c>
      <c r="AN184" s="48">
        <f>Curves!AQ185</f>
        <v>-5.0000000000000001E-3</v>
      </c>
      <c r="AO184" s="48">
        <f>Curves!AD185</f>
        <v>-0.44</v>
      </c>
      <c r="AP184" s="48">
        <f>Curves!AP185</f>
        <v>0.155</v>
      </c>
      <c r="AQ184" s="48">
        <f>Curves!AA185</f>
        <v>0</v>
      </c>
      <c r="AR184" s="48">
        <f>Curves!AG185</f>
        <v>0</v>
      </c>
      <c r="AS184" s="48">
        <f>Curves!Y185</f>
        <v>0</v>
      </c>
      <c r="AT184" s="48">
        <f>Curves!AJ185</f>
        <v>0</v>
      </c>
      <c r="AU184" s="48">
        <f>Curves!AB185</f>
        <v>3.5000000000000003E-2</v>
      </c>
      <c r="AV184" s="48">
        <f>Curves!AH185</f>
        <v>0</v>
      </c>
      <c r="AW184" s="48">
        <f>Curves!Z185</f>
        <v>0</v>
      </c>
      <c r="AX184" s="48">
        <f>Curves!AI185</f>
        <v>5.0000000000000001E-3</v>
      </c>
      <c r="AY184" s="48">
        <f>Curves!Z185</f>
        <v>0</v>
      </c>
      <c r="AZ184" s="48">
        <f>Curves!AK185</f>
        <v>5.0000000000000001E-3</v>
      </c>
      <c r="BA184" s="48">
        <f>Curves!Z185</f>
        <v>0</v>
      </c>
      <c r="BB184" s="48">
        <f>Curves!AL185</f>
        <v>0.04</v>
      </c>
      <c r="BC184" s="48">
        <f>Curves!Z185</f>
        <v>0</v>
      </c>
      <c r="BD184" s="48">
        <f>Curves!AO185</f>
        <v>0</v>
      </c>
      <c r="BE184" s="48">
        <f>Curves!AC185</f>
        <v>3.5000000000000003E-2</v>
      </c>
      <c r="BF184" s="48">
        <f>Curves!AR185</f>
        <v>0.04</v>
      </c>
      <c r="BG184" s="48">
        <f>Curves!Z185</f>
        <v>0</v>
      </c>
      <c r="BH184" s="48">
        <f>Curves!AM185</f>
        <v>1.2500000000000001E-2</v>
      </c>
      <c r="BI184" s="48">
        <f t="shared" si="26"/>
        <v>0</v>
      </c>
      <c r="BJ184" s="48">
        <f t="shared" si="27"/>
        <v>0</v>
      </c>
      <c r="BK184" s="48">
        <v>0</v>
      </c>
      <c r="BL184" s="48">
        <f t="shared" si="28"/>
        <v>0</v>
      </c>
      <c r="BM184" s="48">
        <v>0</v>
      </c>
      <c r="BN184" s="48">
        <f t="shared" si="29"/>
        <v>0</v>
      </c>
      <c r="BO184" s="48">
        <f t="shared" si="30"/>
        <v>0.01</v>
      </c>
      <c r="BP184" s="48">
        <v>0</v>
      </c>
      <c r="BQ184" s="48">
        <f t="shared" si="31"/>
        <v>0</v>
      </c>
      <c r="BR184" s="48">
        <f t="shared" si="32"/>
        <v>0</v>
      </c>
      <c r="BS184" s="48">
        <f t="shared" si="33"/>
        <v>0</v>
      </c>
      <c r="BT184" s="48">
        <f>Curves!AE185</f>
        <v>0</v>
      </c>
      <c r="BU184" s="48">
        <v>0</v>
      </c>
      <c r="BV184" s="48">
        <f t="shared" si="34"/>
        <v>0</v>
      </c>
      <c r="BW184" s="48">
        <f>Curves!AN185</f>
        <v>0</v>
      </c>
      <c r="BX184" s="48">
        <f t="shared" si="35"/>
        <v>0</v>
      </c>
      <c r="BY184" s="48">
        <f>Curves!AS185</f>
        <v>0</v>
      </c>
      <c r="BZ184" s="48">
        <f t="shared" si="37"/>
        <v>0</v>
      </c>
      <c r="CA184" s="48">
        <f t="shared" si="38"/>
        <v>0.04</v>
      </c>
      <c r="CB184" s="48"/>
      <c r="CC184" s="48"/>
      <c r="CD184" s="49"/>
      <c r="CE184" s="48"/>
      <c r="CF184" s="49"/>
      <c r="CG184" s="48"/>
      <c r="CH184" s="48"/>
      <c r="CI184" s="48"/>
      <c r="CJ184" s="48"/>
      <c r="CK184" s="48"/>
    </row>
    <row r="185" spans="1:89">
      <c r="A185">
        <v>0.32609899917201762</v>
      </c>
      <c r="B185" t="str">
        <f t="shared" si="36"/>
        <v>0000000000000000000000000000.00500.00500.0050000.0350.045-0.440.15500000.035000.0200.0200.05000.0350.05500.0250000000.01000000000000.05</v>
      </c>
      <c r="C185" s="21">
        <v>42309</v>
      </c>
      <c r="D185" s="48">
        <f>Curves!D186</f>
        <v>0</v>
      </c>
      <c r="E185" s="48">
        <v>0</v>
      </c>
      <c r="F185" s="48">
        <f>Curves!I186</f>
        <v>0</v>
      </c>
      <c r="G185" s="48">
        <v>0</v>
      </c>
      <c r="H185" s="48">
        <f>Curves!P186</f>
        <v>0</v>
      </c>
      <c r="I185" s="48">
        <v>0</v>
      </c>
      <c r="J185" s="48">
        <f>Curves!L186</f>
        <v>0</v>
      </c>
      <c r="K185" s="48">
        <v>0</v>
      </c>
      <c r="L185" s="48">
        <f>Curves!U186</f>
        <v>0</v>
      </c>
      <c r="M185" s="48">
        <v>0</v>
      </c>
      <c r="N185" s="48">
        <f>Curves!V186</f>
        <v>0</v>
      </c>
      <c r="O185" s="48">
        <v>0</v>
      </c>
      <c r="P185" s="48">
        <f>Curves!W186</f>
        <v>0</v>
      </c>
      <c r="Q185" s="48">
        <v>0</v>
      </c>
      <c r="R185" s="48">
        <f>Curves!O186</f>
        <v>0</v>
      </c>
      <c r="S185" s="48">
        <v>0</v>
      </c>
      <c r="T185" s="48">
        <f>Curves!F186</f>
        <v>0</v>
      </c>
      <c r="U185" s="48">
        <v>0</v>
      </c>
      <c r="V185" s="48">
        <f>Curves!H186</f>
        <v>0</v>
      </c>
      <c r="W185" s="48">
        <v>0</v>
      </c>
      <c r="X185" s="48">
        <f>Curves!S186</f>
        <v>0</v>
      </c>
      <c r="Y185" s="48">
        <v>0</v>
      </c>
      <c r="Z185" s="48">
        <f>Curves!K186</f>
        <v>0</v>
      </c>
      <c r="AA185" s="48">
        <v>0</v>
      </c>
      <c r="AB185" s="48">
        <f>Curves!G186</f>
        <v>0</v>
      </c>
      <c r="AC185" s="48">
        <v>0</v>
      </c>
      <c r="AD185" s="48">
        <f>Curves!R186</f>
        <v>0</v>
      </c>
      <c r="AE185" s="48">
        <v>5.0000000000000001E-3</v>
      </c>
      <c r="AF185" s="48">
        <f>Curves!N186</f>
        <v>0</v>
      </c>
      <c r="AG185" s="48">
        <v>5.0000000000000001E-3</v>
      </c>
      <c r="AH185" s="48">
        <f>Curves!J186</f>
        <v>0</v>
      </c>
      <c r="AI185" s="48">
        <v>5.0000000000000001E-3</v>
      </c>
      <c r="AJ185" s="48">
        <f>Curves!E186</f>
        <v>0</v>
      </c>
      <c r="AK185" s="48">
        <f>Curves!M186</f>
        <v>0</v>
      </c>
      <c r="AL185" s="48">
        <f>Curves!Q186</f>
        <v>0</v>
      </c>
      <c r="AM185" s="48">
        <f>Curves!AC186</f>
        <v>3.5000000000000003E-2</v>
      </c>
      <c r="AN185" s="48">
        <f>Curves!AQ186</f>
        <v>4.4999999999999998E-2</v>
      </c>
      <c r="AO185" s="48">
        <f>Curves!AD186</f>
        <v>-0.44</v>
      </c>
      <c r="AP185" s="48">
        <f>Curves!AP186</f>
        <v>0.155</v>
      </c>
      <c r="AQ185" s="48">
        <f>Curves!AA186</f>
        <v>0</v>
      </c>
      <c r="AR185" s="48">
        <f>Curves!AG186</f>
        <v>0</v>
      </c>
      <c r="AS185" s="48">
        <f>Curves!Y186</f>
        <v>0</v>
      </c>
      <c r="AT185" s="48">
        <f>Curves!AJ186</f>
        <v>0</v>
      </c>
      <c r="AU185" s="48">
        <f>Curves!AB186</f>
        <v>3.5000000000000003E-2</v>
      </c>
      <c r="AV185" s="48">
        <f>Curves!AH186</f>
        <v>0</v>
      </c>
      <c r="AW185" s="48">
        <f>Curves!Z186</f>
        <v>0</v>
      </c>
      <c r="AX185" s="48">
        <f>Curves!AI186</f>
        <v>0.02</v>
      </c>
      <c r="AY185" s="48">
        <f>Curves!Z186</f>
        <v>0</v>
      </c>
      <c r="AZ185" s="48">
        <f>Curves!AK186</f>
        <v>0.02</v>
      </c>
      <c r="BA185" s="48">
        <f>Curves!Z186</f>
        <v>0</v>
      </c>
      <c r="BB185" s="48">
        <f>Curves!AL186</f>
        <v>0.05</v>
      </c>
      <c r="BC185" s="48">
        <f>Curves!Z186</f>
        <v>0</v>
      </c>
      <c r="BD185" s="48">
        <f>Curves!AO186</f>
        <v>0</v>
      </c>
      <c r="BE185" s="48">
        <f>Curves!AC186</f>
        <v>3.5000000000000003E-2</v>
      </c>
      <c r="BF185" s="48">
        <f>Curves!AR186</f>
        <v>5.5E-2</v>
      </c>
      <c r="BG185" s="48">
        <f>Curves!Z186</f>
        <v>0</v>
      </c>
      <c r="BH185" s="48">
        <f>Curves!AM186</f>
        <v>2.5000000000000001E-2</v>
      </c>
      <c r="BI185" s="48">
        <f t="shared" si="26"/>
        <v>0</v>
      </c>
      <c r="BJ185" s="48">
        <f t="shared" si="27"/>
        <v>0</v>
      </c>
      <c r="BK185" s="48">
        <v>0</v>
      </c>
      <c r="BL185" s="48">
        <f t="shared" si="28"/>
        <v>0</v>
      </c>
      <c r="BM185" s="48">
        <v>0</v>
      </c>
      <c r="BN185" s="48">
        <f t="shared" si="29"/>
        <v>0</v>
      </c>
      <c r="BO185" s="48">
        <f t="shared" si="30"/>
        <v>0.01</v>
      </c>
      <c r="BP185" s="48">
        <v>0</v>
      </c>
      <c r="BQ185" s="48">
        <f t="shared" si="31"/>
        <v>0</v>
      </c>
      <c r="BR185" s="48">
        <f t="shared" si="32"/>
        <v>0</v>
      </c>
      <c r="BS185" s="48">
        <f t="shared" si="33"/>
        <v>0</v>
      </c>
      <c r="BT185" s="48">
        <f>Curves!AE186</f>
        <v>0</v>
      </c>
      <c r="BU185" s="48">
        <v>0</v>
      </c>
      <c r="BV185" s="48">
        <f t="shared" si="34"/>
        <v>0</v>
      </c>
      <c r="BW185" s="48">
        <f>Curves!AN186</f>
        <v>0</v>
      </c>
      <c r="BX185" s="48">
        <f t="shared" si="35"/>
        <v>0</v>
      </c>
      <c r="BY185" s="48">
        <f>Curves!AS186</f>
        <v>0</v>
      </c>
      <c r="BZ185" s="48">
        <f t="shared" si="37"/>
        <v>0</v>
      </c>
      <c r="CA185" s="48">
        <f t="shared" si="38"/>
        <v>0.05</v>
      </c>
      <c r="CB185" s="48"/>
      <c r="CC185" s="48"/>
      <c r="CD185" s="49"/>
      <c r="CE185" s="48"/>
      <c r="CF185" s="49"/>
      <c r="CG185" s="48"/>
      <c r="CH185" s="48"/>
      <c r="CI185" s="48"/>
      <c r="CJ185" s="48"/>
      <c r="CK185" s="48"/>
    </row>
    <row r="186" spans="1:89">
      <c r="A186">
        <v>0.32414129010804288</v>
      </c>
      <c r="B186" t="str">
        <f t="shared" si="36"/>
        <v>0000000000000000000000000000.00500.00500.0050000.0350.045-0.440.15500000.035000.0200.0200.05000.0350.05500.02750000000.01000000000000.05</v>
      </c>
      <c r="C186" s="21">
        <v>42339</v>
      </c>
      <c r="D186" s="48">
        <f>Curves!D187</f>
        <v>0</v>
      </c>
      <c r="E186" s="48">
        <v>0</v>
      </c>
      <c r="F186" s="48">
        <f>Curves!I187</f>
        <v>0</v>
      </c>
      <c r="G186" s="48">
        <v>0</v>
      </c>
      <c r="H186" s="48">
        <f>Curves!P187</f>
        <v>0</v>
      </c>
      <c r="I186" s="48">
        <v>0</v>
      </c>
      <c r="J186" s="48">
        <f>Curves!L187</f>
        <v>0</v>
      </c>
      <c r="K186" s="48">
        <v>0</v>
      </c>
      <c r="L186" s="48">
        <f>Curves!U187</f>
        <v>0</v>
      </c>
      <c r="M186" s="48">
        <v>0</v>
      </c>
      <c r="N186" s="48">
        <f>Curves!V187</f>
        <v>0</v>
      </c>
      <c r="O186" s="48">
        <v>0</v>
      </c>
      <c r="P186" s="48">
        <f>Curves!W187</f>
        <v>0</v>
      </c>
      <c r="Q186" s="48">
        <v>0</v>
      </c>
      <c r="R186" s="48">
        <f>Curves!O187</f>
        <v>0</v>
      </c>
      <c r="S186" s="48">
        <v>0</v>
      </c>
      <c r="T186" s="48">
        <f>Curves!F187</f>
        <v>0</v>
      </c>
      <c r="U186" s="48">
        <v>0</v>
      </c>
      <c r="V186" s="48">
        <f>Curves!H187</f>
        <v>0</v>
      </c>
      <c r="W186" s="48">
        <v>0</v>
      </c>
      <c r="X186" s="48">
        <f>Curves!S187</f>
        <v>0</v>
      </c>
      <c r="Y186" s="48">
        <v>0</v>
      </c>
      <c r="Z186" s="48">
        <f>Curves!K187</f>
        <v>0</v>
      </c>
      <c r="AA186" s="48">
        <v>0</v>
      </c>
      <c r="AB186" s="48">
        <f>Curves!G187</f>
        <v>0</v>
      </c>
      <c r="AC186" s="48">
        <v>0</v>
      </c>
      <c r="AD186" s="48">
        <f>Curves!R187</f>
        <v>0</v>
      </c>
      <c r="AE186" s="48">
        <v>5.0000000000000001E-3</v>
      </c>
      <c r="AF186" s="48">
        <f>Curves!N187</f>
        <v>0</v>
      </c>
      <c r="AG186" s="48">
        <v>5.0000000000000001E-3</v>
      </c>
      <c r="AH186" s="48">
        <f>Curves!J187</f>
        <v>0</v>
      </c>
      <c r="AI186" s="48">
        <v>5.0000000000000001E-3</v>
      </c>
      <c r="AJ186" s="48">
        <f>Curves!E187</f>
        <v>0</v>
      </c>
      <c r="AK186" s="48">
        <f>Curves!M187</f>
        <v>0</v>
      </c>
      <c r="AL186" s="48">
        <f>Curves!Q187</f>
        <v>0</v>
      </c>
      <c r="AM186" s="48">
        <f>Curves!AC187</f>
        <v>3.5000000000000003E-2</v>
      </c>
      <c r="AN186" s="48">
        <f>Curves!AQ187</f>
        <v>4.4999999999999998E-2</v>
      </c>
      <c r="AO186" s="48">
        <f>Curves!AD187</f>
        <v>-0.44</v>
      </c>
      <c r="AP186" s="48">
        <f>Curves!AP187</f>
        <v>0.155</v>
      </c>
      <c r="AQ186" s="48">
        <f>Curves!AA187</f>
        <v>0</v>
      </c>
      <c r="AR186" s="48">
        <f>Curves!AG187</f>
        <v>0</v>
      </c>
      <c r="AS186" s="48">
        <f>Curves!Y187</f>
        <v>0</v>
      </c>
      <c r="AT186" s="48">
        <f>Curves!AJ187</f>
        <v>0</v>
      </c>
      <c r="AU186" s="48">
        <f>Curves!AB187</f>
        <v>3.5000000000000003E-2</v>
      </c>
      <c r="AV186" s="48">
        <f>Curves!AH187</f>
        <v>0</v>
      </c>
      <c r="AW186" s="48">
        <f>Curves!Z187</f>
        <v>0</v>
      </c>
      <c r="AX186" s="48">
        <f>Curves!AI187</f>
        <v>0.02</v>
      </c>
      <c r="AY186" s="48">
        <f>Curves!Z187</f>
        <v>0</v>
      </c>
      <c r="AZ186" s="48">
        <f>Curves!AK187</f>
        <v>0.02</v>
      </c>
      <c r="BA186" s="48">
        <f>Curves!Z187</f>
        <v>0</v>
      </c>
      <c r="BB186" s="48">
        <f>Curves!AL187</f>
        <v>0.05</v>
      </c>
      <c r="BC186" s="48">
        <f>Curves!Z187</f>
        <v>0</v>
      </c>
      <c r="BD186" s="48">
        <f>Curves!AO187</f>
        <v>0</v>
      </c>
      <c r="BE186" s="48">
        <f>Curves!AC187</f>
        <v>3.5000000000000003E-2</v>
      </c>
      <c r="BF186" s="48">
        <f>Curves!AR187</f>
        <v>5.5E-2</v>
      </c>
      <c r="BG186" s="48">
        <f>Curves!Z187</f>
        <v>0</v>
      </c>
      <c r="BH186" s="48">
        <f>Curves!AM187</f>
        <v>2.75E-2</v>
      </c>
      <c r="BI186" s="48">
        <f t="shared" si="26"/>
        <v>0</v>
      </c>
      <c r="BJ186" s="48">
        <f t="shared" si="27"/>
        <v>0</v>
      </c>
      <c r="BK186" s="48">
        <v>0</v>
      </c>
      <c r="BL186" s="48">
        <f t="shared" si="28"/>
        <v>0</v>
      </c>
      <c r="BM186" s="48">
        <v>0</v>
      </c>
      <c r="BN186" s="48">
        <f t="shared" si="29"/>
        <v>0</v>
      </c>
      <c r="BO186" s="48">
        <f t="shared" si="30"/>
        <v>0.01</v>
      </c>
      <c r="BP186" s="48">
        <v>0</v>
      </c>
      <c r="BQ186" s="48">
        <f t="shared" si="31"/>
        <v>0</v>
      </c>
      <c r="BR186" s="48">
        <f t="shared" si="32"/>
        <v>0</v>
      </c>
      <c r="BS186" s="48">
        <f t="shared" si="33"/>
        <v>0</v>
      </c>
      <c r="BT186" s="48">
        <f>Curves!AE187</f>
        <v>0</v>
      </c>
      <c r="BU186" s="48">
        <v>0</v>
      </c>
      <c r="BV186" s="48">
        <f t="shared" si="34"/>
        <v>0</v>
      </c>
      <c r="BW186" s="48">
        <f>Curves!AN187</f>
        <v>0</v>
      </c>
      <c r="BX186" s="48">
        <f t="shared" si="35"/>
        <v>0</v>
      </c>
      <c r="BY186" s="48">
        <f>Curves!AS187</f>
        <v>0</v>
      </c>
      <c r="BZ186" s="48">
        <f t="shared" si="37"/>
        <v>0</v>
      </c>
      <c r="CA186" s="48">
        <f t="shared" si="38"/>
        <v>0.05</v>
      </c>
      <c r="CB186" s="48"/>
      <c r="CC186" s="48"/>
      <c r="CD186" s="49"/>
      <c r="CE186" s="48"/>
      <c r="CF186" s="49"/>
      <c r="CG186" s="48"/>
      <c r="CH186" s="48"/>
      <c r="CI186" s="48"/>
      <c r="CJ186" s="48"/>
      <c r="CK186" s="48"/>
    </row>
    <row r="187" spans="1:89">
      <c r="A187">
        <v>0.32213048912825859</v>
      </c>
      <c r="B187" t="str">
        <f t="shared" si="36"/>
        <v>0000000000000000000000000000.00500.00500.0050000.0350.045-0.440.15500000.035000.0200.0200.05000.0350.05500.030000000.01000000000000.05</v>
      </c>
      <c r="C187" s="21">
        <v>42370</v>
      </c>
      <c r="D187" s="48">
        <f>Curves!D188</f>
        <v>0</v>
      </c>
      <c r="E187" s="48">
        <v>0</v>
      </c>
      <c r="F187" s="48">
        <f>Curves!I188</f>
        <v>0</v>
      </c>
      <c r="G187" s="48">
        <v>0</v>
      </c>
      <c r="H187" s="48">
        <f>Curves!P188</f>
        <v>0</v>
      </c>
      <c r="I187" s="48">
        <v>0</v>
      </c>
      <c r="J187" s="48">
        <f>Curves!L188</f>
        <v>0</v>
      </c>
      <c r="K187" s="48">
        <v>0</v>
      </c>
      <c r="L187" s="48">
        <f>Curves!U188</f>
        <v>0</v>
      </c>
      <c r="M187" s="48">
        <v>0</v>
      </c>
      <c r="N187" s="48">
        <f>Curves!V188</f>
        <v>0</v>
      </c>
      <c r="O187" s="48">
        <v>0</v>
      </c>
      <c r="P187" s="48">
        <f>Curves!W188</f>
        <v>0</v>
      </c>
      <c r="Q187" s="48">
        <v>0</v>
      </c>
      <c r="R187" s="48">
        <f>Curves!O188</f>
        <v>0</v>
      </c>
      <c r="S187" s="48">
        <v>0</v>
      </c>
      <c r="T187" s="48">
        <f>Curves!F188</f>
        <v>0</v>
      </c>
      <c r="U187" s="48">
        <v>0</v>
      </c>
      <c r="V187" s="48">
        <f>Curves!H188</f>
        <v>0</v>
      </c>
      <c r="W187" s="48">
        <v>0</v>
      </c>
      <c r="X187" s="48">
        <f>Curves!S188</f>
        <v>0</v>
      </c>
      <c r="Y187" s="48">
        <v>0</v>
      </c>
      <c r="Z187" s="48">
        <f>Curves!K188</f>
        <v>0</v>
      </c>
      <c r="AA187" s="48">
        <v>0</v>
      </c>
      <c r="AB187" s="48">
        <f>Curves!G188</f>
        <v>0</v>
      </c>
      <c r="AC187" s="48">
        <v>0</v>
      </c>
      <c r="AD187" s="48">
        <f>Curves!R188</f>
        <v>0</v>
      </c>
      <c r="AE187" s="48">
        <v>5.0000000000000001E-3</v>
      </c>
      <c r="AF187" s="48">
        <f>Curves!N188</f>
        <v>0</v>
      </c>
      <c r="AG187" s="48">
        <v>5.0000000000000001E-3</v>
      </c>
      <c r="AH187" s="48">
        <f>Curves!J188</f>
        <v>0</v>
      </c>
      <c r="AI187" s="48">
        <v>5.0000000000000001E-3</v>
      </c>
      <c r="AJ187" s="48">
        <f>Curves!E188</f>
        <v>0</v>
      </c>
      <c r="AK187" s="48">
        <f>Curves!M188</f>
        <v>0</v>
      </c>
      <c r="AL187" s="48">
        <f>Curves!Q188</f>
        <v>0</v>
      </c>
      <c r="AM187" s="48">
        <f>Curves!AC188</f>
        <v>3.5000000000000003E-2</v>
      </c>
      <c r="AN187" s="48">
        <f>Curves!AQ188</f>
        <v>4.4999999999999998E-2</v>
      </c>
      <c r="AO187" s="48">
        <f>Curves!AD188</f>
        <v>-0.44</v>
      </c>
      <c r="AP187" s="48">
        <f>Curves!AP188</f>
        <v>0.155</v>
      </c>
      <c r="AQ187" s="48">
        <f>Curves!AA188</f>
        <v>0</v>
      </c>
      <c r="AR187" s="48">
        <f>Curves!AG188</f>
        <v>0</v>
      </c>
      <c r="AS187" s="48">
        <f>Curves!Y188</f>
        <v>0</v>
      </c>
      <c r="AT187" s="48">
        <f>Curves!AJ188</f>
        <v>0</v>
      </c>
      <c r="AU187" s="48">
        <f>Curves!AB188</f>
        <v>3.5000000000000003E-2</v>
      </c>
      <c r="AV187" s="48">
        <f>Curves!AH188</f>
        <v>0</v>
      </c>
      <c r="AW187" s="48">
        <f>Curves!Z188</f>
        <v>0</v>
      </c>
      <c r="AX187" s="48">
        <f>Curves!AI188</f>
        <v>0.02</v>
      </c>
      <c r="AY187" s="48">
        <f>Curves!Z188</f>
        <v>0</v>
      </c>
      <c r="AZ187" s="48">
        <f>Curves!AK188</f>
        <v>0.02</v>
      </c>
      <c r="BA187" s="48">
        <f>Curves!Z188</f>
        <v>0</v>
      </c>
      <c r="BB187" s="48">
        <f>Curves!AL188</f>
        <v>0.05</v>
      </c>
      <c r="BC187" s="48">
        <f>Curves!Z188</f>
        <v>0</v>
      </c>
      <c r="BD187" s="48">
        <f>Curves!AO188</f>
        <v>0</v>
      </c>
      <c r="BE187" s="48">
        <f>Curves!AC188</f>
        <v>3.5000000000000003E-2</v>
      </c>
      <c r="BF187" s="48">
        <f>Curves!AR188</f>
        <v>5.5E-2</v>
      </c>
      <c r="BG187" s="48">
        <f>Curves!Z188</f>
        <v>0</v>
      </c>
      <c r="BH187" s="48">
        <f>Curves!AM188</f>
        <v>0.03</v>
      </c>
      <c r="BI187" s="48">
        <f t="shared" si="26"/>
        <v>0</v>
      </c>
      <c r="BJ187" s="48">
        <f t="shared" si="27"/>
        <v>0</v>
      </c>
      <c r="BK187" s="48">
        <v>0</v>
      </c>
      <c r="BL187" s="48">
        <f t="shared" si="28"/>
        <v>0</v>
      </c>
      <c r="BM187" s="48">
        <v>0</v>
      </c>
      <c r="BN187" s="48">
        <f t="shared" si="29"/>
        <v>0</v>
      </c>
      <c r="BO187" s="48">
        <f t="shared" si="30"/>
        <v>0.01</v>
      </c>
      <c r="BP187" s="48">
        <v>0</v>
      </c>
      <c r="BQ187" s="48">
        <f t="shared" si="31"/>
        <v>0</v>
      </c>
      <c r="BR187" s="48">
        <f t="shared" si="32"/>
        <v>0</v>
      </c>
      <c r="BS187" s="48">
        <f t="shared" si="33"/>
        <v>0</v>
      </c>
      <c r="BT187" s="48">
        <f>Curves!AE188</f>
        <v>0</v>
      </c>
      <c r="BU187" s="48">
        <v>0</v>
      </c>
      <c r="BV187" s="48">
        <f t="shared" si="34"/>
        <v>0</v>
      </c>
      <c r="BW187" s="48">
        <f>Curves!AN188</f>
        <v>0</v>
      </c>
      <c r="BX187" s="48">
        <f t="shared" si="35"/>
        <v>0</v>
      </c>
      <c r="BY187" s="48">
        <f>Curves!AS188</f>
        <v>0</v>
      </c>
      <c r="BZ187" s="48">
        <f t="shared" si="37"/>
        <v>0</v>
      </c>
      <c r="CA187" s="48">
        <f t="shared" si="38"/>
        <v>0.05</v>
      </c>
      <c r="CB187" s="48"/>
      <c r="CC187" s="48"/>
      <c r="CD187" s="49"/>
      <c r="CE187" s="48"/>
      <c r="CF187" s="49"/>
      <c r="CG187" s="48"/>
      <c r="CH187" s="48"/>
      <c r="CI187" s="48"/>
      <c r="CJ187" s="48"/>
      <c r="CK187" s="48"/>
    </row>
    <row r="188" spans="1:89">
      <c r="A188">
        <v>0.3201319790177149</v>
      </c>
      <c r="B188" t="str">
        <f t="shared" si="36"/>
        <v>0000000000000000000000000000.00500.00500.0050000.0350.045-0.480.15500000.035000.0200.0200.05000.0350.05500.03250000000.01000000000000.05</v>
      </c>
      <c r="C188" s="21">
        <v>42401</v>
      </c>
      <c r="D188" s="48">
        <f>Curves!D189</f>
        <v>0</v>
      </c>
      <c r="E188" s="48">
        <v>0</v>
      </c>
      <c r="F188" s="48">
        <f>Curves!I189</f>
        <v>0</v>
      </c>
      <c r="G188" s="48">
        <v>0</v>
      </c>
      <c r="H188" s="48">
        <f>Curves!P189</f>
        <v>0</v>
      </c>
      <c r="I188" s="48">
        <v>0</v>
      </c>
      <c r="J188" s="48">
        <f>Curves!L189</f>
        <v>0</v>
      </c>
      <c r="K188" s="48">
        <v>0</v>
      </c>
      <c r="L188" s="48">
        <f>Curves!U189</f>
        <v>0</v>
      </c>
      <c r="M188" s="48">
        <v>0</v>
      </c>
      <c r="N188" s="48">
        <f>Curves!V189</f>
        <v>0</v>
      </c>
      <c r="O188" s="48">
        <v>0</v>
      </c>
      <c r="P188" s="48">
        <f>Curves!W189</f>
        <v>0</v>
      </c>
      <c r="Q188" s="48">
        <v>0</v>
      </c>
      <c r="R188" s="48">
        <f>Curves!O189</f>
        <v>0</v>
      </c>
      <c r="S188" s="48">
        <v>0</v>
      </c>
      <c r="T188" s="48">
        <f>Curves!F189</f>
        <v>0</v>
      </c>
      <c r="U188" s="48">
        <v>0</v>
      </c>
      <c r="V188" s="48">
        <f>Curves!H189</f>
        <v>0</v>
      </c>
      <c r="W188" s="48">
        <v>0</v>
      </c>
      <c r="X188" s="48">
        <f>Curves!S189</f>
        <v>0</v>
      </c>
      <c r="Y188" s="48">
        <v>0</v>
      </c>
      <c r="Z188" s="48">
        <f>Curves!K189</f>
        <v>0</v>
      </c>
      <c r="AA188" s="48">
        <v>0</v>
      </c>
      <c r="AB188" s="48">
        <f>Curves!G189</f>
        <v>0</v>
      </c>
      <c r="AC188" s="48">
        <v>0</v>
      </c>
      <c r="AD188" s="48">
        <f>Curves!R189</f>
        <v>0</v>
      </c>
      <c r="AE188" s="48">
        <v>5.0000000000000001E-3</v>
      </c>
      <c r="AF188" s="48">
        <f>Curves!N189</f>
        <v>0</v>
      </c>
      <c r="AG188" s="48">
        <v>5.0000000000000001E-3</v>
      </c>
      <c r="AH188" s="48">
        <f>Curves!J189</f>
        <v>0</v>
      </c>
      <c r="AI188" s="48">
        <v>5.0000000000000001E-3</v>
      </c>
      <c r="AJ188" s="48">
        <f>Curves!E189</f>
        <v>0</v>
      </c>
      <c r="AK188" s="48">
        <f>Curves!M189</f>
        <v>0</v>
      </c>
      <c r="AL188" s="48">
        <f>Curves!Q189</f>
        <v>0</v>
      </c>
      <c r="AM188" s="48">
        <f>Curves!AC189</f>
        <v>3.5000000000000003E-2</v>
      </c>
      <c r="AN188" s="48">
        <f>Curves!AQ189</f>
        <v>4.4999999999999998E-2</v>
      </c>
      <c r="AO188" s="48">
        <f>Curves!AD189</f>
        <v>-0.48</v>
      </c>
      <c r="AP188" s="48">
        <f>Curves!AP189</f>
        <v>0.155</v>
      </c>
      <c r="AQ188" s="48">
        <f>Curves!AA189</f>
        <v>0</v>
      </c>
      <c r="AR188" s="48">
        <f>Curves!AG189</f>
        <v>0</v>
      </c>
      <c r="AS188" s="48">
        <f>Curves!Y189</f>
        <v>0</v>
      </c>
      <c r="AT188" s="48">
        <f>Curves!AJ189</f>
        <v>0</v>
      </c>
      <c r="AU188" s="48">
        <f>Curves!AB189</f>
        <v>3.5000000000000003E-2</v>
      </c>
      <c r="AV188" s="48">
        <f>Curves!AH189</f>
        <v>0</v>
      </c>
      <c r="AW188" s="48">
        <f>Curves!Z189</f>
        <v>0</v>
      </c>
      <c r="AX188" s="48">
        <f>Curves!AI189</f>
        <v>0.02</v>
      </c>
      <c r="AY188" s="48">
        <f>Curves!Z189</f>
        <v>0</v>
      </c>
      <c r="AZ188" s="48">
        <f>Curves!AK189</f>
        <v>0.02</v>
      </c>
      <c r="BA188" s="48">
        <f>Curves!Z189</f>
        <v>0</v>
      </c>
      <c r="BB188" s="48">
        <f>Curves!AL189</f>
        <v>0.05</v>
      </c>
      <c r="BC188" s="48">
        <f>Curves!Z189</f>
        <v>0</v>
      </c>
      <c r="BD188" s="48">
        <f>Curves!AO189</f>
        <v>0</v>
      </c>
      <c r="BE188" s="48">
        <f>Curves!AC189</f>
        <v>3.5000000000000003E-2</v>
      </c>
      <c r="BF188" s="48">
        <f>Curves!AR189</f>
        <v>5.5E-2</v>
      </c>
      <c r="BG188" s="48">
        <f>Curves!Z189</f>
        <v>0</v>
      </c>
      <c r="BH188" s="48">
        <f>Curves!AM189</f>
        <v>3.2500000000000001E-2</v>
      </c>
      <c r="BI188" s="48">
        <f t="shared" si="26"/>
        <v>0</v>
      </c>
      <c r="BJ188" s="48">
        <f t="shared" si="27"/>
        <v>0</v>
      </c>
      <c r="BK188" s="48">
        <v>0</v>
      </c>
      <c r="BL188" s="48">
        <f t="shared" si="28"/>
        <v>0</v>
      </c>
      <c r="BM188" s="48">
        <v>0</v>
      </c>
      <c r="BN188" s="48">
        <f t="shared" si="29"/>
        <v>0</v>
      </c>
      <c r="BO188" s="48">
        <f t="shared" si="30"/>
        <v>0.01</v>
      </c>
      <c r="BP188" s="48">
        <v>0</v>
      </c>
      <c r="BQ188" s="48">
        <f t="shared" si="31"/>
        <v>0</v>
      </c>
      <c r="BR188" s="48">
        <f t="shared" si="32"/>
        <v>0</v>
      </c>
      <c r="BS188" s="48">
        <f t="shared" si="33"/>
        <v>0</v>
      </c>
      <c r="BT188" s="48">
        <f>Curves!AE189</f>
        <v>0</v>
      </c>
      <c r="BU188" s="48">
        <v>0</v>
      </c>
      <c r="BV188" s="48">
        <f t="shared" si="34"/>
        <v>0</v>
      </c>
      <c r="BW188" s="48">
        <f>Curves!AN189</f>
        <v>0</v>
      </c>
      <c r="BX188" s="48">
        <f t="shared" si="35"/>
        <v>0</v>
      </c>
      <c r="BY188" s="48">
        <f>Curves!AS189</f>
        <v>0</v>
      </c>
      <c r="BZ188" s="48">
        <f t="shared" si="37"/>
        <v>0</v>
      </c>
      <c r="CA188" s="48">
        <f t="shared" si="38"/>
        <v>0.05</v>
      </c>
      <c r="CB188" s="48"/>
      <c r="CC188" s="48"/>
      <c r="CD188" s="49"/>
      <c r="CE188" s="48"/>
      <c r="CF188" s="49"/>
      <c r="CG188" s="48"/>
      <c r="CH188" s="48"/>
      <c r="CI188" s="48"/>
      <c r="CJ188" s="48"/>
      <c r="CK188" s="48"/>
    </row>
    <row r="189" spans="1:89">
      <c r="A189">
        <v>0.31827346651795507</v>
      </c>
      <c r="B189" t="str">
        <f t="shared" si="36"/>
        <v>0000000000000000000000000000.00500.00500.0050000.0350.045-0.480.15500000.035000.0200.0200.05000.0350.05500.0350000000.01000000000000.05</v>
      </c>
      <c r="C189" s="21">
        <v>42430</v>
      </c>
      <c r="D189" s="48">
        <f>Curves!D190</f>
        <v>0</v>
      </c>
      <c r="E189" s="48">
        <v>0</v>
      </c>
      <c r="F189" s="48">
        <f>Curves!I190</f>
        <v>0</v>
      </c>
      <c r="G189" s="48">
        <v>0</v>
      </c>
      <c r="H189" s="48">
        <f>Curves!P190</f>
        <v>0</v>
      </c>
      <c r="I189" s="48">
        <v>0</v>
      </c>
      <c r="J189" s="48">
        <f>Curves!L190</f>
        <v>0</v>
      </c>
      <c r="K189" s="48">
        <v>0</v>
      </c>
      <c r="L189" s="48">
        <f>Curves!U190</f>
        <v>0</v>
      </c>
      <c r="M189" s="48">
        <v>0</v>
      </c>
      <c r="N189" s="48">
        <f>Curves!V190</f>
        <v>0</v>
      </c>
      <c r="O189" s="48">
        <v>0</v>
      </c>
      <c r="P189" s="48">
        <f>Curves!W190</f>
        <v>0</v>
      </c>
      <c r="Q189" s="48">
        <v>0</v>
      </c>
      <c r="R189" s="48">
        <f>Curves!O190</f>
        <v>0</v>
      </c>
      <c r="S189" s="48">
        <v>0</v>
      </c>
      <c r="T189" s="48">
        <f>Curves!F190</f>
        <v>0</v>
      </c>
      <c r="U189" s="48">
        <v>0</v>
      </c>
      <c r="V189" s="48">
        <f>Curves!H190</f>
        <v>0</v>
      </c>
      <c r="W189" s="48">
        <v>0</v>
      </c>
      <c r="X189" s="48">
        <f>Curves!S190</f>
        <v>0</v>
      </c>
      <c r="Y189" s="48">
        <v>0</v>
      </c>
      <c r="Z189" s="48">
        <f>Curves!K190</f>
        <v>0</v>
      </c>
      <c r="AA189" s="48">
        <v>0</v>
      </c>
      <c r="AB189" s="48">
        <f>Curves!G190</f>
        <v>0</v>
      </c>
      <c r="AC189" s="48">
        <v>0</v>
      </c>
      <c r="AD189" s="48">
        <f>Curves!R190</f>
        <v>0</v>
      </c>
      <c r="AE189" s="48">
        <v>5.0000000000000001E-3</v>
      </c>
      <c r="AF189" s="48">
        <f>Curves!N190</f>
        <v>0</v>
      </c>
      <c r="AG189" s="48">
        <v>5.0000000000000001E-3</v>
      </c>
      <c r="AH189" s="48">
        <f>Curves!J190</f>
        <v>0</v>
      </c>
      <c r="AI189" s="48">
        <v>5.0000000000000001E-3</v>
      </c>
      <c r="AJ189" s="48">
        <f>Curves!E190</f>
        <v>0</v>
      </c>
      <c r="AK189" s="48">
        <f>Curves!M190</f>
        <v>0</v>
      </c>
      <c r="AL189" s="48">
        <f>Curves!Q190</f>
        <v>0</v>
      </c>
      <c r="AM189" s="48">
        <f>Curves!AC190</f>
        <v>3.5000000000000003E-2</v>
      </c>
      <c r="AN189" s="48">
        <f>Curves!AQ190</f>
        <v>4.4999999999999998E-2</v>
      </c>
      <c r="AO189" s="48">
        <f>Curves!AD190</f>
        <v>-0.48</v>
      </c>
      <c r="AP189" s="48">
        <f>Curves!AP190</f>
        <v>0.155</v>
      </c>
      <c r="AQ189" s="48">
        <f>Curves!AA190</f>
        <v>0</v>
      </c>
      <c r="AR189" s="48">
        <f>Curves!AG190</f>
        <v>0</v>
      </c>
      <c r="AS189" s="48">
        <f>Curves!Y190</f>
        <v>0</v>
      </c>
      <c r="AT189" s="48">
        <f>Curves!AJ190</f>
        <v>0</v>
      </c>
      <c r="AU189" s="48">
        <f>Curves!AB190</f>
        <v>3.5000000000000003E-2</v>
      </c>
      <c r="AV189" s="48">
        <f>Curves!AH190</f>
        <v>0</v>
      </c>
      <c r="AW189" s="48">
        <f>Curves!Z190</f>
        <v>0</v>
      </c>
      <c r="AX189" s="48">
        <f>Curves!AI190</f>
        <v>0.02</v>
      </c>
      <c r="AY189" s="48">
        <f>Curves!Z190</f>
        <v>0</v>
      </c>
      <c r="AZ189" s="48">
        <f>Curves!AK190</f>
        <v>0.02</v>
      </c>
      <c r="BA189" s="48">
        <f>Curves!Z190</f>
        <v>0</v>
      </c>
      <c r="BB189" s="48">
        <f>Curves!AL190</f>
        <v>0.05</v>
      </c>
      <c r="BC189" s="48">
        <f>Curves!Z190</f>
        <v>0</v>
      </c>
      <c r="BD189" s="48">
        <f>Curves!AO190</f>
        <v>0</v>
      </c>
      <c r="BE189" s="48">
        <f>Curves!AC190</f>
        <v>3.5000000000000003E-2</v>
      </c>
      <c r="BF189" s="48">
        <f>Curves!AR190</f>
        <v>5.5E-2</v>
      </c>
      <c r="BG189" s="48">
        <f>Curves!Z190</f>
        <v>0</v>
      </c>
      <c r="BH189" s="48">
        <f>Curves!AM190</f>
        <v>3.5000000000000003E-2</v>
      </c>
      <c r="BI189" s="48">
        <f t="shared" si="26"/>
        <v>0</v>
      </c>
      <c r="BJ189" s="48">
        <f t="shared" si="27"/>
        <v>0</v>
      </c>
      <c r="BK189" s="48">
        <v>0</v>
      </c>
      <c r="BL189" s="48">
        <f t="shared" si="28"/>
        <v>0</v>
      </c>
      <c r="BM189" s="48">
        <v>0</v>
      </c>
      <c r="BN189" s="48">
        <f t="shared" si="29"/>
        <v>0</v>
      </c>
      <c r="BO189" s="48">
        <f t="shared" si="30"/>
        <v>0.01</v>
      </c>
      <c r="BP189" s="48">
        <v>0</v>
      </c>
      <c r="BQ189" s="48">
        <f t="shared" si="31"/>
        <v>0</v>
      </c>
      <c r="BR189" s="48">
        <f t="shared" si="32"/>
        <v>0</v>
      </c>
      <c r="BS189" s="48">
        <f t="shared" si="33"/>
        <v>0</v>
      </c>
      <c r="BT189" s="48">
        <f>Curves!AE190</f>
        <v>0</v>
      </c>
      <c r="BU189" s="48">
        <v>0</v>
      </c>
      <c r="BV189" s="48">
        <f t="shared" si="34"/>
        <v>0</v>
      </c>
      <c r="BW189" s="48">
        <f>Curves!AN190</f>
        <v>0</v>
      </c>
      <c r="BX189" s="48">
        <f t="shared" si="35"/>
        <v>0</v>
      </c>
      <c r="BY189" s="48">
        <f>Curves!AS190</f>
        <v>0</v>
      </c>
      <c r="BZ189" s="48">
        <f t="shared" si="37"/>
        <v>0</v>
      </c>
      <c r="CA189" s="48">
        <f t="shared" si="38"/>
        <v>0.05</v>
      </c>
      <c r="CB189" s="48"/>
      <c r="CC189" s="48"/>
      <c r="CD189" s="49"/>
      <c r="CE189" s="48"/>
      <c r="CF189" s="49"/>
      <c r="CG189" s="48"/>
      <c r="CH189" s="48"/>
      <c r="CI189" s="48"/>
      <c r="CJ189" s="48"/>
      <c r="CK189" s="48"/>
    </row>
    <row r="190" spans="1:89">
      <c r="A190">
        <v>0.31629853543052516</v>
      </c>
      <c r="B190" t="str">
        <f t="shared" si="36"/>
        <v>0000000000000000000000000000.00500.00500.0050000.0350.03-0.480.15500000.035000.00500.00500.04000.0350.0400.00750000000.01000000000000.04</v>
      </c>
      <c r="C190" s="21">
        <v>42461</v>
      </c>
      <c r="D190" s="48">
        <f>Curves!D191</f>
        <v>0</v>
      </c>
      <c r="E190" s="48">
        <v>0</v>
      </c>
      <c r="F190" s="48">
        <f>Curves!I191</f>
        <v>0</v>
      </c>
      <c r="G190" s="48">
        <v>0</v>
      </c>
      <c r="H190" s="48">
        <f>Curves!P191</f>
        <v>0</v>
      </c>
      <c r="I190" s="48">
        <v>0</v>
      </c>
      <c r="J190" s="48">
        <f>Curves!L191</f>
        <v>0</v>
      </c>
      <c r="K190" s="48">
        <v>0</v>
      </c>
      <c r="L190" s="48">
        <f>Curves!U191</f>
        <v>0</v>
      </c>
      <c r="M190" s="48">
        <v>0</v>
      </c>
      <c r="N190" s="48">
        <f>Curves!V191</f>
        <v>0</v>
      </c>
      <c r="O190" s="48">
        <v>0</v>
      </c>
      <c r="P190" s="48">
        <f>Curves!W191</f>
        <v>0</v>
      </c>
      <c r="Q190" s="48">
        <v>0</v>
      </c>
      <c r="R190" s="48">
        <f>Curves!O191</f>
        <v>0</v>
      </c>
      <c r="S190" s="48">
        <v>0</v>
      </c>
      <c r="T190" s="48">
        <f>Curves!F191</f>
        <v>0</v>
      </c>
      <c r="U190" s="48">
        <v>0</v>
      </c>
      <c r="V190" s="48">
        <f>Curves!H191</f>
        <v>0</v>
      </c>
      <c r="W190" s="48">
        <v>0</v>
      </c>
      <c r="X190" s="48">
        <f>Curves!S191</f>
        <v>0</v>
      </c>
      <c r="Y190" s="48">
        <v>0</v>
      </c>
      <c r="Z190" s="48">
        <f>Curves!K191</f>
        <v>0</v>
      </c>
      <c r="AA190" s="48">
        <v>0</v>
      </c>
      <c r="AB190" s="48">
        <f>Curves!G191</f>
        <v>0</v>
      </c>
      <c r="AC190" s="48">
        <v>0</v>
      </c>
      <c r="AD190" s="48">
        <f>Curves!R191</f>
        <v>0</v>
      </c>
      <c r="AE190" s="48">
        <v>5.0000000000000001E-3</v>
      </c>
      <c r="AF190" s="48">
        <f>Curves!N191</f>
        <v>0</v>
      </c>
      <c r="AG190" s="48">
        <v>5.0000000000000001E-3</v>
      </c>
      <c r="AH190" s="48">
        <f>Curves!J191</f>
        <v>0</v>
      </c>
      <c r="AI190" s="48">
        <v>5.0000000000000001E-3</v>
      </c>
      <c r="AJ190" s="48">
        <f>Curves!E191</f>
        <v>0</v>
      </c>
      <c r="AK190" s="48">
        <f>Curves!M191</f>
        <v>0</v>
      </c>
      <c r="AL190" s="48">
        <f>Curves!Q191</f>
        <v>0</v>
      </c>
      <c r="AM190" s="48">
        <f>Curves!AC191</f>
        <v>3.5000000000000003E-2</v>
      </c>
      <c r="AN190" s="48">
        <f>Curves!AQ191</f>
        <v>0.03</v>
      </c>
      <c r="AO190" s="48">
        <f>Curves!AD191</f>
        <v>-0.48</v>
      </c>
      <c r="AP190" s="48">
        <f>Curves!AP191</f>
        <v>0.155</v>
      </c>
      <c r="AQ190" s="48">
        <f>Curves!AA191</f>
        <v>0</v>
      </c>
      <c r="AR190" s="48">
        <f>Curves!AG191</f>
        <v>0</v>
      </c>
      <c r="AS190" s="48">
        <f>Curves!Y191</f>
        <v>0</v>
      </c>
      <c r="AT190" s="48">
        <f>Curves!AJ191</f>
        <v>0</v>
      </c>
      <c r="AU190" s="48">
        <f>Curves!AB191</f>
        <v>3.5000000000000003E-2</v>
      </c>
      <c r="AV190" s="48">
        <f>Curves!AH191</f>
        <v>0</v>
      </c>
      <c r="AW190" s="48">
        <f>Curves!Z191</f>
        <v>0</v>
      </c>
      <c r="AX190" s="48">
        <f>Curves!AI191</f>
        <v>5.0000000000000001E-3</v>
      </c>
      <c r="AY190" s="48">
        <f>Curves!Z191</f>
        <v>0</v>
      </c>
      <c r="AZ190" s="48">
        <f>Curves!AK191</f>
        <v>5.0000000000000001E-3</v>
      </c>
      <c r="BA190" s="48">
        <f>Curves!Z191</f>
        <v>0</v>
      </c>
      <c r="BB190" s="48">
        <f>Curves!AL191</f>
        <v>0.04</v>
      </c>
      <c r="BC190" s="48">
        <f>Curves!Z191</f>
        <v>0</v>
      </c>
      <c r="BD190" s="48">
        <f>Curves!AO191</f>
        <v>0</v>
      </c>
      <c r="BE190" s="48">
        <f>Curves!AC191</f>
        <v>3.5000000000000003E-2</v>
      </c>
      <c r="BF190" s="48">
        <f>Curves!AR191</f>
        <v>0.04</v>
      </c>
      <c r="BG190" s="48">
        <f>Curves!Z191</f>
        <v>0</v>
      </c>
      <c r="BH190" s="48">
        <f>Curves!AM191</f>
        <v>7.4999999999999997E-3</v>
      </c>
      <c r="BI190" s="48">
        <f t="shared" si="26"/>
        <v>0</v>
      </c>
      <c r="BJ190" s="48">
        <f t="shared" si="27"/>
        <v>0</v>
      </c>
      <c r="BK190" s="48">
        <v>0</v>
      </c>
      <c r="BL190" s="48">
        <f t="shared" si="28"/>
        <v>0</v>
      </c>
      <c r="BM190" s="48">
        <v>0</v>
      </c>
      <c r="BN190" s="48">
        <f t="shared" si="29"/>
        <v>0</v>
      </c>
      <c r="BO190" s="48">
        <f t="shared" si="30"/>
        <v>0.01</v>
      </c>
      <c r="BP190" s="48">
        <v>0</v>
      </c>
      <c r="BQ190" s="48">
        <f t="shared" si="31"/>
        <v>0</v>
      </c>
      <c r="BR190" s="48">
        <f t="shared" si="32"/>
        <v>0</v>
      </c>
      <c r="BS190" s="48">
        <f t="shared" si="33"/>
        <v>0</v>
      </c>
      <c r="BT190" s="48">
        <f>Curves!AE191</f>
        <v>0</v>
      </c>
      <c r="BU190" s="48">
        <v>0</v>
      </c>
      <c r="BV190" s="48">
        <f t="shared" si="34"/>
        <v>0</v>
      </c>
      <c r="BW190" s="48">
        <f>Curves!AN191</f>
        <v>0</v>
      </c>
      <c r="BX190" s="48">
        <f t="shared" si="35"/>
        <v>0</v>
      </c>
      <c r="BY190" s="48">
        <f>Curves!AS191</f>
        <v>0</v>
      </c>
      <c r="BZ190" s="48">
        <f t="shared" si="37"/>
        <v>0</v>
      </c>
      <c r="CA190" s="48">
        <f t="shared" si="38"/>
        <v>0.04</v>
      </c>
      <c r="CB190" s="48"/>
      <c r="CC190" s="48"/>
      <c r="CD190" s="49"/>
      <c r="CE190" s="48"/>
      <c r="CF190" s="49"/>
      <c r="CG190" s="48"/>
      <c r="CH190" s="48"/>
      <c r="CI190" s="48"/>
      <c r="CJ190" s="48"/>
      <c r="CK190" s="48"/>
    </row>
    <row r="191" spans="1:89">
      <c r="A191">
        <v>0.31439880951540627</v>
      </c>
      <c r="B191" t="str">
        <f t="shared" si="36"/>
        <v>0000000000000000000000000000.00500.00500.0050000.0350.03-0.480.15500000.035000.00500.00500.04000.0350.0100.01000000.01000000000000.04</v>
      </c>
      <c r="C191" s="21">
        <v>42491</v>
      </c>
      <c r="D191" s="48">
        <f>Curves!D192</f>
        <v>0</v>
      </c>
      <c r="E191" s="48">
        <v>0</v>
      </c>
      <c r="F191" s="48">
        <f>Curves!I192</f>
        <v>0</v>
      </c>
      <c r="G191" s="48">
        <v>0</v>
      </c>
      <c r="H191" s="48">
        <f>Curves!P192</f>
        <v>0</v>
      </c>
      <c r="I191" s="48">
        <v>0</v>
      </c>
      <c r="J191" s="48">
        <f>Curves!L192</f>
        <v>0</v>
      </c>
      <c r="K191" s="48">
        <v>0</v>
      </c>
      <c r="L191" s="48">
        <f>Curves!U192</f>
        <v>0</v>
      </c>
      <c r="M191" s="48">
        <v>0</v>
      </c>
      <c r="N191" s="48">
        <f>Curves!V192</f>
        <v>0</v>
      </c>
      <c r="O191" s="48">
        <v>0</v>
      </c>
      <c r="P191" s="48">
        <f>Curves!W192</f>
        <v>0</v>
      </c>
      <c r="Q191" s="48">
        <v>0</v>
      </c>
      <c r="R191" s="48">
        <f>Curves!O192</f>
        <v>0</v>
      </c>
      <c r="S191" s="48">
        <v>0</v>
      </c>
      <c r="T191" s="48">
        <f>Curves!F192</f>
        <v>0</v>
      </c>
      <c r="U191" s="48">
        <v>0</v>
      </c>
      <c r="V191" s="48">
        <f>Curves!H192</f>
        <v>0</v>
      </c>
      <c r="W191" s="48">
        <v>0</v>
      </c>
      <c r="X191" s="48">
        <f>Curves!S192</f>
        <v>0</v>
      </c>
      <c r="Y191" s="48">
        <v>0</v>
      </c>
      <c r="Z191" s="48">
        <f>Curves!K192</f>
        <v>0</v>
      </c>
      <c r="AA191" s="48">
        <v>0</v>
      </c>
      <c r="AB191" s="48">
        <f>Curves!G192</f>
        <v>0</v>
      </c>
      <c r="AC191" s="48">
        <v>0</v>
      </c>
      <c r="AD191" s="48">
        <f>Curves!R192</f>
        <v>0</v>
      </c>
      <c r="AE191" s="48">
        <v>5.0000000000000001E-3</v>
      </c>
      <c r="AF191" s="48">
        <f>Curves!N192</f>
        <v>0</v>
      </c>
      <c r="AG191" s="48">
        <v>5.0000000000000001E-3</v>
      </c>
      <c r="AH191" s="48">
        <f>Curves!J192</f>
        <v>0</v>
      </c>
      <c r="AI191" s="48">
        <v>5.0000000000000001E-3</v>
      </c>
      <c r="AJ191" s="48">
        <f>Curves!E192</f>
        <v>0</v>
      </c>
      <c r="AK191" s="48">
        <f>Curves!M192</f>
        <v>0</v>
      </c>
      <c r="AL191" s="48">
        <f>Curves!Q192</f>
        <v>0</v>
      </c>
      <c r="AM191" s="48">
        <f>Curves!AC192</f>
        <v>3.5000000000000003E-2</v>
      </c>
      <c r="AN191" s="48">
        <f>Curves!AQ192</f>
        <v>0.03</v>
      </c>
      <c r="AO191" s="48">
        <f>Curves!AD192</f>
        <v>-0.48</v>
      </c>
      <c r="AP191" s="48">
        <f>Curves!AP192</f>
        <v>0.155</v>
      </c>
      <c r="AQ191" s="48">
        <f>Curves!AA192</f>
        <v>0</v>
      </c>
      <c r="AR191" s="48">
        <f>Curves!AG192</f>
        <v>0</v>
      </c>
      <c r="AS191" s="48">
        <f>Curves!Y192</f>
        <v>0</v>
      </c>
      <c r="AT191" s="48">
        <f>Curves!AJ192</f>
        <v>0</v>
      </c>
      <c r="AU191" s="48">
        <f>Curves!AB192</f>
        <v>3.5000000000000003E-2</v>
      </c>
      <c r="AV191" s="48">
        <f>Curves!AH192</f>
        <v>0</v>
      </c>
      <c r="AW191" s="48">
        <f>Curves!Z192</f>
        <v>0</v>
      </c>
      <c r="AX191" s="48">
        <f>Curves!AI192</f>
        <v>5.0000000000000001E-3</v>
      </c>
      <c r="AY191" s="48">
        <f>Curves!Z192</f>
        <v>0</v>
      </c>
      <c r="AZ191" s="48">
        <f>Curves!AK192</f>
        <v>5.0000000000000001E-3</v>
      </c>
      <c r="BA191" s="48">
        <f>Curves!Z192</f>
        <v>0</v>
      </c>
      <c r="BB191" s="48">
        <f>Curves!AL192</f>
        <v>0.04</v>
      </c>
      <c r="BC191" s="48">
        <f>Curves!Z192</f>
        <v>0</v>
      </c>
      <c r="BD191" s="48">
        <f>Curves!AO192</f>
        <v>0</v>
      </c>
      <c r="BE191" s="48">
        <f>Curves!AC192</f>
        <v>3.5000000000000003E-2</v>
      </c>
      <c r="BF191" s="48">
        <f>Curves!AR192</f>
        <v>0.01</v>
      </c>
      <c r="BG191" s="48">
        <f>Curves!Z192</f>
        <v>0</v>
      </c>
      <c r="BH191" s="48">
        <f>Curves!AM192</f>
        <v>0.01</v>
      </c>
      <c r="BI191" s="36"/>
      <c r="BJ191" s="48">
        <f t="shared" si="27"/>
        <v>0</v>
      </c>
      <c r="BK191" s="48">
        <v>0</v>
      </c>
      <c r="BL191" s="48">
        <f t="shared" si="28"/>
        <v>0</v>
      </c>
      <c r="BM191" s="48">
        <v>0</v>
      </c>
      <c r="BN191" s="48">
        <f t="shared" si="29"/>
        <v>0</v>
      </c>
      <c r="BO191" s="48">
        <f t="shared" si="30"/>
        <v>0.01</v>
      </c>
      <c r="BP191" s="48">
        <v>0</v>
      </c>
      <c r="BQ191" s="48">
        <f t="shared" si="31"/>
        <v>0</v>
      </c>
      <c r="BR191" s="48">
        <f t="shared" si="32"/>
        <v>0</v>
      </c>
      <c r="BS191" s="48">
        <f t="shared" si="33"/>
        <v>0</v>
      </c>
      <c r="BT191" s="48">
        <f>Curves!AE192</f>
        <v>0</v>
      </c>
      <c r="BU191" s="48">
        <v>0</v>
      </c>
      <c r="BV191" s="48">
        <f t="shared" si="34"/>
        <v>0</v>
      </c>
      <c r="BW191" s="48">
        <f>Curves!AN192</f>
        <v>0</v>
      </c>
      <c r="BX191" s="48">
        <f t="shared" si="35"/>
        <v>0</v>
      </c>
      <c r="BY191" s="48">
        <f>Curves!AS192</f>
        <v>0</v>
      </c>
      <c r="BZ191" s="48">
        <f t="shared" si="37"/>
        <v>0</v>
      </c>
      <c r="CA191" s="48">
        <f t="shared" si="38"/>
        <v>0.04</v>
      </c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</row>
    <row r="192" spans="1:89">
      <c r="A192">
        <v>0.31244756961785347</v>
      </c>
      <c r="B192" t="str">
        <f t="shared" si="36"/>
        <v>0000000000000000000000000000.00500.00500.0050000000.15500000000.00500000000.0100000000.01000000000000</v>
      </c>
      <c r="C192" s="21">
        <v>42522</v>
      </c>
      <c r="D192" s="48">
        <f>Curves!D193</f>
        <v>0</v>
      </c>
      <c r="E192" s="48">
        <v>0</v>
      </c>
      <c r="F192" s="48">
        <f>Curves!I193</f>
        <v>0</v>
      </c>
      <c r="G192" s="48">
        <v>0</v>
      </c>
      <c r="H192" s="48">
        <f>Curves!P193</f>
        <v>0</v>
      </c>
      <c r="I192" s="48">
        <v>0</v>
      </c>
      <c r="J192" s="48">
        <f>Curves!L193</f>
        <v>0</v>
      </c>
      <c r="K192" s="48">
        <v>0</v>
      </c>
      <c r="L192" s="48">
        <f>Curves!U193</f>
        <v>0</v>
      </c>
      <c r="M192" s="48">
        <v>0</v>
      </c>
      <c r="N192" s="48">
        <f>Curves!V193</f>
        <v>0</v>
      </c>
      <c r="O192" s="48">
        <v>0</v>
      </c>
      <c r="P192" s="48">
        <f>Curves!W193</f>
        <v>0</v>
      </c>
      <c r="Q192" s="48">
        <v>0</v>
      </c>
      <c r="R192" s="48">
        <f>Curves!O193</f>
        <v>0</v>
      </c>
      <c r="S192" s="48">
        <v>0</v>
      </c>
      <c r="T192" s="48">
        <f>Curves!F193</f>
        <v>0</v>
      </c>
      <c r="U192" s="48">
        <v>0</v>
      </c>
      <c r="V192" s="48">
        <f>Curves!H193</f>
        <v>0</v>
      </c>
      <c r="W192" s="48">
        <v>0</v>
      </c>
      <c r="X192" s="48">
        <f>Curves!S193</f>
        <v>0</v>
      </c>
      <c r="Y192" s="48">
        <v>0</v>
      </c>
      <c r="Z192" s="48">
        <f>Curves!K193</f>
        <v>0</v>
      </c>
      <c r="AA192" s="48">
        <v>0</v>
      </c>
      <c r="AB192" s="48">
        <f>Curves!G193</f>
        <v>0</v>
      </c>
      <c r="AC192" s="48">
        <v>0</v>
      </c>
      <c r="AD192" s="48">
        <f>Curves!R193</f>
        <v>0</v>
      </c>
      <c r="AE192" s="48">
        <v>5.0000000000000001E-3</v>
      </c>
      <c r="AF192" s="48">
        <f>Curves!N193</f>
        <v>0</v>
      </c>
      <c r="AG192" s="48">
        <v>5.0000000000000001E-3</v>
      </c>
      <c r="AH192" s="48">
        <f>Curves!J193</f>
        <v>0</v>
      </c>
      <c r="AI192" s="48">
        <v>5.0000000000000001E-3</v>
      </c>
      <c r="AJ192" s="48">
        <f>Curves!E193</f>
        <v>0</v>
      </c>
      <c r="AK192" s="48">
        <f>Curves!M193</f>
        <v>0</v>
      </c>
      <c r="AL192" s="48">
        <f>Curves!Q193</f>
        <v>0</v>
      </c>
      <c r="AM192" s="48">
        <f>Curves!AC193</f>
        <v>0</v>
      </c>
      <c r="AN192" s="48">
        <f>Curves!AQ193</f>
        <v>0</v>
      </c>
      <c r="AO192" s="48">
        <f>Curves!AD193</f>
        <v>0</v>
      </c>
      <c r="AP192" s="48">
        <f>Curves!AP193</f>
        <v>0.155</v>
      </c>
      <c r="AQ192" s="48">
        <f>Curves!AA193</f>
        <v>0</v>
      </c>
      <c r="AR192" s="48">
        <f>Curves!AG193</f>
        <v>0</v>
      </c>
      <c r="AS192" s="48">
        <f>Curves!Y193</f>
        <v>0</v>
      </c>
      <c r="AT192" s="48">
        <f>Curves!AJ193</f>
        <v>0</v>
      </c>
      <c r="AU192" s="48">
        <f>Curves!AB193</f>
        <v>0</v>
      </c>
      <c r="AV192" s="48">
        <f>Curves!AH193</f>
        <v>0</v>
      </c>
      <c r="AW192" s="48">
        <f>Curves!Z193</f>
        <v>0</v>
      </c>
      <c r="AX192" s="48">
        <f>Curves!AI193</f>
        <v>5.0000000000000001E-3</v>
      </c>
      <c r="AY192" s="48">
        <f>Curves!Z193</f>
        <v>0</v>
      </c>
      <c r="AZ192" s="48">
        <f>Curves!AK193</f>
        <v>0</v>
      </c>
      <c r="BA192" s="48">
        <f>Curves!Z193</f>
        <v>0</v>
      </c>
      <c r="BB192" s="48">
        <f>Curves!AL193</f>
        <v>0</v>
      </c>
      <c r="BC192" s="48">
        <f>Curves!Z193</f>
        <v>0</v>
      </c>
      <c r="BD192" s="48">
        <f>Curves!AO193</f>
        <v>0</v>
      </c>
      <c r="BE192" s="48">
        <f>Curves!AC193</f>
        <v>0</v>
      </c>
      <c r="BF192" s="48">
        <f>Curves!AR193</f>
        <v>0.01</v>
      </c>
      <c r="BG192" s="48">
        <f>Curves!Z193</f>
        <v>0</v>
      </c>
      <c r="BH192" s="48">
        <f>Curves!AM193</f>
        <v>0</v>
      </c>
      <c r="BI192" s="36"/>
      <c r="BJ192" s="48">
        <f t="shared" si="27"/>
        <v>0</v>
      </c>
      <c r="BK192" s="48">
        <v>0</v>
      </c>
      <c r="BL192" s="48">
        <f t="shared" si="28"/>
        <v>0</v>
      </c>
      <c r="BM192" s="48">
        <v>0</v>
      </c>
      <c r="BN192" s="48">
        <f t="shared" si="29"/>
        <v>0</v>
      </c>
      <c r="BO192" s="48">
        <f t="shared" si="30"/>
        <v>0.01</v>
      </c>
      <c r="BP192" s="48">
        <v>0</v>
      </c>
      <c r="BQ192" s="48">
        <f t="shared" si="31"/>
        <v>0</v>
      </c>
      <c r="BR192" s="48">
        <f t="shared" si="32"/>
        <v>0</v>
      </c>
      <c r="BS192" s="48">
        <f t="shared" si="33"/>
        <v>0</v>
      </c>
      <c r="BT192" s="48">
        <f>Curves!AE193</f>
        <v>0</v>
      </c>
      <c r="BU192" s="48">
        <v>0</v>
      </c>
      <c r="BV192" s="48">
        <f t="shared" si="34"/>
        <v>0</v>
      </c>
      <c r="BW192" s="48">
        <f>Curves!AN193</f>
        <v>0</v>
      </c>
      <c r="BX192" s="48">
        <f t="shared" si="35"/>
        <v>0</v>
      </c>
      <c r="BY192" s="48">
        <f>Curves!AS193</f>
        <v>0</v>
      </c>
      <c r="BZ192" s="48">
        <f t="shared" si="37"/>
        <v>0</v>
      </c>
      <c r="CA192" s="48">
        <f t="shared" si="38"/>
        <v>0</v>
      </c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</row>
    <row r="193" spans="1:89">
      <c r="A193">
        <v>0.31057063484415343</v>
      </c>
      <c r="B193" t="str">
        <f t="shared" si="36"/>
        <v>0000000000000000000000000000.00500.00500.0050000000.1550000000000000000.0100000000.01000000000000</v>
      </c>
      <c r="C193" s="21">
        <v>42552</v>
      </c>
      <c r="D193" s="48">
        <f>Curves!D194</f>
        <v>0</v>
      </c>
      <c r="E193" s="48">
        <v>0</v>
      </c>
      <c r="F193" s="48">
        <f>Curves!I194</f>
        <v>0</v>
      </c>
      <c r="G193" s="48">
        <v>0</v>
      </c>
      <c r="H193" s="48">
        <f>Curves!P194</f>
        <v>0</v>
      </c>
      <c r="I193" s="48">
        <v>0</v>
      </c>
      <c r="J193" s="48">
        <f>Curves!L194</f>
        <v>0</v>
      </c>
      <c r="K193" s="48">
        <v>0</v>
      </c>
      <c r="L193" s="48">
        <f>Curves!U194</f>
        <v>0</v>
      </c>
      <c r="M193" s="48">
        <v>0</v>
      </c>
      <c r="N193" s="48">
        <f>Curves!V194</f>
        <v>0</v>
      </c>
      <c r="O193" s="48">
        <v>0</v>
      </c>
      <c r="P193" s="48">
        <f>Curves!W194</f>
        <v>0</v>
      </c>
      <c r="Q193" s="48">
        <v>0</v>
      </c>
      <c r="R193" s="48">
        <f>Curves!O194</f>
        <v>0</v>
      </c>
      <c r="S193" s="48">
        <v>0</v>
      </c>
      <c r="T193" s="48">
        <f>Curves!F194</f>
        <v>0</v>
      </c>
      <c r="U193" s="48">
        <v>0</v>
      </c>
      <c r="V193" s="48">
        <f>Curves!H194</f>
        <v>0</v>
      </c>
      <c r="W193" s="48">
        <v>0</v>
      </c>
      <c r="X193" s="48">
        <f>Curves!S194</f>
        <v>0</v>
      </c>
      <c r="Y193" s="48">
        <v>0</v>
      </c>
      <c r="Z193" s="48">
        <f>Curves!K194</f>
        <v>0</v>
      </c>
      <c r="AA193" s="48">
        <v>0</v>
      </c>
      <c r="AB193" s="48">
        <f>Curves!G194</f>
        <v>0</v>
      </c>
      <c r="AC193" s="48">
        <v>0</v>
      </c>
      <c r="AD193" s="48">
        <f>Curves!R194</f>
        <v>0</v>
      </c>
      <c r="AE193" s="48">
        <v>5.0000000000000001E-3</v>
      </c>
      <c r="AF193" s="48">
        <f>Curves!N194</f>
        <v>0</v>
      </c>
      <c r="AG193" s="48">
        <v>5.0000000000000001E-3</v>
      </c>
      <c r="AH193" s="48">
        <f>Curves!J194</f>
        <v>0</v>
      </c>
      <c r="AI193" s="48">
        <v>5.0000000000000001E-3</v>
      </c>
      <c r="AJ193" s="48">
        <f>Curves!E194</f>
        <v>0</v>
      </c>
      <c r="AK193" s="48">
        <f>Curves!M194</f>
        <v>0</v>
      </c>
      <c r="AL193" s="48">
        <f>Curves!Q194</f>
        <v>0</v>
      </c>
      <c r="AM193" s="48">
        <f>Curves!AC194</f>
        <v>0</v>
      </c>
      <c r="AN193" s="48">
        <f>Curves!AQ194</f>
        <v>0</v>
      </c>
      <c r="AO193" s="48">
        <f>Curves!AD194</f>
        <v>0</v>
      </c>
      <c r="AP193" s="48">
        <f>Curves!AP194</f>
        <v>0.155</v>
      </c>
      <c r="AQ193" s="48">
        <f>Curves!AA194</f>
        <v>0</v>
      </c>
      <c r="AR193" s="48">
        <f>Curves!AG194</f>
        <v>0</v>
      </c>
      <c r="AS193" s="48">
        <f>Curves!Y194</f>
        <v>0</v>
      </c>
      <c r="AT193" s="48">
        <f>Curves!AJ194</f>
        <v>0</v>
      </c>
      <c r="AU193" s="48">
        <f>Curves!AB194</f>
        <v>0</v>
      </c>
      <c r="AV193" s="48">
        <f>Curves!AH194</f>
        <v>0</v>
      </c>
      <c r="AW193" s="48">
        <f>Curves!Z194</f>
        <v>0</v>
      </c>
      <c r="AX193" s="48">
        <f>Curves!AI194</f>
        <v>0</v>
      </c>
      <c r="AY193" s="48">
        <f>Curves!Z194</f>
        <v>0</v>
      </c>
      <c r="AZ193" s="48">
        <f>Curves!AK194</f>
        <v>0</v>
      </c>
      <c r="BA193" s="48">
        <f>Curves!Z194</f>
        <v>0</v>
      </c>
      <c r="BB193" s="48">
        <f>Curves!AL194</f>
        <v>0</v>
      </c>
      <c r="BC193" s="48">
        <f>Curves!Z194</f>
        <v>0</v>
      </c>
      <c r="BD193" s="48">
        <f>Curves!AO194</f>
        <v>0</v>
      </c>
      <c r="BE193" s="48">
        <f>Curves!AC194</f>
        <v>0</v>
      </c>
      <c r="BF193" s="48">
        <f>Curves!AR194</f>
        <v>0.01</v>
      </c>
      <c r="BG193" s="48">
        <f>Curves!Z194</f>
        <v>0</v>
      </c>
      <c r="BH193" s="48">
        <f>Curves!AM194</f>
        <v>0</v>
      </c>
      <c r="BI193" s="36"/>
      <c r="BJ193" s="48">
        <f t="shared" si="27"/>
        <v>0</v>
      </c>
      <c r="BK193" s="48">
        <v>0</v>
      </c>
      <c r="BL193" s="48">
        <f t="shared" si="28"/>
        <v>0</v>
      </c>
      <c r="BM193" s="48">
        <v>0</v>
      </c>
      <c r="BN193" s="48">
        <f t="shared" si="29"/>
        <v>0</v>
      </c>
      <c r="BO193" s="48">
        <f t="shared" si="30"/>
        <v>0.01</v>
      </c>
      <c r="BP193" s="48">
        <v>0</v>
      </c>
      <c r="BQ193" s="48">
        <f t="shared" si="31"/>
        <v>0</v>
      </c>
      <c r="BR193" s="48">
        <f t="shared" si="32"/>
        <v>0</v>
      </c>
      <c r="BS193" s="48">
        <f t="shared" si="33"/>
        <v>0</v>
      </c>
      <c r="BT193" s="48">
        <f>Curves!AE194</f>
        <v>0</v>
      </c>
      <c r="BU193" s="48">
        <v>0</v>
      </c>
      <c r="BV193" s="48">
        <f t="shared" si="34"/>
        <v>0</v>
      </c>
      <c r="BW193" s="48">
        <f>Curves!AN194</f>
        <v>0</v>
      </c>
      <c r="BX193" s="48">
        <f t="shared" si="35"/>
        <v>0</v>
      </c>
      <c r="BY193" s="48">
        <f>Curves!AS194</f>
        <v>0</v>
      </c>
      <c r="BZ193" s="48">
        <f t="shared" si="37"/>
        <v>0</v>
      </c>
      <c r="CA193" s="48">
        <f t="shared" si="38"/>
        <v>0</v>
      </c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</row>
    <row r="194" spans="1:89">
      <c r="A194">
        <v>0.30864280627143736</v>
      </c>
      <c r="B194" t="str">
        <f t="shared" si="36"/>
        <v>0000000000000000000000000000.00500.00500.0050000000000000000000000000000000.01000000000000</v>
      </c>
      <c r="C194" s="21">
        <v>42583</v>
      </c>
      <c r="D194" s="48">
        <f>Curves!D195</f>
        <v>0</v>
      </c>
      <c r="E194" s="48">
        <v>0</v>
      </c>
      <c r="F194" s="48">
        <f>Curves!I195</f>
        <v>0</v>
      </c>
      <c r="G194" s="48">
        <v>0</v>
      </c>
      <c r="H194" s="48">
        <f>Curves!P195</f>
        <v>0</v>
      </c>
      <c r="I194" s="48">
        <v>0</v>
      </c>
      <c r="J194" s="48">
        <f>Curves!L195</f>
        <v>0</v>
      </c>
      <c r="K194" s="48">
        <v>0</v>
      </c>
      <c r="L194" s="48">
        <f>Curves!U195</f>
        <v>0</v>
      </c>
      <c r="M194" s="48">
        <v>0</v>
      </c>
      <c r="N194" s="48">
        <f>Curves!V195</f>
        <v>0</v>
      </c>
      <c r="O194" s="48">
        <v>0</v>
      </c>
      <c r="P194" s="48">
        <f>Curves!W195</f>
        <v>0</v>
      </c>
      <c r="Q194" s="48">
        <v>0</v>
      </c>
      <c r="R194" s="48">
        <f>Curves!O195</f>
        <v>0</v>
      </c>
      <c r="S194" s="48">
        <v>0</v>
      </c>
      <c r="T194" s="48">
        <f>Curves!F195</f>
        <v>0</v>
      </c>
      <c r="U194" s="48">
        <v>0</v>
      </c>
      <c r="V194" s="48">
        <f>Curves!H195</f>
        <v>0</v>
      </c>
      <c r="W194" s="48">
        <v>0</v>
      </c>
      <c r="X194" s="48">
        <f>Curves!S195</f>
        <v>0</v>
      </c>
      <c r="Y194" s="48">
        <v>0</v>
      </c>
      <c r="Z194" s="48">
        <f>Curves!K195</f>
        <v>0</v>
      </c>
      <c r="AA194" s="48">
        <v>0</v>
      </c>
      <c r="AB194" s="48">
        <f>Curves!G195</f>
        <v>0</v>
      </c>
      <c r="AC194" s="48">
        <v>0</v>
      </c>
      <c r="AD194" s="48">
        <f>Curves!R195</f>
        <v>0</v>
      </c>
      <c r="AE194" s="48">
        <v>5.0000000000000001E-3</v>
      </c>
      <c r="AF194" s="48">
        <f>Curves!N195</f>
        <v>0</v>
      </c>
      <c r="AG194" s="48">
        <v>5.0000000000000001E-3</v>
      </c>
      <c r="AH194" s="48">
        <f>Curves!J195</f>
        <v>0</v>
      </c>
      <c r="AI194" s="48">
        <v>5.0000000000000001E-3</v>
      </c>
      <c r="AJ194" s="48">
        <f>Curves!E195</f>
        <v>0</v>
      </c>
      <c r="AK194" s="48">
        <f>Curves!M195</f>
        <v>0</v>
      </c>
      <c r="AL194" s="48">
        <f>Curves!Q195</f>
        <v>0</v>
      </c>
      <c r="AM194" s="48">
        <f>Curves!AC195</f>
        <v>0</v>
      </c>
      <c r="AN194" s="48">
        <f>Curves!AQ195</f>
        <v>0</v>
      </c>
      <c r="AO194" s="48">
        <f>Curves!AD195</f>
        <v>0</v>
      </c>
      <c r="AP194" s="48">
        <f>Curves!AP195</f>
        <v>0</v>
      </c>
      <c r="AQ194" s="48">
        <f>Curves!AA195</f>
        <v>0</v>
      </c>
      <c r="AR194" s="48">
        <f>Curves!AG195</f>
        <v>0</v>
      </c>
      <c r="AS194" s="48">
        <f>Curves!Y195</f>
        <v>0</v>
      </c>
      <c r="AT194" s="48">
        <f>Curves!AJ195</f>
        <v>0</v>
      </c>
      <c r="AU194" s="48">
        <f>Curves!AB195</f>
        <v>0</v>
      </c>
      <c r="AV194" s="48">
        <f>Curves!AH195</f>
        <v>0</v>
      </c>
      <c r="AW194" s="48">
        <f>Curves!Z195</f>
        <v>0</v>
      </c>
      <c r="AX194" s="48">
        <f>Curves!AI195</f>
        <v>0</v>
      </c>
      <c r="AY194" s="48">
        <f>Curves!Z195</f>
        <v>0</v>
      </c>
      <c r="AZ194" s="48">
        <f>Curves!AK195</f>
        <v>0</v>
      </c>
      <c r="BA194" s="48">
        <f>Curves!Z195</f>
        <v>0</v>
      </c>
      <c r="BB194" s="48">
        <f>Curves!AL195</f>
        <v>0</v>
      </c>
      <c r="BC194" s="48">
        <f>Curves!Z195</f>
        <v>0</v>
      </c>
      <c r="BD194" s="48">
        <f>Curves!AO195</f>
        <v>0</v>
      </c>
      <c r="BE194" s="48">
        <f>Curves!AC195</f>
        <v>0</v>
      </c>
      <c r="BF194" s="48">
        <f>Curves!AR195</f>
        <v>0</v>
      </c>
      <c r="BG194" s="48">
        <f>Curves!Z195</f>
        <v>0</v>
      </c>
      <c r="BH194" s="48">
        <f>Curves!AM195</f>
        <v>0</v>
      </c>
      <c r="BI194" s="36"/>
      <c r="BJ194" s="48">
        <f t="shared" si="27"/>
        <v>0</v>
      </c>
      <c r="BK194" s="48">
        <v>0</v>
      </c>
      <c r="BL194" s="48">
        <f t="shared" si="28"/>
        <v>0</v>
      </c>
      <c r="BM194" s="48">
        <v>0</v>
      </c>
      <c r="BN194" s="48">
        <f t="shared" si="29"/>
        <v>0</v>
      </c>
      <c r="BO194" s="48">
        <f t="shared" si="30"/>
        <v>0.01</v>
      </c>
      <c r="BP194" s="48">
        <v>0</v>
      </c>
      <c r="BQ194" s="48">
        <f t="shared" si="31"/>
        <v>0</v>
      </c>
      <c r="BR194" s="48">
        <f t="shared" si="32"/>
        <v>0</v>
      </c>
      <c r="BS194" s="48">
        <f t="shared" si="33"/>
        <v>0</v>
      </c>
      <c r="BT194" s="48">
        <f>Curves!AE195</f>
        <v>0</v>
      </c>
      <c r="BU194" s="48">
        <v>0</v>
      </c>
      <c r="BV194" s="48">
        <f t="shared" si="34"/>
        <v>0</v>
      </c>
      <c r="BW194" s="48">
        <f>Curves!AN195</f>
        <v>0</v>
      </c>
      <c r="BX194" s="48">
        <f t="shared" si="35"/>
        <v>0</v>
      </c>
      <c r="BY194" s="48">
        <f>Curves!AS195</f>
        <v>0</v>
      </c>
      <c r="BZ194" s="48">
        <f t="shared" si="37"/>
        <v>0</v>
      </c>
      <c r="CA194" s="48">
        <f t="shared" si="38"/>
        <v>0</v>
      </c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</row>
    <row r="195" spans="1:89">
      <c r="A195">
        <v>0.30672676904829443</v>
      </c>
      <c r="B195" t="str">
        <f t="shared" si="36"/>
        <v>0000000000000000000000000000.00500.00500.0050000000000000000000000000000000.01000000000000</v>
      </c>
      <c r="C195" s="21">
        <v>42614</v>
      </c>
      <c r="D195" s="48">
        <f>Curves!D196</f>
        <v>0</v>
      </c>
      <c r="E195" s="48">
        <v>0</v>
      </c>
      <c r="F195" s="48">
        <f>Curves!I196</f>
        <v>0</v>
      </c>
      <c r="G195" s="48">
        <v>0</v>
      </c>
      <c r="H195" s="48">
        <f>Curves!P196</f>
        <v>0</v>
      </c>
      <c r="I195" s="48">
        <v>0</v>
      </c>
      <c r="J195" s="48">
        <f>Curves!L196</f>
        <v>0</v>
      </c>
      <c r="K195" s="48">
        <v>0</v>
      </c>
      <c r="L195" s="48">
        <f>Curves!U196</f>
        <v>0</v>
      </c>
      <c r="M195" s="48">
        <v>0</v>
      </c>
      <c r="N195" s="48">
        <f>Curves!V196</f>
        <v>0</v>
      </c>
      <c r="O195" s="48">
        <v>0</v>
      </c>
      <c r="P195" s="48">
        <f>Curves!W196</f>
        <v>0</v>
      </c>
      <c r="Q195" s="48">
        <v>0</v>
      </c>
      <c r="R195" s="48">
        <f>Curves!O196</f>
        <v>0</v>
      </c>
      <c r="S195" s="48">
        <v>0</v>
      </c>
      <c r="T195" s="48">
        <f>Curves!F196</f>
        <v>0</v>
      </c>
      <c r="U195" s="48">
        <v>0</v>
      </c>
      <c r="V195" s="48">
        <f>Curves!H196</f>
        <v>0</v>
      </c>
      <c r="W195" s="48">
        <v>0</v>
      </c>
      <c r="X195" s="48">
        <f>Curves!S196</f>
        <v>0</v>
      </c>
      <c r="Y195" s="48">
        <v>0</v>
      </c>
      <c r="Z195" s="48">
        <f>Curves!K196</f>
        <v>0</v>
      </c>
      <c r="AA195" s="48">
        <v>0</v>
      </c>
      <c r="AB195" s="48">
        <f>Curves!G196</f>
        <v>0</v>
      </c>
      <c r="AC195" s="48">
        <v>0</v>
      </c>
      <c r="AD195" s="48">
        <f>Curves!R196</f>
        <v>0</v>
      </c>
      <c r="AE195" s="48">
        <v>5.0000000000000001E-3</v>
      </c>
      <c r="AF195" s="48">
        <f>Curves!N196</f>
        <v>0</v>
      </c>
      <c r="AG195" s="48">
        <v>5.0000000000000001E-3</v>
      </c>
      <c r="AH195" s="48">
        <f>Curves!J196</f>
        <v>0</v>
      </c>
      <c r="AI195" s="48">
        <v>5.0000000000000001E-3</v>
      </c>
      <c r="AJ195" s="48">
        <f>Curves!E196</f>
        <v>0</v>
      </c>
      <c r="AK195" s="48">
        <f>Curves!M196</f>
        <v>0</v>
      </c>
      <c r="AL195" s="48">
        <f>Curves!Q196</f>
        <v>0</v>
      </c>
      <c r="AM195" s="48">
        <f>Curves!AC196</f>
        <v>0</v>
      </c>
      <c r="AN195" s="48">
        <f>Curves!AQ196</f>
        <v>0</v>
      </c>
      <c r="AO195" s="48">
        <f>Curves!AD196</f>
        <v>0</v>
      </c>
      <c r="AP195" s="48">
        <f>Curves!AP196</f>
        <v>0</v>
      </c>
      <c r="AQ195" s="48">
        <f>Curves!AA196</f>
        <v>0</v>
      </c>
      <c r="AR195" s="48">
        <f>Curves!AG196</f>
        <v>0</v>
      </c>
      <c r="AS195" s="48">
        <f>Curves!Y196</f>
        <v>0</v>
      </c>
      <c r="AT195" s="48">
        <f>Curves!AJ196</f>
        <v>0</v>
      </c>
      <c r="AU195" s="48">
        <f>Curves!AB196</f>
        <v>0</v>
      </c>
      <c r="AV195" s="48">
        <f>Curves!AH196</f>
        <v>0</v>
      </c>
      <c r="AW195" s="48">
        <f>Curves!Z196</f>
        <v>0</v>
      </c>
      <c r="AX195" s="48">
        <f>Curves!AI196</f>
        <v>0</v>
      </c>
      <c r="AY195" s="48">
        <f>Curves!Z196</f>
        <v>0</v>
      </c>
      <c r="AZ195" s="48">
        <f>Curves!AK196</f>
        <v>0</v>
      </c>
      <c r="BA195" s="48">
        <f>Curves!Z196</f>
        <v>0</v>
      </c>
      <c r="BB195" s="48">
        <f>Curves!AL196</f>
        <v>0</v>
      </c>
      <c r="BC195" s="48">
        <f>Curves!Z196</f>
        <v>0</v>
      </c>
      <c r="BD195" s="48">
        <f>Curves!AO196</f>
        <v>0</v>
      </c>
      <c r="BE195" s="48">
        <f>Curves!AC196</f>
        <v>0</v>
      </c>
      <c r="BF195" s="48">
        <f>Curves!AR196</f>
        <v>0</v>
      </c>
      <c r="BG195" s="48">
        <f>Curves!Z196</f>
        <v>0</v>
      </c>
      <c r="BH195" s="48">
        <f>Curves!AM196</f>
        <v>0</v>
      </c>
      <c r="BI195" s="36"/>
      <c r="BJ195" s="48">
        <f t="shared" si="27"/>
        <v>0</v>
      </c>
      <c r="BK195" s="48">
        <v>0</v>
      </c>
      <c r="BL195" s="48">
        <f t="shared" si="28"/>
        <v>0</v>
      </c>
      <c r="BM195" s="48">
        <v>0</v>
      </c>
      <c r="BN195" s="48">
        <f t="shared" si="29"/>
        <v>0</v>
      </c>
      <c r="BO195" s="48">
        <f t="shared" si="30"/>
        <v>0.01</v>
      </c>
      <c r="BP195" s="48">
        <v>0</v>
      </c>
      <c r="BQ195" s="48">
        <f t="shared" si="31"/>
        <v>0</v>
      </c>
      <c r="BR195" s="48">
        <f t="shared" si="32"/>
        <v>0</v>
      </c>
      <c r="BS195" s="48">
        <f t="shared" si="33"/>
        <v>0</v>
      </c>
      <c r="BT195" s="48">
        <f>Curves!AE196</f>
        <v>0</v>
      </c>
      <c r="BU195" s="48">
        <v>0</v>
      </c>
      <c r="BV195" s="48">
        <f t="shared" si="34"/>
        <v>0</v>
      </c>
      <c r="BW195" s="48">
        <f>Curves!AN196</f>
        <v>0</v>
      </c>
      <c r="BX195" s="48">
        <f t="shared" si="35"/>
        <v>0</v>
      </c>
      <c r="BY195" s="48">
        <f>Curves!AS196</f>
        <v>0</v>
      </c>
      <c r="BZ195" s="48">
        <f t="shared" si="37"/>
        <v>0</v>
      </c>
      <c r="CA195" s="48">
        <f t="shared" si="38"/>
        <v>0</v>
      </c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</row>
    <row r="196" spans="1:89">
      <c r="A196">
        <v>0.30488369952098893</v>
      </c>
      <c r="B196" t="str">
        <f t="shared" si="36"/>
        <v>0000000000000000000000000000.00500.00500.0050000000000000000000000000000000.01000000000000</v>
      </c>
      <c r="C196" s="21">
        <v>42644</v>
      </c>
      <c r="D196" s="48">
        <f>Curves!D197</f>
        <v>0</v>
      </c>
      <c r="E196" s="48">
        <v>0</v>
      </c>
      <c r="F196" s="48">
        <f>Curves!I197</f>
        <v>0</v>
      </c>
      <c r="G196" s="48">
        <v>0</v>
      </c>
      <c r="H196" s="48">
        <f>Curves!P197</f>
        <v>0</v>
      </c>
      <c r="I196" s="48">
        <v>0</v>
      </c>
      <c r="J196" s="48">
        <f>Curves!L197</f>
        <v>0</v>
      </c>
      <c r="K196" s="48">
        <v>0</v>
      </c>
      <c r="L196" s="48">
        <f>Curves!U197</f>
        <v>0</v>
      </c>
      <c r="M196" s="48">
        <v>0</v>
      </c>
      <c r="N196" s="48">
        <f>Curves!V197</f>
        <v>0</v>
      </c>
      <c r="O196" s="48">
        <v>0</v>
      </c>
      <c r="P196" s="48">
        <f>Curves!W197</f>
        <v>0</v>
      </c>
      <c r="Q196" s="48">
        <v>0</v>
      </c>
      <c r="R196" s="48">
        <f>Curves!O197</f>
        <v>0</v>
      </c>
      <c r="S196" s="48">
        <v>0</v>
      </c>
      <c r="T196" s="48">
        <f>Curves!F197</f>
        <v>0</v>
      </c>
      <c r="U196" s="48">
        <v>0</v>
      </c>
      <c r="V196" s="48">
        <f>Curves!H197</f>
        <v>0</v>
      </c>
      <c r="W196" s="48">
        <v>0</v>
      </c>
      <c r="X196" s="48">
        <f>Curves!S197</f>
        <v>0</v>
      </c>
      <c r="Y196" s="48">
        <v>0</v>
      </c>
      <c r="Z196" s="48">
        <f>Curves!K197</f>
        <v>0</v>
      </c>
      <c r="AA196" s="48">
        <v>0</v>
      </c>
      <c r="AB196" s="48">
        <f>Curves!G197</f>
        <v>0</v>
      </c>
      <c r="AC196" s="48">
        <v>0</v>
      </c>
      <c r="AD196" s="48">
        <f>Curves!R197</f>
        <v>0</v>
      </c>
      <c r="AE196" s="48">
        <v>5.0000000000000001E-3</v>
      </c>
      <c r="AF196" s="48">
        <f>Curves!N197</f>
        <v>0</v>
      </c>
      <c r="AG196" s="48">
        <v>5.0000000000000001E-3</v>
      </c>
      <c r="AH196" s="48">
        <f>Curves!J197</f>
        <v>0</v>
      </c>
      <c r="AI196" s="48">
        <v>5.0000000000000001E-3</v>
      </c>
      <c r="AJ196" s="48">
        <f>Curves!E197</f>
        <v>0</v>
      </c>
      <c r="AK196" s="48">
        <f>Curves!M197</f>
        <v>0</v>
      </c>
      <c r="AL196" s="48">
        <f>Curves!Q197</f>
        <v>0</v>
      </c>
      <c r="AM196" s="48">
        <f>Curves!AC197</f>
        <v>0</v>
      </c>
      <c r="AN196" s="48">
        <f>Curves!AQ197</f>
        <v>0</v>
      </c>
      <c r="AO196" s="48">
        <f>Curves!AD197</f>
        <v>0</v>
      </c>
      <c r="AP196" s="48">
        <f>Curves!AP197</f>
        <v>0</v>
      </c>
      <c r="AQ196" s="48">
        <f>Curves!AA197</f>
        <v>0</v>
      </c>
      <c r="AR196" s="48">
        <f>Curves!AG197</f>
        <v>0</v>
      </c>
      <c r="AS196" s="48">
        <f>Curves!Y197</f>
        <v>0</v>
      </c>
      <c r="AT196" s="48">
        <f>Curves!AJ197</f>
        <v>0</v>
      </c>
      <c r="AU196" s="48">
        <f>Curves!AB197</f>
        <v>0</v>
      </c>
      <c r="AV196" s="48">
        <f>Curves!AH197</f>
        <v>0</v>
      </c>
      <c r="AW196" s="48">
        <f>Curves!Z197</f>
        <v>0</v>
      </c>
      <c r="AX196" s="48">
        <f>Curves!AI197</f>
        <v>0</v>
      </c>
      <c r="AY196" s="48">
        <f>Curves!Z197</f>
        <v>0</v>
      </c>
      <c r="AZ196" s="48">
        <f>Curves!AK197</f>
        <v>0</v>
      </c>
      <c r="BA196" s="48">
        <f>Curves!Z197</f>
        <v>0</v>
      </c>
      <c r="BB196" s="48">
        <f>Curves!AL197</f>
        <v>0</v>
      </c>
      <c r="BC196" s="48">
        <f>Curves!Z197</f>
        <v>0</v>
      </c>
      <c r="BD196" s="48">
        <f>Curves!AO197</f>
        <v>0</v>
      </c>
      <c r="BE196" s="48">
        <f>Curves!AC197</f>
        <v>0</v>
      </c>
      <c r="BF196" s="48">
        <f>Curves!AR197</f>
        <v>0</v>
      </c>
      <c r="BG196" s="48">
        <f>Curves!Z197</f>
        <v>0</v>
      </c>
      <c r="BH196" s="48">
        <f>Curves!AM197</f>
        <v>0</v>
      </c>
      <c r="BI196" s="36"/>
      <c r="BJ196" s="48">
        <f t="shared" si="27"/>
        <v>0</v>
      </c>
      <c r="BK196" s="48">
        <v>0</v>
      </c>
      <c r="BL196" s="48">
        <f t="shared" si="28"/>
        <v>0</v>
      </c>
      <c r="BM196" s="48">
        <v>0</v>
      </c>
      <c r="BN196" s="48">
        <f t="shared" si="29"/>
        <v>0</v>
      </c>
      <c r="BO196" s="48">
        <f t="shared" si="30"/>
        <v>0.01</v>
      </c>
      <c r="BP196" s="48">
        <v>0</v>
      </c>
      <c r="BQ196" s="48">
        <f t="shared" si="31"/>
        <v>0</v>
      </c>
      <c r="BR196" s="48">
        <f t="shared" si="32"/>
        <v>0</v>
      </c>
      <c r="BS196" s="48">
        <f t="shared" si="33"/>
        <v>0</v>
      </c>
      <c r="BT196" s="48">
        <f>Curves!AE197</f>
        <v>0</v>
      </c>
      <c r="BU196" s="48">
        <v>0</v>
      </c>
      <c r="BV196" s="48">
        <f t="shared" si="34"/>
        <v>0</v>
      </c>
      <c r="BW196" s="48">
        <f>Curves!AN197</f>
        <v>0</v>
      </c>
      <c r="BX196" s="48">
        <f t="shared" si="35"/>
        <v>0</v>
      </c>
      <c r="BY196" s="48">
        <f>Curves!AS197</f>
        <v>0</v>
      </c>
      <c r="BZ196" s="48">
        <f t="shared" si="37"/>
        <v>0</v>
      </c>
      <c r="CA196" s="48">
        <f t="shared" si="38"/>
        <v>0</v>
      </c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</row>
    <row r="197" spans="1:89">
      <c r="A197">
        <v>0.30299065767242517</v>
      </c>
      <c r="B197" t="str">
        <f t="shared" si="36"/>
        <v>0000000000000000000000000000.00500.00500.0050000000000000000000000000000000.01000000000000</v>
      </c>
      <c r="C197" s="21">
        <v>42675</v>
      </c>
      <c r="D197" s="48">
        <f>Curves!D198</f>
        <v>0</v>
      </c>
      <c r="E197" s="48">
        <v>0</v>
      </c>
      <c r="F197" s="48">
        <f>Curves!I198</f>
        <v>0</v>
      </c>
      <c r="G197" s="48">
        <v>0</v>
      </c>
      <c r="H197" s="48">
        <f>Curves!P198</f>
        <v>0</v>
      </c>
      <c r="I197" s="48">
        <v>0</v>
      </c>
      <c r="J197" s="48">
        <f>Curves!L198</f>
        <v>0</v>
      </c>
      <c r="K197" s="48">
        <v>0</v>
      </c>
      <c r="L197" s="48">
        <f>Curves!U198</f>
        <v>0</v>
      </c>
      <c r="M197" s="48">
        <v>0</v>
      </c>
      <c r="N197" s="48">
        <f>Curves!V198</f>
        <v>0</v>
      </c>
      <c r="O197" s="48">
        <v>0</v>
      </c>
      <c r="P197" s="48">
        <f>Curves!W198</f>
        <v>0</v>
      </c>
      <c r="Q197" s="48">
        <v>0</v>
      </c>
      <c r="R197" s="48">
        <f>Curves!O198</f>
        <v>0</v>
      </c>
      <c r="S197" s="48">
        <v>0</v>
      </c>
      <c r="T197" s="48">
        <f>Curves!F198</f>
        <v>0</v>
      </c>
      <c r="U197" s="48">
        <v>0</v>
      </c>
      <c r="V197" s="48">
        <f>Curves!H198</f>
        <v>0</v>
      </c>
      <c r="W197" s="48">
        <v>0</v>
      </c>
      <c r="X197" s="48">
        <f>Curves!S198</f>
        <v>0</v>
      </c>
      <c r="Y197" s="48">
        <v>0</v>
      </c>
      <c r="Z197" s="48">
        <f>Curves!K198</f>
        <v>0</v>
      </c>
      <c r="AA197" s="48">
        <v>0</v>
      </c>
      <c r="AB197" s="48">
        <f>Curves!G198</f>
        <v>0</v>
      </c>
      <c r="AC197" s="48">
        <v>0</v>
      </c>
      <c r="AD197" s="48">
        <f>Curves!R198</f>
        <v>0</v>
      </c>
      <c r="AE197" s="48">
        <v>5.0000000000000001E-3</v>
      </c>
      <c r="AF197" s="48">
        <f>Curves!N198</f>
        <v>0</v>
      </c>
      <c r="AG197" s="48">
        <v>5.0000000000000001E-3</v>
      </c>
      <c r="AH197" s="48">
        <f>Curves!J198</f>
        <v>0</v>
      </c>
      <c r="AI197" s="48">
        <v>5.0000000000000001E-3</v>
      </c>
      <c r="AJ197" s="48">
        <f>Curves!E198</f>
        <v>0</v>
      </c>
      <c r="AK197" s="48">
        <f>Curves!M198</f>
        <v>0</v>
      </c>
      <c r="AL197" s="48">
        <f>Curves!Q198</f>
        <v>0</v>
      </c>
      <c r="AM197" s="48">
        <f>Curves!AC198</f>
        <v>0</v>
      </c>
      <c r="AN197" s="48">
        <f>Curves!AQ198</f>
        <v>0</v>
      </c>
      <c r="AO197" s="48">
        <f>Curves!AD198</f>
        <v>0</v>
      </c>
      <c r="AP197" s="48">
        <f>Curves!AP198</f>
        <v>0</v>
      </c>
      <c r="AQ197" s="48">
        <f>Curves!AA198</f>
        <v>0</v>
      </c>
      <c r="AR197" s="48">
        <f>Curves!AG198</f>
        <v>0</v>
      </c>
      <c r="AS197" s="48">
        <f>Curves!Y198</f>
        <v>0</v>
      </c>
      <c r="AT197" s="48">
        <f>Curves!AJ198</f>
        <v>0</v>
      </c>
      <c r="AU197" s="48">
        <f>Curves!AB198</f>
        <v>0</v>
      </c>
      <c r="AV197" s="48">
        <f>Curves!AH198</f>
        <v>0</v>
      </c>
      <c r="AW197" s="48">
        <f>Curves!Z198</f>
        <v>0</v>
      </c>
      <c r="AX197" s="48">
        <f>Curves!AI198</f>
        <v>0</v>
      </c>
      <c r="AY197" s="48">
        <f>Curves!Z198</f>
        <v>0</v>
      </c>
      <c r="AZ197" s="48">
        <f>Curves!AK198</f>
        <v>0</v>
      </c>
      <c r="BA197" s="48">
        <f>Curves!Z198</f>
        <v>0</v>
      </c>
      <c r="BB197" s="48">
        <f>Curves!AL198</f>
        <v>0</v>
      </c>
      <c r="BC197" s="48">
        <f>Curves!Z198</f>
        <v>0</v>
      </c>
      <c r="BD197" s="48">
        <f>Curves!AO198</f>
        <v>0</v>
      </c>
      <c r="BE197" s="48">
        <f>Curves!AC198</f>
        <v>0</v>
      </c>
      <c r="BF197" s="48">
        <f>Curves!AR198</f>
        <v>0</v>
      </c>
      <c r="BG197" s="48">
        <f>Curves!Z198</f>
        <v>0</v>
      </c>
      <c r="BH197" s="48">
        <f>Curves!AM198</f>
        <v>0</v>
      </c>
      <c r="BI197" s="36"/>
      <c r="BJ197" s="48">
        <f t="shared" ref="BJ197:BJ208" si="39">AT197</f>
        <v>0</v>
      </c>
      <c r="BK197" s="48">
        <v>0</v>
      </c>
      <c r="BL197" s="48">
        <f t="shared" si="28"/>
        <v>0</v>
      </c>
      <c r="BM197" s="48">
        <v>0</v>
      </c>
      <c r="BN197" s="48">
        <f t="shared" si="29"/>
        <v>0</v>
      </c>
      <c r="BO197" s="48">
        <f t="shared" si="30"/>
        <v>0.01</v>
      </c>
      <c r="BP197" s="48">
        <v>0</v>
      </c>
      <c r="BQ197" s="48">
        <f t="shared" si="31"/>
        <v>0</v>
      </c>
      <c r="BR197" s="48">
        <f t="shared" si="32"/>
        <v>0</v>
      </c>
      <c r="BS197" s="48">
        <f t="shared" si="33"/>
        <v>0</v>
      </c>
      <c r="BT197" s="48">
        <f>Curves!AE198</f>
        <v>0</v>
      </c>
      <c r="BU197" s="48">
        <v>0</v>
      </c>
      <c r="BV197" s="48">
        <f t="shared" si="34"/>
        <v>0</v>
      </c>
      <c r="BW197" s="48">
        <f>Curves!AN198</f>
        <v>0</v>
      </c>
      <c r="BX197" s="48">
        <f t="shared" si="35"/>
        <v>0</v>
      </c>
      <c r="BY197" s="48">
        <f>Curves!AS198</f>
        <v>0</v>
      </c>
      <c r="BZ197" s="48">
        <f t="shared" si="37"/>
        <v>0</v>
      </c>
      <c r="CA197" s="48">
        <f t="shared" si="38"/>
        <v>0</v>
      </c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</row>
    <row r="198" spans="1:89">
      <c r="A198">
        <v>0.30116970984247937</v>
      </c>
      <c r="B198" t="str">
        <f t="shared" si="36"/>
        <v>0000000000000000000000000000.00500.00500.0050000000000000000000000000000000.01000000000000</v>
      </c>
      <c r="C198" s="21">
        <v>42705</v>
      </c>
      <c r="D198" s="48">
        <f>Curves!D199</f>
        <v>0</v>
      </c>
      <c r="E198" s="48">
        <v>0</v>
      </c>
      <c r="F198" s="48">
        <f>Curves!I199</f>
        <v>0</v>
      </c>
      <c r="G198" s="48">
        <v>0</v>
      </c>
      <c r="H198" s="48">
        <f>Curves!P199</f>
        <v>0</v>
      </c>
      <c r="I198" s="48">
        <v>0</v>
      </c>
      <c r="J198" s="48">
        <f>Curves!L199</f>
        <v>0</v>
      </c>
      <c r="K198" s="48">
        <v>0</v>
      </c>
      <c r="L198" s="48">
        <f>Curves!U199</f>
        <v>0</v>
      </c>
      <c r="M198" s="48">
        <v>0</v>
      </c>
      <c r="N198" s="48">
        <f>Curves!V199</f>
        <v>0</v>
      </c>
      <c r="O198" s="48">
        <v>0</v>
      </c>
      <c r="P198" s="48">
        <f>Curves!W199</f>
        <v>0</v>
      </c>
      <c r="Q198" s="48">
        <v>0</v>
      </c>
      <c r="R198" s="48">
        <f>Curves!O199</f>
        <v>0</v>
      </c>
      <c r="S198" s="48">
        <v>0</v>
      </c>
      <c r="T198" s="48">
        <f>Curves!F199</f>
        <v>0</v>
      </c>
      <c r="U198" s="48">
        <v>0</v>
      </c>
      <c r="V198" s="48">
        <f>Curves!H199</f>
        <v>0</v>
      </c>
      <c r="W198" s="48">
        <v>0</v>
      </c>
      <c r="X198" s="48">
        <f>Curves!S199</f>
        <v>0</v>
      </c>
      <c r="Y198" s="48">
        <v>0</v>
      </c>
      <c r="Z198" s="48">
        <f>Curves!K199</f>
        <v>0</v>
      </c>
      <c r="AA198" s="48">
        <v>0</v>
      </c>
      <c r="AB198" s="48">
        <f>Curves!G199</f>
        <v>0</v>
      </c>
      <c r="AC198" s="48">
        <v>0</v>
      </c>
      <c r="AD198" s="48">
        <f>Curves!R199</f>
        <v>0</v>
      </c>
      <c r="AE198" s="48">
        <v>5.0000000000000001E-3</v>
      </c>
      <c r="AF198" s="48">
        <f>Curves!N199</f>
        <v>0</v>
      </c>
      <c r="AG198" s="48">
        <v>5.0000000000000001E-3</v>
      </c>
      <c r="AH198" s="48">
        <f>Curves!J199</f>
        <v>0</v>
      </c>
      <c r="AI198" s="48">
        <v>5.0000000000000001E-3</v>
      </c>
      <c r="AJ198" s="48">
        <f>Curves!E199</f>
        <v>0</v>
      </c>
      <c r="AK198" s="48">
        <f>Curves!M199</f>
        <v>0</v>
      </c>
      <c r="AL198" s="48">
        <f>Curves!Q199</f>
        <v>0</v>
      </c>
      <c r="AM198" s="48">
        <f>Curves!AC199</f>
        <v>0</v>
      </c>
      <c r="AN198" s="48">
        <f>Curves!AQ199</f>
        <v>0</v>
      </c>
      <c r="AO198" s="48">
        <f>Curves!AD199</f>
        <v>0</v>
      </c>
      <c r="AP198" s="48">
        <f>Curves!AP199</f>
        <v>0</v>
      </c>
      <c r="AQ198" s="48">
        <f>Curves!AA199</f>
        <v>0</v>
      </c>
      <c r="AR198" s="48">
        <f>Curves!AG199</f>
        <v>0</v>
      </c>
      <c r="AS198" s="48">
        <f>Curves!Y199</f>
        <v>0</v>
      </c>
      <c r="AT198" s="48">
        <f>Curves!AJ199</f>
        <v>0</v>
      </c>
      <c r="AU198" s="48">
        <f>Curves!AB199</f>
        <v>0</v>
      </c>
      <c r="AV198" s="48">
        <f>Curves!AH199</f>
        <v>0</v>
      </c>
      <c r="AW198" s="48">
        <f>Curves!Z199</f>
        <v>0</v>
      </c>
      <c r="AX198" s="48">
        <f>Curves!AI199</f>
        <v>0</v>
      </c>
      <c r="AY198" s="48">
        <f>Curves!Z199</f>
        <v>0</v>
      </c>
      <c r="AZ198" s="48">
        <f>Curves!AK199</f>
        <v>0</v>
      </c>
      <c r="BA198" s="48">
        <f>Curves!Z199</f>
        <v>0</v>
      </c>
      <c r="BB198" s="48">
        <f>Curves!AL199</f>
        <v>0</v>
      </c>
      <c r="BC198" s="48">
        <f>Curves!Z199</f>
        <v>0</v>
      </c>
      <c r="BD198" s="48">
        <f>Curves!AO199</f>
        <v>0</v>
      </c>
      <c r="BE198" s="48">
        <f>Curves!AC199</f>
        <v>0</v>
      </c>
      <c r="BF198" s="48">
        <f>Curves!AR199</f>
        <v>0</v>
      </c>
      <c r="BG198" s="48">
        <f>Curves!Z199</f>
        <v>0</v>
      </c>
      <c r="BH198" s="48">
        <f>Curves!AM199</f>
        <v>0</v>
      </c>
      <c r="BI198" s="36"/>
      <c r="BJ198" s="48">
        <f t="shared" si="39"/>
        <v>0</v>
      </c>
      <c r="BK198" s="48">
        <v>0</v>
      </c>
      <c r="BL198" s="48">
        <f t="shared" ref="BL198:BL208" si="40">D198</f>
        <v>0</v>
      </c>
      <c r="BM198" s="48">
        <v>0</v>
      </c>
      <c r="BN198" s="48">
        <f t="shared" ref="BN198:BN208" si="41">R198</f>
        <v>0</v>
      </c>
      <c r="BO198" s="48">
        <f t="shared" ref="BO198:BO208" si="42">S198+0.01</f>
        <v>0.01</v>
      </c>
      <c r="BP198" s="48">
        <v>0</v>
      </c>
      <c r="BQ198" s="48">
        <f t="shared" ref="BQ198:BQ208" si="43">AS198</f>
        <v>0</v>
      </c>
      <c r="BR198" s="48">
        <f t="shared" si="32"/>
        <v>0</v>
      </c>
      <c r="BS198" s="48">
        <f t="shared" si="33"/>
        <v>0</v>
      </c>
      <c r="BT198" s="48">
        <f>Curves!AE199</f>
        <v>0</v>
      </c>
      <c r="BU198" s="48">
        <v>0</v>
      </c>
      <c r="BV198" s="48">
        <f t="shared" si="34"/>
        <v>0</v>
      </c>
      <c r="BW198" s="48">
        <f>Curves!AN199</f>
        <v>0</v>
      </c>
      <c r="BX198" s="48">
        <f t="shared" si="35"/>
        <v>0</v>
      </c>
      <c r="BY198" s="48">
        <f>Curves!AS199</f>
        <v>0</v>
      </c>
      <c r="BZ198" s="48">
        <f t="shared" si="37"/>
        <v>0</v>
      </c>
      <c r="CA198" s="48">
        <f t="shared" si="38"/>
        <v>0</v>
      </c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</row>
    <row r="199" spans="1:89">
      <c r="A199">
        <v>0.29929939159295099</v>
      </c>
      <c r="B199" t="str">
        <f t="shared" si="36"/>
        <v>0000000000000000000000000000.00500.00500.0050000000000000000000000000000000.01000000000000</v>
      </c>
      <c r="C199" s="21">
        <v>42736</v>
      </c>
      <c r="D199" s="48">
        <f>Curves!D200</f>
        <v>0</v>
      </c>
      <c r="E199" s="48">
        <v>0</v>
      </c>
      <c r="F199" s="48">
        <f>Curves!I200</f>
        <v>0</v>
      </c>
      <c r="G199" s="48">
        <v>0</v>
      </c>
      <c r="H199" s="48">
        <f>Curves!P200</f>
        <v>0</v>
      </c>
      <c r="I199" s="48">
        <v>0</v>
      </c>
      <c r="J199" s="48">
        <f>Curves!L200</f>
        <v>0</v>
      </c>
      <c r="K199" s="48">
        <v>0</v>
      </c>
      <c r="L199" s="48">
        <f>Curves!U200</f>
        <v>0</v>
      </c>
      <c r="M199" s="48">
        <v>0</v>
      </c>
      <c r="N199" s="48">
        <f>Curves!V200</f>
        <v>0</v>
      </c>
      <c r="O199" s="48">
        <v>0</v>
      </c>
      <c r="P199" s="48">
        <f>Curves!W200</f>
        <v>0</v>
      </c>
      <c r="Q199" s="48">
        <v>0</v>
      </c>
      <c r="R199" s="48">
        <f>Curves!O200</f>
        <v>0</v>
      </c>
      <c r="S199" s="48">
        <v>0</v>
      </c>
      <c r="T199" s="48">
        <f>Curves!F200</f>
        <v>0</v>
      </c>
      <c r="U199" s="48">
        <v>0</v>
      </c>
      <c r="V199" s="48">
        <f>Curves!H200</f>
        <v>0</v>
      </c>
      <c r="W199" s="48">
        <v>0</v>
      </c>
      <c r="X199" s="48">
        <f>Curves!S200</f>
        <v>0</v>
      </c>
      <c r="Y199" s="48">
        <v>0</v>
      </c>
      <c r="Z199" s="48">
        <f>Curves!K200</f>
        <v>0</v>
      </c>
      <c r="AA199" s="48">
        <v>0</v>
      </c>
      <c r="AB199" s="48">
        <f>Curves!G200</f>
        <v>0</v>
      </c>
      <c r="AC199" s="48">
        <v>0</v>
      </c>
      <c r="AD199" s="48">
        <f>Curves!R200</f>
        <v>0</v>
      </c>
      <c r="AE199" s="48">
        <v>5.0000000000000001E-3</v>
      </c>
      <c r="AF199" s="48">
        <f>Curves!N200</f>
        <v>0</v>
      </c>
      <c r="AG199" s="48">
        <v>5.0000000000000001E-3</v>
      </c>
      <c r="AH199" s="48">
        <f>Curves!J200</f>
        <v>0</v>
      </c>
      <c r="AI199" s="48">
        <v>5.0000000000000001E-3</v>
      </c>
      <c r="AJ199" s="48">
        <f>Curves!E200</f>
        <v>0</v>
      </c>
      <c r="AK199" s="48">
        <f>Curves!M200</f>
        <v>0</v>
      </c>
      <c r="AL199" s="48">
        <f>Curves!Q200</f>
        <v>0</v>
      </c>
      <c r="AM199" s="48">
        <f>Curves!AC200</f>
        <v>0</v>
      </c>
      <c r="AN199" s="48">
        <f>Curves!AQ200</f>
        <v>0</v>
      </c>
      <c r="AO199" s="48">
        <f>Curves!AD200</f>
        <v>0</v>
      </c>
      <c r="AP199" s="48">
        <f>Curves!AP200</f>
        <v>0</v>
      </c>
      <c r="AQ199" s="48">
        <f>Curves!AA200</f>
        <v>0</v>
      </c>
      <c r="AR199" s="48">
        <f>Curves!AG200</f>
        <v>0</v>
      </c>
      <c r="AS199" s="48">
        <f>Curves!Y200</f>
        <v>0</v>
      </c>
      <c r="AT199" s="48">
        <f>Curves!AJ200</f>
        <v>0</v>
      </c>
      <c r="AU199" s="48">
        <f>Curves!AB200</f>
        <v>0</v>
      </c>
      <c r="AV199" s="48">
        <f>Curves!AH200</f>
        <v>0</v>
      </c>
      <c r="AW199" s="48">
        <f>Curves!Z200</f>
        <v>0</v>
      </c>
      <c r="AX199" s="48">
        <f>Curves!AI200</f>
        <v>0</v>
      </c>
      <c r="AY199" s="48">
        <f>Curves!Z200</f>
        <v>0</v>
      </c>
      <c r="AZ199" s="48">
        <f>Curves!AK200</f>
        <v>0</v>
      </c>
      <c r="BA199" s="48">
        <f>Curves!Z200</f>
        <v>0</v>
      </c>
      <c r="BB199" s="48">
        <f>Curves!AL200</f>
        <v>0</v>
      </c>
      <c r="BC199" s="48">
        <f>Curves!Z200</f>
        <v>0</v>
      </c>
      <c r="BD199" s="48">
        <f>Curves!AO200</f>
        <v>0</v>
      </c>
      <c r="BE199" s="48">
        <f>Curves!AC200</f>
        <v>0</v>
      </c>
      <c r="BF199" s="48">
        <f>Curves!AR200</f>
        <v>0</v>
      </c>
      <c r="BG199" s="48">
        <f>Curves!Z200</f>
        <v>0</v>
      </c>
      <c r="BH199" s="48">
        <f>Curves!AM200</f>
        <v>0</v>
      </c>
      <c r="BI199" s="36"/>
      <c r="BJ199" s="48">
        <f t="shared" si="39"/>
        <v>0</v>
      </c>
      <c r="BK199" s="48">
        <v>0</v>
      </c>
      <c r="BL199" s="48">
        <f t="shared" si="40"/>
        <v>0</v>
      </c>
      <c r="BM199" s="48">
        <v>0</v>
      </c>
      <c r="BN199" s="48">
        <f t="shared" si="41"/>
        <v>0</v>
      </c>
      <c r="BO199" s="48">
        <f t="shared" si="42"/>
        <v>0.01</v>
      </c>
      <c r="BP199" s="48">
        <v>0</v>
      </c>
      <c r="BQ199" s="48">
        <f t="shared" si="43"/>
        <v>0</v>
      </c>
      <c r="BR199" s="48">
        <f t="shared" ref="BR199:BR208" si="44">AQ199</f>
        <v>0</v>
      </c>
      <c r="BS199" s="48">
        <f t="shared" ref="BS199:BS208" si="45">D199</f>
        <v>0</v>
      </c>
      <c r="BT199" s="48">
        <f>Curves!AE200</f>
        <v>0</v>
      </c>
      <c r="BU199" s="48">
        <v>0</v>
      </c>
      <c r="BV199" s="48">
        <f t="shared" ref="BV199:BV208" si="46">AW199</f>
        <v>0</v>
      </c>
      <c r="BW199" s="48">
        <f>Curves!AN200</f>
        <v>0</v>
      </c>
      <c r="BX199" s="48">
        <f t="shared" si="35"/>
        <v>0</v>
      </c>
      <c r="BY199" s="48">
        <f>Curves!AS200</f>
        <v>0</v>
      </c>
      <c r="BZ199" s="48">
        <f t="shared" si="37"/>
        <v>0</v>
      </c>
      <c r="CA199" s="48">
        <f t="shared" si="38"/>
        <v>0</v>
      </c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</row>
    <row r="200" spans="1:89">
      <c r="A200">
        <v>0.29744051826346946</v>
      </c>
      <c r="B200" t="str">
        <f t="shared" si="36"/>
        <v>0000000000000000000000000000.00500.00500.0050000000000000000000000000000000.01000000000000</v>
      </c>
      <c r="C200" s="21">
        <v>42767</v>
      </c>
      <c r="D200" s="48">
        <f>Curves!D201</f>
        <v>0</v>
      </c>
      <c r="E200" s="48">
        <v>0</v>
      </c>
      <c r="F200" s="48">
        <f>Curves!I201</f>
        <v>0</v>
      </c>
      <c r="G200" s="48">
        <v>0</v>
      </c>
      <c r="H200" s="48">
        <f>Curves!P201</f>
        <v>0</v>
      </c>
      <c r="I200" s="48">
        <v>0</v>
      </c>
      <c r="J200" s="48">
        <f>Curves!L201</f>
        <v>0</v>
      </c>
      <c r="K200" s="48">
        <v>0</v>
      </c>
      <c r="L200" s="48">
        <f>Curves!U201</f>
        <v>0</v>
      </c>
      <c r="M200" s="48">
        <v>0</v>
      </c>
      <c r="N200" s="48">
        <f>Curves!V201</f>
        <v>0</v>
      </c>
      <c r="O200" s="48">
        <v>0</v>
      </c>
      <c r="P200" s="48">
        <f>Curves!W201</f>
        <v>0</v>
      </c>
      <c r="Q200" s="48">
        <v>0</v>
      </c>
      <c r="R200" s="48">
        <f>Curves!O201</f>
        <v>0</v>
      </c>
      <c r="S200" s="48">
        <v>0</v>
      </c>
      <c r="T200" s="48">
        <f>Curves!F201</f>
        <v>0</v>
      </c>
      <c r="U200" s="48">
        <v>0</v>
      </c>
      <c r="V200" s="48">
        <f>Curves!H201</f>
        <v>0</v>
      </c>
      <c r="W200" s="48">
        <v>0</v>
      </c>
      <c r="X200" s="48">
        <f>Curves!S201</f>
        <v>0</v>
      </c>
      <c r="Y200" s="48">
        <v>0</v>
      </c>
      <c r="Z200" s="48">
        <f>Curves!K201</f>
        <v>0</v>
      </c>
      <c r="AA200" s="48">
        <v>0</v>
      </c>
      <c r="AB200" s="48">
        <f>Curves!G201</f>
        <v>0</v>
      </c>
      <c r="AC200" s="48">
        <v>0</v>
      </c>
      <c r="AD200" s="48">
        <f>Curves!R201</f>
        <v>0</v>
      </c>
      <c r="AE200" s="48">
        <v>5.0000000000000001E-3</v>
      </c>
      <c r="AF200" s="48">
        <f>Curves!N201</f>
        <v>0</v>
      </c>
      <c r="AG200" s="48">
        <v>5.0000000000000001E-3</v>
      </c>
      <c r="AH200" s="48">
        <f>Curves!J201</f>
        <v>0</v>
      </c>
      <c r="AI200" s="48">
        <v>5.0000000000000001E-3</v>
      </c>
      <c r="AJ200" s="48">
        <f>Curves!E201</f>
        <v>0</v>
      </c>
      <c r="AK200" s="48">
        <f>Curves!M201</f>
        <v>0</v>
      </c>
      <c r="AL200" s="48">
        <f>Curves!Q201</f>
        <v>0</v>
      </c>
      <c r="AM200" s="48">
        <f>Curves!AC201</f>
        <v>0</v>
      </c>
      <c r="AN200" s="48">
        <f>Curves!AQ201</f>
        <v>0</v>
      </c>
      <c r="AO200" s="48">
        <f>Curves!AD201</f>
        <v>0</v>
      </c>
      <c r="AP200" s="48">
        <f>Curves!AP201</f>
        <v>0</v>
      </c>
      <c r="AQ200" s="48">
        <f>Curves!AA201</f>
        <v>0</v>
      </c>
      <c r="AR200" s="48">
        <f>Curves!AG201</f>
        <v>0</v>
      </c>
      <c r="AS200" s="48">
        <f>Curves!Y201</f>
        <v>0</v>
      </c>
      <c r="AT200" s="48">
        <f>Curves!AJ201</f>
        <v>0</v>
      </c>
      <c r="AU200" s="48">
        <f>Curves!AB201</f>
        <v>0</v>
      </c>
      <c r="AV200" s="48">
        <f>Curves!AH201</f>
        <v>0</v>
      </c>
      <c r="AW200" s="48">
        <f>Curves!Z201</f>
        <v>0</v>
      </c>
      <c r="AX200" s="48">
        <f>Curves!AI201</f>
        <v>0</v>
      </c>
      <c r="AY200" s="48">
        <f>Curves!Z201</f>
        <v>0</v>
      </c>
      <c r="AZ200" s="48">
        <f>Curves!AK201</f>
        <v>0</v>
      </c>
      <c r="BA200" s="48">
        <f>Curves!Z201</f>
        <v>0</v>
      </c>
      <c r="BB200" s="48">
        <f>Curves!AL201</f>
        <v>0</v>
      </c>
      <c r="BC200" s="48">
        <f>Curves!Z201</f>
        <v>0</v>
      </c>
      <c r="BD200" s="48">
        <f>Curves!AO201</f>
        <v>0</v>
      </c>
      <c r="BE200" s="48">
        <f>Curves!AC201</f>
        <v>0</v>
      </c>
      <c r="BF200" s="48">
        <f>Curves!AR201</f>
        <v>0</v>
      </c>
      <c r="BG200" s="48">
        <f>Curves!Z201</f>
        <v>0</v>
      </c>
      <c r="BH200" s="48">
        <f>Curves!AM201</f>
        <v>0</v>
      </c>
      <c r="BI200" s="36"/>
      <c r="BJ200" s="48">
        <f t="shared" si="39"/>
        <v>0</v>
      </c>
      <c r="BK200" s="48">
        <v>0</v>
      </c>
      <c r="BL200" s="48">
        <f t="shared" si="40"/>
        <v>0</v>
      </c>
      <c r="BM200" s="48">
        <v>0</v>
      </c>
      <c r="BN200" s="48">
        <f t="shared" si="41"/>
        <v>0</v>
      </c>
      <c r="BO200" s="48">
        <f t="shared" si="42"/>
        <v>0.01</v>
      </c>
      <c r="BP200" s="48">
        <v>0</v>
      </c>
      <c r="BQ200" s="48">
        <f t="shared" si="43"/>
        <v>0</v>
      </c>
      <c r="BR200" s="48">
        <f t="shared" si="44"/>
        <v>0</v>
      </c>
      <c r="BS200" s="48">
        <f t="shared" si="45"/>
        <v>0</v>
      </c>
      <c r="BT200" s="48">
        <f>Curves!AE201</f>
        <v>0</v>
      </c>
      <c r="BU200" s="48">
        <v>0</v>
      </c>
      <c r="BV200" s="48">
        <f t="shared" si="46"/>
        <v>0</v>
      </c>
      <c r="BW200" s="48">
        <f>Curves!AN201</f>
        <v>0</v>
      </c>
      <c r="BX200" s="48">
        <f t="shared" ref="BX200:BX208" si="47">AQ200</f>
        <v>0</v>
      </c>
      <c r="BY200" s="48">
        <f>Curves!AS201</f>
        <v>0</v>
      </c>
      <c r="BZ200" s="48">
        <f t="shared" si="37"/>
        <v>0</v>
      </c>
      <c r="CA200" s="48">
        <f t="shared" si="38"/>
        <v>0</v>
      </c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</row>
    <row r="201" spans="1:89">
      <c r="A201">
        <v>0.29577131568407572</v>
      </c>
      <c r="B201" t="str">
        <f t="shared" ref="B201:B209" si="48">(D201 &amp; E201 &amp; F201 &amp; G201 &amp; H201 &amp; I201 &amp; J201 &amp; K201 &amp; L201 &amp; M201 &amp; N201 &amp; O201 &amp; P201 &amp; Q201 &amp; R201 &amp; S201 &amp; T201 &amp; U201 &amp; V201 &amp; W201 &amp; X201 &amp; Y201 &amp; Z201 &amp; AA201 &amp; AB201 &amp; AC201 &amp; AD201 &amp; AE201 &amp; AF201 &amp; AG201 &amp; AH201 &amp; AI201 &amp; AJ201 &amp; AK201 &amp; AL201 &amp; AM201 &amp; AN201 &amp; AO201 &amp; AP201 &amp; AQ201 &amp; AR201 &amp; AS201 &amp; AT201 &amp; AU201 &amp; AV201 &amp; AW201 &amp; AX201 &amp; AY201 &amp; AZ201 &amp; BA201 &amp; BB201 &amp; BC201 &amp; BD201 &amp; BE201 &amp; BF201 &amp; BG201 &amp; BH201 &amp; BI201 &amp; BJ201 &amp; BK201 &amp; BL201 &amp; BM201 &amp; BN201 &amp; BO201 &amp; BP201 &amp; BQ201 &amp; BR201 &amp; BS201 &amp; BT201 &amp; BU201 &amp; BV201 &amp; BW201 &amp; BX201 &amp; BY201 &amp; BZ201 &amp; CA201)</f>
        <v>0000000000000000000000000000.00500.00500.0050000000000000000000000000000000.01000000000000</v>
      </c>
      <c r="C201" s="21">
        <v>42795</v>
      </c>
      <c r="D201" s="48">
        <f>Curves!D202</f>
        <v>0</v>
      </c>
      <c r="E201" s="48">
        <v>0</v>
      </c>
      <c r="F201" s="48">
        <f>Curves!I202</f>
        <v>0</v>
      </c>
      <c r="G201" s="48">
        <v>0</v>
      </c>
      <c r="H201" s="48">
        <f>Curves!P202</f>
        <v>0</v>
      </c>
      <c r="I201" s="48">
        <v>0</v>
      </c>
      <c r="J201" s="48">
        <f>Curves!L202</f>
        <v>0</v>
      </c>
      <c r="K201" s="48">
        <v>0</v>
      </c>
      <c r="L201" s="48">
        <f>Curves!U202</f>
        <v>0</v>
      </c>
      <c r="M201" s="48">
        <v>0</v>
      </c>
      <c r="N201" s="48">
        <f>Curves!V202</f>
        <v>0</v>
      </c>
      <c r="O201" s="48">
        <v>0</v>
      </c>
      <c r="P201" s="48">
        <f>Curves!W202</f>
        <v>0</v>
      </c>
      <c r="Q201" s="48">
        <v>0</v>
      </c>
      <c r="R201" s="48">
        <f>Curves!O202</f>
        <v>0</v>
      </c>
      <c r="S201" s="48">
        <v>0</v>
      </c>
      <c r="T201" s="48">
        <f>Curves!F202</f>
        <v>0</v>
      </c>
      <c r="U201" s="48">
        <v>0</v>
      </c>
      <c r="V201" s="48">
        <f>Curves!H202</f>
        <v>0</v>
      </c>
      <c r="W201" s="48">
        <v>0</v>
      </c>
      <c r="X201" s="48">
        <f>Curves!S202</f>
        <v>0</v>
      </c>
      <c r="Y201" s="48">
        <v>0</v>
      </c>
      <c r="Z201" s="48">
        <f>Curves!K202</f>
        <v>0</v>
      </c>
      <c r="AA201" s="48">
        <v>0</v>
      </c>
      <c r="AB201" s="48">
        <f>Curves!G202</f>
        <v>0</v>
      </c>
      <c r="AC201" s="48">
        <v>0</v>
      </c>
      <c r="AD201" s="48">
        <f>Curves!R202</f>
        <v>0</v>
      </c>
      <c r="AE201" s="48">
        <v>5.0000000000000001E-3</v>
      </c>
      <c r="AF201" s="48">
        <f>Curves!N202</f>
        <v>0</v>
      </c>
      <c r="AG201" s="48">
        <v>5.0000000000000001E-3</v>
      </c>
      <c r="AH201" s="48">
        <f>Curves!J202</f>
        <v>0</v>
      </c>
      <c r="AI201" s="48">
        <v>5.0000000000000001E-3</v>
      </c>
      <c r="AJ201" s="48">
        <f>Curves!E202</f>
        <v>0</v>
      </c>
      <c r="AK201" s="48">
        <f>Curves!M202</f>
        <v>0</v>
      </c>
      <c r="AL201" s="48">
        <f>Curves!Q202</f>
        <v>0</v>
      </c>
      <c r="AM201" s="48">
        <f>Curves!AC202</f>
        <v>0</v>
      </c>
      <c r="AN201" s="48">
        <f>Curves!AQ202</f>
        <v>0</v>
      </c>
      <c r="AO201" s="48">
        <f>Curves!AD202</f>
        <v>0</v>
      </c>
      <c r="AP201" s="48">
        <f>Curves!AP202</f>
        <v>0</v>
      </c>
      <c r="AQ201" s="48">
        <f>Curves!AA202</f>
        <v>0</v>
      </c>
      <c r="AR201" s="48">
        <f>Curves!AG202</f>
        <v>0</v>
      </c>
      <c r="AS201" s="48">
        <f>Curves!Y202</f>
        <v>0</v>
      </c>
      <c r="AT201" s="48">
        <f>Curves!AJ202</f>
        <v>0</v>
      </c>
      <c r="AU201" s="48">
        <f>Curves!AB202</f>
        <v>0</v>
      </c>
      <c r="AV201" s="48">
        <f>Curves!AH202</f>
        <v>0</v>
      </c>
      <c r="AW201" s="48">
        <f>Curves!Z202</f>
        <v>0</v>
      </c>
      <c r="AX201" s="48">
        <f>Curves!AI202</f>
        <v>0</v>
      </c>
      <c r="AY201" s="48">
        <f>Curves!Z202</f>
        <v>0</v>
      </c>
      <c r="AZ201" s="48">
        <f>Curves!AK202</f>
        <v>0</v>
      </c>
      <c r="BA201" s="48">
        <f>Curves!Z202</f>
        <v>0</v>
      </c>
      <c r="BB201" s="48">
        <f>Curves!AL202</f>
        <v>0</v>
      </c>
      <c r="BC201" s="48">
        <f>Curves!Z202</f>
        <v>0</v>
      </c>
      <c r="BD201" s="48">
        <f>Curves!AO202</f>
        <v>0</v>
      </c>
      <c r="BE201" s="48">
        <f>Curves!AC202</f>
        <v>0</v>
      </c>
      <c r="BF201" s="48">
        <f>Curves!AR202</f>
        <v>0</v>
      </c>
      <c r="BG201" s="48">
        <f>Curves!Z202</f>
        <v>0</v>
      </c>
      <c r="BH201" s="48">
        <f>Curves!AM202</f>
        <v>0</v>
      </c>
      <c r="BI201" s="36"/>
      <c r="BJ201" s="48">
        <f t="shared" si="39"/>
        <v>0</v>
      </c>
      <c r="BK201" s="48">
        <v>0</v>
      </c>
      <c r="BL201" s="48">
        <f t="shared" si="40"/>
        <v>0</v>
      </c>
      <c r="BM201" s="48">
        <v>0</v>
      </c>
      <c r="BN201" s="48">
        <f t="shared" si="41"/>
        <v>0</v>
      </c>
      <c r="BO201" s="48">
        <f t="shared" si="42"/>
        <v>0.01</v>
      </c>
      <c r="BP201" s="48">
        <v>0</v>
      </c>
      <c r="BQ201" s="48">
        <f t="shared" si="43"/>
        <v>0</v>
      </c>
      <c r="BR201" s="48">
        <f t="shared" si="44"/>
        <v>0</v>
      </c>
      <c r="BS201" s="48">
        <f t="shared" si="45"/>
        <v>0</v>
      </c>
      <c r="BT201" s="48">
        <f>Curves!AE202</f>
        <v>0</v>
      </c>
      <c r="BU201" s="48">
        <v>0</v>
      </c>
      <c r="BV201" s="48">
        <f t="shared" si="46"/>
        <v>0</v>
      </c>
      <c r="BW201" s="48">
        <f>Curves!AN202</f>
        <v>0</v>
      </c>
      <c r="BX201" s="48">
        <f t="shared" si="47"/>
        <v>0</v>
      </c>
      <c r="BY201" s="48">
        <f>Curves!AS202</f>
        <v>0</v>
      </c>
      <c r="BZ201" s="48">
        <f t="shared" si="37"/>
        <v>0</v>
      </c>
      <c r="CA201" s="48">
        <f t="shared" si="38"/>
        <v>0</v>
      </c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</row>
    <row r="202" spans="1:89">
      <c r="A202">
        <v>0.29393403443824229</v>
      </c>
      <c r="B202" t="str">
        <f t="shared" si="48"/>
        <v>0000000000000000000000000000.00500.00500.0050000000000000000000000000000000.01000000000000</v>
      </c>
      <c r="C202" s="21">
        <v>42826</v>
      </c>
      <c r="D202" s="48">
        <f>Curves!D203</f>
        <v>0</v>
      </c>
      <c r="E202" s="48">
        <v>0</v>
      </c>
      <c r="F202" s="48">
        <f>Curves!I203</f>
        <v>0</v>
      </c>
      <c r="G202" s="48">
        <v>0</v>
      </c>
      <c r="H202" s="48">
        <f>Curves!P203</f>
        <v>0</v>
      </c>
      <c r="I202" s="48">
        <v>0</v>
      </c>
      <c r="J202" s="48">
        <f>Curves!L203</f>
        <v>0</v>
      </c>
      <c r="K202" s="48">
        <v>0</v>
      </c>
      <c r="L202" s="48">
        <f>Curves!U203</f>
        <v>0</v>
      </c>
      <c r="M202" s="48">
        <v>0</v>
      </c>
      <c r="N202" s="48">
        <f>Curves!V203</f>
        <v>0</v>
      </c>
      <c r="O202" s="48">
        <v>0</v>
      </c>
      <c r="P202" s="48">
        <f>Curves!W203</f>
        <v>0</v>
      </c>
      <c r="Q202" s="48">
        <v>0</v>
      </c>
      <c r="R202" s="48">
        <f>Curves!O203</f>
        <v>0</v>
      </c>
      <c r="S202" s="48">
        <v>0</v>
      </c>
      <c r="T202" s="48">
        <f>Curves!F203</f>
        <v>0</v>
      </c>
      <c r="U202" s="48">
        <v>0</v>
      </c>
      <c r="V202" s="48">
        <f>Curves!H203</f>
        <v>0</v>
      </c>
      <c r="W202" s="48">
        <v>0</v>
      </c>
      <c r="X202" s="48">
        <f>Curves!S203</f>
        <v>0</v>
      </c>
      <c r="Y202" s="48">
        <v>0</v>
      </c>
      <c r="Z202" s="48">
        <f>Curves!K203</f>
        <v>0</v>
      </c>
      <c r="AA202" s="48">
        <v>0</v>
      </c>
      <c r="AB202" s="48">
        <f>Curves!G203</f>
        <v>0</v>
      </c>
      <c r="AC202" s="48">
        <v>0</v>
      </c>
      <c r="AD202" s="48">
        <f>Curves!R203</f>
        <v>0</v>
      </c>
      <c r="AE202" s="48">
        <v>5.0000000000000001E-3</v>
      </c>
      <c r="AF202" s="48">
        <f>Curves!N203</f>
        <v>0</v>
      </c>
      <c r="AG202" s="48">
        <v>5.0000000000000001E-3</v>
      </c>
      <c r="AH202" s="48">
        <f>Curves!J203</f>
        <v>0</v>
      </c>
      <c r="AI202" s="48">
        <v>5.0000000000000001E-3</v>
      </c>
      <c r="AJ202" s="48">
        <f>Curves!E203</f>
        <v>0</v>
      </c>
      <c r="AK202" s="48">
        <f>Curves!M203</f>
        <v>0</v>
      </c>
      <c r="AL202" s="48">
        <f>Curves!Q203</f>
        <v>0</v>
      </c>
      <c r="AM202" s="48">
        <f>Curves!AC203</f>
        <v>0</v>
      </c>
      <c r="AN202" s="48">
        <f>Curves!AQ203</f>
        <v>0</v>
      </c>
      <c r="AO202" s="48">
        <f>Curves!AD203</f>
        <v>0</v>
      </c>
      <c r="AP202" s="48">
        <f>Curves!AP203</f>
        <v>0</v>
      </c>
      <c r="AQ202" s="48">
        <f>Curves!AA203</f>
        <v>0</v>
      </c>
      <c r="AR202" s="48">
        <f>Curves!AG203</f>
        <v>0</v>
      </c>
      <c r="AS202" s="48">
        <f>Curves!Y203</f>
        <v>0</v>
      </c>
      <c r="AT202" s="48">
        <f>Curves!AJ203</f>
        <v>0</v>
      </c>
      <c r="AU202" s="48">
        <f>Curves!AB203</f>
        <v>0</v>
      </c>
      <c r="AV202" s="48">
        <f>Curves!AH203</f>
        <v>0</v>
      </c>
      <c r="AW202" s="48">
        <f>Curves!Z203</f>
        <v>0</v>
      </c>
      <c r="AX202" s="48">
        <f>Curves!AI203</f>
        <v>0</v>
      </c>
      <c r="AY202" s="48">
        <f>Curves!Z203</f>
        <v>0</v>
      </c>
      <c r="AZ202" s="48">
        <f>Curves!AK203</f>
        <v>0</v>
      </c>
      <c r="BA202" s="48">
        <f>Curves!Z203</f>
        <v>0</v>
      </c>
      <c r="BB202" s="48">
        <f>Curves!AL203</f>
        <v>0</v>
      </c>
      <c r="BC202" s="48">
        <f>Curves!Z203</f>
        <v>0</v>
      </c>
      <c r="BD202" s="48">
        <f>Curves!AO203</f>
        <v>0</v>
      </c>
      <c r="BE202" s="48">
        <f>Curves!AC203</f>
        <v>0</v>
      </c>
      <c r="BF202" s="48">
        <f>Curves!AR203</f>
        <v>0</v>
      </c>
      <c r="BG202" s="48">
        <f>Curves!Z203</f>
        <v>0</v>
      </c>
      <c r="BH202" s="48">
        <f>Curves!AM203</f>
        <v>0</v>
      </c>
      <c r="BI202" s="36"/>
      <c r="BJ202" s="48">
        <f t="shared" si="39"/>
        <v>0</v>
      </c>
      <c r="BK202" s="48">
        <v>0</v>
      </c>
      <c r="BL202" s="48">
        <f t="shared" si="40"/>
        <v>0</v>
      </c>
      <c r="BM202" s="48">
        <v>0</v>
      </c>
      <c r="BN202" s="48">
        <f t="shared" si="41"/>
        <v>0</v>
      </c>
      <c r="BO202" s="48">
        <f t="shared" si="42"/>
        <v>0.01</v>
      </c>
      <c r="BP202" s="48">
        <v>0</v>
      </c>
      <c r="BQ202" s="48">
        <f t="shared" si="43"/>
        <v>0</v>
      </c>
      <c r="BR202" s="48">
        <f t="shared" si="44"/>
        <v>0</v>
      </c>
      <c r="BS202" s="48">
        <f t="shared" si="45"/>
        <v>0</v>
      </c>
      <c r="BT202" s="48">
        <f>Curves!AE203</f>
        <v>0</v>
      </c>
      <c r="BU202" s="48">
        <v>0</v>
      </c>
      <c r="BV202" s="48">
        <f t="shared" si="46"/>
        <v>0</v>
      </c>
      <c r="BW202" s="48">
        <f>Curves!AN203</f>
        <v>0</v>
      </c>
      <c r="BX202" s="48">
        <f t="shared" si="47"/>
        <v>0</v>
      </c>
      <c r="BY202" s="48">
        <f>Curves!AS203</f>
        <v>0</v>
      </c>
      <c r="BZ202" s="48">
        <f t="shared" ref="BZ202:BZ208" si="49">BA202</f>
        <v>0</v>
      </c>
      <c r="CA202" s="48">
        <f t="shared" ref="CA202:CA208" si="50">BB202</f>
        <v>0</v>
      </c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</row>
    <row r="203" spans="1:89">
      <c r="A203">
        <v>0.29216672855845022</v>
      </c>
      <c r="B203" t="str">
        <f t="shared" si="48"/>
        <v>0000000000000000000000000000.00500.00500.0050000000000000000000000000000000.01000000000000</v>
      </c>
      <c r="C203" s="21">
        <v>42856</v>
      </c>
      <c r="D203" s="48">
        <f>Curves!D204</f>
        <v>0</v>
      </c>
      <c r="E203" s="48">
        <v>0</v>
      </c>
      <c r="F203" s="48">
        <f>Curves!I204</f>
        <v>0</v>
      </c>
      <c r="G203" s="48">
        <v>0</v>
      </c>
      <c r="H203" s="48">
        <f>Curves!P204</f>
        <v>0</v>
      </c>
      <c r="I203" s="48">
        <v>0</v>
      </c>
      <c r="J203" s="48">
        <f>Curves!L204</f>
        <v>0</v>
      </c>
      <c r="K203" s="48">
        <v>0</v>
      </c>
      <c r="L203" s="48">
        <f>Curves!U204</f>
        <v>0</v>
      </c>
      <c r="M203" s="48">
        <v>0</v>
      </c>
      <c r="N203" s="48">
        <f>Curves!V204</f>
        <v>0</v>
      </c>
      <c r="O203" s="48">
        <v>0</v>
      </c>
      <c r="P203" s="48">
        <f>Curves!W204</f>
        <v>0</v>
      </c>
      <c r="Q203" s="48">
        <v>0</v>
      </c>
      <c r="R203" s="48">
        <f>Curves!O204</f>
        <v>0</v>
      </c>
      <c r="S203" s="48">
        <v>0</v>
      </c>
      <c r="T203" s="48">
        <f>Curves!F204</f>
        <v>0</v>
      </c>
      <c r="U203" s="48">
        <v>0</v>
      </c>
      <c r="V203" s="48">
        <f>Curves!H204</f>
        <v>0</v>
      </c>
      <c r="W203" s="48">
        <v>0</v>
      </c>
      <c r="X203" s="48">
        <f>Curves!S204</f>
        <v>0</v>
      </c>
      <c r="Y203" s="48">
        <v>0</v>
      </c>
      <c r="Z203" s="48">
        <f>Curves!K204</f>
        <v>0</v>
      </c>
      <c r="AA203" s="48">
        <v>0</v>
      </c>
      <c r="AB203" s="48">
        <f>Curves!G204</f>
        <v>0</v>
      </c>
      <c r="AC203" s="48">
        <v>0</v>
      </c>
      <c r="AD203" s="48">
        <f>Curves!R204</f>
        <v>0</v>
      </c>
      <c r="AE203" s="48">
        <v>5.0000000000000001E-3</v>
      </c>
      <c r="AF203" s="48">
        <f>Curves!N204</f>
        <v>0</v>
      </c>
      <c r="AG203" s="48">
        <v>5.0000000000000001E-3</v>
      </c>
      <c r="AH203" s="48">
        <f>Curves!J204</f>
        <v>0</v>
      </c>
      <c r="AI203" s="48">
        <v>5.0000000000000001E-3</v>
      </c>
      <c r="AJ203" s="48">
        <f>Curves!E204</f>
        <v>0</v>
      </c>
      <c r="AK203" s="48">
        <f>Curves!M204</f>
        <v>0</v>
      </c>
      <c r="AL203" s="48">
        <f>Curves!Q204</f>
        <v>0</v>
      </c>
      <c r="AM203" s="48">
        <f>Curves!AC204</f>
        <v>0</v>
      </c>
      <c r="AN203" s="48">
        <f>Curves!AQ204</f>
        <v>0</v>
      </c>
      <c r="AO203" s="48">
        <f>Curves!AD204</f>
        <v>0</v>
      </c>
      <c r="AP203" s="48">
        <f>Curves!AP204</f>
        <v>0</v>
      </c>
      <c r="AQ203" s="48">
        <f>Curves!AA204</f>
        <v>0</v>
      </c>
      <c r="AR203" s="48">
        <f>Curves!AG204</f>
        <v>0</v>
      </c>
      <c r="AS203" s="48">
        <f>Curves!Y204</f>
        <v>0</v>
      </c>
      <c r="AT203" s="48">
        <f>Curves!AJ204</f>
        <v>0</v>
      </c>
      <c r="AU203" s="48">
        <f>Curves!AB204</f>
        <v>0</v>
      </c>
      <c r="AV203" s="48">
        <f>Curves!AH204</f>
        <v>0</v>
      </c>
      <c r="AW203" s="48">
        <f>Curves!Z204</f>
        <v>0</v>
      </c>
      <c r="AX203" s="48">
        <f>Curves!AI204</f>
        <v>0</v>
      </c>
      <c r="AY203" s="48">
        <f>Curves!Z204</f>
        <v>0</v>
      </c>
      <c r="AZ203" s="48">
        <f>Curves!AK204</f>
        <v>0</v>
      </c>
      <c r="BA203" s="48">
        <f>Curves!Z204</f>
        <v>0</v>
      </c>
      <c r="BB203" s="48">
        <f>Curves!AL204</f>
        <v>0</v>
      </c>
      <c r="BC203" s="48">
        <f>Curves!Z204</f>
        <v>0</v>
      </c>
      <c r="BD203" s="48">
        <f>Curves!AO204</f>
        <v>0</v>
      </c>
      <c r="BE203" s="48">
        <f>Curves!AC204</f>
        <v>0</v>
      </c>
      <c r="BF203" s="48">
        <f>Curves!AR204</f>
        <v>0</v>
      </c>
      <c r="BG203" s="48">
        <f>Curves!Z204</f>
        <v>0</v>
      </c>
      <c r="BH203" s="48">
        <f>Curves!AM204</f>
        <v>0</v>
      </c>
      <c r="BI203" s="36"/>
      <c r="BJ203" s="48">
        <f t="shared" si="39"/>
        <v>0</v>
      </c>
      <c r="BK203" s="48">
        <v>0</v>
      </c>
      <c r="BL203" s="48">
        <f t="shared" si="40"/>
        <v>0</v>
      </c>
      <c r="BM203" s="48">
        <v>0</v>
      </c>
      <c r="BN203" s="48">
        <f t="shared" si="41"/>
        <v>0</v>
      </c>
      <c r="BO203" s="48">
        <f t="shared" si="42"/>
        <v>0.01</v>
      </c>
      <c r="BP203" s="48">
        <v>0</v>
      </c>
      <c r="BQ203" s="48">
        <f t="shared" si="43"/>
        <v>0</v>
      </c>
      <c r="BR203" s="48">
        <f t="shared" si="44"/>
        <v>0</v>
      </c>
      <c r="BS203" s="48">
        <f t="shared" si="45"/>
        <v>0</v>
      </c>
      <c r="BT203" s="48">
        <f>Curves!AE204</f>
        <v>0</v>
      </c>
      <c r="BU203" s="48">
        <v>0</v>
      </c>
      <c r="BV203" s="48">
        <f t="shared" si="46"/>
        <v>0</v>
      </c>
      <c r="BW203" s="48">
        <f>Curves!AN204</f>
        <v>0</v>
      </c>
      <c r="BX203" s="48">
        <f t="shared" si="47"/>
        <v>0</v>
      </c>
      <c r="BY203" s="48">
        <f>Curves!AS204</f>
        <v>0</v>
      </c>
      <c r="BZ203" s="48">
        <f t="shared" si="49"/>
        <v>0</v>
      </c>
      <c r="CA203" s="48">
        <f t="shared" si="50"/>
        <v>0</v>
      </c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</row>
    <row r="204" spans="1:89">
      <c r="A204">
        <v>0.29035151167546164</v>
      </c>
      <c r="B204" t="str">
        <f t="shared" si="48"/>
        <v>0000000000000000000000000000.00500.00500.0050000000000000000000000000000000.01000000000000</v>
      </c>
      <c r="C204" s="21">
        <v>42887</v>
      </c>
      <c r="D204" s="48">
        <f>Curves!D205</f>
        <v>0</v>
      </c>
      <c r="E204" s="48">
        <v>0</v>
      </c>
      <c r="F204" s="48">
        <f>Curves!I205</f>
        <v>0</v>
      </c>
      <c r="G204" s="48">
        <v>0</v>
      </c>
      <c r="H204" s="48">
        <f>Curves!P205</f>
        <v>0</v>
      </c>
      <c r="I204" s="48">
        <v>0</v>
      </c>
      <c r="J204" s="48">
        <f>Curves!L205</f>
        <v>0</v>
      </c>
      <c r="K204" s="48">
        <v>0</v>
      </c>
      <c r="L204" s="48">
        <f>Curves!U205</f>
        <v>0</v>
      </c>
      <c r="M204" s="48">
        <v>0</v>
      </c>
      <c r="N204" s="48">
        <f>Curves!V205</f>
        <v>0</v>
      </c>
      <c r="O204" s="48">
        <v>0</v>
      </c>
      <c r="P204" s="48">
        <f>Curves!W205</f>
        <v>0</v>
      </c>
      <c r="Q204" s="48">
        <v>0</v>
      </c>
      <c r="R204" s="48">
        <f>Curves!O205</f>
        <v>0</v>
      </c>
      <c r="S204" s="48">
        <v>0</v>
      </c>
      <c r="T204" s="48">
        <f>Curves!F205</f>
        <v>0</v>
      </c>
      <c r="U204" s="48">
        <v>0</v>
      </c>
      <c r="V204" s="48">
        <f>Curves!H205</f>
        <v>0</v>
      </c>
      <c r="W204" s="48">
        <v>0</v>
      </c>
      <c r="X204" s="48">
        <f>Curves!S205</f>
        <v>0</v>
      </c>
      <c r="Y204" s="48">
        <v>0</v>
      </c>
      <c r="Z204" s="48">
        <f>Curves!K205</f>
        <v>0</v>
      </c>
      <c r="AA204" s="48">
        <v>0</v>
      </c>
      <c r="AB204" s="48">
        <f>Curves!G205</f>
        <v>0</v>
      </c>
      <c r="AC204" s="48">
        <v>0</v>
      </c>
      <c r="AD204" s="48">
        <f>Curves!R205</f>
        <v>0</v>
      </c>
      <c r="AE204" s="48">
        <v>5.0000000000000001E-3</v>
      </c>
      <c r="AF204" s="48">
        <f>Curves!N205</f>
        <v>0</v>
      </c>
      <c r="AG204" s="48">
        <v>5.0000000000000001E-3</v>
      </c>
      <c r="AH204" s="48">
        <f>Curves!J205</f>
        <v>0</v>
      </c>
      <c r="AI204" s="48">
        <v>5.0000000000000001E-3</v>
      </c>
      <c r="AJ204" s="48">
        <f>Curves!E205</f>
        <v>0</v>
      </c>
      <c r="AK204" s="48">
        <f>Curves!M205</f>
        <v>0</v>
      </c>
      <c r="AL204" s="48">
        <f>Curves!Q205</f>
        <v>0</v>
      </c>
      <c r="AM204" s="48">
        <f>Curves!AC205</f>
        <v>0</v>
      </c>
      <c r="AN204" s="48">
        <f>Curves!AQ205</f>
        <v>0</v>
      </c>
      <c r="AO204" s="48">
        <f>Curves!AD205</f>
        <v>0</v>
      </c>
      <c r="AP204" s="48">
        <f>Curves!AP205</f>
        <v>0</v>
      </c>
      <c r="AQ204" s="48">
        <f>Curves!AA205</f>
        <v>0</v>
      </c>
      <c r="AR204" s="48">
        <f>Curves!AG205</f>
        <v>0</v>
      </c>
      <c r="AS204" s="48">
        <f>Curves!Y205</f>
        <v>0</v>
      </c>
      <c r="AT204" s="48">
        <f>Curves!AJ205</f>
        <v>0</v>
      </c>
      <c r="AU204" s="48">
        <f>Curves!AB205</f>
        <v>0</v>
      </c>
      <c r="AV204" s="48">
        <f>Curves!AH205</f>
        <v>0</v>
      </c>
      <c r="AW204" s="48">
        <f>Curves!Z205</f>
        <v>0</v>
      </c>
      <c r="AX204" s="48">
        <f>Curves!AI205</f>
        <v>0</v>
      </c>
      <c r="AY204" s="48">
        <f>Curves!Z205</f>
        <v>0</v>
      </c>
      <c r="AZ204" s="48">
        <f>Curves!AK205</f>
        <v>0</v>
      </c>
      <c r="BA204" s="48">
        <f>Curves!Z205</f>
        <v>0</v>
      </c>
      <c r="BB204" s="48">
        <f>Curves!AL205</f>
        <v>0</v>
      </c>
      <c r="BC204" s="48">
        <f>Curves!Z205</f>
        <v>0</v>
      </c>
      <c r="BD204" s="48">
        <f>Curves!AO205</f>
        <v>0</v>
      </c>
      <c r="BE204" s="48">
        <f>Curves!AC205</f>
        <v>0</v>
      </c>
      <c r="BF204" s="48">
        <f>Curves!AR205</f>
        <v>0</v>
      </c>
      <c r="BG204" s="48">
        <f>Curves!Z205</f>
        <v>0</v>
      </c>
      <c r="BH204" s="48">
        <f>Curves!AM205</f>
        <v>0</v>
      </c>
      <c r="BI204" s="36"/>
      <c r="BJ204" s="48">
        <f t="shared" si="39"/>
        <v>0</v>
      </c>
      <c r="BK204" s="48">
        <v>0</v>
      </c>
      <c r="BL204" s="48">
        <f t="shared" si="40"/>
        <v>0</v>
      </c>
      <c r="BM204" s="48">
        <v>0</v>
      </c>
      <c r="BN204" s="48">
        <f t="shared" si="41"/>
        <v>0</v>
      </c>
      <c r="BO204" s="48">
        <f t="shared" si="42"/>
        <v>0.01</v>
      </c>
      <c r="BP204" s="48">
        <v>0</v>
      </c>
      <c r="BQ204" s="48">
        <f t="shared" si="43"/>
        <v>0</v>
      </c>
      <c r="BR204" s="48">
        <f t="shared" si="44"/>
        <v>0</v>
      </c>
      <c r="BS204" s="48">
        <f t="shared" si="45"/>
        <v>0</v>
      </c>
      <c r="BT204" s="48">
        <f>Curves!AE205</f>
        <v>0</v>
      </c>
      <c r="BU204" s="48">
        <v>0</v>
      </c>
      <c r="BV204" s="48">
        <f t="shared" si="46"/>
        <v>0</v>
      </c>
      <c r="BW204" s="48">
        <f>Curves!AN205</f>
        <v>0</v>
      </c>
      <c r="BX204" s="48">
        <f t="shared" si="47"/>
        <v>0</v>
      </c>
      <c r="BY204" s="48">
        <f>Curves!AS205</f>
        <v>0</v>
      </c>
      <c r="BZ204" s="48">
        <f t="shared" si="49"/>
        <v>0</v>
      </c>
      <c r="CA204" s="48">
        <f t="shared" si="50"/>
        <v>0</v>
      </c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</row>
    <row r="205" spans="1:89">
      <c r="A205">
        <v>0.28860543176952802</v>
      </c>
      <c r="B205" t="str">
        <f t="shared" si="48"/>
        <v>0000000000000000000000000000.00500.00500.0050000000000000000000000000000000.01000000000000</v>
      </c>
      <c r="C205" s="21">
        <v>42917</v>
      </c>
      <c r="D205" s="48">
        <f>Curves!D206</f>
        <v>0</v>
      </c>
      <c r="E205" s="48">
        <v>0</v>
      </c>
      <c r="F205" s="48">
        <f>Curves!I206</f>
        <v>0</v>
      </c>
      <c r="G205" s="48">
        <v>0</v>
      </c>
      <c r="H205" s="48">
        <f>Curves!P206</f>
        <v>0</v>
      </c>
      <c r="I205" s="48">
        <v>0</v>
      </c>
      <c r="J205" s="48">
        <f>Curves!L206</f>
        <v>0</v>
      </c>
      <c r="K205" s="48">
        <v>0</v>
      </c>
      <c r="L205" s="48">
        <f>Curves!U206</f>
        <v>0</v>
      </c>
      <c r="M205" s="48">
        <v>0</v>
      </c>
      <c r="N205" s="48">
        <f>Curves!V206</f>
        <v>0</v>
      </c>
      <c r="O205" s="48">
        <v>0</v>
      </c>
      <c r="P205" s="48">
        <f>Curves!W206</f>
        <v>0</v>
      </c>
      <c r="Q205" s="48">
        <v>0</v>
      </c>
      <c r="R205" s="48">
        <f>Curves!O206</f>
        <v>0</v>
      </c>
      <c r="S205" s="48">
        <v>0</v>
      </c>
      <c r="T205" s="48">
        <f>Curves!F206</f>
        <v>0</v>
      </c>
      <c r="U205" s="48">
        <v>0</v>
      </c>
      <c r="V205" s="48">
        <f>Curves!H206</f>
        <v>0</v>
      </c>
      <c r="W205" s="48">
        <v>0</v>
      </c>
      <c r="X205" s="48">
        <f>Curves!S206</f>
        <v>0</v>
      </c>
      <c r="Y205" s="48">
        <v>0</v>
      </c>
      <c r="Z205" s="48">
        <f>Curves!K206</f>
        <v>0</v>
      </c>
      <c r="AA205" s="48">
        <v>0</v>
      </c>
      <c r="AB205" s="48">
        <f>Curves!G206</f>
        <v>0</v>
      </c>
      <c r="AC205" s="48">
        <v>0</v>
      </c>
      <c r="AD205" s="48">
        <f>Curves!R206</f>
        <v>0</v>
      </c>
      <c r="AE205" s="48">
        <v>5.0000000000000001E-3</v>
      </c>
      <c r="AF205" s="48">
        <f>Curves!N206</f>
        <v>0</v>
      </c>
      <c r="AG205" s="48">
        <v>5.0000000000000001E-3</v>
      </c>
      <c r="AH205" s="48">
        <f>Curves!J206</f>
        <v>0</v>
      </c>
      <c r="AI205" s="48">
        <v>5.0000000000000001E-3</v>
      </c>
      <c r="AJ205" s="48">
        <f>Curves!E206</f>
        <v>0</v>
      </c>
      <c r="AK205" s="48">
        <f>Curves!M206</f>
        <v>0</v>
      </c>
      <c r="AL205" s="48">
        <f>Curves!Q206</f>
        <v>0</v>
      </c>
      <c r="AM205" s="48">
        <f>Curves!AC206</f>
        <v>0</v>
      </c>
      <c r="AN205" s="48">
        <f>Curves!AQ206</f>
        <v>0</v>
      </c>
      <c r="AO205" s="48">
        <f>Curves!AD206</f>
        <v>0</v>
      </c>
      <c r="AP205" s="48">
        <f>Curves!AP206</f>
        <v>0</v>
      </c>
      <c r="AQ205" s="48">
        <f>Curves!AA206</f>
        <v>0</v>
      </c>
      <c r="AR205" s="48">
        <f>Curves!AG206</f>
        <v>0</v>
      </c>
      <c r="AS205" s="48">
        <f>Curves!Y206</f>
        <v>0</v>
      </c>
      <c r="AT205" s="48">
        <f>Curves!AJ206</f>
        <v>0</v>
      </c>
      <c r="AU205" s="48">
        <f>Curves!AB206</f>
        <v>0</v>
      </c>
      <c r="AV205" s="48">
        <f>Curves!AH206</f>
        <v>0</v>
      </c>
      <c r="AW205" s="48">
        <f>Curves!Z206</f>
        <v>0</v>
      </c>
      <c r="AX205" s="48">
        <f>Curves!AI206</f>
        <v>0</v>
      </c>
      <c r="AY205" s="48">
        <f>Curves!Z206</f>
        <v>0</v>
      </c>
      <c r="AZ205" s="48">
        <f>Curves!AK206</f>
        <v>0</v>
      </c>
      <c r="BA205" s="48">
        <f>Curves!Z206</f>
        <v>0</v>
      </c>
      <c r="BB205" s="48">
        <f>Curves!AL206</f>
        <v>0</v>
      </c>
      <c r="BC205" s="48">
        <f>Curves!Z206</f>
        <v>0</v>
      </c>
      <c r="BD205" s="48">
        <f>Curves!AO206</f>
        <v>0</v>
      </c>
      <c r="BE205" s="48">
        <f>Curves!AC206</f>
        <v>0</v>
      </c>
      <c r="BF205" s="48">
        <f>Curves!AR206</f>
        <v>0</v>
      </c>
      <c r="BG205" s="48">
        <f>Curves!Z206</f>
        <v>0</v>
      </c>
      <c r="BH205" s="48">
        <f>Curves!AM206</f>
        <v>0</v>
      </c>
      <c r="BI205" s="36"/>
      <c r="BJ205" s="48">
        <f t="shared" si="39"/>
        <v>0</v>
      </c>
      <c r="BK205" s="48">
        <v>0</v>
      </c>
      <c r="BL205" s="48">
        <f t="shared" si="40"/>
        <v>0</v>
      </c>
      <c r="BM205" s="48">
        <v>0</v>
      </c>
      <c r="BN205" s="48">
        <f t="shared" si="41"/>
        <v>0</v>
      </c>
      <c r="BO205" s="48">
        <f t="shared" si="42"/>
        <v>0.01</v>
      </c>
      <c r="BP205" s="48">
        <v>0</v>
      </c>
      <c r="BQ205" s="48">
        <f t="shared" si="43"/>
        <v>0</v>
      </c>
      <c r="BR205" s="48">
        <f t="shared" si="44"/>
        <v>0</v>
      </c>
      <c r="BS205" s="48">
        <f t="shared" si="45"/>
        <v>0</v>
      </c>
      <c r="BT205" s="48">
        <f>Curves!AE206</f>
        <v>0</v>
      </c>
      <c r="BU205" s="48">
        <v>0</v>
      </c>
      <c r="BV205" s="48">
        <f t="shared" si="46"/>
        <v>0</v>
      </c>
      <c r="BW205" s="48">
        <f>Curves!AN206</f>
        <v>0</v>
      </c>
      <c r="BX205" s="48">
        <f t="shared" si="47"/>
        <v>0</v>
      </c>
      <c r="BY205" s="48">
        <f>Curves!AS206</f>
        <v>0</v>
      </c>
      <c r="BZ205" s="48">
        <f t="shared" si="49"/>
        <v>0</v>
      </c>
      <c r="CA205" s="48">
        <f t="shared" si="50"/>
        <v>0</v>
      </c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</row>
    <row r="206" spans="1:89">
      <c r="A206">
        <v>0.28681201830410602</v>
      </c>
      <c r="B206" t="str">
        <f t="shared" si="48"/>
        <v>0000000000000000000000000000.00500.00500.0050000000000000000000000000000000.01000000000000</v>
      </c>
      <c r="C206" s="21">
        <v>42948</v>
      </c>
      <c r="D206" s="48">
        <f>Curves!D207</f>
        <v>0</v>
      </c>
      <c r="E206" s="48">
        <v>0</v>
      </c>
      <c r="F206" s="48">
        <f>Curves!I207</f>
        <v>0</v>
      </c>
      <c r="G206" s="48">
        <v>0</v>
      </c>
      <c r="H206" s="48">
        <f>Curves!P207</f>
        <v>0</v>
      </c>
      <c r="I206" s="48">
        <v>0</v>
      </c>
      <c r="J206" s="48">
        <f>Curves!L207</f>
        <v>0</v>
      </c>
      <c r="K206" s="48">
        <v>0</v>
      </c>
      <c r="L206" s="48">
        <f>Curves!U207</f>
        <v>0</v>
      </c>
      <c r="M206" s="48">
        <v>0</v>
      </c>
      <c r="N206" s="48">
        <f>Curves!V207</f>
        <v>0</v>
      </c>
      <c r="O206" s="48">
        <v>0</v>
      </c>
      <c r="P206" s="48">
        <f>Curves!W207</f>
        <v>0</v>
      </c>
      <c r="Q206" s="48">
        <v>0</v>
      </c>
      <c r="R206" s="48">
        <f>Curves!O207</f>
        <v>0</v>
      </c>
      <c r="S206" s="48">
        <v>0</v>
      </c>
      <c r="T206" s="48">
        <f>Curves!F207</f>
        <v>0</v>
      </c>
      <c r="U206" s="48">
        <v>0</v>
      </c>
      <c r="V206" s="48">
        <f>Curves!H207</f>
        <v>0</v>
      </c>
      <c r="W206" s="48">
        <v>0</v>
      </c>
      <c r="X206" s="48">
        <f>Curves!S207</f>
        <v>0</v>
      </c>
      <c r="Y206" s="48">
        <v>0</v>
      </c>
      <c r="Z206" s="48">
        <f>Curves!K207</f>
        <v>0</v>
      </c>
      <c r="AA206" s="48">
        <v>0</v>
      </c>
      <c r="AB206" s="48">
        <f>Curves!G207</f>
        <v>0</v>
      </c>
      <c r="AC206" s="48">
        <v>0</v>
      </c>
      <c r="AD206" s="48">
        <f>Curves!R207</f>
        <v>0</v>
      </c>
      <c r="AE206" s="48">
        <v>5.0000000000000001E-3</v>
      </c>
      <c r="AF206" s="48">
        <f>Curves!N207</f>
        <v>0</v>
      </c>
      <c r="AG206" s="48">
        <v>5.0000000000000001E-3</v>
      </c>
      <c r="AH206" s="48">
        <f>Curves!J207</f>
        <v>0</v>
      </c>
      <c r="AI206" s="48">
        <v>5.0000000000000001E-3</v>
      </c>
      <c r="AJ206" s="48">
        <f>Curves!E207</f>
        <v>0</v>
      </c>
      <c r="AK206" s="48">
        <f>Curves!M207</f>
        <v>0</v>
      </c>
      <c r="AL206" s="48">
        <f>Curves!Q207</f>
        <v>0</v>
      </c>
      <c r="AM206" s="48">
        <f>Curves!AC207</f>
        <v>0</v>
      </c>
      <c r="AN206" s="48">
        <f>Curves!AQ207</f>
        <v>0</v>
      </c>
      <c r="AO206" s="48">
        <f>Curves!AD207</f>
        <v>0</v>
      </c>
      <c r="AP206" s="48">
        <f>Curves!AP207</f>
        <v>0</v>
      </c>
      <c r="AQ206" s="48">
        <f>Curves!AA207</f>
        <v>0</v>
      </c>
      <c r="AR206" s="48">
        <f>Curves!AG207</f>
        <v>0</v>
      </c>
      <c r="AS206" s="48">
        <f>Curves!Y207</f>
        <v>0</v>
      </c>
      <c r="AT206" s="48">
        <f>Curves!AJ207</f>
        <v>0</v>
      </c>
      <c r="AU206" s="48">
        <f>Curves!AB207</f>
        <v>0</v>
      </c>
      <c r="AV206" s="48">
        <f>Curves!AH207</f>
        <v>0</v>
      </c>
      <c r="AW206" s="48">
        <f>Curves!Z207</f>
        <v>0</v>
      </c>
      <c r="AX206" s="48">
        <f>Curves!AI207</f>
        <v>0</v>
      </c>
      <c r="AY206" s="48">
        <f>Curves!Z207</f>
        <v>0</v>
      </c>
      <c r="AZ206" s="48">
        <f>Curves!AK207</f>
        <v>0</v>
      </c>
      <c r="BA206" s="48">
        <f>Curves!Z207</f>
        <v>0</v>
      </c>
      <c r="BB206" s="48">
        <f>Curves!AL207</f>
        <v>0</v>
      </c>
      <c r="BC206" s="48">
        <f>Curves!Z207</f>
        <v>0</v>
      </c>
      <c r="BD206" s="48">
        <f>Curves!AO207</f>
        <v>0</v>
      </c>
      <c r="BE206" s="48">
        <f>Curves!AC207</f>
        <v>0</v>
      </c>
      <c r="BF206" s="48">
        <f>Curves!AR207</f>
        <v>0</v>
      </c>
      <c r="BG206" s="48">
        <f>Curves!Z207</f>
        <v>0</v>
      </c>
      <c r="BH206" s="48">
        <f>Curves!AM207</f>
        <v>0</v>
      </c>
      <c r="BI206" s="36"/>
      <c r="BJ206" s="48">
        <f t="shared" si="39"/>
        <v>0</v>
      </c>
      <c r="BK206" s="48">
        <v>0</v>
      </c>
      <c r="BL206" s="48">
        <f t="shared" si="40"/>
        <v>0</v>
      </c>
      <c r="BM206" s="48">
        <v>0</v>
      </c>
      <c r="BN206" s="48">
        <f t="shared" si="41"/>
        <v>0</v>
      </c>
      <c r="BO206" s="48">
        <f t="shared" si="42"/>
        <v>0.01</v>
      </c>
      <c r="BP206" s="48">
        <v>0</v>
      </c>
      <c r="BQ206" s="48">
        <f t="shared" si="43"/>
        <v>0</v>
      </c>
      <c r="BR206" s="48">
        <f t="shared" si="44"/>
        <v>0</v>
      </c>
      <c r="BS206" s="48">
        <f t="shared" si="45"/>
        <v>0</v>
      </c>
      <c r="BT206" s="48">
        <f>Curves!AE207</f>
        <v>0</v>
      </c>
      <c r="BU206" s="48">
        <v>0</v>
      </c>
      <c r="BV206" s="48">
        <f t="shared" si="46"/>
        <v>0</v>
      </c>
      <c r="BW206" s="48">
        <f>Curves!AN207</f>
        <v>0</v>
      </c>
      <c r="BX206" s="48">
        <f t="shared" si="47"/>
        <v>0</v>
      </c>
      <c r="BY206" s="48">
        <f>Curves!AS207</f>
        <v>0</v>
      </c>
      <c r="BZ206" s="48">
        <f t="shared" si="49"/>
        <v>0</v>
      </c>
      <c r="CA206" s="48">
        <f t="shared" si="50"/>
        <v>0</v>
      </c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</row>
    <row r="207" spans="1:89">
      <c r="A207">
        <v>0.28502958623625457</v>
      </c>
      <c r="B207" t="str">
        <f t="shared" si="48"/>
        <v>0000000000000000000000000000.00500.00500.0050000000000000000000000000000000.01000000000000</v>
      </c>
      <c r="C207" s="21">
        <v>42979</v>
      </c>
      <c r="D207" s="48">
        <f>Curves!D208</f>
        <v>0</v>
      </c>
      <c r="E207" s="48">
        <v>0</v>
      </c>
      <c r="F207" s="48">
        <f>Curves!I208</f>
        <v>0</v>
      </c>
      <c r="G207" s="48">
        <v>0</v>
      </c>
      <c r="H207" s="48">
        <f>Curves!P208</f>
        <v>0</v>
      </c>
      <c r="I207" s="48">
        <v>0</v>
      </c>
      <c r="J207" s="48">
        <f>Curves!L208</f>
        <v>0</v>
      </c>
      <c r="K207" s="48">
        <v>0</v>
      </c>
      <c r="L207" s="48">
        <f>Curves!U208</f>
        <v>0</v>
      </c>
      <c r="M207" s="48">
        <v>0</v>
      </c>
      <c r="N207" s="48">
        <f>Curves!V208</f>
        <v>0</v>
      </c>
      <c r="O207" s="48">
        <v>0</v>
      </c>
      <c r="P207" s="48">
        <f>Curves!W208</f>
        <v>0</v>
      </c>
      <c r="Q207" s="48">
        <v>0</v>
      </c>
      <c r="R207" s="48">
        <f>Curves!O208</f>
        <v>0</v>
      </c>
      <c r="S207" s="48">
        <v>0</v>
      </c>
      <c r="T207" s="48">
        <f>Curves!F208</f>
        <v>0</v>
      </c>
      <c r="U207" s="48">
        <v>0</v>
      </c>
      <c r="V207" s="48">
        <f>Curves!H208</f>
        <v>0</v>
      </c>
      <c r="W207" s="48">
        <v>0</v>
      </c>
      <c r="X207" s="48">
        <f>Curves!S208</f>
        <v>0</v>
      </c>
      <c r="Y207" s="48">
        <v>0</v>
      </c>
      <c r="Z207" s="48">
        <f>Curves!K208</f>
        <v>0</v>
      </c>
      <c r="AA207" s="48">
        <v>0</v>
      </c>
      <c r="AB207" s="48">
        <f>Curves!G208</f>
        <v>0</v>
      </c>
      <c r="AC207" s="48">
        <v>0</v>
      </c>
      <c r="AD207" s="48">
        <f>Curves!R208</f>
        <v>0</v>
      </c>
      <c r="AE207" s="48">
        <v>5.0000000000000001E-3</v>
      </c>
      <c r="AF207" s="48">
        <f>Curves!N208</f>
        <v>0</v>
      </c>
      <c r="AG207" s="48">
        <v>5.0000000000000001E-3</v>
      </c>
      <c r="AH207" s="48">
        <f>Curves!J208</f>
        <v>0</v>
      </c>
      <c r="AI207" s="48">
        <v>5.0000000000000001E-3</v>
      </c>
      <c r="AJ207" s="48">
        <f>Curves!E208</f>
        <v>0</v>
      </c>
      <c r="AK207" s="48">
        <f>Curves!M208</f>
        <v>0</v>
      </c>
      <c r="AL207" s="48">
        <f>Curves!Q208</f>
        <v>0</v>
      </c>
      <c r="AM207" s="48">
        <f>Curves!AC208</f>
        <v>0</v>
      </c>
      <c r="AN207" s="48">
        <f>Curves!AQ208</f>
        <v>0</v>
      </c>
      <c r="AO207" s="48">
        <f>Curves!AD208</f>
        <v>0</v>
      </c>
      <c r="AP207" s="48">
        <f>Curves!AP208</f>
        <v>0</v>
      </c>
      <c r="AQ207" s="48">
        <f>Curves!AA208</f>
        <v>0</v>
      </c>
      <c r="AR207" s="48">
        <f>Curves!AG208</f>
        <v>0</v>
      </c>
      <c r="AS207" s="48">
        <f>Curves!Y208</f>
        <v>0</v>
      </c>
      <c r="AT207" s="48">
        <f>Curves!AJ208</f>
        <v>0</v>
      </c>
      <c r="AU207" s="48">
        <f>Curves!AB208</f>
        <v>0</v>
      </c>
      <c r="AV207" s="48">
        <f>Curves!AH208</f>
        <v>0</v>
      </c>
      <c r="AW207" s="48">
        <f>Curves!Z208</f>
        <v>0</v>
      </c>
      <c r="AX207" s="48">
        <f>Curves!AI208</f>
        <v>0</v>
      </c>
      <c r="AY207" s="48">
        <f>Curves!Z208</f>
        <v>0</v>
      </c>
      <c r="AZ207" s="48">
        <f>Curves!AK208</f>
        <v>0</v>
      </c>
      <c r="BA207" s="48">
        <f>Curves!Z208</f>
        <v>0</v>
      </c>
      <c r="BB207" s="48">
        <f>Curves!AL208</f>
        <v>0</v>
      </c>
      <c r="BC207" s="48">
        <f>Curves!Z208</f>
        <v>0</v>
      </c>
      <c r="BD207" s="48">
        <f>Curves!AO208</f>
        <v>0</v>
      </c>
      <c r="BE207" s="48">
        <f>Curves!AC208</f>
        <v>0</v>
      </c>
      <c r="BF207" s="48">
        <f>Curves!AR208</f>
        <v>0</v>
      </c>
      <c r="BG207" s="48">
        <f>Curves!Z208</f>
        <v>0</v>
      </c>
      <c r="BH207" s="48">
        <f>Curves!AM208</f>
        <v>0</v>
      </c>
      <c r="BI207" s="36"/>
      <c r="BJ207" s="48">
        <f t="shared" si="39"/>
        <v>0</v>
      </c>
      <c r="BK207" s="48">
        <v>0</v>
      </c>
      <c r="BL207" s="48">
        <f t="shared" si="40"/>
        <v>0</v>
      </c>
      <c r="BM207" s="48">
        <v>0</v>
      </c>
      <c r="BN207" s="48">
        <f t="shared" si="41"/>
        <v>0</v>
      </c>
      <c r="BO207" s="48">
        <f t="shared" si="42"/>
        <v>0.01</v>
      </c>
      <c r="BP207" s="48">
        <v>0</v>
      </c>
      <c r="BQ207" s="48">
        <f t="shared" si="43"/>
        <v>0</v>
      </c>
      <c r="BR207" s="48">
        <f t="shared" si="44"/>
        <v>0</v>
      </c>
      <c r="BS207" s="48">
        <f t="shared" si="45"/>
        <v>0</v>
      </c>
      <c r="BT207" s="48">
        <f>Curves!AE208</f>
        <v>0</v>
      </c>
      <c r="BU207" s="48">
        <v>0</v>
      </c>
      <c r="BV207" s="48">
        <f t="shared" si="46"/>
        <v>0</v>
      </c>
      <c r="BW207" s="48">
        <f>Curves!AN208</f>
        <v>0</v>
      </c>
      <c r="BX207" s="48">
        <f t="shared" si="47"/>
        <v>0</v>
      </c>
      <c r="BY207" s="48">
        <f>Curves!AS208</f>
        <v>0</v>
      </c>
      <c r="BZ207" s="48">
        <f t="shared" si="49"/>
        <v>0</v>
      </c>
      <c r="CA207" s="48">
        <f t="shared" si="50"/>
        <v>0</v>
      </c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</row>
    <row r="208" spans="1:89">
      <c r="A208">
        <v>0.28331504536175373</v>
      </c>
      <c r="B208" t="str">
        <f t="shared" si="48"/>
        <v>0000000000000000000000000000.00500.00500.0050000000000000000000000000000000.01000000000000</v>
      </c>
      <c r="C208" s="21">
        <v>43009</v>
      </c>
      <c r="D208" s="48">
        <f>Curves!D209</f>
        <v>0</v>
      </c>
      <c r="E208" s="48">
        <v>0</v>
      </c>
      <c r="F208" s="48">
        <f>Curves!I209</f>
        <v>0</v>
      </c>
      <c r="G208" s="48">
        <v>0</v>
      </c>
      <c r="H208" s="48">
        <f>Curves!P209</f>
        <v>0</v>
      </c>
      <c r="I208" s="48">
        <v>0</v>
      </c>
      <c r="J208" s="48">
        <f>Curves!L209</f>
        <v>0</v>
      </c>
      <c r="K208" s="48">
        <v>0</v>
      </c>
      <c r="L208" s="48">
        <f>Curves!U209</f>
        <v>0</v>
      </c>
      <c r="M208" s="48">
        <v>0</v>
      </c>
      <c r="N208" s="48">
        <f>Curves!V209</f>
        <v>0</v>
      </c>
      <c r="O208" s="48">
        <v>0</v>
      </c>
      <c r="P208" s="48">
        <f>Curves!W209</f>
        <v>0</v>
      </c>
      <c r="Q208" s="48">
        <v>0</v>
      </c>
      <c r="R208" s="48">
        <f>Curves!O209</f>
        <v>0</v>
      </c>
      <c r="S208" s="48">
        <v>0</v>
      </c>
      <c r="T208" s="48">
        <f>Curves!F209</f>
        <v>0</v>
      </c>
      <c r="U208" s="48">
        <v>0</v>
      </c>
      <c r="V208" s="48">
        <f>Curves!H209</f>
        <v>0</v>
      </c>
      <c r="W208" s="48">
        <v>0</v>
      </c>
      <c r="X208" s="48">
        <f>Curves!S209</f>
        <v>0</v>
      </c>
      <c r="Y208" s="48">
        <v>0</v>
      </c>
      <c r="Z208" s="48">
        <f>Curves!K209</f>
        <v>0</v>
      </c>
      <c r="AA208" s="48">
        <v>0</v>
      </c>
      <c r="AB208" s="48">
        <f>Curves!G209</f>
        <v>0</v>
      </c>
      <c r="AC208" s="48">
        <v>0</v>
      </c>
      <c r="AD208" s="48">
        <f>Curves!R209</f>
        <v>0</v>
      </c>
      <c r="AE208" s="48">
        <v>5.0000000000000001E-3</v>
      </c>
      <c r="AF208" s="48">
        <f>Curves!N209</f>
        <v>0</v>
      </c>
      <c r="AG208" s="48">
        <v>5.0000000000000001E-3</v>
      </c>
      <c r="AH208" s="48">
        <f>Curves!J209</f>
        <v>0</v>
      </c>
      <c r="AI208" s="48">
        <v>5.0000000000000001E-3</v>
      </c>
      <c r="AJ208" s="48">
        <f>Curves!E209</f>
        <v>0</v>
      </c>
      <c r="AK208" s="48">
        <f>Curves!M209</f>
        <v>0</v>
      </c>
      <c r="AL208" s="48">
        <f>Curves!Q209</f>
        <v>0</v>
      </c>
      <c r="AM208" s="48">
        <f>Curves!AC209</f>
        <v>0</v>
      </c>
      <c r="AN208" s="48">
        <f>Curves!AQ209</f>
        <v>0</v>
      </c>
      <c r="AO208" s="48">
        <f>Curves!AD209</f>
        <v>0</v>
      </c>
      <c r="AP208" s="48">
        <f>Curves!AP209</f>
        <v>0</v>
      </c>
      <c r="AQ208" s="48">
        <f>Curves!AA209</f>
        <v>0</v>
      </c>
      <c r="AR208" s="48">
        <f>Curves!AG209</f>
        <v>0</v>
      </c>
      <c r="AS208" s="48">
        <f>Curves!Y209</f>
        <v>0</v>
      </c>
      <c r="AT208" s="48">
        <f>Curves!AJ209</f>
        <v>0</v>
      </c>
      <c r="AU208" s="48">
        <f>Curves!AB209</f>
        <v>0</v>
      </c>
      <c r="AV208" s="48">
        <f>Curves!AH209</f>
        <v>0</v>
      </c>
      <c r="AW208" s="48">
        <f>Curves!Z209</f>
        <v>0</v>
      </c>
      <c r="AX208" s="48">
        <f>Curves!AI209</f>
        <v>0</v>
      </c>
      <c r="AY208" s="48">
        <f>Curves!Z209</f>
        <v>0</v>
      </c>
      <c r="AZ208" s="48">
        <f>Curves!AK209</f>
        <v>0</v>
      </c>
      <c r="BA208" s="48">
        <f>Curves!Z209</f>
        <v>0</v>
      </c>
      <c r="BB208" s="48">
        <f>Curves!AL209</f>
        <v>0</v>
      </c>
      <c r="BC208" s="48">
        <f>Curves!Z209</f>
        <v>0</v>
      </c>
      <c r="BD208" s="48">
        <f>Curves!AO209</f>
        <v>0</v>
      </c>
      <c r="BE208" s="48">
        <f>Curves!AC209</f>
        <v>0</v>
      </c>
      <c r="BF208" s="48">
        <f>Curves!AR209</f>
        <v>0</v>
      </c>
      <c r="BG208" s="48">
        <f>Curves!Z209</f>
        <v>0</v>
      </c>
      <c r="BH208" s="48">
        <f>Curves!AM209</f>
        <v>0</v>
      </c>
      <c r="BI208" s="36"/>
      <c r="BJ208" s="48">
        <f t="shared" si="39"/>
        <v>0</v>
      </c>
      <c r="BK208" s="48">
        <v>0</v>
      </c>
      <c r="BL208" s="48">
        <f t="shared" si="40"/>
        <v>0</v>
      </c>
      <c r="BM208" s="48">
        <v>0</v>
      </c>
      <c r="BN208" s="48">
        <f t="shared" si="41"/>
        <v>0</v>
      </c>
      <c r="BO208" s="48">
        <f t="shared" si="42"/>
        <v>0.01</v>
      </c>
      <c r="BP208" s="48">
        <v>0</v>
      </c>
      <c r="BQ208" s="48">
        <f t="shared" si="43"/>
        <v>0</v>
      </c>
      <c r="BR208" s="48">
        <f t="shared" si="44"/>
        <v>0</v>
      </c>
      <c r="BS208" s="48">
        <f t="shared" si="45"/>
        <v>0</v>
      </c>
      <c r="BT208" s="48">
        <f>Curves!AE209</f>
        <v>0</v>
      </c>
      <c r="BU208" s="48">
        <v>0</v>
      </c>
      <c r="BV208" s="48">
        <f t="shared" si="46"/>
        <v>0</v>
      </c>
      <c r="BW208" s="48">
        <f>Curves!AN209</f>
        <v>0</v>
      </c>
      <c r="BX208" s="48">
        <f t="shared" si="47"/>
        <v>0</v>
      </c>
      <c r="BY208" s="48">
        <f>Curves!AS209</f>
        <v>0</v>
      </c>
      <c r="BZ208" s="48">
        <f t="shared" si="49"/>
        <v>0</v>
      </c>
      <c r="CA208" s="48">
        <f t="shared" si="50"/>
        <v>0</v>
      </c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</row>
    <row r="209" spans="1:89">
      <c r="A209">
        <v>0.28155402888750264</v>
      </c>
      <c r="B209" t="str">
        <f t="shared" si="48"/>
        <v/>
      </c>
      <c r="C209" s="21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</row>
    <row r="210" spans="1:89">
      <c r="A210">
        <v>0.27986008981015459</v>
      </c>
      <c r="B210" t="e">
        <f>(D210 &amp; E210 &amp; F210 &amp; G210 &amp; H210 &amp; I210 &amp; J210 &amp; K210 &amp; L210 &amp; M210 &amp; N210 &amp; O210 &amp; P210 &amp; Q210 &amp; R210 &amp; S210 &amp; T210 &amp; U210 &amp; V210 &amp; W210 &amp; X210 &amp; Y210 &amp; Z210 &amp; AA210 &amp; AB210 &amp; AC210 &amp; AD210 &amp; AE210 &amp; AF210 &amp; AG210 &amp; AH210 &amp; AI210 &amp; AJ210 &amp; AK210 &amp; AL210 &amp;#REF! &amp;#REF! &amp; AM210 &amp; AN210 &amp; AO210 &amp; AP210 &amp; AQ210 &amp; AR210 &amp; AS210 &amp; AT210 &amp; AU210 &amp; AV210 &amp; AW210 &amp; AX210 &amp; AY210 &amp; AZ210 &amp; BA210 &amp; BB210 &amp; BC210 &amp; BD210 &amp; BE210)</f>
        <v>#REF!</v>
      </c>
      <c r="C210" s="21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</row>
    <row r="211" spans="1:89">
      <c r="A211">
        <v>0.27812023553567805</v>
      </c>
      <c r="B211" t="e">
        <f>(D211 &amp; E211 &amp; F211 &amp; G211 &amp; H211 &amp; I211 &amp; J211 &amp; K211 &amp; L211 &amp; M211 &amp; N211 &amp; O211 &amp; P211 &amp; Q211 &amp; R211 &amp; S211 &amp; T211 &amp; U211 &amp; V211 &amp; W211 &amp; X211 &amp; Y211 &amp; Z211 &amp; AA211 &amp; AB211 &amp; AC211 &amp; AD211 &amp; AE211 &amp; AF211 &amp; AG211 &amp; AH211 &amp; AI211 &amp; AJ211 &amp; AK211 &amp; AL211 &amp;#REF! &amp;#REF! &amp; AM211 &amp; AN211 &amp; AO211 &amp; AP211 &amp; AQ211 &amp; AR211 &amp; AS211 &amp; AT211 &amp; AU211 &amp; AV211 &amp; AW211 &amp; AX211 &amp; AY211 &amp; AZ211 &amp; BA211 &amp; BB211 &amp; BC211 &amp; BD211 &amp; BE211)</f>
        <v>#REF!</v>
      </c>
      <c r="C211" s="21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</row>
    <row r="212" spans="1:89">
      <c r="A212">
        <v>0.27639103966021261</v>
      </c>
      <c r="B212" t="e">
        <f>(D212 &amp; E212 &amp; F212 &amp; G212 &amp; H212 &amp; I212 &amp; J212 &amp; K212 &amp; L212 &amp; M212 &amp; N212 &amp; O212 &amp; P212 &amp; Q212 &amp; R212 &amp; S212 &amp; T212 &amp; U212 &amp; V212 &amp; W212 &amp; X212 &amp; Y212 &amp; Z212 &amp; AA212 &amp; AB212 &amp; AC212 &amp; AD212 &amp; AE212 &amp; AF212 &amp; AG212 &amp; AH212 &amp; AI212 &amp; AJ212 &amp; AK212 &amp; AL212 &amp;#REF! &amp;#REF! &amp; AM212 &amp; AN212 &amp; AO212 &amp; AP212 &amp; AQ212 &amp; AR212 &amp; AS212 &amp; AT212 &amp; AU212 &amp; AV212 &amp; AW212 &amp; AX212 &amp; AY212 &amp; AZ212 &amp; BA212 &amp; BB212 &amp; BC212 &amp; BD212 &amp; BE212)</f>
        <v>#REF!</v>
      </c>
      <c r="C212" s="21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</row>
    <row r="213" spans="1:89">
      <c r="A213">
        <v>0.27483829295358819</v>
      </c>
      <c r="B213" t="e">
        <f>(D213 &amp; E213 &amp; F213 &amp; G213 &amp; H213 &amp; I213 &amp; J213 &amp; K213 &amp; L213 &amp; M213 &amp; N213 &amp; O213 &amp; P213 &amp; Q213 &amp; R213 &amp; S213 &amp; T213 &amp; U213 &amp; V213 &amp; W213 &amp; X213 &amp; Y213 &amp; Z213 &amp; AA213 &amp; AB213 &amp; AC213 &amp; AD213 &amp; AE213 &amp; AF213 &amp; AG213 &amp; AH213 &amp; AI213 &amp; AJ213 &amp; AK213 &amp; AL213 &amp;#REF! &amp;#REF! &amp; AM213 &amp; AN213 &amp; AO213 &amp; AP213 &amp; AQ213 &amp; AR213 &amp; AS213 &amp; AT213 &amp; AU213 &amp; AV213 &amp; AW213 &amp; AX213 &amp; AY213 &amp; AZ213 &amp; BA213 &amp; BB213 &amp; BC213 &amp; BD213 &amp; BE213)</f>
        <v>#REF!</v>
      </c>
      <c r="C213" s="21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</row>
    <row r="214" spans="1:89">
      <c r="A214">
        <v>0.27312920510194211</v>
      </c>
      <c r="B214" t="e">
        <f>(D214 &amp; E214 &amp; F214 &amp; G214 &amp; H214 &amp; I214 &amp; J214 &amp; K214 &amp; L214 &amp; M214 &amp; N214 &amp; O214 &amp; P214 &amp; Q214 &amp; R214 &amp; S214 &amp; T214 &amp; U214 &amp; V214 &amp; W214 &amp; X214 &amp; Y214 &amp; Z214 &amp; AA214 &amp; AB214 &amp; AC214 &amp; AD214 &amp; AE214 &amp; AF214 &amp; AG214 &amp; AH214 &amp; AI214 &amp; AJ214 &amp; AK214 &amp; AL214 &amp;#REF! &amp;#REF! &amp; AM214 &amp; AN214 &amp; AO214 &amp; AP214 &amp; AQ214 &amp; AR214 &amp; AS214 &amp; AT214 &amp; AU214 &amp; AV214 &amp; AW214 &amp; AX214 &amp; AY214 &amp; AZ214 &amp; BA214 &amp; BB214 &amp; BC214 &amp; BD214 &amp; BE214)</f>
        <v>#REF!</v>
      </c>
      <c r="C214" s="21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</row>
    <row r="215" spans="1:89">
      <c r="A215">
        <v>0.27148522125125835</v>
      </c>
      <c r="B215" t="e">
        <f>(D215 &amp; E215 &amp; F215 &amp; G215 &amp; H215 &amp; I215 &amp; J215 &amp; K215 &amp; L215 &amp; M215 &amp; N215 &amp; O215 &amp; P215 &amp; Q215 &amp; R215 &amp; S215 &amp; T215 &amp; U215 &amp; V215 &amp; W215 &amp; X215 &amp; Y215 &amp; Z215 &amp; AA215 &amp; AB215 &amp; AC215 &amp; AD215 &amp; AE215 &amp; AF215 &amp; AG215 &amp; AH215 &amp; AI215 &amp; AJ215 &amp; AK215 &amp; AL215 &amp;#REF! &amp;#REF! &amp; AM215 &amp; AN215 &amp; AO215 &amp; AP215 &amp; AQ215 &amp; AR215 &amp; AS215 &amp; AT215 &amp; AU215 &amp; AV215 &amp; AW215 &amp; AX215 &amp; AY215 &amp; AZ215 &amp; BA215 &amp; BB215 &amp; BC215 &amp; BD215 &amp; BE215)</f>
        <v>#REF!</v>
      </c>
      <c r="C215" s="21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</row>
    <row r="216" spans="1:89">
      <c r="A216">
        <v>0.26979668096587467</v>
      </c>
      <c r="B216" t="e">
        <f>(D216 &amp; E216 &amp; F216 &amp; G216 &amp; H216 &amp; I216 &amp; J216 &amp; K216 &amp; L216 &amp; M216 &amp; N216 &amp; O216 &amp; P216 &amp; Q216 &amp; R216 &amp; S216 &amp; T216 &amp; U216 &amp; V216 &amp; W216 &amp; X216 &amp; Y216 &amp; Z216 &amp; AA216 &amp; AB216 &amp; AC216 &amp; AD216 &amp; AE216 &amp; AF216 &amp; AG216 &amp; AH216 &amp; AI216 &amp; AJ216 &amp; AK216 &amp; AL216 &amp;#REF! &amp;#REF! &amp; AM216 &amp; AN216 &amp; AO216 &amp; AP216 &amp; AQ216 &amp; AR216 &amp; AS216 &amp; AT216 &amp; AU216 &amp; AV216 &amp; AW216 &amp; AX216 &amp; AY216 &amp; AZ216 &amp; BA216 &amp; BB216 &amp; BC216 &amp; BD216 &amp; BE216)</f>
        <v>#REF!</v>
      </c>
      <c r="C216" s="21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</row>
    <row r="217" spans="1:89">
      <c r="A217">
        <v>0.26817246379174603</v>
      </c>
      <c r="B217" t="e">
        <f>(D217 &amp; E217 &amp; F217 &amp; G217 &amp; H217 &amp; I217 &amp; J217 &amp; K217 &amp; L217 &amp; M217 &amp; N217 &amp; O217 &amp; P217 &amp; Q217 &amp; R217 &amp; S217 &amp; T217 &amp; U217 &amp; V217 &amp; W217 &amp; X217 &amp; Y217 &amp; Z217 &amp; AA217 &amp; AB217 &amp; AC217 &amp; AD217 &amp; AE217 &amp; AF217 &amp; AG217 &amp; AH217 &amp; AI217 &amp; AJ217 &amp; AK217 &amp; AL217 &amp;#REF! &amp;#REF! &amp; AM217 &amp; AN217 &amp; AO217 &amp; AP217 &amp; AQ217 &amp; AR217 &amp; AS217 &amp; AT217 &amp; AU217 &amp; AV217 &amp; AW217 &amp; AX217 &amp; AY217 &amp; AZ217 &amp; BA217 &amp; BB217 &amp; BC217 &amp; BD217 &amp; BE217)</f>
        <v>#REF!</v>
      </c>
      <c r="C217" s="21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</row>
    <row r="218" spans="1:89">
      <c r="A218">
        <v>0.26650422778830141</v>
      </c>
      <c r="B218" t="e">
        <f>(D218 &amp; E218 &amp; F218 &amp; G218 &amp; H218 &amp; I218 &amp; J218 &amp; K218 &amp; L218 &amp; M218 &amp; N218 &amp; O218 &amp; P218 &amp; Q218 &amp; R218 &amp; S218 &amp; T218 &amp; U218 &amp; V218 &amp; W218 &amp; X218 &amp; Y218 &amp; Z218 &amp; AA218 &amp; AB218 &amp; AC218 &amp; AD218 &amp; AE218 &amp; AF218 &amp; AG218 &amp; AH218 &amp; AI218 &amp; AJ218 &amp; AK218 &amp; AL218 &amp;#REF! &amp;#REF! &amp; AM218 &amp; AN218 &amp; AO218 &amp; AP218 &amp; AQ218 &amp; AR218 &amp; AS218 &amp; AT218 &amp; AU218 &amp; AV218 &amp; AW218 &amp; AX218 &amp; AY218 &amp; AZ218 &amp; BA218 &amp; BB218 &amp; BC218 &amp; BD218 &amp; BE218)</f>
        <v>#REF!</v>
      </c>
      <c r="C218" s="21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</row>
    <row r="219" spans="1:89">
      <c r="A219">
        <v>0.26484621802996861</v>
      </c>
      <c r="B219" t="e">
        <f>(D219 &amp; E219 &amp; F219 &amp; G219 &amp; H219 &amp; I219 &amp; J219 &amp; K219 &amp; L219 &amp; M219 &amp; N219 &amp; O219 &amp; P219 &amp; Q219 &amp; R219 &amp; S219 &amp; T219 &amp; U219 &amp; V219 &amp; W219 &amp; X219 &amp; Y219 &amp; Z219 &amp; AA219 &amp; AB219 &amp; AC219 &amp; AD219 &amp; AE219 &amp; AF219 &amp; AG219 &amp; AH219 &amp; AI219 &amp; AJ219 &amp; AK219 &amp; AL219 &amp;#REF! &amp;#REF! &amp; AM219 &amp; AN219 &amp; AO219 &amp; AP219 &amp; AQ219 &amp; AR219 &amp; AS219 &amp; AT219 &amp; AU219 &amp; AV219 &amp; AW219 &amp; AX219 &amp; AY219 &amp; AZ219 &amp; BA219 &amp; BB219 &amp; BC219 &amp; BD219 &amp; BE219)</f>
        <v>#REF!</v>
      </c>
      <c r="C219" s="21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</row>
    <row r="220" spans="1:89">
      <c r="A220">
        <v>0.26325137105872004</v>
      </c>
      <c r="B220" t="e">
        <f>(D220 &amp; E220 &amp; F220 &amp; G220 &amp; H220 &amp; I220 &amp; J220 &amp; K220 &amp; L220 &amp; M220 &amp; N220 &amp; O220 &amp; P220 &amp; Q220 &amp; R220 &amp; S220 &amp; T220 &amp; U220 &amp; V220 &amp; W220 &amp; X220 &amp; Y220 &amp; Z220 &amp; AA220 &amp; AB220 &amp; AC220 &amp; AD220 &amp; AE220 &amp; AF220 &amp; AG220 &amp; AH220 &amp; AI220 &amp; AJ220 &amp; AK220 &amp; AL220 &amp;#REF! &amp;#REF! &amp; AM220 &amp; AN220 &amp; AO220 &amp; AP220 &amp; AQ220 &amp; AR220 &amp; AS220 &amp; AT220 &amp; AU220 &amp; AV220 &amp; AW220 &amp; AX220 &amp; AY220 &amp; AZ220 &amp; BA220 &amp; BB220 &amp; BC220 &amp; BD220 &amp; BE220)</f>
        <v>#REF!</v>
      </c>
      <c r="C220" s="21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</row>
    <row r="221" spans="1:89">
      <c r="A221">
        <v>0.26161330401287097</v>
      </c>
      <c r="B221" t="e">
        <f>(D221 &amp; E221 &amp; F221 &amp; G221 &amp; H221 &amp; I221 &amp; J221 &amp; K221 &amp; L221 &amp; M221 &amp; N221 &amp; O221 &amp; P221 &amp; Q221 &amp; R221 &amp; S221 &amp; T221 &amp; U221 &amp; V221 &amp; W221 &amp; X221 &amp; Y221 &amp; Z221 &amp; AA221 &amp; AB221 &amp; AC221 &amp; AD221 &amp; AE221 &amp; AF221 &amp; AG221 &amp; AH221 &amp; AI221 &amp; AJ221 &amp; AK221 &amp; AL221 &amp;#REF! &amp;#REF! &amp; AM221 &amp; AN221 &amp; AO221 &amp; AP221 &amp; AQ221 &amp; AR221 &amp; AS221 &amp; AT221 &amp; AU221 &amp; AV221 &amp; AW221 &amp; AX221 &amp; AY221 &amp; AZ221 &amp; BA221 &amp; BB221 &amp; BC221 &amp; BD221 &amp; BE221)</f>
        <v>#REF!</v>
      </c>
      <c r="C221" s="21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</row>
    <row r="222" spans="1:89">
      <c r="A222">
        <v>0.26003764179630429</v>
      </c>
      <c r="B222" t="e">
        <f>(D222 &amp; E222 &amp; F222 &amp; G222 &amp; H222 &amp; I222 &amp; J222 &amp; K222 &amp; L222 &amp; M222 &amp; N222 &amp; O222 &amp; P222 &amp; Q222 &amp; R222 &amp; S222 &amp; T222 &amp; U222 &amp; V222 &amp; W222 &amp; X222 &amp; Y222 &amp; Z222 &amp; AA222 &amp; AB222 &amp; AC222 &amp; AD222 &amp; AE222 &amp; AF222 &amp; AG222 &amp; AH222 &amp; AI222 &amp; AJ222 &amp; AK222 &amp; AL222 &amp;#REF! &amp;#REF! &amp; AM222 &amp; AN222 &amp; AO222 &amp; AP222 &amp; AQ222 &amp; AR222 &amp; AS222 &amp; AT222 &amp; AU222 &amp; AV222 &amp; AW222 &amp; AX222 &amp; AY222 &amp; AZ222 &amp; BA222 &amp; BB222 &amp; BC222 &amp; BD222 &amp; BE222)</f>
        <v>#REF!</v>
      </c>
      <c r="C222" s="21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</row>
    <row r="223" spans="1:89">
      <c r="A223">
        <v>0.25841928122721569</v>
      </c>
      <c r="B223" t="e">
        <f>(D223 &amp; E223 &amp; F223 &amp; G223 &amp; H223 &amp; I223 &amp; J223 &amp; K223 &amp; L223 &amp; M223 &amp; N223 &amp; O223 &amp; P223 &amp; Q223 &amp; R223 &amp; S223 &amp; T223 &amp; U223 &amp; V223 &amp; W223 &amp; X223 &amp; Y223 &amp; Z223 &amp; AA223 &amp; AB223 &amp; AC223 &amp; AD223 &amp; AE223 &amp; AF223 &amp; AG223 &amp; AH223 &amp; AI223 &amp; AJ223 &amp; AK223 &amp; AL223 &amp;#REF! &amp;#REF! &amp; AM223 &amp; AN223 &amp; AO223 &amp; AP223 &amp; AQ223 &amp; AR223 &amp; AS223 &amp; AT223 &amp; AU223 &amp; AV223 &amp; AW223 &amp; AX223 &amp; AY223 &amp; AZ223 &amp; BA223 &amp; BB223 &amp; BC223 &amp; BD223 &amp; BE223)</f>
        <v>#REF!</v>
      </c>
      <c r="C223" s="21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</row>
    <row r="224" spans="1:89">
      <c r="A224">
        <v>0.25681084577594382</v>
      </c>
      <c r="B224" t="e">
        <f>(D224 &amp; E224 &amp; F224 &amp; G224 &amp; H224 &amp; I224 &amp; J224 &amp; K224 &amp; L224 &amp; M224 &amp; N224 &amp; O224 &amp; P224 &amp; Q224 &amp; R224 &amp; S224 &amp; T224 &amp; U224 &amp; V224 &amp; W224 &amp; X224 &amp; Y224 &amp; Z224 &amp; AA224 &amp; AB224 &amp; AC224 &amp; AD224 &amp; AE224 &amp; AF224 &amp; AG224 &amp; AH224 &amp; AI224 &amp; AJ224 &amp; AK224 &amp; AL224 &amp;#REF! &amp;#REF! &amp; AM224 &amp; AN224 &amp; AO224 &amp; AP224 &amp; AQ224 &amp; AR224 &amp; AS224 &amp; AT224 &amp; AU224 &amp; AV224 &amp; AW224 &amp; AX224 &amp; AY224 &amp; AZ224 &amp; BA224 &amp; BB224 &amp; BC224 &amp; BD224 &amp; BE224)</f>
        <v>#REF!</v>
      </c>
      <c r="C224" s="21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</row>
    <row r="225" spans="1:89">
      <c r="A225">
        <v>0.25536654635294254</v>
      </c>
      <c r="B225" t="e">
        <f>(D225 &amp; E225 &amp; F225 &amp; G225 &amp; H225 &amp; I225 &amp; J225 &amp; K225 &amp; L225 &amp; M225 &amp; N225 &amp; O225 &amp; P225 &amp; Q225 &amp; R225 &amp; S225 &amp; T225 &amp; U225 &amp; V225 &amp; W225 &amp; X225 &amp; Y225 &amp; Z225 &amp; AA225 &amp; AB225 &amp; AC225 &amp; AD225 &amp; AE225 &amp; AF225 &amp; AG225 &amp; AH225 &amp; AI225 &amp; AJ225 &amp; AK225 &amp; AL225 &amp;#REF! &amp;#REF! &amp; AM225 &amp; AN225 &amp; AO225 &amp; AP225 &amp; AQ225 &amp; AR225 &amp; AS225 &amp; AT225 &amp; AU225 &amp; AV225 &amp; AW225 &amp; AX225 &amp; AY225 &amp; AZ225 &amp; BA225 &amp; BB225 &amp; BC225 &amp; BD225 &amp; BE225)</f>
        <v>#REF!</v>
      </c>
      <c r="C225" s="21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</row>
    <row r="226" spans="1:89">
      <c r="A226">
        <v>0.25377683533624262</v>
      </c>
      <c r="B226" t="e">
        <f>(D226 &amp; E226 &amp; F226 &amp; G226 &amp; H226 &amp; I226 &amp; J226 &amp; K226 &amp; L226 &amp; M226 &amp; N226 &amp; O226 &amp; P226 &amp; Q226 &amp; R226 &amp; S226 &amp; T226 &amp; U226 &amp; V226 &amp; W226 &amp; X226 &amp; Y226 &amp; Z226 &amp; AA226 &amp; AB226 &amp; AC226 &amp; AD226 &amp; AE226 &amp; AF226 &amp; AG226 &amp; AH226 &amp; AI226 &amp; AJ226 &amp; AK226 &amp; AL226 &amp;#REF! &amp;#REF! &amp; AM226 &amp; AN226 &amp; AO226 &amp; AP226 &amp; AQ226 &amp; AR226 &amp; AS226 &amp; AT226 &amp; AU226 &amp; AV226 &amp; AW226 &amp; AX226 &amp; AY226 &amp; AZ226 &amp; BA226 &amp; BB226 &amp; BC226 &amp; BD226 &amp; BE226)</f>
        <v>#REF!</v>
      </c>
      <c r="C226" s="21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</row>
    <row r="227" spans="1:89">
      <c r="A227">
        <v>0.2522476912010142</v>
      </c>
      <c r="B227" t="e">
        <f>(D227 &amp; E227 &amp; F227 &amp; G227 &amp; H227 &amp; I227 &amp; J227 &amp; K227 &amp; L227 &amp; M227 &amp; N227 &amp; O227 &amp; P227 &amp; Q227 &amp; R227 &amp; S227 &amp; T227 &amp; U227 &amp; V227 &amp; W227 &amp; X227 &amp; Y227 &amp; Z227 &amp; AA227 &amp; AB227 &amp; AC227 &amp; AD227 &amp; AE227 &amp; AF227 &amp; AG227 &amp; AH227 &amp; AI227 &amp; AJ227 &amp; AK227 &amp; AL227 &amp;#REF! &amp;#REF! &amp; AM227 &amp; AN227 &amp; AO227 &amp; AP227 &amp; AQ227 &amp; AR227 &amp; AS227 &amp; AT227 &amp; AU227 &amp; AV227 &amp; AW227 &amp; AX227 &amp; AY227 &amp; AZ227 &amp; BA227 &amp; BB227 &amp; BC227 &amp; BD227 &amp; BE227)</f>
        <v>#REF!</v>
      </c>
      <c r="C227" s="21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</row>
    <row r="228" spans="1:89">
      <c r="A228">
        <v>0.25067711366020273</v>
      </c>
      <c r="B228" t="e">
        <f>(D228 &amp; E228 &amp; F228 &amp; G228 &amp; H228 &amp; I228 &amp; J228 &amp; K228 &amp; L228 &amp; M228 &amp; N228 &amp; O228 &amp; P228 &amp; Q228 &amp; R228 &amp; S228 &amp; T228 &amp; U228 &amp; V228 &amp; W228 &amp; X228 &amp; Y228 &amp; Z228 &amp; AA228 &amp; AB228 &amp; AC228 &amp; AD228 &amp; AE228 &amp; AF228 &amp; AG228 &amp; AH228 &amp; AI228 &amp; AJ228 &amp; AK228 &amp; AL228 &amp;#REF! &amp;#REF! &amp; AM228 &amp; AN228 &amp; AO228 &amp; AP228 &amp; AQ228 &amp; AR228 &amp; AS228 &amp; AT228 &amp; AU228 &amp; AV228 &amp; AW228 &amp; AX228 &amp; AY228 &amp; AZ228 &amp; BA228 &amp; BB228 &amp; BC228 &amp; BD228 &amp; BE228)</f>
        <v>#REF!</v>
      </c>
      <c r="C228" s="21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</row>
    <row r="229" spans="1:89">
      <c r="A229">
        <v>0.24916637572647174</v>
      </c>
      <c r="B229" t="e">
        <f>(D229 &amp; E229 &amp; F229 &amp; G229 &amp; H229 &amp; I229 &amp; J229 &amp; K229 &amp; L229 &amp; M229 &amp; N229 &amp; O229 &amp; P229 &amp; Q229 &amp; R229 &amp; S229 &amp; T229 &amp; U229 &amp; V229 &amp; W229 &amp; X229 &amp; Y229 &amp; Z229 &amp; AA229 &amp; AB229 &amp; AC229 &amp; AD229 &amp; AE229 &amp; AF229 &amp; AG229 &amp; AH229 &amp; AI229 &amp; AJ229 &amp; AK229 &amp; AL229 &amp;#REF! &amp;#REF! &amp; AM229 &amp; AN229 &amp; AO229 &amp; AP229 &amp; AQ229 &amp; AR229 &amp; AS229 &amp; AT229 &amp; AU229 &amp; AV229 &amp; AW229 &amp; AX229 &amp; AY229 &amp; AZ229 &amp; BA229 &amp; BB229 &amp; BC229 &amp; BD229 &amp; BE229)</f>
        <v>#REF!</v>
      </c>
      <c r="C229" s="21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</row>
    <row r="230" spans="1:89">
      <c r="A230">
        <v>0.24761470486175186</v>
      </c>
      <c r="B230" t="e">
        <f>(D230 &amp; E230 &amp; F230 &amp; G230 &amp; H230 &amp; I230 &amp; J230 &amp; K230 &amp; L230 &amp; M230 &amp; N230 &amp; O230 &amp; P230 &amp; Q230 &amp; R230 &amp; S230 &amp; T230 &amp; U230 &amp; V230 &amp; W230 &amp; X230 &amp; Y230 &amp; Z230 &amp; AA230 &amp; AB230 &amp; AC230 &amp; AD230 &amp; AE230 &amp; AF230 &amp; AG230 &amp; AH230 &amp; AI230 &amp; AJ230 &amp; AK230 &amp; AL230 &amp;#REF! &amp;#REF! &amp; AM230 &amp; AN230 &amp; AO230 &amp; AP230 &amp; AQ230 &amp; AR230 &amp; AS230 &amp; AT230 &amp; AU230 &amp; AV230 &amp; AW230 &amp; AX230 &amp; AY230 &amp; AZ230 &amp; BA230 &amp; BB230 &amp; BC230 &amp; BD230 &amp; BE230)</f>
        <v>#REF!</v>
      </c>
      <c r="C230" s="21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</row>
    <row r="231" spans="1:89">
      <c r="A231">
        <v>0.24607255624017513</v>
      </c>
      <c r="B231" t="e">
        <f>(D231 &amp; E231 &amp; F231 &amp; G231 &amp; H231 &amp; I231 &amp; J231 &amp; K231 &amp; L231 &amp; M231 &amp; N231 &amp; O231 &amp; P231 &amp; Q231 &amp; R231 &amp; S231 &amp; T231 &amp; U231 &amp; V231 &amp; W231 &amp; X231 &amp; Y231 &amp; Z231 &amp; AA231 &amp; AB231 &amp; AC231 &amp; AD231 &amp; AE231 &amp; AF231 &amp; AG231 &amp; AH231 &amp; AI231 &amp; AJ231 &amp; AK231 &amp; AL231 &amp;#REF! &amp;#REF! &amp; AM231 &amp; AN231 &amp; AO231 &amp; AP231 &amp; AQ231 &amp; AR231 &amp; AS231 &amp; AT231 &amp; AU231 &amp; AV231 &amp; AW231 &amp; AX231 &amp; AY231 &amp; AZ231 &amp; BA231 &amp; BB231 &amp; BC231 &amp; BD231 &amp; BE231)</f>
        <v>#REF!</v>
      </c>
      <c r="C231" s="21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</row>
    <row r="232" spans="1:89">
      <c r="A232">
        <v>0.24458916658703986</v>
      </c>
      <c r="B232" t="e">
        <f>(D232 &amp; E232 &amp; F232 &amp; G232 &amp; H232 &amp; I232 &amp; J232 &amp; K232 &amp; L232 &amp; M232 &amp; N232 &amp; O232 &amp; P232 &amp; Q232 &amp; R232 &amp; S232 &amp; T232 &amp; U232 &amp; V232 &amp; W232 &amp; X232 &amp; Y232 &amp; Z232 &amp; AA232 &amp; AB232 &amp; AC232 &amp; AD232 &amp; AE232 &amp; AF232 &amp; AG232 &amp; AH232 &amp; AI232 &amp; AJ232 &amp; AK232 &amp; AL232 &amp;#REF! &amp;#REF! &amp; AM232 &amp; AN232 &amp; AO232 &amp; AP232 &amp; AQ232 &amp; AR232 &amp; AS232 &amp; AT232 &amp; AU232 &amp; AV232 &amp; AW232 &amp; AX232 &amp; AY232 &amp; AZ232 &amp; BA232 &amp; BB232 &amp; BC232 &amp; BD232 &amp; BE232)</f>
        <v>#REF!</v>
      </c>
      <c r="C232" s="21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</row>
    <row r="233" spans="1:89">
      <c r="A233">
        <v>0.24306558757729155</v>
      </c>
      <c r="B233" t="e">
        <f>(D233 &amp; E233 &amp; F233 &amp; G233 &amp; H233 &amp; I233 &amp; J233 &amp; K233 &amp; L233 &amp; M233 &amp; N233 &amp; O233 &amp; P233 &amp; Q233 &amp; R233 &amp; S233 &amp; T233 &amp; U233 &amp; V233 &amp; W233 &amp; X233 &amp; Y233 &amp; Z233 &amp; AA233 &amp; AB233 &amp; AC233 &amp; AD233 &amp; AE233 &amp; AF233 &amp; AG233 &amp; AH233 &amp; AI233 &amp; AJ233 &amp; AK233 &amp; AL233 &amp;#REF! &amp;#REF! &amp; AM233 &amp; AN233 &amp; AO233 &amp; AP233 &amp; AQ233 &amp; AR233 &amp; AS233 &amp; AT233 &amp; AU233 &amp; AV233 &amp; AW233 &amp; AX233 &amp; AY233 &amp; AZ233 &amp; BA233 &amp; BB233 &amp; BC233 &amp; BD233 &amp; BE233)</f>
        <v>#REF!</v>
      </c>
      <c r="C233" s="21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</row>
    <row r="234" spans="1:89">
      <c r="A234">
        <v>0.24160006164322742</v>
      </c>
      <c r="B234" t="e">
        <f>(D234 &amp; E234 &amp; F234 &amp; G234 &amp; H234 &amp; I234 &amp; J234 &amp; K234 &amp; L234 &amp; M234 &amp; N234 &amp; O234 &amp; P234 &amp; Q234 &amp; R234 &amp; S234 &amp; T234 &amp; U234 &amp; V234 &amp; W234 &amp; X234 &amp; Y234 &amp; Z234 &amp; AA234 &amp; AB234 &amp; AC234 &amp; AD234 &amp; AE234 &amp; AF234 &amp; AG234 &amp; AH234 &amp; AI234 &amp; AJ234 &amp; AK234 &amp; AL234 &amp;#REF! &amp;#REF! &amp; AM234 &amp; AN234 &amp; AO234 &amp; AP234 &amp; AQ234 &amp; AR234 &amp; AS234 &amp; AT234 &amp; AU234 &amp; AV234 &amp; AW234 &amp; AX234 &amp; AY234 &amp; AZ234 &amp; BA234 &amp; BB234 &amp; BC234 &amp; BD234 &amp; BE234)</f>
        <v>#REF!</v>
      </c>
      <c r="C234" s="21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</row>
    <row r="235" spans="1:89">
      <c r="A235">
        <v>0.24009483202421006</v>
      </c>
      <c r="B235" t="e">
        <f>(D235 &amp; E235 &amp; F235 &amp; G235 &amp; H235 &amp; I235 &amp; J235 &amp; K235 &amp; L235 &amp; M235 &amp; N235 &amp; O235 &amp; P235 &amp; Q235 &amp; R235 &amp; S235 &amp; T235 &amp; U235 &amp; V235 &amp; W235 &amp; X235 &amp; Y235 &amp; Z235 &amp; AA235 &amp; AB235 &amp; AC235 &amp; AD235 &amp; AE235 &amp; AF235 &amp; AG235 &amp; AH235 &amp; AI235 &amp; AJ235 &amp; AK235 &amp; AL235 &amp;#REF! &amp;#REF! &amp; AM235 &amp; AN235 &amp; AO235 &amp; AP235 &amp; AQ235 &amp; AR235 &amp; AS235 &amp; AT235 &amp; AU235 &amp; AV235 &amp; AW235 &amp; AX235 &amp; AY235 &amp; AZ235 &amp; BA235 &amp; BB235 &amp; BC235 &amp; BD235 &amp; BE235)</f>
        <v>#REF!</v>
      </c>
      <c r="C235" s="21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</row>
    <row r="236" spans="1:89">
      <c r="A236">
        <v>0.23859884393468056</v>
      </c>
      <c r="B236" t="e">
        <f>(D236 &amp; E236 &amp; F236 &amp; G236 &amp; H236 &amp; I236 &amp; J236 &amp; K236 &amp; L236 &amp; M236 &amp; N236 &amp; O236 &amp; P236 &amp; Q236 &amp; R236 &amp; S236 &amp; T236 &amp; U236 &amp; V236 &amp; W236 &amp; X236 &amp; Y236 &amp; Z236 &amp; AA236 &amp; AB236 &amp; AC236 &amp; AD236 &amp; AE236 &amp; AF236 &amp; AG236 &amp; AH236 &amp; AI236 &amp; AJ236 &amp; AK236 &amp; AL236 &amp;#REF! &amp;#REF! &amp; AM236 &amp; AN236 &amp; AO236 &amp; AP236 &amp; AQ236 &amp; AR236 &amp; AS236 &amp; AT236 &amp; AU236 &amp; AV236 &amp; AW236 &amp; AX236 &amp; AY236 &amp; AZ236 &amp; BA236 &amp; BB236 &amp; BC236 &amp; BD236 &amp; BE236)</f>
        <v>#REF!</v>
      </c>
      <c r="C236" s="21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</row>
    <row r="237" spans="1:89">
      <c r="A237">
        <v>0.23720768812457682</v>
      </c>
      <c r="B237" t="e">
        <f>(D237 &amp; E237 &amp; F237 &amp; G237 &amp; H237 &amp; I237 &amp; J237 &amp; K237 &amp; L237 &amp; M237 &amp; N237 &amp; O237 &amp; P237 &amp; Q237 &amp; R237 &amp; S237 &amp; T237 &amp; U237 &amp; V237 &amp; W237 &amp; X237 &amp; Y237 &amp; Z237 &amp; AA237 &amp; AB237 &amp; AC237 &amp; AD237 &amp; AE237 &amp; AF237 &amp; AG237 &amp; AH237 &amp; AI237 &amp; AJ237 &amp; AK237 &amp; AL237 &amp;#REF! &amp;#REF! &amp; AM237 &amp; AN237 &amp; AO237 &amp; AP237 &amp; AQ237 &amp; AR237 &amp; AS237 &amp; AT237 &amp; AU237 &amp; AV237 &amp; AW237 &amp; AX237 &amp; AY237 &amp; AZ237 &amp; BA237 &amp; BB237 &amp; BC237 &amp; BD237 &amp; BE237)</f>
        <v>#REF!</v>
      </c>
      <c r="C237" s="21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</row>
    <row r="238" spans="1:89">
      <c r="A238">
        <v>0.23572942842745898</v>
      </c>
      <c r="B238" t="e">
        <f>(D238 &amp; E238 &amp; F238 &amp; G238 &amp; H238 &amp; I238 &amp; J238 &amp; K238 &amp; L238 &amp; M238 &amp; N238 &amp; O238 &amp; P238 &amp; Q238 &amp; R238 &amp; S238 &amp; T238 &amp; U238 &amp; V238 &amp; W238 &amp; X238 &amp; Y238 &amp; Z238 &amp; AA238 &amp; AB238 &amp; AC238 &amp; AD238 &amp; AE238 &amp; AF238 &amp; AG238 &amp; AH238 &amp; AI238 &amp; AJ238 &amp; AK238 &amp; AL238 &amp;#REF! &amp;#REF! &amp; AM238 &amp; AN238 &amp; AO238 &amp; AP238 &amp; AQ238 &amp; AR238 &amp; AS238 &amp; AT238 &amp; AU238 &amp; AV238 &amp; AW238 &amp; AX238 &amp; AY238 &amp; AZ238 &amp; BA238 &amp; BB238 &amp; BC238 &amp; BD238 &amp; BE238)</f>
        <v>#REF!</v>
      </c>
      <c r="C238" s="21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</row>
    <row r="239" spans="1:89">
      <c r="A239">
        <v>0.23430749898143377</v>
      </c>
      <c r="B239" t="e">
        <f>(D239 &amp; E239 &amp; F239 &amp; G239 &amp; H239 &amp; I239 &amp; J239 &amp; K239 &amp; L239 &amp; M239 &amp; N239 &amp; O239 &amp; P239 &amp; Q239 &amp; R239 &amp; S239 &amp; T239 &amp; U239 &amp; V239 &amp; W239 &amp; X239 &amp; Y239 &amp; Z239 &amp; AA239 &amp; AB239 &amp; AC239 &amp; AD239 &amp; AE239 &amp; AF239 &amp; AG239 &amp; AH239 &amp; AI239 &amp; AJ239 &amp; AK239 &amp; AL239 &amp;#REF! &amp;#REF! &amp; AM239 &amp; AN239 &amp; AO239 &amp; AP239 &amp; AQ239 &amp; AR239 &amp; AS239 &amp; AT239 &amp; AU239 &amp; AV239 &amp; AW239 &amp; AX239 &amp; AY239 &amp; AZ239 &amp; BA239 &amp; BB239 &amp; BC239 &amp; BD239 &amp; BE239)</f>
        <v>#REF!</v>
      </c>
      <c r="C239" s="21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</row>
    <row r="240" spans="1:89">
      <c r="A240">
        <v>0.23284705104534492</v>
      </c>
      <c r="B240" t="e">
        <f>(D240 &amp; E240 &amp; F240 &amp; G240 &amp; H240 &amp; I240 &amp; J240 &amp; K240 &amp; L240 &amp; M240 &amp; N240 &amp; O240 &amp; P240 &amp; Q240 &amp; R240 &amp; S240 &amp; T240 &amp; U240 &amp; V240 &amp; W240 &amp; X240 &amp; Y240 &amp; Z240 &amp; AA240 &amp; AB240 &amp; AC240 &amp; AD240 &amp; AE240 &amp; AF240 &amp; AG240 &amp; AH240 &amp; AI240 &amp; AJ240 &amp; AK240 &amp; AL240 &amp;#REF! &amp;#REF! &amp; AM240 &amp; AN240 &amp; AO240 &amp; AP240 &amp; AQ240 &amp; AR240 &amp; AS240 &amp; AT240 &amp; AU240 &amp; AV240 &amp; AW240 &amp; AX240 &amp; AY240 &amp; AZ240 &amp; BA240 &amp; BB240 &amp; BC240 &amp; BD240 &amp; BE240)</f>
        <v>#REF!</v>
      </c>
      <c r="C240" s="21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</row>
    <row r="241" spans="1:89">
      <c r="A241">
        <v>0.23144792645179244</v>
      </c>
      <c r="B241" t="e">
        <f>(D241 &amp; E241 &amp; F241 &amp; G241 &amp; H241 &amp; I241 &amp; J241 &amp; K241 &amp; L241 &amp; M241 &amp; N241 &amp; O241 &amp; P241 &amp; Q241 &amp; R241 &amp; S241 &amp; T241 &amp; U241 &amp; V241 &amp; W241 &amp; X241 &amp; Y241 &amp; Z241 &amp; AA241 &amp; AB241 &amp; AC241 &amp; AD241 &amp; AE241 &amp; AF241 &amp; AG241 &amp; AH241 &amp; AI241 &amp; AJ241 &amp; AK241 &amp; AL241 &amp;#REF! &amp;#REF! &amp; AM241 &amp; AN241 &amp; AO241 &amp; AP241 &amp; AQ241 &amp; AR241 &amp; AS241 &amp; AT241 &amp; AU241 &amp; AV241 &amp; AW241 &amp; AX241 &amp; AY241 &amp; AZ241 &amp; BA241 &amp; BB241 &amp; BC241 &amp; BD241 &amp; BE241)</f>
        <v>#REF!</v>
      </c>
      <c r="C241" s="21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</row>
    <row r="242" spans="1:89">
      <c r="A242">
        <v>0.23001269453668113</v>
      </c>
      <c r="B242" t="e">
        <f>(D242 &amp; E242 &amp; F242 &amp; G242 &amp; H242 &amp; I242 &amp; J242 &amp; K242 &amp; L242 &amp; M242 &amp; N242 &amp; O242 &amp; P242 &amp; Q242 &amp; R242 &amp; S242 &amp; T242 &amp; U242 &amp; V242 &amp; W242 &amp; X242 &amp; Y242 &amp; Z242 &amp; AA242 &amp; AB242 &amp; AC242 &amp; AD242 &amp; AE242 &amp; AF242 &amp; AG242 &amp; AH242 &amp; AI242 &amp; AJ242 &amp; AK242 &amp; AL242 &amp;#REF! &amp;#REF! &amp; AM242 &amp; AN242 &amp; AO242 &amp; AP242 &amp; AQ242 &amp; AR242 &amp; AS242 &amp; AT242 &amp; AU242 &amp; AV242 &amp; AW242 &amp; AX242 &amp; AY242 &amp; AZ242 &amp; BA242 &amp; BB242 &amp; BC242 &amp; BD242 &amp; BE242)</f>
        <v>#REF!</v>
      </c>
      <c r="C242" s="21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</row>
    <row r="243" spans="1:89">
      <c r="A243">
        <v>0.22858629572476935</v>
      </c>
      <c r="B243" t="e">
        <f>(D243 &amp; E243 &amp; F243 &amp; G243 &amp; H243 &amp; I243 &amp; J243 &amp; K243 &amp; L243 &amp; M243 &amp; N243 &amp; O243 &amp; P243 &amp; Q243 &amp; R243 &amp; S243 &amp; T243 &amp; U243 &amp; V243 &amp; W243 &amp; X243 &amp; Y243 &amp; Z243 &amp; AA243 &amp; AB243 &amp; AC243 &amp; AD243 &amp; AE243 &amp; AF243 &amp; AG243 &amp; AH243 &amp; AI243 &amp; AJ243 &amp; AK243 &amp; AL243 &amp;#REF! &amp;#REF! &amp; AM243 &amp; AN243 &amp; AO243 &amp; AP243 &amp; AQ243 &amp; AR243 &amp; AS243 &amp; AT243 &amp; AU243 &amp; AV243 &amp; AW243 &amp; AX243 &amp; AY243 &amp; AZ243 &amp; BA243 &amp; BB243 &amp; BC243 &amp; BD243 &amp; BE243)</f>
        <v>#REF!</v>
      </c>
      <c r="C243" s="21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</row>
    <row r="244" spans="1:89">
      <c r="A244">
        <v>0.2272142692555611</v>
      </c>
      <c r="B244" t="e">
        <f>(D244 &amp; E244 &amp; F244 &amp; G244 &amp; H244 &amp; I244 &amp; J244 &amp; K244 &amp; L244 &amp; M244 &amp; N244 &amp; O244 &amp; P244 &amp; Q244 &amp; R244 &amp; S244 &amp; T244 &amp; U244 &amp; V244 &amp; W244 &amp; X244 &amp; Y244 &amp; Z244 &amp; AA244 &amp; AB244 &amp; AC244 &amp; AD244 &amp; AE244 &amp; AF244 &amp; AG244 &amp; AH244 &amp; AI244 &amp; AJ244 &amp; AK244 &amp; AL244 &amp;#REF! &amp;#REF! &amp; AM244 &amp; AN244 &amp; AO244 &amp; AP244 &amp; AQ244 &amp; AR244 &amp; AS244 &amp; AT244 &amp; AU244 &amp; AV244 &amp; AW244 &amp; AX244 &amp; AY244 &amp; AZ244 &amp; BA244 &amp; BB244 &amp; BC244 &amp; BD244 &amp; BE244)</f>
        <v>#REF!</v>
      </c>
      <c r="C244" s="21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</row>
    <row r="245" spans="1:89">
      <c r="A245">
        <v>0.22580509450663611</v>
      </c>
      <c r="B245" t="e">
        <f>(D245 &amp; E245 &amp; F245 &amp; G245 &amp; H245 &amp; I245 &amp; J245 &amp; K245 &amp; L245 &amp; M245 &amp; N245 &amp; O245 &amp; P245 &amp; Q245 &amp; R245 &amp; S245 &amp; T245 &amp; U245 &amp; V245 &amp; W245 &amp; X245 &amp; Y245 &amp; Z245 &amp; AA245 &amp; AB245 &amp; AC245 &amp; AD245 &amp; AE245 &amp; AF245 &amp; AG245 &amp; AH245 &amp; AI245 &amp; AJ245 &amp; AK245 &amp; AL245 &amp;#REF! &amp;#REF! &amp; AM245 &amp; AN245 &amp; AO245 &amp; AP245 &amp; AQ245 &amp; AR245 &amp; AS245 &amp; AT245 &amp; AU245 &amp; AV245 &amp; AW245 &amp; AX245 &amp; AY245 &amp; AZ245 &amp; BA245 &amp; BB245 &amp; BC245 &amp; BD245 &amp; BE245)</f>
        <v>#REF!</v>
      </c>
      <c r="C245" s="21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</row>
    <row r="246" spans="1:89">
      <c r="A246">
        <v>0.22444963631722314</v>
      </c>
      <c r="B246" t="e">
        <f>(D246 &amp; E246 &amp; F246 &amp; G246 &amp; H246 &amp; I246 &amp; J246 &amp; K246 &amp; L246 &amp; M246 &amp; N246 &amp; O246 &amp; P246 &amp; Q246 &amp; R246 &amp; S246 &amp; T246 &amp; U246 &amp; V246 &amp; W246 &amp; X246 &amp; Y246 &amp; Z246 &amp; AA246 &amp; AB246 &amp; AC246 &amp; AD246 &amp; AE246 &amp; AF246 &amp; AG246 &amp; AH246 &amp; AI246 &amp; AJ246 &amp; AK246 &amp; AL246 &amp;#REF! &amp;#REF! &amp; AM246 &amp; AN246 &amp; AO246 &amp; AP246 &amp; AQ246 &amp; AR246 &amp; AS246 &amp; AT246 &amp; AU246 &amp; AV246 &amp; AW246 &amp; AX246 &amp; AY246 &amp; AZ246 &amp; BA246 &amp; BB246 &amp; BC246 &amp; BD246 &amp; BE246)</f>
        <v>#REF!</v>
      </c>
      <c r="C246" s="21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</row>
    <row r="247" spans="1:89">
      <c r="A247">
        <v>0.22305747923735342</v>
      </c>
      <c r="B247" t="e">
        <f>(D247 &amp; E247 &amp; F247 &amp; G247 &amp; H247 &amp; I247 &amp; J247 &amp; K247 &amp; L247 &amp; M247 &amp; N247 &amp; O247 &amp; P247 &amp; Q247 &amp; R247 &amp; S247 &amp; T247 &amp; U247 &amp; V247 &amp; W247 &amp; X247 &amp; Y247 &amp; Z247 &amp; AA247 &amp; AB247 &amp; AC247 &amp; AD247 &amp; AE247 &amp; AF247 &amp; AG247 &amp; AH247 &amp; AI247 &amp; AJ247 &amp; AK247 &amp; AL247 &amp;#REF! &amp;#REF! &amp; AM247 &amp; AN247 &amp; AO247 &amp; AP247 &amp; AQ247 &amp; AR247 &amp; AS247 &amp; AT247 &amp; AU247 &amp; AV247 &amp; AW247 &amp; AX247 &amp; AY247 &amp; AZ247 &amp; BA247 &amp; BB247 &amp; BC247 &amp; BD247 &amp; BE247)</f>
        <v>#REF!</v>
      </c>
      <c r="C247" s="21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</row>
    <row r="248" spans="1:89">
      <c r="A248">
        <v>0.22167389217205485</v>
      </c>
      <c r="B248" t="e">
        <f>(D248 &amp; E248 &amp; F248 &amp; G248 &amp; H248 &amp; I248 &amp; J248 &amp; K248 &amp; L248 &amp; M248 &amp; N248 &amp; O248 &amp; P248 &amp; Q248 &amp; R248 &amp; S248 &amp; T248 &amp; U248 &amp; V248 &amp; W248 &amp; X248 &amp; Y248 &amp; Z248 &amp; AA248 &amp; AB248 &amp; AC248 &amp; AD248 &amp; AE248 &amp; AF248 &amp; AG248 &amp; AH248 &amp; AI248 &amp; AJ248 &amp; AK248 &amp; AL248 &amp;#REF! &amp;#REF! &amp; AM248 &amp; AN248 &amp; AO248 &amp; AP248 &amp; AQ248 &amp; AR248 &amp; AS248 &amp; AT248 &amp; AU248 &amp; AV248 &amp; AW248 &amp; AX248 &amp; AY248 &amp; AZ248 &amp; BA248 &amp; BB248 &amp; BC248 &amp; BD248 &amp; BE248)</f>
        <v>#REF!</v>
      </c>
      <c r="C248" s="21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</row>
    <row r="249" spans="1:89">
      <c r="A249">
        <v>0.22043152318809661</v>
      </c>
      <c r="B249" t="e">
        <f>(D249 &amp; E249 &amp; F249 &amp; G249 &amp; H249 &amp; I249 &amp; J249 &amp; K249 &amp; L249 &amp; M249 &amp; N249 &amp; O249 &amp; P249 &amp; Q249 &amp; R249 &amp; S249 &amp; T249 &amp; U249 &amp; V249 &amp; W249 &amp; X249 &amp; Y249 &amp; Z249 &amp; AA249 &amp; AB249 &amp; AC249 &amp; AD249 &amp; AE249 &amp; AF249 &amp; AG249 &amp; AH249 &amp; AI249 &amp; AJ249 &amp; AK249 &amp; AL249 &amp;#REF! &amp;#REF! &amp; AM249 &amp; AN249 &amp; AO249 &amp; AP249 &amp; AQ249 &amp; AR249 &amp; AS249 &amp; AT249 &amp; AU249 &amp; AV249 &amp; AW249 &amp; AX249 &amp; AY249 &amp; AZ249 &amp; BA249 &amp; BB249 &amp; BC249 &amp; BD249 &amp; BE249)</f>
        <v>#REF!</v>
      </c>
      <c r="C249" s="21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</row>
    <row r="250" spans="1:89">
      <c r="A250">
        <v>0.21906410242784466</v>
      </c>
      <c r="B250" t="e">
        <f>(D250 &amp; E250 &amp; F250 &amp; G250 &amp; H250 &amp; I250 &amp; J250 &amp; K250 &amp; L250 &amp; M250 &amp; N250 &amp; O250 &amp; P250 &amp; Q250 &amp; R250 &amp; S250 &amp; T250 &amp; U250 &amp; V250 &amp; W250 &amp; X250 &amp; Y250 &amp; Z250 &amp; AA250 &amp; AB250 &amp; AC250 &amp; AD250 &amp; AE250 &amp; AF250 &amp; AG250 &amp; AH250 &amp; AI250 &amp; AJ250 &amp; AK250 &amp; AL250 &amp;#REF! &amp;#REF! &amp; AM250 &amp; AN250 &amp; AO250 &amp; AP250 &amp; AQ250 &amp; AR250 &amp; AS250 &amp; AT250 &amp; AU250 &amp; AV250 &amp; AW250 &amp; AX250 &amp; AY250 &amp; AZ250 &amp; BA250 &amp; BB250 &amp; BC250 &amp; BD250 &amp; BE250)</f>
        <v>#REF!</v>
      </c>
      <c r="C250" s="21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</row>
    <row r="251" spans="1:89">
      <c r="A251">
        <v>0.21774880845966682</v>
      </c>
      <c r="B251" t="e">
        <f>(D251 &amp; E251 &amp; F251 &amp; G251 &amp; H251 &amp; I251 &amp; J251 &amp; K251 &amp; L251 &amp; M251 &amp; N251 &amp; O251 &amp; P251 &amp; Q251 &amp; R251 &amp; S251 &amp; T251 &amp; U251 &amp; V251 &amp; W251 &amp; X251 &amp; Y251 &amp; Z251 &amp; AA251 &amp; AB251 &amp; AC251 &amp; AD251 &amp; AE251 &amp; AF251 &amp; AG251 &amp; AH251 &amp; AI251 &amp; AJ251 &amp; AK251 &amp; AL251 &amp;#REF! &amp;#REF! &amp; AM251 &amp; AN251 &amp; AO251 &amp; AP251 &amp; AQ251 &amp; AR251 &amp; AS251 &amp; AT251 &amp; AU251 &amp; AV251 &amp; AW251 &amp; AX251 &amp; AY251 &amp; AZ251 &amp; BA251 &amp; BB251 &amp; BC251 &amp; BD251 &amp; BE251)</f>
        <v>#REF!</v>
      </c>
      <c r="C251" s="21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</row>
    <row r="252" spans="1:89">
      <c r="A252">
        <v>0.21639790495299302</v>
      </c>
      <c r="B252" t="e">
        <f>(D252 &amp; E252 &amp; F252 &amp; G252 &amp; H252 &amp; I252 &amp; J252 &amp; K252 &amp; L252 &amp; M252 &amp; N252 &amp; O252 &amp; P252 &amp; Q252 &amp; R252 &amp; S252 &amp; T252 &amp; U252 &amp; V252 &amp; W252 &amp; X252 &amp; Y252 &amp; Z252 &amp; AA252 &amp; AB252 &amp; AC252 &amp; AD252 &amp; AE252 &amp; AF252 &amp; AG252 &amp; AH252 &amp; AI252 &amp; AJ252 &amp; AK252 &amp; AL252 &amp;#REF! &amp;#REF! &amp; AM252 &amp; AN252 &amp; AO252 &amp; AP252 &amp; AQ252 &amp; AR252 &amp; AS252 &amp; AT252 &amp; AU252 &amp; AV252 &amp; AW252 &amp; AX252 &amp; AY252 &amp; AZ252 &amp; BA252 &amp; BB252 &amp; BC252 &amp; BD252 &amp; BE252)</f>
        <v>#REF!</v>
      </c>
      <c r="C252" s="21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</row>
    <row r="253" spans="1:89">
      <c r="A253">
        <v>0.21509849933423203</v>
      </c>
      <c r="B253" t="e">
        <f>(D253 &amp; E253 &amp; F253 &amp; G253 &amp; H253 &amp; I253 &amp; J253 &amp; K253 &amp; L253 &amp; M253 &amp; N253 &amp; O253 &amp; P253 &amp; Q253 &amp; R253 &amp; S253 &amp; T253 &amp; U253 &amp; V253 &amp; W253 &amp; X253 &amp; Y253 &amp; Z253 &amp; AA253 &amp; AB253 &amp; AC253 &amp; AD253 &amp; AE253 &amp; AF253 &amp; AG253 &amp; AH253 &amp; AI253 &amp; AJ253 &amp; AK253 &amp; AL253 &amp;#REF! &amp;#REF! &amp; AM253 &amp; AN253 &amp; AO253 &amp; AP253 &amp; AQ253 &amp; AR253 &amp; AS253 &amp; AT253 &amp; AU253 &amp; AV253 &amp; AW253 &amp; AX253 &amp; AY253 &amp; AZ253 &amp; BA253 &amp; BB253 &amp; BC253 &amp; BD253 &amp; BE253)</f>
        <v>#REF!</v>
      </c>
      <c r="C253" s="21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</row>
    <row r="254" spans="1:89">
      <c r="A254">
        <v>0.21376391509150688</v>
      </c>
      <c r="B254" t="e">
        <f>(D254 &amp; E254 &amp; F254 &amp; G254 &amp; H254 &amp; I254 &amp; J254 &amp; K254 &amp; L254 &amp; M254 &amp; N254 &amp; O254 &amp; P254 &amp; Q254 &amp; R254 &amp; S254 &amp; T254 &amp; U254 &amp; V254 &amp; W254 &amp; X254 &amp; Y254 &amp; Z254 &amp; AA254 &amp; AB254 &amp; AC254 &amp; AD254 &amp; AE254 &amp; AF254 &amp; AG254 &amp; AH254 &amp; AI254 &amp; AJ254 &amp; AK254 &amp; AL254 &amp;#REF! &amp;#REF! &amp; AM254 &amp; AN254 &amp; AO254 &amp; AP254 &amp; AQ254 &amp; AR254 &amp; AS254 &amp; AT254 &amp; AU254 &amp; AV254 &amp; AW254 &amp; AX254 &amp; AY254 &amp; AZ254 &amp; BA254 &amp; BB254 &amp; BC254 &amp; BD254 &amp; BE254)</f>
        <v>#REF!</v>
      </c>
      <c r="C254" s="21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</row>
    <row r="255" spans="1:89">
      <c r="A255">
        <v>0.21243754912514648</v>
      </c>
      <c r="B255" t="e">
        <f>(D255 &amp; E255 &amp; F255 &amp; G255 &amp; H255 &amp; I255 &amp; J255 &amp; K255 &amp; L255 &amp; M255 &amp; N255 &amp; O255 &amp; P255 &amp; Q255 &amp; R255 &amp; S255 &amp; T255 &amp; U255 &amp; V255 &amp; W255 &amp; X255 &amp; Y255 &amp; Z255 &amp; AA255 &amp; AB255 &amp; AC255 &amp; AD255 &amp; AE255 &amp; AF255 &amp; AG255 &amp; AH255 &amp; AI255 &amp; AJ255 &amp; AK255 &amp; AL255 &amp;#REF! &amp;#REF! &amp; AM255 &amp; AN255 &amp; AO255 &amp; AP255 &amp; AQ255 &amp; AR255 &amp; AS255 &amp; AT255 &amp; AU255 &amp; AV255 &amp; AW255 &amp; AX255 &amp; AY255 &amp; AZ255 &amp; BA255 &amp; BB255 &amp; BC255 &amp; BD255 &amp; BE255)</f>
        <v>#REF!</v>
      </c>
      <c r="C255" s="21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</row>
    <row r="256" spans="1:89">
      <c r="A256">
        <v>0.2111617467483593</v>
      </c>
      <c r="B256" t="e">
        <f>(D256 &amp; E256 &amp; F256 &amp; G256 &amp; H256 &amp; I256 &amp; J256 &amp; K256 &amp; L256 &amp; M256 &amp; N256 &amp; O256 &amp; P256 &amp; Q256 &amp; R256 &amp; S256 &amp; T256 &amp; U256 &amp; V256 &amp; W256 &amp; X256 &amp; Y256 &amp; Z256 &amp; AA256 &amp; AB256 &amp; AC256 &amp; AD256 &amp; AE256 &amp; AF256 &amp; AG256 &amp; AH256 &amp; AI256 &amp; AJ256 &amp; AK256 &amp; AL256 &amp;#REF! &amp;#REF! &amp; AM256 &amp; AN256 &amp; AO256 &amp; AP256 &amp; AQ256 &amp; AR256 &amp; AS256 &amp; AT256 &amp; AU256 &amp; AV256 &amp; AW256 &amp; AX256 &amp; AY256 &amp; AZ256 &amp; BA256 &amp; BB256 &amp; BC256 &amp; BD256 &amp; BE256)</f>
        <v>#REF!</v>
      </c>
      <c r="C256" s="21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</row>
    <row r="257" spans="1:89">
      <c r="A257">
        <v>0.2098514058834742</v>
      </c>
      <c r="B257" t="e">
        <f>(D257 &amp; E257 &amp; F257 &amp; G257 &amp; H257 &amp; I257 &amp; J257 &amp; K257 &amp; L257 &amp; M257 &amp; N257 &amp; O257 &amp; P257 &amp; Q257 &amp; R257 &amp; S257 &amp; T257 &amp; U257 &amp; V257 &amp; W257 &amp; X257 &amp; Y257 &amp; Z257 &amp; AA257 &amp; AB257 &amp; AC257 &amp; AD257 &amp; AE257 &amp; AF257 &amp; AG257 &amp; AH257 &amp; AI257 &amp; AJ257 &amp; AK257 &amp; AL257 &amp;#REF! &amp;#REF! &amp; AM257 &amp; AN257 &amp; AO257 &amp; AP257 &amp; AQ257 &amp; AR257 &amp; AS257 &amp; AT257 &amp; AU257 &amp; AV257 &amp; AW257 &amp; AX257 &amp; AY257 &amp; AZ257 &amp; BA257 &amp; BB257 &amp; BC257 &amp; BD257 &amp; BE257)</f>
        <v>#REF!</v>
      </c>
      <c r="C257" s="21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</row>
    <row r="258" spans="1:89">
      <c r="A258">
        <v>0.2085910184207164</v>
      </c>
      <c r="B258" t="e">
        <f>(D258 &amp; E258 &amp; F258 &amp; G258 &amp; H258 &amp; I258 &amp; J258 &amp; K258 &amp; L258 &amp; M258 &amp; N258 &amp; O258 &amp; P258 &amp; Q258 &amp; R258 &amp; S258 &amp; T258 &amp; U258 &amp; V258 &amp; W258 &amp; X258 &amp; Y258 &amp; Z258 &amp; AA258 &amp; AB258 &amp; AC258 &amp; AD258 &amp; AE258 &amp; AF258 &amp; AG258 &amp; AH258 &amp; AI258 &amp; AJ258 &amp; AK258 &amp; AL258 &amp;#REF! &amp;#REF! &amp; AM258 &amp; AN258 &amp; AO258 &amp; AP258 &amp; AQ258 &amp; AR258 &amp; AS258 &amp; AT258 &amp; AU258 &amp; AV258 &amp; AW258 &amp; AX258 &amp; AY258 &amp; AZ258 &amp; BA258 &amp; BB258 &amp; BC258 &amp; BD258 &amp; BE258)</f>
        <v>#REF!</v>
      </c>
      <c r="C258" s="21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</row>
    <row r="259" spans="1:89">
      <c r="A259">
        <v>0.20729651052129958</v>
      </c>
      <c r="B259" t="e">
        <f>(D259 &amp; E259 &amp; F259 &amp; G259 &amp; H259 &amp; I259 &amp; J259 &amp; K259 &amp; L259 &amp; M259 &amp; N259 &amp; O259 &amp; P259 &amp; Q259 &amp; R259 &amp; S259 &amp; T259 &amp; U259 &amp; V259 &amp; W259 &amp; X259 &amp; Y259 &amp; Z259 &amp; AA259 &amp; AB259 &amp; AC259 &amp; AD259 &amp; AE259 &amp; AF259 &amp; AG259 &amp; AH259 &amp; AI259 &amp; AJ259 &amp; AK259 &amp; AL259 &amp;#REF! &amp;#REF! &amp; AM259 &amp; AN259 &amp; AO259 &amp; AP259 &amp; AQ259 &amp; AR259 &amp; AS259 &amp; AT259 &amp; AU259 &amp; AV259 &amp; AW259 &amp; AX259 &amp; AY259 &amp; AZ259 &amp; BA259 &amp; BB259 &amp; BC259 &amp; BD259 &amp; BE259)</f>
        <v>#REF!</v>
      </c>
      <c r="C259" s="21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</row>
    <row r="260" spans="1:89">
      <c r="A260">
        <v>0.20600997598407744</v>
      </c>
      <c r="B260" t="e">
        <f>(D260 &amp; E260 &amp; F260 &amp; G260 &amp; H260 &amp; I260 &amp; J260 &amp; K260 &amp; L260 &amp; M260 &amp; N260 &amp; O260 &amp; P260 &amp; Q260 &amp; R260 &amp; S260 &amp; T260 &amp; U260 &amp; V260 &amp; W260 &amp; X260 &amp; Y260 &amp; Z260 &amp; AA260 &amp; AB260 &amp; AC260 &amp; AD260 &amp; AE260 &amp; AF260 &amp; AG260 &amp; AH260 &amp; AI260 &amp; AJ260 &amp; AK260 &amp; AL260 &amp;#REF! &amp;#REF! &amp; AM260 &amp; AN260 &amp; AO260 &amp; AP260 &amp; AQ260 &amp; AR260 &amp; AS260 &amp; AT260 &amp; AU260 &amp; AV260 &amp; AW260 &amp; AX260 &amp; AY260 &amp; AZ260 &amp; BA260 &amp; BB260 &amp; BC260 &amp; BD260 &amp; BE260)</f>
        <v>#REF!</v>
      </c>
      <c r="C260" s="21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</row>
    <row r="261" spans="1:89">
      <c r="A261">
        <v>0.20485475752161428</v>
      </c>
      <c r="B261" t="e">
        <f>(D261 &amp; E261 &amp; F261 &amp; G261 &amp; H261 &amp; I261 &amp; J261 &amp; K261 &amp; L261 &amp; M261 &amp; N261 &amp; O261 &amp; P261 &amp; Q261 &amp; R261 &amp; S261 &amp; T261 &amp; U261 &amp; V261 &amp; W261 &amp; X261 &amp; Y261 &amp; Z261 &amp; AA261 &amp; AB261 &amp; AC261 &amp; AD261 &amp; AE261 &amp; AF261 &amp; AG261 &amp; AH261 &amp; AI261 &amp; AJ261 &amp; AK261 &amp; AL261 &amp;#REF! &amp;#REF! &amp; AM261 &amp; AN261 &amp; AO261 &amp; AP261 &amp; AQ261 &amp; AR261 &amp; AS261 &amp; AT261 &amp; AU261 &amp; AV261 &amp; AW261 &amp; AX261 &amp; AY261 &amp; AZ261 &amp; BA261 &amp; BB261 &amp; BC261 &amp; BD261 &amp; BE261)</f>
        <v>#REF!</v>
      </c>
      <c r="C261" s="21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</row>
    <row r="262" spans="1:89">
      <c r="A262">
        <v>0.20358326369988344</v>
      </c>
      <c r="B262" t="e">
        <f>(D262 &amp; E262 &amp; F262 &amp; G262 &amp; H262 &amp; I262 &amp; J262 &amp; K262 &amp; L262 &amp; M262 &amp; N262 &amp; O262 &amp; P262 &amp; Q262 &amp; R262 &amp; S262 &amp; T262 &amp; U262 &amp; V262 &amp; W262 &amp; X262 &amp; Y262 &amp; Z262 &amp; AA262 &amp; AB262 &amp; AC262 &amp; AD262 &amp; AE262 &amp; AF262 &amp; AG262 &amp; AH262 &amp; AI262 &amp; AJ262 &amp; AK262 &amp; AL262 &amp;#REF! &amp;#REF! &amp; AM262 &amp; AN262 &amp; AO262 &amp; AP262 &amp; AQ262 &amp; AR262 &amp; AS262 &amp; AT262 &amp; AU262 &amp; AV262 &amp; AW262 &amp; AX262 &amp; AY262 &amp; AZ262 &amp; BA262 &amp; BB262 &amp; BC262 &amp; BD262 &amp; BE262)</f>
        <v>#REF!</v>
      </c>
      <c r="C262" s="21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</row>
    <row r="263" spans="1:89">
      <c r="A263">
        <v>0.20236024406497458</v>
      </c>
      <c r="B263" t="e">
        <f>(D263 &amp; E263 &amp; F263 &amp; G263 &amp; H263 &amp; I263 &amp; J263 &amp; K263 &amp; L263 &amp; M263 &amp; N263 &amp; O263 &amp; P263 &amp; Q263 &amp; R263 &amp; S263 &amp; T263 &amp; U263 &amp; V263 &amp; W263 &amp; X263 &amp; Y263 &amp; Z263 &amp; AA263 &amp; AB263 &amp; AC263 &amp; AD263 &amp; AE263 &amp; AF263 &amp; AG263 &amp; AH263 &amp; AI263 &amp; AJ263 &amp; AK263 &amp; AL263 &amp;#REF! &amp;#REF! &amp; AM263 &amp; AN263 &amp; AO263 &amp; AP263 &amp; AQ263 &amp; AR263 &amp; AS263 &amp; AT263 &amp; AU263 &amp; AV263 &amp; AW263 &amp; AX263 &amp; AY263 &amp; AZ263 &amp; BA263 &amp; BB263 &amp; BC263 &amp; BD263 &amp; BE263)</f>
        <v>#REF!</v>
      </c>
      <c r="C263" s="21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</row>
    <row r="264" spans="1:89">
      <c r="A264">
        <v>0.20110411736811548</v>
      </c>
      <c r="B264" t="e">
        <f>(D264 &amp; E264 &amp; F264 &amp; G264 &amp; H264 &amp; I264 &amp; J264 &amp; K264 &amp; L264 &amp; M264 &amp; N264 &amp; O264 &amp; P264 &amp; Q264 &amp; R264 &amp; S264 &amp; T264 &amp; U264 &amp; V264 &amp; W264 &amp; X264 &amp; Y264 &amp; Z264 &amp; AA264 &amp; AB264 &amp; AC264 &amp; AD264 &amp; AE264 &amp; AF264 &amp; AG264 &amp; AH264 &amp; AI264 &amp; AJ264 &amp; AK264 &amp; AL264 &amp;#REF! &amp;#REF! &amp; AM264 &amp; AN264 &amp; AO264 &amp; AP264 &amp; AQ264 &amp; AR264 &amp; AS264 &amp; AT264 &amp; AU264 &amp; AV264 &amp; AW264 &amp; AX264 &amp; AY264 &amp; AZ264 &amp; BA264 &amp; BB264 &amp; BC264 &amp; BD264 &amp; BE264)</f>
        <v>#REF!</v>
      </c>
      <c r="C264" s="21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</row>
    <row r="265" spans="1:89">
      <c r="A265">
        <v>0.19989587969481423</v>
      </c>
      <c r="B265" t="e">
        <f>(D265 &amp; E265 &amp; F265 &amp; G265 &amp; H265 &amp; I265 &amp; J265 &amp; K265 &amp; L265 &amp; M265 &amp; N265 &amp; O265 &amp; P265 &amp; Q265 &amp; R265 &amp; S265 &amp; T265 &amp; U265 &amp; V265 &amp; W265 &amp; X265 &amp; Y265 &amp; Z265 &amp; AA265 &amp; AB265 &amp; AC265 &amp; AD265 &amp; AE265 &amp; AF265 &amp; AG265 &amp; AH265 &amp; AI265 &amp; AJ265 &amp; AK265 &amp; AL265 &amp;#REF! &amp;#REF! &amp; AM265 &amp; AN265 &amp; AO265 &amp; AP265 &amp; AQ265 &amp; AR265 &amp; AS265 &amp; AT265 &amp; AU265 &amp; AV265 &amp; AW265 &amp; AX265 &amp; AY265 &amp; AZ265 &amp; BA265 &amp; BB265 &amp; BC265 &amp; BD265 &amp; BE265)</f>
        <v>#REF!</v>
      </c>
      <c r="C265" s="21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</row>
    <row r="266" spans="1:89">
      <c r="A266">
        <v>0.19865493581499485</v>
      </c>
      <c r="B266" t="e">
        <f>(D266 &amp; E266 &amp; F266 &amp; G266 &amp; H266 &amp; I266 &amp; J266 &amp; K266 &amp; L266 &amp; M266 &amp; N266 &amp; O266 &amp; P266 &amp; Q266 &amp; R266 &amp; S266 &amp; T266 &amp; U266 &amp; V266 &amp; W266 &amp; X266 &amp; Y266 &amp; Z266 &amp; AA266 &amp; AB266 &amp; AC266 &amp; AD266 &amp; AE266 &amp; AF266 &amp; AG266 &amp; AH266 &amp; AI266 &amp; AJ266 &amp; AK266 &amp; AL266 &amp;#REF! &amp;#REF! &amp; AM266 &amp; AN266 &amp; AO266 &amp; AP266 &amp; AQ266 &amp; AR266 &amp; AS266 &amp; AT266 &amp; AU266 &amp; AV266 &amp; AW266 &amp; AX266 &amp; AY266 &amp; AZ266 &amp; BA266 &amp; BB266 &amp; BC266 &amp; BD266 &amp; BE266)</f>
        <v>#REF!</v>
      </c>
      <c r="C266" s="21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</row>
    <row r="267" spans="1:89">
      <c r="A267">
        <v>0.19742163786442227</v>
      </c>
      <c r="B267" t="e">
        <f>(D267 &amp; E267 &amp; F267 &amp; G267 &amp; H267 &amp; I267 &amp; J267 &amp; K267 &amp; L267 &amp; M267 &amp; N267 &amp; O267 &amp; P267 &amp; Q267 &amp; R267 &amp; S267 &amp; T267 &amp; U267 &amp; V267 &amp; W267 &amp; X267 &amp; Y267 &amp; Z267 &amp; AA267 &amp; AB267 &amp; AC267 &amp; AD267 &amp; AE267 &amp; AF267 &amp; AG267 &amp; AH267 &amp; AI267 &amp; AJ267 &amp; AK267 &amp; AL267 &amp;#REF! &amp;#REF! &amp; AM267 &amp; AN267 &amp; AO267 &amp; AP267 &amp; AQ267 &amp; AR267 &amp; AS267 &amp; AT267 &amp; AU267 &amp; AV267 &amp; AW267 &amp; AX267 &amp; AY267 &amp; AZ267 &amp; BA267 &amp; BB267 &amp; BC267 &amp; BD267 &amp; BE267)</f>
        <v>#REF!</v>
      </c>
      <c r="C267" s="21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</row>
    <row r="268" spans="1:89">
      <c r="A268">
        <v>0.19623535962794561</v>
      </c>
      <c r="B268" t="e">
        <f>(D268 &amp; E268 &amp; F268 &amp; G268 &amp; H268 &amp; I268 &amp; J268 &amp; K268 &amp; L268 &amp; M268 &amp; N268 &amp; O268 &amp; P268 &amp; Q268 &amp; R268 &amp; S268 &amp; T268 &amp; U268 &amp; V268 &amp; W268 &amp; X268 &amp; Y268 &amp; Z268 &amp; AA268 &amp; AB268 &amp; AC268 &amp; AD268 &amp; AE268 &amp; AF268 &amp; AG268 &amp; AH268 &amp; AI268 &amp; AJ268 &amp; AK268 &amp; AL268 &amp;#REF! &amp;#REF! &amp; AM268 &amp; AN268 &amp; AO268 &amp; AP268 &amp; AQ268 &amp; AR268 &amp; AS268 &amp; AT268 &amp; AU268 &amp; AV268 &amp; AW268 &amp; AX268 &amp; AY268 &amp; AZ268 &amp; BA268 &amp; BB268 &amp; BC268 &amp; BD268 &amp; BE268)</f>
        <v>#REF!</v>
      </c>
      <c r="C268" s="21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</row>
    <row r="269" spans="1:89">
      <c r="A269">
        <v>0.19501697066199872</v>
      </c>
      <c r="B269" t="e">
        <f>(D269 &amp; E269 &amp; F269 &amp; G269 &amp; H269 &amp; I269 &amp; J269 &amp; K269 &amp; L269 &amp; M269 &amp; N269 &amp; O269 &amp; P269 &amp; Q269 &amp; R269 &amp; S269 &amp; T269 &amp; U269 &amp; V269 &amp; W269 &amp; X269 &amp; Y269 &amp; Z269 &amp; AA269 &amp; AB269 &amp; AC269 &amp; AD269 &amp; AE269 &amp; AF269 &amp; AG269 &amp; AH269 &amp; AI269 &amp; AJ269 &amp; AK269 &amp; AL269 &amp;#REF! &amp;#REF! &amp; AM269 &amp; AN269 &amp; AO269 &amp; AP269 &amp; AQ269 &amp; AR269 &amp; AS269 &amp; AT269 &amp; AU269 &amp; AV269 &amp; AW269 &amp; AX269 &amp; AY269 &amp; AZ269 &amp; BA269 &amp; BB269 &amp; BC269 &amp; BD269 &amp; BE269)</f>
        <v>#REF!</v>
      </c>
      <c r="C269" s="21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</row>
    <row r="270" spans="1:89">
      <c r="A270">
        <v>0.19384503367168182</v>
      </c>
      <c r="B270" t="e">
        <f>(D270 &amp; E270 &amp; F270 &amp; G270 &amp; H270 &amp; I270 &amp; J270 &amp; K270 &amp; L270 &amp; M270 &amp; N270 &amp; O270 &amp; P270 &amp; Q270 &amp; R270 &amp; S270 &amp; T270 &amp; U270 &amp; V270 &amp; W270 &amp; X270 &amp; Y270 &amp; Z270 &amp; AA270 &amp; AB270 &amp; AC270 &amp; AD270 &amp; AE270 &amp; AF270 &amp; AG270 &amp; AH270 &amp; AI270 &amp; AJ270 &amp; AK270 &amp; AL270 &amp;#REF! &amp;#REF! &amp; AM270 &amp; AN270 &amp; AO270 &amp; AP270 &amp; AQ270 &amp; AR270 &amp; AS270 &amp; AT270 &amp; AU270 &amp; AV270 &amp; AW270 &amp; AX270 &amp; AY270 &amp; AZ270 &amp; BA270 &amp; BB270 &amp; BC270 &amp; BD270 &amp; BE270)</f>
        <v>#REF!</v>
      </c>
      <c r="C270" s="21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</row>
    <row r="271" spans="1:89">
      <c r="A271">
        <v>0.1926413748347931</v>
      </c>
      <c r="B271" t="e">
        <f>(D271 &amp; E271 &amp; F271 &amp; G271 &amp; H271 &amp; I271 &amp; J271 &amp; K271 &amp; L271 &amp; M271 &amp; N271 &amp; O271 &amp; P271 &amp; Q271 &amp; R271 &amp; S271 &amp; T271 &amp; U271 &amp; V271 &amp; W271 &amp; X271 &amp; Y271 &amp; Z271 &amp; AA271 &amp; AB271 &amp; AC271 &amp; AD271 &amp; AE271 &amp; AF271 &amp; AG271 &amp; AH271 &amp; AI271 &amp; AJ271 &amp; AK271 &amp; AL271 &amp;#REF! &amp;#REF! &amp; AM271 &amp; AN271 &amp; AO271 &amp; AP271 &amp; AQ271 &amp; AR271 &amp; AS271 &amp; AT271 &amp; AU271 &amp; AV271 &amp; AW271 &amp; AX271 &amp; AY271 &amp; AZ271 &amp; BA271 &amp; BB271 &amp; BC271 &amp; BD271 &amp; BE271)</f>
        <v>#REF!</v>
      </c>
      <c r="C271" s="21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</row>
    <row r="272" spans="1:89">
      <c r="A272">
        <v>0.19144513394139778</v>
      </c>
      <c r="B272" t="e">
        <f>(D272 &amp; E272 &amp; F272 &amp; G272 &amp; H272 &amp; I272 &amp; J272 &amp; K272 &amp; L272 &amp; M272 &amp; N272 &amp; O272 &amp; P272 &amp; Q272 &amp; R272 &amp; S272 &amp; T272 &amp; U272 &amp; V272 &amp; W272 &amp; X272 &amp; Y272 &amp; Z272 &amp; AA272 &amp; AB272 &amp; AC272 &amp; AD272 &amp; AE272 &amp; AF272 &amp; AG272 &amp; AH272 &amp; AI272 &amp; AJ272 &amp; AK272 &amp; AL272 &amp;#REF! &amp;#REF! &amp; AM272 &amp; AN272 &amp; AO272 &amp; AP272 &amp; AQ272 &amp; AR272 &amp; AS272 &amp; AT272 &amp; AU272 &amp; AV272 &amp; AW272 &amp; AX272 &amp; AY272 &amp; AZ272 &amp; BA272 &amp; BB272 &amp; BC272 &amp; BD272 &amp; BE272)</f>
        <v>#REF!</v>
      </c>
      <c r="C272" s="21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</row>
    <row r="273" spans="1:89">
      <c r="A273">
        <v>0.19037099643666083</v>
      </c>
      <c r="B273" t="e">
        <f>(D273 &amp; E273 &amp; F273 &amp; G273 &amp; H273 &amp; I273 &amp; J273 &amp; K273 &amp; L273 &amp; M273 &amp; N273 &amp; O273 &amp; P273 &amp; Q273 &amp; R273 &amp; S273 &amp; T273 &amp; U273 &amp; V273 &amp; W273 &amp; X273 &amp; Y273 &amp; Z273 &amp; AA273 &amp; AB273 &amp; AC273 &amp; AD273 &amp; AE273 &amp; AF273 &amp; AG273 &amp; AH273 &amp; AI273 &amp; AJ273 &amp; AK273 &amp; AL273 &amp;#REF! &amp;#REF! &amp; AM273 &amp; AN273 &amp; AO273 &amp; AP273 &amp; AQ273 &amp; AR273 &amp; AS273 &amp; AT273 &amp; AU273 &amp; AV273 &amp; AW273 &amp; AX273 &amp; AY273 &amp; AZ273 &amp; BA273 &amp; BB273 &amp; BC273 &amp; BD273 &amp; BE273)</f>
        <v>#REF!</v>
      </c>
      <c r="C273" s="21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</row>
    <row r="274" spans="1:89">
      <c r="A274">
        <v>0.18918874846223885</v>
      </c>
      <c r="B274" t="e">
        <f>(D274 &amp; E274 &amp; F274 &amp; G274 &amp; H274 &amp; I274 &amp; J274 &amp; K274 &amp; L274 &amp; M274 &amp; N274 &amp; O274 &amp; P274 &amp; Q274 &amp; R274 &amp; S274 &amp; T274 &amp; U274 &amp; V274 &amp; W274 &amp; X274 &amp; Y274 &amp; Z274 &amp; AA274 &amp; AB274 &amp; AC274 &amp; AD274 &amp; AE274 &amp; AF274 &amp; AG274 &amp; AH274 &amp; AI274 &amp; AJ274 &amp; AK274 &amp; AL274 &amp;#REF! &amp;#REF! &amp; AM274 &amp; AN274 &amp; AO274 &amp; AP274 &amp; AQ274 &amp; AR274 &amp; AS274 &amp; AT274 &amp; AU274 &amp; AV274 &amp; AW274 &amp; AX274 &amp; AY274 &amp; AZ274 &amp; BA274 &amp; BB274 &amp; BC274 &amp; BD274 &amp; BE274)</f>
        <v>#REF!</v>
      </c>
      <c r="C274" s="21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</row>
    <row r="275" spans="1:89">
      <c r="A275">
        <v>0.18805157616922843</v>
      </c>
      <c r="B275" t="e">
        <f>(D275 &amp; E275 &amp; F275 &amp; G275 &amp; H275 &amp; I275 &amp; J275 &amp; K275 &amp; L275 &amp; M275 &amp; N275 &amp; O275 &amp; P275 &amp; Q275 &amp; R275 &amp; S275 &amp; T275 &amp; U275 &amp; V275 &amp; W275 &amp; X275 &amp; Y275 &amp; Z275 &amp; AA275 &amp; AB275 &amp; AC275 &amp; AD275 &amp; AE275 &amp; AF275 &amp; AG275 &amp; AH275 &amp; AI275 &amp; AJ275 &amp; AK275 &amp; AL275 &amp;#REF! &amp;#REF! &amp; AM275 &amp; AN275 &amp; AO275 &amp; AP275 &amp; AQ275 &amp; AR275 &amp; AS275 &amp; AT275 &amp; AU275 &amp; AV275 &amp; AW275 &amp; AX275 &amp; AY275 &amp; AZ275 &amp; BA275 &amp; BB275 &amp; BC275 &amp; BD275 &amp; BE275)</f>
        <v>#REF!</v>
      </c>
      <c r="C275" s="21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</row>
    <row r="276" spans="1:89">
      <c r="A276">
        <v>0.18688362468729744</v>
      </c>
      <c r="B276" t="e">
        <f>(D276 &amp; E276 &amp; F276 &amp; G276 &amp; H276 &amp; I276 &amp; J276 &amp; K276 &amp; L276 &amp; M276 &amp; N276 &amp; O276 &amp; P276 &amp; Q276 &amp; R276 &amp; S276 &amp; T276 &amp; U276 &amp; V276 &amp; W276 &amp; X276 &amp; Y276 &amp; Z276 &amp; AA276 &amp; AB276 &amp; AC276 &amp; AD276 &amp; AE276 &amp; AF276 &amp; AG276 &amp; AH276 &amp; AI276 &amp; AJ276 &amp; AK276 &amp; AL276 &amp;#REF! &amp;#REF! &amp; AM276 &amp; AN276 &amp; AO276 &amp; AP276 &amp; AQ276 &amp; AR276 &amp; AS276 &amp; AT276 &amp; AU276 &amp; AV276 &amp; AW276 &amp; AX276 &amp; AY276 &amp; AZ276 &amp; BA276 &amp; BB276 &amp; BC276 &amp; BD276 &amp; BE276)</f>
        <v>#REF!</v>
      </c>
      <c r="C276" s="21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</row>
    <row r="277" spans="1:89">
      <c r="A277">
        <v>0.18576020444464447</v>
      </c>
      <c r="B277" t="e">
        <f>(D277 &amp; E277 &amp; F277 &amp; G277 &amp; H277 &amp; I277 &amp; J277 &amp; K277 &amp; L277 &amp; M277 &amp; N277 &amp; O277 &amp; P277 &amp; Q277 &amp; R277 &amp; S277 &amp; T277 &amp; U277 &amp; V277 &amp; W277 &amp; X277 &amp; Y277 &amp; Z277 &amp; AA277 &amp; AB277 &amp; AC277 &amp; AD277 &amp; AE277 &amp; AF277 &amp; AG277 &amp; AH277 &amp; AI277 &amp; AJ277 &amp; AK277 &amp; AL277 &amp;#REF! &amp;#REF! &amp; AM277 &amp; AN277 &amp; AO277 &amp; AP277 &amp; AQ277 &amp; AR277 &amp; AS277 &amp; AT277 &amp; AU277 &amp; AV277 &amp; AW277 &amp; AX277 &amp; AY277 &amp; AZ277 &amp; BA277 &amp; BB277 &amp; BC277 &amp; BD277 &amp; BE277)</f>
        <v>#REF!</v>
      </c>
      <c r="C277" s="21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</row>
    <row r="278" spans="1:89">
      <c r="A278">
        <v>0.18460637789085119</v>
      </c>
      <c r="B278" t="e">
        <f>(D278 &amp; E278 &amp; F278 &amp; G278 &amp; H278 &amp; I278 &amp; J278 &amp; K278 &amp; L278 &amp; M278 &amp; N278 &amp; O278 &amp; P278 &amp; Q278 &amp; R278 &amp; S278 &amp; T278 &amp; U278 &amp; V278 &amp; W278 &amp; X278 &amp; Y278 &amp; Z278 &amp; AA278 &amp; AB278 &amp; AC278 &amp; AD278 &amp; AE278 &amp; AF278 &amp; AG278 &amp; AH278 &amp; AI278 &amp; AJ278 &amp; AK278 &amp; AL278 &amp;#REF! &amp;#REF! &amp; AM278 &amp; AN278 &amp; AO278 &amp; AP278 &amp; AQ278 &amp; AR278 &amp; AS278 &amp; AT278 &amp; AU278 &amp; AV278 &amp; AW278 &amp; AX278 &amp; AY278 &amp; AZ278 &amp; BA278 &amp; BB278 &amp; BC278 &amp; BD278 &amp; BE278)</f>
        <v>#REF!</v>
      </c>
      <c r="C278" s="21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</row>
    <row r="279" spans="1:89">
      <c r="A279">
        <v>0.18345966448602524</v>
      </c>
      <c r="B279" t="e">
        <f>(D279 &amp; E279 &amp; F279 &amp; G279 &amp; H279 &amp; I279 &amp; J279 &amp; K279 &amp; L279 &amp; M279 &amp; N279 &amp; O279 &amp; P279 &amp; Q279 &amp; R279 &amp; S279 &amp; T279 &amp; U279 &amp; V279 &amp; W279 &amp; X279 &amp; Y279 &amp; Z279 &amp; AA279 &amp; AB279 &amp; AC279 &amp; AD279 &amp; AE279 &amp; AF279 &amp; AG279 &amp; AH279 &amp; AI279 &amp; AJ279 &amp; AK279 &amp; AL279 &amp;#REF! &amp;#REF! &amp; AM279 &amp; AN279 &amp; AO279 &amp; AP279 &amp; AQ279 &amp; AR279 &amp; AS279 &amp; AT279 &amp; AU279 &amp; AV279 &amp; AW279 &amp; AX279 &amp; AY279 &amp; AZ279 &amp; BA279 &amp; BB279 &amp; BC279 &amp; BD279 &amp; BE279)</f>
        <v>#REF!</v>
      </c>
      <c r="C279" s="21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</row>
    <row r="280" spans="1:89">
      <c r="A280">
        <v>0.18235667351268103</v>
      </c>
      <c r="B280" t="e">
        <f>(D280 &amp; E280 &amp; F280 &amp; G280 &amp; H280 &amp; I280 &amp; J280 &amp; K280 &amp; L280 &amp; M280 &amp; N280 &amp; O280 &amp; P280 &amp; Q280 &amp; R280 &amp; S280 &amp; T280 &amp; U280 &amp; V280 &amp; W280 &amp; X280 &amp; Y280 &amp; Z280 &amp; AA280 &amp; AB280 &amp; AC280 &amp; AD280 &amp; AE280 &amp; AF280 &amp; AG280 &amp; AH280 &amp; AI280 &amp; AJ280 &amp; AK280 &amp; AL280 &amp;#REF! &amp;#REF! &amp; AM280 &amp; AN280 &amp; AO280 &amp; AP280 &amp; AQ280 &amp; AR280 &amp; AS280 &amp; AT280 &amp; AU280 &amp; AV280 &amp; AW280 &amp; AX280 &amp; AY280 &amp; AZ280 &amp; BA280 &amp; BB280 &amp; BC280 &amp; BD280 &amp; BE280)</f>
        <v>#REF!</v>
      </c>
      <c r="C280" s="21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</row>
    <row r="281" spans="1:89">
      <c r="A281">
        <v>0.18122383013921387</v>
      </c>
      <c r="B281" t="e">
        <f>(D281 &amp; E281 &amp; F281 &amp; G281 &amp; H281 &amp; I281 &amp; J281 &amp; K281 &amp; L281 &amp; M281 &amp; N281 &amp; O281 &amp; P281 &amp; Q281 &amp; R281 &amp; S281 &amp; T281 &amp; U281 &amp; V281 &amp; W281 &amp; X281 &amp; Y281 &amp; Z281 &amp; AA281 &amp; AB281 &amp; AC281 &amp; AD281 &amp; AE281 &amp; AF281 &amp; AG281 &amp; AH281 &amp; AI281 &amp; AJ281 &amp; AK281 &amp; AL281 &amp;#REF! &amp;#REF! &amp; AM281 &amp; AN281 &amp; AO281 &amp; AP281 &amp; AQ281 &amp; AR281 &amp; AS281 &amp; AT281 &amp; AU281 &amp; AV281 &amp; AW281 &amp; AX281 &amp; AY281 &amp; AZ281 &amp; BA281 &amp; BB281 &amp; BC281 &amp; BD281 &amp; BE281)</f>
        <v>#REF!</v>
      </c>
      <c r="C281" s="21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</row>
    <row r="282" spans="1:89">
      <c r="A282">
        <v>0.18013418097641526</v>
      </c>
      <c r="B282" t="e">
        <f>(D282 &amp; E282 &amp; F282 &amp; G282 &amp; H282 &amp; I282 &amp; J282 &amp; K282 &amp; L282 &amp; M282 &amp; N282 &amp; O282 &amp; P282 &amp; Q282 &amp; R282 &amp; S282 &amp; T282 &amp; U282 &amp; V282 &amp; W282 &amp; X282 &amp; Y282 &amp; Z282 &amp; AA282 &amp; AB282 &amp; AC282 &amp; AD282 &amp; AE282 &amp; AF282 &amp; AG282 &amp; AH282 &amp; AI282 &amp; AJ282 &amp; AK282 &amp; AL282 &amp;#REF! &amp;#REF! &amp; AM282 &amp; AN282 &amp; AO282 &amp; AP282 &amp; AQ282 &amp; AR282 &amp; AS282 &amp; AT282 &amp; AU282 &amp; AV282 &amp; AW282 &amp; AX282 &amp; AY282 &amp; AZ282 &amp; BA282 &amp; BB282 &amp; BC282 &amp; BD282 &amp; BE282)</f>
        <v>#REF!</v>
      </c>
      <c r="C282" s="21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</row>
    <row r="283" spans="1:89">
      <c r="A283">
        <v>0.17901504114809483</v>
      </c>
      <c r="B283" t="e">
        <f>(D283 &amp; E283 &amp; F283 &amp; G283 &amp; H283 &amp; I283 &amp; J283 &amp; K283 &amp; L283 &amp; M283 &amp; N283 &amp; O283 &amp; P283 &amp; Q283 &amp; R283 &amp; S283 &amp; T283 &amp; U283 &amp; V283 &amp; W283 &amp; X283 &amp; Y283 &amp; Z283 &amp; AA283 &amp; AB283 &amp; AC283 &amp; AD283 &amp; AE283 &amp; AF283 &amp; AG283 &amp; AH283 &amp; AI283 &amp; AJ283 &amp; AK283 &amp; AL283 &amp;#REF! &amp;#REF! &amp; AM283 &amp; AN283 &amp; AO283 &amp; AP283 &amp; AQ283 &amp; AR283 &amp; AS283 &amp; AT283 &amp; AU283 &amp; AV283 &amp; AW283 &amp; AX283 &amp; AY283 &amp; AZ283 &amp; BA283 &amp; BB283 &amp; BC283 &amp; BD283 &amp; BE283)</f>
        <v>#REF!</v>
      </c>
      <c r="C283" s="21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</row>
    <row r="284" spans="1:89">
      <c r="A284">
        <v>0.17790280225015251</v>
      </c>
      <c r="B284" t="e">
        <f>(D284 &amp; E284 &amp; F284 &amp; G284 &amp; H284 &amp; I284 &amp; J284 &amp; K284 &amp; L284 &amp; M284 &amp; N284 &amp; O284 &amp; P284 &amp; Q284 &amp; R284 &amp; S284 &amp; T284 &amp; U284 &amp; V284 &amp; W284 &amp; X284 &amp; Y284 &amp; Z284 &amp; AA284 &amp; AB284 &amp; AC284 &amp; AD284 &amp; AE284 &amp; AF284 &amp; AG284 &amp; AH284 &amp; AI284 &amp; AJ284 &amp; AK284 &amp; AL284 &amp;#REF! &amp;#REF! &amp; AM284 &amp; AN284 &amp; AO284 &amp; AP284 &amp; AQ284 &amp; AR284 &amp; AS284 &amp; AT284 &amp; AU284 &amp; AV284 &amp; AW284 &amp; AX284 &amp; AY284 &amp; AZ284 &amp; BA284 &amp; BB284 &amp; BC284 &amp; BD284 &amp; BE284)</f>
        <v>#REF!</v>
      </c>
      <c r="C284" s="21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</row>
    <row r="285" spans="1:89">
      <c r="A285">
        <v>0.17686853075089479</v>
      </c>
      <c r="B285" t="e">
        <f>(D285 &amp; E285 &amp; F285 &amp; G285 &amp; H285 &amp; I285 &amp; J285 &amp; K285 &amp; L285 &amp; M285 &amp; N285 &amp; O285 &amp; P285 &amp; Q285 &amp; R285 &amp; S285 &amp; T285 &amp; U285 &amp; V285 &amp; W285 &amp; X285 &amp; Y285 &amp; Z285 &amp; AA285 &amp; AB285 &amp; AC285 &amp; AD285 &amp; AE285 &amp; AF285 &amp; AG285 &amp; AH285 &amp; AI285 &amp; AJ285 &amp; AK285 &amp; AL285 &amp;#REF! &amp;#REF! &amp; AM285 &amp; AN285 &amp; AO285 &amp; AP285 &amp; AQ285 &amp; AR285 &amp; AS285 &amp; AT285 &amp; AU285 &amp; AV285 &amp; AW285 &amp; AX285 &amp; AY285 &amp; AZ285 &amp; BA285 &amp; BB285 &amp; BC285 &amp; BD285 &amp; BE285)</f>
        <v>#REF!</v>
      </c>
      <c r="C285" s="21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</row>
    <row r="286" spans="1:89">
      <c r="A286">
        <v>0.17576952876141264</v>
      </c>
      <c r="B286" t="e">
        <f>(D286 &amp; E286 &amp; F286 &amp; G286 &amp; H286 &amp; I286 &amp; J286 &amp; K286 &amp; L286 &amp; M286 &amp; N286 &amp; O286 &amp; P286 &amp; Q286 &amp; R286 &amp; S286 &amp; T286 &amp; U286 &amp; V286 &amp; W286 &amp; X286 &amp; Y286 &amp; Z286 &amp; AA286 &amp; AB286 &amp; AC286 &amp; AD286 &amp; AE286 &amp; AF286 &amp; AG286 &amp; AH286 &amp; AI286 &amp; AJ286 &amp; AK286 &amp; AL286 &amp;#REF! &amp;#REF! &amp; AM286 &amp; AN286 &amp; AO286 &amp; AP286 &amp; AQ286 &amp; AR286 &amp; AS286 &amp; AT286 &amp; AU286 &amp; AV286 &amp; AW286 &amp; AX286 &amp; AY286 &amp; AZ286 &amp; BA286 &amp; BB286 &amp; BC286 &amp; BD286 &amp; BE286)</f>
        <v>#REF!</v>
      </c>
      <c r="C286" s="21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</row>
    <row r="287" spans="1:89">
      <c r="A287">
        <v>0.17471243214805585</v>
      </c>
      <c r="B287" t="e">
        <f>(D287 &amp; E287 &amp; F287 &amp; G287 &amp; H287 &amp; I287 &amp; J287 &amp; K287 &amp; L287 &amp; M287 &amp; N287 &amp; O287 &amp; P287 &amp; Q287 &amp; R287 &amp; S287 &amp; T287 &amp; U287 &amp; V287 &amp; W287 &amp; X287 &amp; Y287 &amp; Z287 &amp; AA287 &amp; AB287 &amp; AC287 &amp; AD287 &amp; AE287 &amp; AF287 &amp; AG287 &amp; AH287 &amp; AI287 &amp; AJ287 &amp; AK287 &amp; AL287 &amp;#REF! &amp;#REF! &amp; AM287 &amp; AN287 &amp; AO287 &amp; AP287 &amp; AQ287 &amp; AR287 &amp; AS287 &amp; AT287 &amp; AU287 &amp; AV287 &amp; AW287 &amp; AX287 &amp; AY287 &amp; AZ287 &amp; BA287 &amp; BB287 &amp; BC287 &amp; BD287 &amp; BE287)</f>
        <v>#REF!</v>
      </c>
      <c r="C287" s="21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</row>
    <row r="288" spans="1:89">
      <c r="B288" t="e">
        <f>(D288 &amp; E288 &amp; F288 &amp; G288 &amp; H288 &amp; I288 &amp; J288 &amp; K288 &amp; L288 &amp; M288 &amp; N288 &amp; O288 &amp; P288 &amp; Q288 &amp; R288 &amp; S288 &amp; T288 &amp; U288 &amp; V288 &amp; W288 &amp; X288 &amp; Y288 &amp; Z288 &amp; AA288 &amp; AB288 &amp; AC288 &amp; AD288 &amp; AE288 &amp; AF288 &amp; AG288 &amp; AH288 &amp; AI288 &amp; AJ288 &amp; AK288 &amp; AL288 &amp;#REF! &amp;#REF! &amp; AM288 &amp; AN288 &amp; AO288 &amp; AP288 &amp; AQ288 &amp; AR288 &amp; AS288 &amp; AT288 &amp; AU288 &amp; AV288 &amp; AW288 &amp; AX288 &amp; AY288 &amp; AZ288 &amp; BA288 &amp; BB288 &amp; BC288 &amp; BD288 &amp; BE288)</f>
        <v>#REF!</v>
      </c>
      <c r="C288" s="21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</row>
    <row r="289" spans="2:89">
      <c r="B289" t="e">
        <f>(D289 &amp; E289 &amp; F289 &amp; G289 &amp; H289 &amp; I289 &amp; J289 &amp; K289 &amp; L289 &amp; M289 &amp; N289 &amp; O289 &amp; P289 &amp; Q289 &amp; R289 &amp; S289 &amp; T289 &amp; U289 &amp; V289 &amp; W289 &amp; X289 &amp; Y289 &amp; Z289 &amp; AA289 &amp; AB289 &amp; AC289 &amp; AD289 &amp; AE289 &amp; AF289 &amp; AG289 &amp; AH289 &amp; AI289 &amp; AJ289 &amp; AK289 &amp; AL289 &amp;#REF! &amp;#REF! &amp; AM289 &amp; AN289 &amp; AO289 &amp; AP289 &amp; AQ289 &amp; AR289 &amp; AS289 &amp; AT289 &amp; AU289 &amp; AV289 &amp; AW289 &amp; AX289 &amp; AY289 &amp; AZ289 &amp; BA289 &amp; BB289 &amp; BC289 &amp; BD289 &amp; BE289)</f>
        <v>#REF!</v>
      </c>
      <c r="C289" s="21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</row>
    <row r="290" spans="2:89">
      <c r="B290" t="e">
        <f>(D290 &amp; E290 &amp; F290 &amp; G290 &amp; H290 &amp; I290 &amp; J290 &amp; K290 &amp; L290 &amp; M290 &amp; N290 &amp; O290 &amp; P290 &amp; Q290 &amp; R290 &amp; S290 &amp; T290 &amp; U290 &amp; V290 &amp; W290 &amp; X290 &amp; Y290 &amp; Z290 &amp; AA290 &amp; AB290 &amp; AC290 &amp; AD290 &amp; AE290 &amp; AF290 &amp; AG290 &amp; AH290 &amp; AI290 &amp; AJ290 &amp; AK290 &amp; AL290 &amp;#REF! &amp;#REF! &amp; AM290 &amp; AN290 &amp; AO290 &amp; AP290 &amp; AQ290 &amp; AR290 &amp; AS290 &amp; AT290 &amp; AU290 &amp; AV290 &amp; AW290 &amp; AX290 &amp; AY290 &amp; AZ290 &amp; BA290 &amp; BB290 &amp; BC290 &amp; BD290 &amp; BE290)</f>
        <v>#REF!</v>
      </c>
      <c r="C290" s="21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</row>
    <row r="291" spans="2:89">
      <c r="B291" t="e">
        <f>(D291 &amp; E291 &amp; F291 &amp; G291 &amp; H291 &amp; I291 &amp; J291 &amp; K291 &amp; L291 &amp; M291 &amp; N291 &amp; O291 &amp; P291 &amp; Q291 &amp; R291 &amp; S291 &amp; T291 &amp; U291 &amp; V291 &amp; W291 &amp; X291 &amp; Y291 &amp; Z291 &amp; AA291 &amp; AB291 &amp; AC291 &amp; AD291 &amp; AE291 &amp; AF291 &amp; AG291 &amp; AH291 &amp; AI291 &amp; AJ291 &amp; AK291 &amp; AL291 &amp;#REF! &amp;#REF! &amp; AM291 &amp; AN291 &amp; AO291 &amp; AP291 &amp; AQ291 &amp; AR291 &amp; AS291 &amp; AT291 &amp; AU291 &amp; AV291 &amp; AW291 &amp; AX291 &amp; AY291 &amp; AZ291 &amp; BA291 &amp; BB291 &amp; BC291 &amp; BD291 &amp; BE291)</f>
        <v>#REF!</v>
      </c>
      <c r="C291" s="21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</row>
    <row r="292" spans="2:89">
      <c r="B292" t="e">
        <f>(D292 &amp; E292 &amp; F292 &amp; G292 &amp; H292 &amp; I292 &amp; J292 &amp; K292 &amp; L292 &amp; M292 &amp; N292 &amp; O292 &amp; P292 &amp; Q292 &amp; R292 &amp; S292 &amp; T292 &amp; U292 &amp; V292 &amp; W292 &amp; X292 &amp; Y292 &amp; Z292 &amp; AA292 &amp; AB292 &amp; AC292 &amp; AD292 &amp; AE292 &amp; AF292 &amp; AG292 &amp; AH292 &amp; AI292 &amp; AJ292 &amp; AK292 &amp; AL292 &amp;#REF! &amp;#REF! &amp; AM292 &amp; AN292 &amp; AO292 &amp; AP292 &amp; AQ292 &amp; AR292 &amp; AS292 &amp; AT292 &amp; AU292 &amp; AV292 &amp; AW292 &amp; AX292 &amp; AY292 &amp; AZ292 &amp; BA292 &amp; BB292 &amp; BC292 &amp; BD292 &amp; BE292)</f>
        <v>#REF!</v>
      </c>
      <c r="C292" s="21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</row>
    <row r="293" spans="2:89">
      <c r="B293" t="e">
        <f>(D293 &amp; E293 &amp; F293 &amp; G293 &amp; H293 &amp; I293 &amp; J293 &amp; K293 &amp; L293 &amp; M293 &amp; N293 &amp; O293 &amp; P293 &amp; Q293 &amp; R293 &amp; S293 &amp; T293 &amp; U293 &amp; V293 &amp; W293 &amp; X293 &amp; Y293 &amp; Z293 &amp; AA293 &amp; AB293 &amp; AC293 &amp; AD293 &amp; AE293 &amp; AF293 &amp; AG293 &amp; AH293 &amp; AI293 &amp; AJ293 &amp; AK293 &amp; AL293 &amp;#REF! &amp;#REF! &amp; AM293 &amp; AN293 &amp; AO293 &amp; AP293 &amp; AQ293 &amp; AR293 &amp; AS293 &amp; AT293 &amp; AU293 &amp; AV293 &amp; AW293 &amp; AX293 &amp; AY293 &amp; AZ293 &amp; BA293 &amp; BB293 &amp; BC293 &amp; BD293 &amp; BE293)</f>
        <v>#REF!</v>
      </c>
      <c r="C293" s="21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</row>
    <row r="294" spans="2:89">
      <c r="B294" t="e">
        <f>(D294 &amp; E294 &amp; F294 &amp; G294 &amp; H294 &amp; I294 &amp; J294 &amp; K294 &amp; L294 &amp; M294 &amp; N294 &amp; O294 &amp; P294 &amp; Q294 &amp; R294 &amp; S294 &amp; T294 &amp; U294 &amp; V294 &amp; W294 &amp; X294 &amp; Y294 &amp; Z294 &amp; AA294 &amp; AB294 &amp; AC294 &amp; AD294 &amp; AE294 &amp; AF294 &amp; AG294 &amp; AH294 &amp; AI294 &amp; AJ294 &amp; AK294 &amp; AL294 &amp;#REF! &amp;#REF! &amp; AM294 &amp; AN294 &amp; AO294 &amp; AP294 &amp; AQ294 &amp; AR294 &amp; AS294 &amp; AT294 &amp; AU294 &amp; AV294 &amp; AW294 &amp; AX294 &amp; AY294 &amp; AZ294 &amp; BA294 &amp; BB294 &amp; BC294 &amp; BD294 &amp; BE294)</f>
        <v>#REF!</v>
      </c>
      <c r="C294" s="21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</row>
    <row r="295" spans="2:89">
      <c r="B295" t="e">
        <f>(D295 &amp; E295 &amp; F295 &amp; G295 &amp; H295 &amp; I295 &amp; J295 &amp; K295 &amp; L295 &amp; M295 &amp; N295 &amp; O295 &amp; P295 &amp; Q295 &amp; R295 &amp; S295 &amp; T295 &amp; U295 &amp; V295 &amp; W295 &amp; X295 &amp; Y295 &amp; Z295 &amp; AA295 &amp; AB295 &amp; AC295 &amp; AD295 &amp; AE295 &amp; AF295 &amp; AG295 &amp; AH295 &amp; AI295 &amp; AJ295 &amp; AK295 &amp; AL295 &amp;#REF! &amp;#REF! &amp; AM295 &amp; AN295 &amp; AO295 &amp; AP295 &amp; AQ295 &amp; AR295 &amp; AS295 &amp; AT295 &amp; AU295 &amp; AV295 &amp; AW295 &amp; AX295 &amp; AY295 &amp; AZ295 &amp; BA295 &amp; BB295 &amp; BC295 &amp; BD295 &amp; BE295)</f>
        <v>#REF!</v>
      </c>
      <c r="C295" s="21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</row>
    <row r="296" spans="2:89">
      <c r="B296" t="e">
        <f>(D296 &amp; E296 &amp; F296 &amp; G296 &amp; H296 &amp; I296 &amp; J296 &amp; K296 &amp; L296 &amp; M296 &amp; N296 &amp; O296 &amp; P296 &amp; Q296 &amp; R296 &amp; S296 &amp; T296 &amp; U296 &amp; V296 &amp; W296 &amp; X296 &amp; Y296 &amp; Z296 &amp; AA296 &amp; AB296 &amp; AC296 &amp; AD296 &amp; AE296 &amp; AF296 &amp; AG296 &amp; AH296 &amp; AI296 &amp; AJ296 &amp; AK296 &amp; AL296 &amp;#REF! &amp;#REF! &amp; AM296 &amp; AN296 &amp; AO296 &amp; AP296 &amp; AQ296 &amp; AR296 &amp; AS296 &amp; AT296 &amp; AU296 &amp; AV296 &amp; AW296 &amp; AX296 &amp; AY296 &amp; AZ296 &amp; BA296 &amp; BB296 &amp; BC296 &amp; BD296 &amp; BE296)</f>
        <v>#REF!</v>
      </c>
      <c r="C296" s="21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</row>
    <row r="297" spans="2:89">
      <c r="B297" t="e">
        <f>(D297 &amp; E297 &amp; F297 &amp; G297 &amp; H297 &amp; I297 &amp; J297 &amp; K297 &amp; L297 &amp; M297 &amp; N297 &amp; O297 &amp; P297 &amp; Q297 &amp; R297 &amp; S297 &amp; T297 &amp; U297 &amp; V297 &amp; W297 &amp; X297 &amp; Y297 &amp; Z297 &amp; AA297 &amp; AB297 &amp; AC297 &amp; AD297 &amp; AE297 &amp; AF297 &amp; AG297 &amp; AH297 &amp; AI297 &amp; AJ297 &amp; AK297 &amp; AL297 &amp;#REF! &amp;#REF! &amp; AM297 &amp; AN297 &amp; AO297 &amp; AP297 &amp; AQ297 &amp; AR297 &amp; AS297 &amp; AT297 &amp; AU297 &amp; AV297 &amp; AW297 &amp; AX297 &amp; AY297 &amp; AZ297 &amp; BA297 &amp; BB297 &amp; BC297 &amp; BD297 &amp; BE297)</f>
        <v>#REF!</v>
      </c>
      <c r="C297" s="21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</row>
    <row r="298" spans="2:89">
      <c r="B298" t="e">
        <f>(D298 &amp; E298 &amp; F298 &amp; G298 &amp; H298 &amp; I298 &amp; J298 &amp; K298 &amp; L298 &amp; M298 &amp; N298 &amp; O298 &amp; P298 &amp; Q298 &amp; R298 &amp; S298 &amp; T298 &amp; U298 &amp; V298 &amp; W298 &amp; X298 &amp; Y298 &amp; Z298 &amp; AA298 &amp; AB298 &amp; AC298 &amp; AD298 &amp; AE298 &amp; AF298 &amp; AG298 &amp; AH298 &amp; AI298 &amp; AJ298 &amp; AK298 &amp; AL298 &amp;#REF! &amp;#REF! &amp; AM298 &amp; AN298 &amp; AO298 &amp; AP298 &amp; AQ298 &amp; AR298 &amp; AS298 &amp; AT298 &amp; AU298 &amp; AV298 &amp; AW298 &amp; AX298 &amp; AY298 &amp; AZ298 &amp; BA298 &amp; BB298 &amp; BC298 &amp; BD298 &amp; BE298)</f>
        <v>#REF!</v>
      </c>
      <c r="C298" s="21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</row>
    <row r="299" spans="2:89">
      <c r="B299" t="e">
        <f>(D299 &amp; E299 &amp; F299 &amp; G299 &amp; H299 &amp; I299 &amp; J299 &amp; K299 &amp; L299 &amp; M299 &amp; N299 &amp; O299 &amp; P299 &amp; Q299 &amp; R299 &amp; S299 &amp; T299 &amp; U299 &amp; V299 &amp; W299 &amp; X299 &amp; Y299 &amp; Z299 &amp; AA299 &amp; AB299 &amp; AC299 &amp; AD299 &amp; AE299 &amp; AF299 &amp; AG299 &amp; AH299 &amp; AI299 &amp; AJ299 &amp; AK299 &amp; AL299 &amp;#REF! &amp;#REF! &amp; AM299 &amp; AN299 &amp; AO299 &amp; AP299 &amp; AQ299 &amp; AR299 &amp; AS299 &amp; AT299 &amp; AU299 &amp; AV299 &amp; AW299 &amp; AX299 &amp; AY299 &amp; AZ299 &amp; BA299 &amp; BB299 &amp; BC299 &amp; BD299 &amp; BE299)</f>
        <v>#REF!</v>
      </c>
      <c r="C299" s="21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</row>
    <row r="300" spans="2:89">
      <c r="B300" t="e">
        <f>(D300 &amp; E300 &amp; F300 &amp; G300 &amp; H300 &amp; I300 &amp; J300 &amp; K300 &amp; L300 &amp; M300 &amp; N300 &amp; O300 &amp; P300 &amp; Q300 &amp; R300 &amp; S300 &amp; T300 &amp; U300 &amp; V300 &amp; W300 &amp; X300 &amp; Y300 &amp; Z300 &amp; AA300 &amp; AB300 &amp; AC300 &amp; AD300 &amp; AE300 &amp; AF300 &amp; AG300 &amp; AH300 &amp; AI300 &amp; AJ300 &amp; AK300 &amp; AL300 &amp;#REF! &amp;#REF! &amp; AM300 &amp; AN300 &amp; AO300 &amp; AP300 &amp; AQ300 &amp; AR300 &amp; AS300 &amp; AT300 &amp; AU300 &amp; AV300 &amp; AW300 &amp; AX300 &amp; AY300 &amp; AZ300 &amp; BA300 &amp; BB300 &amp; BC300 &amp; BD300 &amp; BE300)</f>
        <v>#REF!</v>
      </c>
      <c r="C300" s="21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</row>
    <row r="301" spans="2:89">
      <c r="B301" t="e">
        <f>(D301 &amp; E301 &amp; F301 &amp; G301 &amp; H301 &amp; I301 &amp; J301 &amp; K301 &amp; L301 &amp; M301 &amp; N301 &amp; O301 &amp; P301 &amp; Q301 &amp; R301 &amp; S301 &amp; T301 &amp; U301 &amp; V301 &amp; W301 &amp; X301 &amp; Y301 &amp; Z301 &amp; AA301 &amp; AB301 &amp; AC301 &amp; AD301 &amp; AE301 &amp; AF301 &amp; AG301 &amp; AH301 &amp; AI301 &amp; AJ301 &amp; AK301 &amp; AL301 &amp;#REF! &amp;#REF! &amp; AM301 &amp; AN301 &amp; AO301 &amp; AP301 &amp; AQ301 &amp; AR301 &amp; AS301 &amp; AT301 &amp; AU301 &amp; AV301 &amp; AW301 &amp; AX301 &amp; AY301 &amp; AZ301 &amp; BA301 &amp; BB301 &amp; BC301 &amp; BD301 &amp; BE301)</f>
        <v>#REF!</v>
      </c>
      <c r="C301" s="21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</row>
    <row r="302" spans="2:89">
      <c r="B302" t="e">
        <f>(D302 &amp; E302 &amp; F302 &amp; G302 &amp; H302 &amp; I302 &amp; J302 &amp; K302 &amp; L302 &amp; M302 &amp; N302 &amp; O302 &amp; P302 &amp; Q302 &amp; R302 &amp; S302 &amp; T302 &amp; U302 &amp; V302 &amp; W302 &amp; X302 &amp; Y302 &amp; Z302 &amp; AA302 &amp; AB302 &amp; AC302 &amp; AD302 &amp; AE302 &amp; AF302 &amp; AG302 &amp; AH302 &amp; AI302 &amp; AJ302 &amp; AK302 &amp; AL302 &amp;#REF! &amp;#REF! &amp; AM302 &amp; AN302 &amp; AO302 &amp; AP302 &amp; AQ302 &amp; AR302 &amp; AS302 &amp; AT302 &amp; AU302 &amp; AV302 &amp; AW302 &amp; AX302 &amp; AY302 &amp; AZ302 &amp; BA302 &amp; BB302 &amp; BC302 &amp; BD302 &amp; BE302)</f>
        <v>#REF!</v>
      </c>
      <c r="C302" s="21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</row>
    <row r="303" spans="2:89">
      <c r="B303" t="e">
        <f>(D303 &amp; E303 &amp; F303 &amp; G303 &amp; H303 &amp; I303 &amp; J303 &amp; K303 &amp; L303 &amp; M303 &amp; N303 &amp; O303 &amp; P303 &amp; Q303 &amp; R303 &amp; S303 &amp; T303 &amp; U303 &amp; V303 &amp; W303 &amp; X303 &amp; Y303 &amp; Z303 &amp; AA303 &amp; AB303 &amp; AC303 &amp; AD303 &amp; AE303 &amp; AF303 &amp; AG303 &amp; AH303 &amp; AI303 &amp; AJ303 &amp; AK303 &amp; AL303 &amp;#REF! &amp;#REF! &amp; AM303 &amp; AN303 &amp; AO303 &amp; AP303 &amp; AQ303 &amp; AR303 &amp; AS303 &amp; AT303 &amp; AU303 &amp; AV303 &amp; AW303 &amp; AX303 &amp; AY303 &amp; AZ303 &amp; BA303 &amp; BB303 &amp; BC303 &amp; BD303 &amp; BE303)</f>
        <v>#REF!</v>
      </c>
      <c r="C303" s="21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</row>
    <row r="304" spans="2:89">
      <c r="B304" t="e">
        <f>(D304 &amp; E304 &amp; F304 &amp; G304 &amp; H304 &amp; I304 &amp; J304 &amp; K304 &amp; L304 &amp; M304 &amp; N304 &amp; O304 &amp; P304 &amp; Q304 &amp; R304 &amp; S304 &amp; T304 &amp; U304 &amp; V304 &amp; W304 &amp; X304 &amp; Y304 &amp; Z304 &amp; AA304 &amp; AB304 &amp; AC304 &amp; AD304 &amp; AE304 &amp; AF304 &amp; AG304 &amp; AH304 &amp; AI304 &amp; AJ304 &amp; AK304 &amp; AL304 &amp;#REF! &amp;#REF! &amp; AM304 &amp; AN304 &amp; AO304 &amp; AP304 &amp; AQ304 &amp; AR304 &amp; AS304 &amp; AT304 &amp; AU304 &amp; AV304 &amp; AW304 &amp; AX304 &amp; AY304 &amp; AZ304 &amp; BA304 &amp; BB304 &amp; BC304 &amp; BD304 &amp; BE304)</f>
        <v>#REF!</v>
      </c>
      <c r="C304" s="21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</row>
    <row r="305" spans="2:89">
      <c r="B305" t="e">
        <f>(D305 &amp; E305 &amp; F305 &amp; G305 &amp; H305 &amp; I305 &amp; J305 &amp; K305 &amp; L305 &amp; M305 &amp; N305 &amp; O305 &amp; P305 &amp; Q305 &amp; R305 &amp; S305 &amp; T305 &amp; U305 &amp; V305 &amp; W305 &amp; X305 &amp; Y305 &amp; Z305 &amp; AA305 &amp; AB305 &amp; AC305 &amp; AD305 &amp; AE305 &amp; AF305 &amp; AG305 &amp; AH305 &amp; AI305 &amp; AJ305 &amp; AK305 &amp; AL305 &amp;#REF! &amp;#REF! &amp; AM305 &amp; AN305 &amp; AO305 &amp; AP305 &amp; AQ305 &amp; AR305 &amp; AS305 &amp; AT305 &amp; AU305 &amp; AV305 &amp; AW305 &amp; AX305 &amp; AY305 &amp; AZ305 &amp; BA305 &amp; BB305 &amp; BC305 &amp; BD305 &amp; BE305)</f>
        <v>#REF!</v>
      </c>
      <c r="C305" s="21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</row>
    <row r="306" spans="2:89">
      <c r="B306" t="e">
        <f>(D306 &amp; E306 &amp; F306 &amp; G306 &amp; H306 &amp; I306 &amp; J306 &amp; K306 &amp; L306 &amp; M306 &amp; N306 &amp; O306 &amp; P306 &amp; Q306 &amp; R306 &amp; S306 &amp; T306 &amp; U306 &amp; V306 &amp; W306 &amp; X306 &amp; Y306 &amp; Z306 &amp; AA306 &amp; AB306 &amp; AC306 &amp; AD306 &amp; AE306 &amp; AF306 &amp; AG306 &amp; AH306 &amp; AI306 &amp; AJ306 &amp; AK306 &amp; AL306 &amp;#REF! &amp;#REF! &amp; AM306 &amp; AN306 &amp; AO306 &amp; AP306 &amp; AQ306 &amp; AR306 &amp; AS306 &amp; AT306 &amp; AU306 &amp; AV306 &amp; AW306 &amp; AX306 &amp; AY306 &amp; AZ306 &amp; BA306 &amp; BB306 &amp; BC306 &amp; BD306 &amp; BE306)</f>
        <v>#REF!</v>
      </c>
      <c r="C306" s="21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</row>
    <row r="307" spans="2:89">
      <c r="B307" t="e">
        <f>(D307 &amp; E307 &amp; F307 &amp; G307 &amp; H307 &amp; I307 &amp; J307 &amp; K307 &amp; L307 &amp; M307 &amp; N307 &amp; O307 &amp; P307 &amp; Q307 &amp; R307 &amp; S307 &amp; T307 &amp; U307 &amp; V307 &amp; W307 &amp; X307 &amp; Y307 &amp; Z307 &amp; AA307 &amp; AB307 &amp; AC307 &amp; AD307 &amp; AE307 &amp; AF307 &amp; AG307 &amp; AH307 &amp; AI307 &amp; AJ307 &amp; AK307 &amp; AL307 &amp;#REF! &amp;#REF! &amp; AM307 &amp; AN307 &amp; AO307 &amp; AP307 &amp; AQ307 &amp; AR307 &amp; AS307 &amp; AT307 &amp; AU307 &amp; AV307 &amp; AW307 &amp; AX307 &amp; AY307 &amp; AZ307 &amp; BA307 &amp; BB307 &amp; BC307 &amp; BD307 &amp; BE307)</f>
        <v>#REF!</v>
      </c>
      <c r="C307" s="21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</row>
    <row r="308" spans="2:89">
      <c r="B308" t="e">
        <f>(D308 &amp; E308 &amp; F308 &amp; G308 &amp; H308 &amp; I308 &amp; J308 &amp; K308 &amp; L308 &amp; M308 &amp; N308 &amp; O308 &amp; P308 &amp; Q308 &amp; R308 &amp; S308 &amp; T308 &amp; U308 &amp; V308 &amp; W308 &amp; X308 &amp; Y308 &amp; Z308 &amp; AA308 &amp; AB308 &amp; AC308 &amp; AD308 &amp; AE308 &amp; AF308 &amp; AG308 &amp; AH308 &amp; AI308 &amp; AJ308 &amp; AK308 &amp; AL308 &amp;#REF! &amp;#REF! &amp; AM308 &amp; AN308 &amp; AO308 &amp; AP308 &amp; AQ308 &amp; AR308 &amp; AS308 &amp; AT308 &amp; AU308 &amp; AV308 &amp; AW308 &amp; AX308 &amp; AY308 &amp; AZ308 &amp; BA308 &amp; BB308 &amp; BC308 &amp; BD308 &amp; BE308)</f>
        <v>#REF!</v>
      </c>
      <c r="C308" s="21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</row>
    <row r="309" spans="2:89">
      <c r="B309" t="e">
        <f>(D309 &amp; E309 &amp; F309 &amp; G309 &amp; H309 &amp; I309 &amp; J309 &amp; K309 &amp; L309 &amp; M309 &amp; N309 &amp; O309 &amp; P309 &amp; Q309 &amp; R309 &amp; S309 &amp; T309 &amp; U309 &amp; V309 &amp; W309 &amp; X309 &amp; Y309 &amp; Z309 &amp; AA309 &amp; AB309 &amp; AC309 &amp; AD309 &amp; AE309 &amp; AF309 &amp; AG309 &amp; AH309 &amp; AI309 &amp; AJ309 &amp; AK309 &amp; AL309 &amp;#REF! &amp;#REF! &amp; AM309 &amp; AN309 &amp; AO309 &amp; AP309 &amp; AQ309 &amp; AR309 &amp; AS309 &amp; AT309 &amp; AU309 &amp; AV309 &amp; AW309 &amp; AX309 &amp; AY309 &amp; AZ309 &amp; BA309 &amp; BB309 &amp; BC309 &amp; BD309 &amp; BE309)</f>
        <v>#REF!</v>
      </c>
      <c r="C309" s="21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</row>
    <row r="310" spans="2:89">
      <c r="B310" t="e">
        <f>(D310 &amp; E310 &amp; F310 &amp; G310 &amp; H310 &amp; I310 &amp; J310 &amp; K310 &amp; L310 &amp; M310 &amp; N310 &amp; O310 &amp; P310 &amp; Q310 &amp; R310 &amp; S310 &amp; T310 &amp; U310 &amp; V310 &amp; W310 &amp; X310 &amp; Y310 &amp; Z310 &amp; AA310 &amp; AB310 &amp; AC310 &amp; AD310 &amp; AE310 &amp; AF310 &amp; AG310 &amp; AH310 &amp; AI310 &amp; AJ310 &amp; AK310 &amp; AL310 &amp;#REF! &amp;#REF! &amp; AM310 &amp; AN310 &amp; AO310 &amp; AP310 &amp; AQ310 &amp; AR310 &amp; AS310 &amp; AT310 &amp; AU310 &amp; AV310 &amp; AW310 &amp; AX310 &amp; AY310 &amp; AZ310 &amp; BA310 &amp; BB310 &amp; BC310 &amp; BD310 &amp; BE310)</f>
        <v>#REF!</v>
      </c>
      <c r="C310" s="21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</row>
    <row r="311" spans="2:89">
      <c r="B311" t="e">
        <f>(D311 &amp; E311 &amp; F311 &amp; G311 &amp; H311 &amp; I311 &amp; J311 &amp; K311 &amp; L311 &amp; M311 &amp; N311 &amp; O311 &amp; P311 &amp; Q311 &amp; R311 &amp; S311 &amp; T311 &amp; U311 &amp; V311 &amp; W311 &amp; X311 &amp; Y311 &amp; Z311 &amp; AA311 &amp; AB311 &amp; AC311 &amp; AD311 &amp; AE311 &amp; AF311 &amp; AG311 &amp; AH311 &amp; AI311 &amp; AJ311 &amp; AK311 &amp; AL311 &amp;#REF! &amp;#REF! &amp; AM311 &amp; AN311 &amp; AO311 &amp; AP311 &amp; AQ311 &amp; AR311 &amp; AS311 &amp; AT311 &amp; AU311 &amp; AV311 &amp; AW311 &amp; AX311 &amp; AY311 &amp; AZ311 &amp; BA311 &amp; BB311 &amp; BC311 &amp; BD311 &amp; BE311)</f>
        <v>#REF!</v>
      </c>
      <c r="C311" s="21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</row>
    <row r="312" spans="2:89">
      <c r="B312" t="e">
        <f>(D312 &amp; E312 &amp; F312 &amp; G312 &amp; H312 &amp; I312 &amp; J312 &amp; K312 &amp; L312 &amp; M312 &amp; N312 &amp; O312 &amp; P312 &amp; Q312 &amp; R312 &amp; S312 &amp; T312 &amp; U312 &amp; V312 &amp; W312 &amp; X312 &amp; Y312 &amp; Z312 &amp; AA312 &amp; AB312 &amp; AC312 &amp; AD312 &amp; AE312 &amp; AF312 &amp; AG312 &amp; AH312 &amp; AI312 &amp; AJ312 &amp; AK312 &amp; AL312 &amp;#REF! &amp;#REF! &amp; AM312 &amp; AN312 &amp; AO312 &amp; AP312 &amp; AQ312 &amp; AR312 &amp; AS312 &amp; AT312 &amp; AU312 &amp; AV312 &amp; AW312 &amp; AX312 &amp; AY312 &amp; AZ312 &amp; BA312 &amp; BB312 &amp; BC312 &amp; BD312 &amp; BE312)</f>
        <v>#REF!</v>
      </c>
      <c r="C312" s="21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</row>
    <row r="313" spans="2:89">
      <c r="B313" t="e">
        <f>(D313 &amp; E313 &amp; F313 &amp; G313 &amp; H313 &amp; I313 &amp; J313 &amp; K313 &amp; L313 &amp; M313 &amp; N313 &amp; O313 &amp; P313 &amp; Q313 &amp; R313 &amp; S313 &amp; T313 &amp; U313 &amp; V313 &amp; W313 &amp; X313 &amp; Y313 &amp; Z313 &amp; AA313 &amp; AB313 &amp; AC313 &amp; AD313 &amp; AE313 &amp; AF313 &amp; AG313 &amp; AH313 &amp; AI313 &amp; AJ313 &amp; AK313 &amp; AL313 &amp;#REF! &amp;#REF! &amp; AM313 &amp; AN313 &amp; AO313 &amp; AP313 &amp; AQ313 &amp; AR313 &amp; AS313 &amp; AT313 &amp; AU313 &amp; AV313 &amp; AW313 &amp; AX313 &amp; AY313 &amp; AZ313 &amp; BA313 &amp; BB313 &amp; BC313 &amp; BD313 &amp; BE313)</f>
        <v>#REF!</v>
      </c>
      <c r="C313" s="21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</row>
    <row r="314" spans="2:89">
      <c r="B314" t="e">
        <f>(D314 &amp; E314 &amp; F314 &amp; G314 &amp; H314 &amp; I314 &amp; J314 &amp; K314 &amp; L314 &amp; M314 &amp; N314 &amp; O314 &amp; P314 &amp; Q314 &amp; R314 &amp; S314 &amp; T314 &amp; U314 &amp; V314 &amp; W314 &amp; X314 &amp; Y314 &amp; Z314 &amp; AA314 &amp; AB314 &amp; AC314 &amp; AD314 &amp; AE314 &amp; AF314 &amp; AG314 &amp; AH314 &amp; AI314 &amp; AJ314 &amp; AK314 &amp; AL314 &amp;#REF! &amp;#REF! &amp; AM314 &amp; AN314 &amp; AO314 &amp; AP314 &amp; AQ314 &amp; AR314 &amp; AS314 &amp; AT314 &amp; AU314 &amp; AV314 &amp; AW314 &amp; AX314 &amp; AY314 &amp; AZ314 &amp; BA314 &amp; BB314 &amp; BC314 &amp; BD314 &amp; BE314)</f>
        <v>#REF!</v>
      </c>
      <c r="C314" s="21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</row>
    <row r="315" spans="2:89">
      <c r="B315" t="e">
        <f>(D315 &amp; E315 &amp; F315 &amp; G315 &amp; H315 &amp; I315 &amp; J315 &amp; K315 &amp; L315 &amp; M315 &amp; N315 &amp; O315 &amp; P315 &amp; Q315 &amp; R315 &amp; S315 &amp; T315 &amp; U315 &amp; V315 &amp; W315 &amp; X315 &amp; Y315 &amp; Z315 &amp; AA315 &amp; AB315 &amp; AC315 &amp; AD315 &amp; AE315 &amp; AF315 &amp; AG315 &amp; AH315 &amp; AI315 &amp; AJ315 &amp; AK315 &amp; AL315 &amp;#REF! &amp;#REF! &amp; AM315 &amp; AN315 &amp; AO315 &amp; AP315 &amp; AQ315 &amp; AR315 &amp; AS315 &amp; AT315 &amp; AU315 &amp; AV315 &amp; AW315 &amp; AX315 &amp; AY315 &amp; AZ315 &amp; BA315 &amp; BB315 &amp; BC315 &amp; BD315 &amp; BE315)</f>
        <v>#REF!</v>
      </c>
      <c r="C315" s="21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</row>
    <row r="316" spans="2:89">
      <c r="B316" t="e">
        <f>(D316 &amp; E316 &amp; F316 &amp; G316 &amp; H316 &amp; I316 &amp; J316 &amp; K316 &amp; L316 &amp; M316 &amp; N316 &amp; O316 &amp; P316 &amp; Q316 &amp; R316 &amp; S316 &amp; T316 &amp; U316 &amp; V316 &amp; W316 &amp; X316 &amp; Y316 &amp; Z316 &amp; AA316 &amp; AB316 &amp; AC316 &amp; AD316 &amp; AE316 &amp; AF316 &amp; AG316 &amp; AH316 &amp; AI316 &amp; AJ316 &amp; AK316 &amp; AL316 &amp;#REF! &amp;#REF! &amp; AM316 &amp; AN316 &amp; AO316 &amp; AP316 &amp; AQ316 &amp; AR316 &amp; AS316 &amp; AT316 &amp; AU316 &amp; AV316 &amp; AW316 &amp; AX316 &amp; AY316 &amp; AZ316 &amp; BA316 &amp; BB316 &amp; BC316 &amp; BD316 &amp; BE316)</f>
        <v>#REF!</v>
      </c>
      <c r="C316" s="21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</row>
    <row r="317" spans="2:89">
      <c r="B317" t="e">
        <f>(D317 &amp; E317 &amp; F317 &amp; G317 &amp; H317 &amp; I317 &amp; J317 &amp; K317 &amp; L317 &amp; M317 &amp; N317 &amp; O317 &amp; P317 &amp; Q317 &amp; R317 &amp; S317 &amp; T317 &amp; U317 &amp; V317 &amp; W317 &amp; X317 &amp; Y317 &amp; Z317 &amp; AA317 &amp; AB317 &amp; AC317 &amp; AD317 &amp; AE317 &amp; AF317 &amp; AG317 &amp; AH317 &amp; AI317 &amp; AJ317 &amp; AK317 &amp; AL317 &amp;#REF! &amp;#REF! &amp; AM317 &amp; AN317 &amp; AO317 &amp; AP317 &amp; AQ317 &amp; AR317 &amp; AS317 &amp; AT317 &amp; AU317 &amp; AV317 &amp; AW317 &amp; AX317 &amp; AY317 &amp; AZ317 &amp; BA317 &amp; BB317 &amp; BC317 &amp; BD317 &amp; BE317)</f>
        <v>#REF!</v>
      </c>
      <c r="C317" s="21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</row>
    <row r="318" spans="2:89">
      <c r="B318" t="e">
        <f>(D318 &amp; E318 &amp; F318 &amp; G318 &amp; H318 &amp; I318 &amp; J318 &amp; K318 &amp; L318 &amp; M318 &amp; N318 &amp; O318 &amp; P318 &amp; Q318 &amp; R318 &amp; S318 &amp; T318 &amp; U318 &amp; V318 &amp; W318 &amp; X318 &amp; Y318 &amp; Z318 &amp; AA318 &amp; AB318 &amp; AC318 &amp; AD318 &amp; AE318 &amp; AF318 &amp; AG318 &amp; AH318 &amp; AI318 &amp; AJ318 &amp; AK318 &amp; AL318 &amp;#REF! &amp;#REF! &amp; AM318 &amp; AN318 &amp; AO318 &amp; AP318 &amp; AQ318 &amp; AR318 &amp; AS318 &amp; AT318 &amp; AU318 &amp; AV318 &amp; AW318 &amp; AX318 &amp; AY318 &amp; AZ318 &amp; BA318 &amp; BB318 &amp; BC318 &amp; BD318 &amp; BE318)</f>
        <v>#REF!</v>
      </c>
      <c r="C318" s="21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</row>
    <row r="319" spans="2:89">
      <c r="B319" t="e">
        <f>(D319 &amp; E319 &amp; F319 &amp; G319 &amp; H319 &amp; I319 &amp; J319 &amp; K319 &amp; L319 &amp; M319 &amp; N319 &amp; O319 &amp; P319 &amp; Q319 &amp; R319 &amp; S319 &amp; T319 &amp; U319 &amp; V319 &amp; W319 &amp; X319 &amp; Y319 &amp; Z319 &amp; AA319 &amp; AB319 &amp; AC319 &amp; AD319 &amp; AE319 &amp; AF319 &amp; AG319 &amp; AH319 &amp; AI319 &amp; AJ319 &amp; AK319 &amp; AL319 &amp;#REF! &amp;#REF! &amp; AM319 &amp; AN319 &amp; AO319 &amp; AP319 &amp; AQ319 &amp; AR319 &amp; AS319 &amp; AT319 &amp; AU319 &amp; AV319 &amp; AW319 &amp; AX319 &amp; AY319 &amp; AZ319 &amp; BA319 &amp; BB319 &amp; BC319 &amp; BD319 &amp; BE319)</f>
        <v>#REF!</v>
      </c>
      <c r="C319" s="21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</row>
    <row r="320" spans="2:89">
      <c r="B320" t="e">
        <f>(D320 &amp; E320 &amp; F320 &amp; G320 &amp; H320 &amp; I320 &amp; J320 &amp; K320 &amp; L320 &amp; M320 &amp; N320 &amp; O320 &amp; P320 &amp; Q320 &amp; R320 &amp; S320 &amp; T320 &amp; U320 &amp; V320 &amp; W320 &amp; X320 &amp; Y320 &amp; Z320 &amp; AA320 &amp; AB320 &amp; AC320 &amp; AD320 &amp; AE320 &amp; AF320 &amp; AG320 &amp; AH320 &amp; AI320 &amp; AJ320 &amp; AK320 &amp; AL320 &amp;#REF! &amp;#REF! &amp; AM320 &amp; AN320 &amp; AO320 &amp; AP320 &amp; AQ320 &amp; AR320 &amp; AS320 &amp; AT320 &amp; AU320 &amp; AV320 &amp; AW320 &amp; AX320 &amp; AY320 &amp; AZ320 &amp; BA320 &amp; BB320 &amp; BC320 &amp; BD320 &amp; BE320)</f>
        <v>#REF!</v>
      </c>
      <c r="C320" s="21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</row>
    <row r="321" spans="2:89">
      <c r="B321" t="e">
        <f>(D321 &amp; E321 &amp; F321 &amp; G321 &amp; H321 &amp; I321 &amp; J321 &amp; K321 &amp; L321 &amp; M321 &amp; N321 &amp; O321 &amp; P321 &amp; Q321 &amp; R321 &amp; S321 &amp; T321 &amp; U321 &amp; V321 &amp; W321 &amp; X321 &amp; Y321 &amp; Z321 &amp; AA321 &amp; AB321 &amp; AC321 &amp; AD321 &amp; AE321 &amp; AF321 &amp; AG321 &amp; AH321 &amp; AI321 &amp; AJ321 &amp; AK321 &amp; AL321 &amp;#REF! &amp;#REF! &amp; AM321 &amp; AN321 &amp; AO321 &amp; AP321 &amp; AQ321 &amp; AR321 &amp; AS321 &amp; AT321 &amp; AU321 &amp; AV321 &amp; AW321 &amp; AX321 &amp; AY321 &amp; AZ321 &amp; BA321 &amp; BB321 &amp; BC321 &amp; BD321 &amp; BE321)</f>
        <v>#REF!</v>
      </c>
      <c r="C321" s="21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</row>
    <row r="322" spans="2:89">
      <c r="B322" t="e">
        <f>(D322 &amp; E322 &amp; F322 &amp; G322 &amp; H322 &amp; I322 &amp; J322 &amp; K322 &amp; L322 &amp; M322 &amp; N322 &amp; O322 &amp; P322 &amp; Q322 &amp; R322 &amp; S322 &amp; T322 &amp; U322 &amp; V322 &amp; W322 &amp; X322 &amp; Y322 &amp; Z322 &amp; AA322 &amp; AB322 &amp; AC322 &amp; AD322 &amp; AE322 &amp; AF322 &amp; AG322 &amp; AH322 &amp; AI322 &amp; AJ322 &amp; AK322 &amp; AL322 &amp;#REF! &amp;#REF! &amp; AM322 &amp; AN322 &amp; AO322 &amp; AP322 &amp; AQ322 &amp; AR322 &amp; AS322 &amp; AT322 &amp; AU322 &amp; AV322 &amp; AW322 &amp; AX322 &amp; AY322 &amp; AZ322 &amp; BA322 &amp; BB322 &amp; BC322 &amp; BD322 &amp; BE322)</f>
        <v>#REF!</v>
      </c>
      <c r="C322" s="21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</row>
    <row r="323" spans="2:89">
      <c r="B323" t="e">
        <f>(D323 &amp; E323 &amp; F323 &amp; G323 &amp; H323 &amp; I323 &amp; J323 &amp; K323 &amp; L323 &amp; M323 &amp; N323 &amp; O323 &amp; P323 &amp; Q323 &amp; R323 &amp; S323 &amp; T323 &amp; U323 &amp; V323 &amp; W323 &amp; X323 &amp; Y323 &amp; Z323 &amp; AA323 &amp; AB323 &amp; AC323 &amp; AD323 &amp; AE323 &amp; AF323 &amp; AG323 &amp; AH323 &amp; AI323 &amp; AJ323 &amp; AK323 &amp; AL323 &amp;#REF! &amp;#REF! &amp; AM323 &amp; AN323 &amp; AO323 &amp; AP323 &amp; AQ323 &amp; AR323 &amp; AS323 &amp; AT323 &amp; AU323 &amp; AV323 &amp; AW323 &amp; AX323 &amp; AY323 &amp; AZ323 &amp; BA323 &amp; BB323 &amp; BC323 &amp; BD323 &amp; BE323)</f>
        <v>#REF!</v>
      </c>
      <c r="C323" s="21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</row>
    <row r="324" spans="2:89">
      <c r="B324" t="e">
        <f>(D324 &amp; E324 &amp; F324 &amp; G324 &amp; H324 &amp; I324 &amp; J324 &amp; K324 &amp; L324 &amp; M324 &amp; N324 &amp; O324 &amp; P324 &amp; Q324 &amp; R324 &amp; S324 &amp; T324 &amp; U324 &amp; V324 &amp; W324 &amp; X324 &amp; Y324 &amp; Z324 &amp; AA324 &amp; AB324 &amp; AC324 &amp; AD324 &amp; AE324 &amp; AF324 &amp; AG324 &amp; AH324 &amp; AI324 &amp; AJ324 &amp; AK324 &amp; AL324 &amp;#REF! &amp;#REF! &amp; AM324 &amp; AN324 &amp; AO324 &amp; AP324 &amp; AQ324 &amp; AR324 &amp; AS324 &amp; AT324 &amp; AU324 &amp; AV324 &amp; AW324 &amp; AX324 &amp; AY324 &amp; AZ324 &amp; BA324 &amp; BB324 &amp; BC324 &amp; BD324 &amp; BE324)</f>
        <v>#REF!</v>
      </c>
      <c r="C324" s="21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</row>
    <row r="325" spans="2:89">
      <c r="B325" t="e">
        <f>(D325 &amp; E325 &amp; F325 &amp; G325 &amp; H325 &amp; I325 &amp; J325 &amp; K325 &amp; L325 &amp; M325 &amp; N325 &amp; O325 &amp; P325 &amp; Q325 &amp; R325 &amp; S325 &amp; T325 &amp; U325 &amp; V325 &amp; W325 &amp; X325 &amp; Y325 &amp; Z325 &amp; AA325 &amp; AB325 &amp; AC325 &amp; AD325 &amp; AE325 &amp; AF325 &amp; AG325 &amp; AH325 &amp; AI325 &amp; AJ325 &amp; AK325 &amp; AL325 &amp;#REF! &amp;#REF! &amp; AM325 &amp; AN325 &amp; AO325 &amp; AP325 &amp; AQ325 &amp; AR325 &amp; AS325 &amp; AT325 &amp; AU325 &amp; AV325 &amp; AW325 &amp; AX325 &amp; AY325 &amp; AZ325 &amp; BA325 &amp; BB325 &amp; BC325 &amp; BD325 &amp; BE325)</f>
        <v>#REF!</v>
      </c>
      <c r="C325" s="21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</row>
    <row r="326" spans="2:89">
      <c r="B326" t="e">
        <f>(D326 &amp; E326 &amp; F326 &amp; G326 &amp; H326 &amp; I326 &amp; J326 &amp; K326 &amp; L326 &amp; M326 &amp; N326 &amp; O326 &amp; P326 &amp; Q326 &amp; R326 &amp; S326 &amp; T326 &amp; U326 &amp; V326 &amp; W326 &amp; X326 &amp; Y326 &amp; Z326 &amp; AA326 &amp; AB326 &amp; AC326 &amp; AD326 &amp; AE326 &amp; AF326 &amp; AG326 &amp; AH326 &amp; AI326 &amp; AJ326 &amp; AK326 &amp; AL326 &amp;#REF! &amp;#REF! &amp; AM326 &amp; AN326 &amp; AO326 &amp; AP326 &amp; AQ326 &amp; AR326 &amp; AS326 &amp; AT326 &amp; AU326 &amp; AV326 &amp; AW326 &amp; AX326 &amp; AY326 &amp; AZ326 &amp; BA326 &amp; BB326 &amp; BC326 &amp; BD326 &amp; BE326)</f>
        <v>#REF!</v>
      </c>
      <c r="C326" s="21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</row>
    <row r="327" spans="2:89">
      <c r="B327" t="e">
        <f>(D327 &amp; E327 &amp; F327 &amp; G327 &amp; H327 &amp; I327 &amp; J327 &amp; K327 &amp; L327 &amp; M327 &amp; N327 &amp; O327 &amp; P327 &amp; Q327 &amp; R327 &amp; S327 &amp; T327 &amp; U327 &amp; V327 &amp; W327 &amp; X327 &amp; Y327 &amp; Z327 &amp; AA327 &amp; AB327 &amp; AC327 &amp; AD327 &amp; AE327 &amp; AF327 &amp; AG327 &amp; AH327 &amp; AI327 &amp; AJ327 &amp; AK327 &amp; AL327 &amp;#REF! &amp;#REF! &amp; AM327 &amp; AN327 &amp; AO327 &amp; AP327 &amp; AQ327 &amp; AR327 &amp; AS327 &amp; AT327 &amp; AU327 &amp; AV327 &amp; AW327 &amp; AX327 &amp; AY327 &amp; AZ327 &amp; BA327 &amp; BB327 &amp; BC327 &amp; BD327 &amp; BE327)</f>
        <v>#REF!</v>
      </c>
      <c r="C327" s="21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</row>
    <row r="328" spans="2:89">
      <c r="B328" t="e">
        <f>(D328 &amp; E328 &amp; F328 &amp; G328 &amp; H328 &amp; I328 &amp; J328 &amp; K328 &amp; L328 &amp; M328 &amp; N328 &amp; O328 &amp; P328 &amp; Q328 &amp; R328 &amp; S328 &amp; T328 &amp; U328 &amp; V328 &amp; W328 &amp; X328 &amp; Y328 &amp; Z328 &amp; AA328 &amp; AB328 &amp; AC328 &amp; AD328 &amp; AE328 &amp; AF328 &amp; AG328 &amp; AH328 &amp; AI328 &amp; AJ328 &amp; AK328 &amp; AL328 &amp;#REF! &amp;#REF! &amp; AM328 &amp; AN328 &amp; AO328 &amp; AP328 &amp; AQ328 &amp; AR328 &amp; AS328 &amp; AT328 &amp; AU328 &amp; AV328 &amp; AW328 &amp; AX328 &amp; AY328 &amp; AZ328 &amp; BA328 &amp; BB328 &amp; BC328 &amp; BD328 &amp; BE328)</f>
        <v>#REF!</v>
      </c>
      <c r="C328" s="21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</row>
    <row r="329" spans="2:89">
      <c r="B329" t="e">
        <f>(D329 &amp; E329 &amp; F329 &amp; G329 &amp; H329 &amp; I329 &amp; J329 &amp; K329 &amp; L329 &amp; M329 &amp; N329 &amp; O329 &amp; P329 &amp; Q329 &amp; R329 &amp; S329 &amp; T329 &amp; U329 &amp; V329 &amp; W329 &amp; X329 &amp; Y329 &amp; Z329 &amp; AA329 &amp; AB329 &amp; AC329 &amp; AD329 &amp; AE329 &amp; AF329 &amp; AG329 &amp; AH329 &amp; AI329 &amp; AJ329 &amp; AK329 &amp; AL329 &amp;#REF! &amp;#REF! &amp; AM329 &amp; AN329 &amp; AO329 &amp; AP329 &amp; AQ329 &amp; AR329 &amp; AS329 &amp; AT329 &amp; AU329 &amp; AV329 &amp; AW329 &amp; AX329 &amp; AY329 &amp; AZ329 &amp; BA329 &amp; BB329 &amp; BC329 &amp; BD329 &amp; BE329)</f>
        <v>#REF!</v>
      </c>
      <c r="C329" s="21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</row>
    <row r="330" spans="2:89">
      <c r="B330" t="e">
        <f>(D330 &amp; E330 &amp; F330 &amp; G330 &amp; H330 &amp; I330 &amp; J330 &amp; K330 &amp; L330 &amp; M330 &amp; N330 &amp; O330 &amp; P330 &amp; Q330 &amp; R330 &amp; S330 &amp; T330 &amp; U330 &amp; V330 &amp; W330 &amp; X330 &amp; Y330 &amp; Z330 &amp; AA330 &amp; AB330 &amp; AC330 &amp; AD330 &amp; AE330 &amp; AF330 &amp; AG330 &amp; AH330 &amp; AI330 &amp; AJ330 &amp; AK330 &amp; AL330 &amp;#REF! &amp;#REF! &amp; AM330 &amp; AN330 &amp; AO330 &amp; AP330 &amp; AQ330 &amp; AR330 &amp; AS330 &amp; AT330 &amp; AU330 &amp; AV330 &amp; AW330 &amp; AX330 &amp; AY330 &amp; AZ330 &amp; BA330 &amp; BB330 &amp; BC330 &amp; BD330 &amp; BE330)</f>
        <v>#REF!</v>
      </c>
      <c r="C330" s="21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</row>
    <row r="331" spans="2:89">
      <c r="B331" t="e">
        <f>(D331 &amp; E331 &amp; F331 &amp; G331 &amp; H331 &amp; I331 &amp; J331 &amp; K331 &amp; L331 &amp; M331 &amp; N331 &amp; O331 &amp; P331 &amp; Q331 &amp; R331 &amp; S331 &amp; T331 &amp; U331 &amp; V331 &amp; W331 &amp; X331 &amp; Y331 &amp; Z331 &amp; AA331 &amp; AB331 &amp; AC331 &amp; AD331 &amp; AE331 &amp; AF331 &amp; AG331 &amp; AH331 &amp; AI331 &amp; AJ331 &amp; AK331 &amp; AL331 &amp;#REF! &amp;#REF! &amp; AM331 &amp; AN331 &amp; AO331 &amp; AP331 &amp; AQ331 &amp; AR331 &amp; AS331 &amp; AT331 &amp; AU331 &amp; AV331 &amp; AW331 &amp; AX331 &amp; AY331 &amp; AZ331 &amp; BA331 &amp; BB331 &amp; BC331 &amp; BD331 &amp; BE331)</f>
        <v>#REF!</v>
      </c>
      <c r="C331" s="21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</row>
    <row r="332" spans="2:89">
      <c r="B332" t="e">
        <f>(D332 &amp; E332 &amp; F332 &amp; G332 &amp; H332 &amp; I332 &amp; J332 &amp; K332 &amp; L332 &amp; M332 &amp; N332 &amp; O332 &amp; P332 &amp; Q332 &amp; R332 &amp; S332 &amp; T332 &amp; U332 &amp; V332 &amp; W332 &amp; X332 &amp; Y332 &amp; Z332 &amp; AA332 &amp; AB332 &amp; AC332 &amp; AD332 &amp; AE332 &amp; AF332 &amp; AG332 &amp; AH332 &amp; AI332 &amp; AJ332 &amp; AK332 &amp; AL332 &amp;#REF! &amp;#REF! &amp; AM332 &amp; AN332 &amp; AO332 &amp; AP332 &amp; AQ332 &amp; AR332 &amp; AS332 &amp; AT332 &amp; AU332 &amp; AV332 &amp; AW332 &amp; AX332 &amp; AY332 &amp; AZ332 &amp; BA332 &amp; BB332 &amp; BC332 &amp; BD332 &amp; BE332)</f>
        <v>#REF!</v>
      </c>
      <c r="C332" s="21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</row>
    <row r="333" spans="2:89">
      <c r="B333" t="e">
        <f>(D333 &amp; E333 &amp; F333 &amp; G333 &amp; H333 &amp; I333 &amp; J333 &amp; K333 &amp; L333 &amp; M333 &amp; N333 &amp; O333 &amp; P333 &amp; Q333 &amp; R333 &amp; S333 &amp; T333 &amp; U333 &amp; V333 &amp; W333 &amp; X333 &amp; Y333 &amp; Z333 &amp; AA333 &amp; AB333 &amp; AC333 &amp; AD333 &amp; AE333 &amp; AF333 &amp; AG333 &amp; AH333 &amp; AI333 &amp; AJ333 &amp; AK333 &amp; AL333 &amp;#REF! &amp;#REF! &amp; AM333 &amp; AN333 &amp; AO333 &amp; AP333 &amp; AQ333 &amp; AR333 &amp; AS333 &amp; AT333 &amp; AU333 &amp; AV333 &amp; AW333 &amp; AX333 &amp; AY333 &amp; AZ333 &amp; BA333 &amp; BB333 &amp; BC333 &amp; BD333 &amp; BE333)</f>
        <v>#REF!</v>
      </c>
      <c r="C333" s="21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</row>
    <row r="334" spans="2:89">
      <c r="B334" t="e">
        <f>(D334 &amp; E334 &amp; F334 &amp; G334 &amp; H334 &amp; I334 &amp; J334 &amp; K334 &amp; L334 &amp; M334 &amp; N334 &amp; O334 &amp; P334 &amp; Q334 &amp; R334 &amp; S334 &amp; T334 &amp; U334 &amp; V334 &amp; W334 &amp; X334 &amp; Y334 &amp; Z334 &amp; AA334 &amp; AB334 &amp; AC334 &amp; AD334 &amp; AE334 &amp; AF334 &amp; AG334 &amp; AH334 &amp; AI334 &amp; AJ334 &amp; AK334 &amp; AL334 &amp;#REF! &amp;#REF! &amp; AM334 &amp; AN334 &amp; AO334 &amp; AP334 &amp; AQ334 &amp; AR334 &amp; AS334 &amp; AT334 &amp; AU334 &amp; AV334 &amp; AW334 &amp; AX334 &amp; AY334 &amp; AZ334 &amp; BA334 &amp; BB334 &amp; BC334 &amp; BD334 &amp; BE334)</f>
        <v>#REF!</v>
      </c>
      <c r="C334" s="21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</row>
    <row r="335" spans="2:89">
      <c r="B335" t="e">
        <f>(D335 &amp; E335 &amp; F335 &amp; G335 &amp; H335 &amp; I335 &amp; J335 &amp; K335 &amp; L335 &amp; M335 &amp; N335 &amp; O335 &amp; P335 &amp; Q335 &amp; R335 &amp; S335 &amp; T335 &amp; U335 &amp; V335 &amp; W335 &amp; X335 &amp; Y335 &amp; Z335 &amp; AA335 &amp; AB335 &amp; AC335 &amp; AD335 &amp; AE335 &amp; AF335 &amp; AG335 &amp; AH335 &amp; AI335 &amp; AJ335 &amp; AK335 &amp; AL335 &amp;#REF! &amp;#REF! &amp; AM335 &amp; AN335 &amp; AO335 &amp; AP335 &amp; AQ335 &amp; AR335 &amp; AS335 &amp; AT335 &amp; AU335 &amp; AV335 &amp; AW335 &amp; AX335 &amp; AY335 &amp; AZ335 &amp; BA335 &amp; BB335 &amp; BC335 &amp; BD335 &amp; BE335)</f>
        <v>#REF!</v>
      </c>
      <c r="C335" s="21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</row>
    <row r="336" spans="2:89">
      <c r="B336" t="e">
        <f>(D336 &amp; E336 &amp; F336 &amp; G336 &amp; H336 &amp; I336 &amp; J336 &amp; K336 &amp; L336 &amp; M336 &amp; N336 &amp; O336 &amp; P336 &amp; Q336 &amp; R336 &amp; S336 &amp; T336 &amp; U336 &amp; V336 &amp; W336 &amp; X336 &amp; Y336 &amp; Z336 &amp; AA336 &amp; AB336 &amp; AC336 &amp; AD336 &amp; AE336 &amp; AF336 &amp; AG336 &amp; AH336 &amp; AI336 &amp; AJ336 &amp; AK336 &amp; AL336 &amp;#REF! &amp;#REF! &amp; AM336 &amp; AN336 &amp; AO336 &amp; AP336 &amp; AQ336 &amp; AR336 &amp; AS336 &amp; AT336 &amp; AU336 &amp; AV336 &amp; AW336 &amp; AX336 &amp; AY336 &amp; AZ336 &amp; BA336 &amp; BB336 &amp; BC336 &amp; BD336 &amp; BE336)</f>
        <v>#REF!</v>
      </c>
      <c r="C336" s="21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</row>
    <row r="337" spans="2:89">
      <c r="B337" t="e">
        <f>(D337 &amp; E337 &amp; F337 &amp; G337 &amp; H337 &amp; I337 &amp; J337 &amp; K337 &amp; L337 &amp; M337 &amp; N337 &amp; O337 &amp; P337 &amp; Q337 &amp; R337 &amp; S337 &amp; T337 &amp; U337 &amp; V337 &amp; W337 &amp; X337 &amp; Y337 &amp; Z337 &amp; AA337 &amp; AB337 &amp; AC337 &amp; AD337 &amp; AE337 &amp; AF337 &amp; AG337 &amp; AH337 &amp; AI337 &amp; AJ337 &amp; AK337 &amp; AL337 &amp;#REF! &amp;#REF! &amp; AM337 &amp; AN337 &amp; AO337 &amp; AP337 &amp; AQ337 &amp; AR337 &amp; AS337 &amp; AT337 &amp; AU337 &amp; AV337 &amp; AW337 &amp; AX337 &amp; AY337 &amp; AZ337 &amp; BA337 &amp; BB337 &amp; BC337 &amp; BD337 &amp; BE337)</f>
        <v>#REF!</v>
      </c>
      <c r="C337" s="21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</row>
    <row r="338" spans="2:89">
      <c r="B338" t="e">
        <f>(D338 &amp; E338 &amp; F338 &amp; G338 &amp; H338 &amp; I338 &amp; J338 &amp; K338 &amp; L338 &amp; M338 &amp; N338 &amp; O338 &amp; P338 &amp; Q338 &amp; R338 &amp; S338 &amp; T338 &amp; U338 &amp; V338 &amp; W338 &amp; X338 &amp; Y338 &amp; Z338 &amp; AA338 &amp; AB338 &amp; AC338 &amp; AD338 &amp; AE338 &amp; AF338 &amp; AG338 &amp; AH338 &amp; AI338 &amp; AJ338 &amp; AK338 &amp; AL338 &amp;#REF! &amp;#REF! &amp; AM338 &amp; AN338 &amp; AO338 &amp; AP338 &amp; AQ338 &amp; AR338 &amp; AS338 &amp; AT338 &amp; AU338 &amp; AV338 &amp; AW338 &amp; AX338 &amp; AY338 &amp; AZ338 &amp; BA338 &amp; BB338 &amp; BC338 &amp; BD338 &amp; BE338)</f>
        <v>#REF!</v>
      </c>
      <c r="C338" s="21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</row>
    <row r="339" spans="2:89">
      <c r="B339" t="e">
        <f>(D339 &amp; E339 &amp; F339 &amp; G339 &amp; H339 &amp; I339 &amp; J339 &amp; K339 &amp; L339 &amp; M339 &amp; N339 &amp; O339 &amp; P339 &amp; Q339 &amp; R339 &amp; S339 &amp; T339 &amp; U339 &amp; V339 &amp; W339 &amp; X339 &amp; Y339 &amp; Z339 &amp; AA339 &amp; AB339 &amp; AC339 &amp; AD339 &amp; AE339 &amp; AF339 &amp; AG339 &amp; AH339 &amp; AI339 &amp; AJ339 &amp; AK339 &amp; AL339 &amp;#REF! &amp;#REF! &amp; AM339 &amp; AN339 &amp; AO339 &amp; AP339 &amp; AQ339 &amp; AR339 &amp; AS339 &amp; AT339 &amp; AU339 &amp; AV339 &amp; AW339 &amp; AX339 &amp; AY339 &amp; AZ339 &amp; BA339 &amp; BB339 &amp; BC339 &amp; BD339 &amp; BE339)</f>
        <v>#REF!</v>
      </c>
      <c r="C339" s="21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</row>
    <row r="340" spans="2:89">
      <c r="B340" t="e">
        <f>(D340 &amp; E340 &amp; F340 &amp; G340 &amp; H340 &amp; I340 &amp; J340 &amp; K340 &amp; L340 &amp; M340 &amp; N340 &amp; O340 &amp; P340 &amp; Q340 &amp; R340 &amp; S340 &amp; T340 &amp; U340 &amp; V340 &amp; W340 &amp; X340 &amp; Y340 &amp; Z340 &amp; AA340 &amp; AB340 &amp; AC340 &amp; AD340 &amp; AE340 &amp; AF340 &amp; AG340 &amp; AH340 &amp; AI340 &amp; AJ340 &amp; AK340 &amp; AL340 &amp;#REF! &amp;#REF! &amp; AM340 &amp; AN340 &amp; AO340 &amp; AP340 &amp; AQ340 &amp; AR340 &amp; AS340 &amp; AT340 &amp; AU340 &amp; AV340 &amp; AW340 &amp; AX340 &amp; AY340 &amp; AZ340 &amp; BA340 &amp; BB340 &amp; BC340 &amp; BD340 &amp; BE340)</f>
        <v>#REF!</v>
      </c>
      <c r="C340" s="21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</row>
    <row r="341" spans="2:89">
      <c r="B341" t="e">
        <f>(D341 &amp; E341 &amp; F341 &amp; G341 &amp; H341 &amp; I341 &amp; J341 &amp; K341 &amp; L341 &amp; M341 &amp; N341 &amp; O341 &amp; P341 &amp; Q341 &amp; R341 &amp; S341 &amp; T341 &amp; U341 &amp; V341 &amp; W341 &amp; X341 &amp; Y341 &amp; Z341 &amp; AA341 &amp; AB341 &amp; AC341 &amp; AD341 &amp; AE341 &amp; AF341 &amp; AG341 &amp; AH341 &amp; AI341 &amp; AJ341 &amp; AK341 &amp; AL341 &amp;#REF! &amp;#REF! &amp; AM341 &amp; AN341 &amp; AO341 &amp; AP341 &amp; AQ341 &amp; AR341 &amp; AS341 &amp; AT341 &amp; AU341 &amp; AV341 &amp; AW341 &amp; AX341 &amp; AY341 &amp; AZ341 &amp; BA341 &amp; BB341 &amp; BC341 &amp; BD341 &amp; BE341)</f>
        <v>#REF!</v>
      </c>
      <c r="C341" s="21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</row>
    <row r="342" spans="2:89">
      <c r="B342" t="e">
        <f>(D342 &amp; E342 &amp; F342 &amp; G342 &amp; H342 &amp; I342 &amp; J342 &amp; K342 &amp; L342 &amp; M342 &amp; N342 &amp; O342 &amp; P342 &amp; Q342 &amp; R342 &amp; S342 &amp; T342 &amp; U342 &amp; V342 &amp; W342 &amp; X342 &amp; Y342 &amp; Z342 &amp; AA342 &amp; AB342 &amp; AC342 &amp; AD342 &amp; AE342 &amp; AF342 &amp; AG342 &amp; AH342 &amp; AI342 &amp; AJ342 &amp; AK342 &amp; AL342 &amp;#REF! &amp;#REF! &amp; AM342 &amp; AN342 &amp; AO342 &amp; AP342 &amp; AQ342 &amp; AR342 &amp; AS342 &amp; AT342 &amp; AU342 &amp; AV342 &amp; AW342 &amp; AX342 &amp; AY342 &amp; AZ342 &amp; BA342 &amp; BB342 &amp; BC342 &amp; BD342 &amp; BE342)</f>
        <v>#REF!</v>
      </c>
      <c r="C342" s="21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</row>
    <row r="343" spans="2:89">
      <c r="B343" t="e">
        <f>(D343 &amp; E343 &amp; F343 &amp; G343 &amp; H343 &amp; I343 &amp; J343 &amp; K343 &amp; L343 &amp; M343 &amp; N343 &amp; O343 &amp; P343 &amp; Q343 &amp; R343 &amp; S343 &amp; T343 &amp; U343 &amp; V343 &amp; W343 &amp; X343 &amp; Y343 &amp; Z343 &amp; AA343 &amp; AB343 &amp; AC343 &amp; AD343 &amp; AE343 &amp; AF343 &amp; AG343 &amp; AH343 &amp; AI343 &amp; AJ343 &amp; AK343 &amp; AL343 &amp;#REF! &amp;#REF! &amp; AM343 &amp; AN343 &amp; AO343 &amp; AP343 &amp; AQ343 &amp; AR343 &amp; AS343 &amp; AT343 &amp; AU343 &amp; AV343 &amp; AW343 &amp; AX343 &amp; AY343 &amp; AZ343 &amp; BA343 &amp; BB343 &amp; BC343 &amp; BD343 &amp; BE343)</f>
        <v>#REF!</v>
      </c>
      <c r="C343" s="21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</row>
    <row r="344" spans="2:89">
      <c r="B344" t="e">
        <f>(D344 &amp; E344 &amp; F344 &amp; G344 &amp; H344 &amp; I344 &amp; J344 &amp; K344 &amp; L344 &amp; M344 &amp; N344 &amp; O344 &amp; P344 &amp; Q344 &amp; R344 &amp; S344 &amp; T344 &amp; U344 &amp; V344 &amp; W344 &amp; X344 &amp; Y344 &amp; Z344 &amp; AA344 &amp; AB344 &amp; AC344 &amp; AD344 &amp; AE344 &amp; AF344 &amp; AG344 &amp; AH344 &amp; AI344 &amp; AJ344 &amp; AK344 &amp; AL344 &amp;#REF! &amp;#REF! &amp; AM344 &amp; AN344 &amp; AO344 &amp; AP344 &amp; AQ344 &amp; AR344 &amp; AS344 &amp; AT344 &amp; AU344 &amp; AV344 &amp; AW344 &amp; AX344 &amp; AY344 &amp; AZ344 &amp; BA344 &amp; BB344 &amp; BC344 &amp; BD344 &amp; BE344)</f>
        <v>#REF!</v>
      </c>
      <c r="C344" s="21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</row>
    <row r="345" spans="2:89">
      <c r="B345" t="e">
        <f>(D345 &amp; E345 &amp; F345 &amp; G345 &amp; H345 &amp; I345 &amp; J345 &amp; K345 &amp; L345 &amp; M345 &amp; N345 &amp; O345 &amp; P345 &amp; Q345 &amp; R345 &amp; S345 &amp; T345 &amp; U345 &amp; V345 &amp; W345 &amp; X345 &amp; Y345 &amp; Z345 &amp; AA345 &amp; AB345 &amp; AC345 &amp; AD345 &amp; AE345 &amp; AF345 &amp; AG345 &amp; AH345 &amp; AI345 &amp; AJ345 &amp; AK345 &amp; AL345 &amp;#REF! &amp;#REF! &amp; AM345 &amp; AN345 &amp; AO345 &amp; AP345 &amp; AQ345 &amp; AR345 &amp; AS345 &amp; AT345 &amp; AU345 &amp; AV345 &amp; AW345 &amp; AX345 &amp; AY345 &amp; AZ345 &amp; BA345 &amp; BB345 &amp; BC345 &amp; BD345 &amp; BE345)</f>
        <v>#REF!</v>
      </c>
      <c r="C345" s="21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</row>
    <row r="346" spans="2:89">
      <c r="B346" t="e">
        <f>(D346 &amp; E346 &amp; F346 &amp; G346 &amp; H346 &amp; I346 &amp; J346 &amp; K346 &amp; L346 &amp; M346 &amp; N346 &amp; O346 &amp; P346 &amp; Q346 &amp; R346 &amp; S346 &amp; T346 &amp; U346 &amp; V346 &amp; W346 &amp; X346 &amp; Y346 &amp; Z346 &amp; AA346 &amp; AB346 &amp; AC346 &amp; AD346 &amp; AE346 &amp; AF346 &amp; AG346 &amp; AH346 &amp; AI346 &amp; AJ346 &amp; AK346 &amp; AL346 &amp;#REF! &amp;#REF! &amp; AM346 &amp; AN346 &amp; AO346 &amp; AP346 &amp; AQ346 &amp; AR346 &amp; AS346 &amp; AT346 &amp; AU346 &amp; AV346 &amp; AW346 &amp; AX346 &amp; AY346 &amp; AZ346 &amp; BA346 &amp; BB346 &amp; BC346 &amp; BD346 &amp; BE346)</f>
        <v>#REF!</v>
      </c>
      <c r="C346" s="21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</row>
    <row r="347" spans="2:89">
      <c r="B347" t="e">
        <f>(D347 &amp; E347 &amp; F347 &amp; G347 &amp; H347 &amp; I347 &amp; J347 &amp; K347 &amp; L347 &amp; M347 &amp; N347 &amp; O347 &amp; P347 &amp; Q347 &amp; R347 &amp; S347 &amp; T347 &amp; U347 &amp; V347 &amp; W347 &amp; X347 &amp; Y347 &amp; Z347 &amp; AA347 &amp; AB347 &amp; AC347 &amp; AD347 &amp; AE347 &amp; AF347 &amp; AG347 &amp; AH347 &amp; AI347 &amp; AJ347 &amp; AK347 &amp; AL347 &amp;#REF! &amp;#REF! &amp; AM347 &amp; AN347 &amp; AO347 &amp; AP347 &amp; AQ347 &amp; AR347 &amp; AS347 &amp; AT347 &amp; AU347 &amp; AV347 &amp; AW347 &amp; AX347 &amp; AY347 &amp; AZ347 &amp; BA347 &amp; BB347 &amp; BC347 &amp; BD347 &amp; BE347)</f>
        <v>#REF!</v>
      </c>
      <c r="C347" s="21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</row>
    <row r="348" spans="2:89">
      <c r="B348" t="e">
        <f>(D348 &amp; E348 &amp; F348 &amp; G348 &amp; H348 &amp; I348 &amp; J348 &amp; K348 &amp; L348 &amp; M348 &amp; N348 &amp; O348 &amp; P348 &amp; Q348 &amp; R348 &amp; S348 &amp; T348 &amp; U348 &amp; V348 &amp; W348 &amp; X348 &amp; Y348 &amp; Z348 &amp; AA348 &amp; AB348 &amp; AC348 &amp; AD348 &amp; AE348 &amp; AF348 &amp; AG348 &amp; AH348 &amp; AI348 &amp; AJ348 &amp; AK348 &amp; AL348 &amp;#REF! &amp;#REF! &amp; AM348 &amp; AN348 &amp; AO348 &amp; AP348 &amp; AQ348 &amp; AR348 &amp; AS348 &amp; AT348 &amp; AU348 &amp; AV348 &amp; AW348 &amp; AX348 &amp; AY348 &amp; AZ348 &amp; BA348 &amp; BB348 &amp; BC348 &amp; BD348 &amp; BE348)</f>
        <v>#REF!</v>
      </c>
      <c r="C348" s="21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</row>
    <row r="349" spans="2:89">
      <c r="B349" t="e">
        <f>(D349 &amp; E349 &amp; F349 &amp; G349 &amp; H349 &amp; I349 &amp; J349 &amp; K349 &amp; L349 &amp; M349 &amp; N349 &amp; O349 &amp; P349 &amp; Q349 &amp; R349 &amp; S349 &amp; T349 &amp; U349 &amp; V349 &amp; W349 &amp; X349 &amp; Y349 &amp; Z349 &amp; AA349 &amp; AB349 &amp; AC349 &amp; AD349 &amp; AE349 &amp; AF349 &amp; AG349 &amp; AH349 &amp; AI349 &amp; AJ349 &amp; AK349 &amp; AL349 &amp;#REF! &amp;#REF! &amp; AM349 &amp; AN349 &amp; AO349 &amp; AP349 &amp; AQ349 &amp; AR349 &amp; AS349 &amp; AT349 &amp; AU349 &amp; AV349 &amp; AW349 &amp; AX349 &amp; AY349 &amp; AZ349 &amp; BA349 &amp; BB349 &amp; BC349 &amp; BD349 &amp; BE349)</f>
        <v>#REF!</v>
      </c>
      <c r="C349" s="21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</row>
    <row r="350" spans="2:89">
      <c r="B350" t="e">
        <f>(D350 &amp; E350 &amp; F350 &amp; G350 &amp; H350 &amp; I350 &amp; J350 &amp; K350 &amp; L350 &amp; M350 &amp; N350 &amp; O350 &amp; P350 &amp; Q350 &amp; R350 &amp; S350 &amp; T350 &amp; U350 &amp; V350 &amp; W350 &amp; X350 &amp; Y350 &amp; Z350 &amp; AA350 &amp; AB350 &amp; AC350 &amp; AD350 &amp; AE350 &amp; AF350 &amp; AG350 &amp; AH350 &amp; AI350 &amp; AJ350 &amp; AK350 &amp; AL350 &amp;#REF! &amp;#REF! &amp; AM350 &amp; AN350 &amp; AO350 &amp; AP350 &amp; AQ350 &amp; AR350 &amp; AS350 &amp; AT350 &amp; AU350 &amp; AV350 &amp; AW350 &amp; AX350 &amp; AY350 &amp; AZ350 &amp; BA350 &amp; BB350 &amp; BC350 &amp; BD350 &amp; BE350)</f>
        <v>#REF!</v>
      </c>
      <c r="C350" s="21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</row>
    <row r="351" spans="2:89">
      <c r="B351" t="e">
        <f>(D351 &amp; E351 &amp; F351 &amp; G351 &amp; H351 &amp; I351 &amp; J351 &amp; K351 &amp; L351 &amp; M351 &amp; N351 &amp; O351 &amp; P351 &amp; Q351 &amp; R351 &amp; S351 &amp; T351 &amp; U351 &amp; V351 &amp; W351 &amp; X351 &amp; Y351 &amp; Z351 &amp; AA351 &amp; AB351 &amp; AC351 &amp; AD351 &amp; AE351 &amp; AF351 &amp; AG351 &amp; AH351 &amp; AI351 &amp; AJ351 &amp; AK351 &amp; AL351 &amp;#REF! &amp;#REF! &amp; AM351 &amp; AN351 &amp; AO351 &amp; AP351 &amp; AQ351 &amp; AR351 &amp; AS351 &amp; AT351 &amp; AU351 &amp; AV351 &amp; AW351 &amp; AX351 &amp; AY351 &amp; AZ351 &amp; BA351 &amp; BB351 &amp; BC351 &amp; BD351 &amp; BE351)</f>
        <v>#REF!</v>
      </c>
      <c r="C351" s="21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</row>
    <row r="352" spans="2:89">
      <c r="B352" t="e">
        <f>(D352 &amp; E352 &amp; F352 &amp; G352 &amp; H352 &amp; I352 &amp; J352 &amp; K352 &amp; L352 &amp; M352 &amp; N352 &amp; O352 &amp; P352 &amp; Q352 &amp; R352 &amp; S352 &amp; T352 &amp; U352 &amp; V352 &amp; W352 &amp; X352 &amp; Y352 &amp; Z352 &amp; AA352 &amp; AB352 &amp; AC352 &amp; AD352 &amp; AE352 &amp; AF352 &amp; AG352 &amp; AH352 &amp; AI352 &amp; AJ352 &amp; AK352 &amp; AL352 &amp;#REF! &amp;#REF! &amp; AM352 &amp; AN352 &amp; AO352 &amp; AP352 &amp; AQ352 &amp; AR352 &amp; AS352 &amp; AT352 &amp; AU352 &amp; AV352 &amp; AW352 &amp; AX352 &amp; AY352 &amp; AZ352 &amp; BA352 &amp; BB352 &amp; BC352 &amp; BD352 &amp; BE352)</f>
        <v>#REF!</v>
      </c>
      <c r="C352" s="21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</row>
    <row r="353" spans="2:89">
      <c r="B353" t="e">
        <f>(D353 &amp; E353 &amp; F353 &amp; G353 &amp; H353 &amp; I353 &amp; J353 &amp; K353 &amp; L353 &amp; M353 &amp; N353 &amp; O353 &amp; P353 &amp; Q353 &amp; R353 &amp; S353 &amp; T353 &amp; U353 &amp; V353 &amp; W353 &amp; X353 &amp; Y353 &amp; Z353 &amp; AA353 &amp; AB353 &amp; AC353 &amp; AD353 &amp; AE353 &amp; AF353 &amp; AG353 &amp; AH353 &amp; AI353 &amp; AJ353 &amp; AK353 &amp; AL353 &amp;#REF! &amp;#REF! &amp; AM353 &amp; AN353 &amp; AO353 &amp; AP353 &amp; AQ353 &amp; AR353 &amp; AS353 &amp; AT353 &amp; AU353 &amp; AV353 &amp; AW353 &amp; AX353 &amp; AY353 &amp; AZ353 &amp; BA353 &amp; BB353 &amp; BC353 &amp; BD353 &amp; BE353)</f>
        <v>#REF!</v>
      </c>
      <c r="C353" s="21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</row>
    <row r="354" spans="2:89">
      <c r="B354" t="e">
        <f>(D354 &amp; E354 &amp; F354 &amp; G354 &amp; H354 &amp; I354 &amp; J354 &amp; K354 &amp; L354 &amp; M354 &amp; N354 &amp; O354 &amp; P354 &amp; Q354 &amp; R354 &amp; S354 &amp; T354 &amp; U354 &amp; V354 &amp; W354 &amp; X354 &amp; Y354 &amp; Z354 &amp; AA354 &amp; AB354 &amp; AC354 &amp; AD354 &amp; AE354 &amp; AF354 &amp; AG354 &amp; AH354 &amp; AI354 &amp; AJ354 &amp; AK354 &amp; AL354 &amp;#REF! &amp;#REF! &amp; AM354 &amp; AN354 &amp; AO354 &amp; AP354 &amp; AQ354 &amp; AR354 &amp; AS354 &amp; AT354 &amp; AU354 &amp; AV354 &amp; AW354 &amp; AX354 &amp; AY354 &amp; AZ354 &amp; BA354 &amp; BB354 &amp; BC354 &amp; BD354 &amp; BE354)</f>
        <v>#REF!</v>
      </c>
      <c r="C354" s="21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</row>
    <row r="355" spans="2:89">
      <c r="B355" t="e">
        <f>(D355 &amp; E355 &amp; F355 &amp; G355 &amp; H355 &amp; I355 &amp; J355 &amp; K355 &amp; L355 &amp; M355 &amp; N355 &amp; O355 &amp; P355 &amp; Q355 &amp; R355 &amp; S355 &amp; T355 &amp; U355 &amp; V355 &amp; W355 &amp; X355 &amp; Y355 &amp; Z355 &amp; AA355 &amp; AB355 &amp; AC355 &amp; AD355 &amp; AE355 &amp; AF355 &amp; AG355 &amp; AH355 &amp; AI355 &amp; AJ355 &amp; AK355 &amp; AL355 &amp;#REF! &amp;#REF! &amp; AM355 &amp; AN355 &amp; AO355 &amp; AP355 &amp; AQ355 &amp; AR355 &amp; AS355 &amp; AT355 &amp; AU355 &amp; AV355 &amp; AW355 &amp; AX355 &amp; AY355 &amp; AZ355 &amp; BA355 &amp; BB355 &amp; BC355 &amp; BD355 &amp; BE355)</f>
        <v>#REF!</v>
      </c>
      <c r="C355" s="21"/>
    </row>
    <row r="356" spans="2:89">
      <c r="C356" s="21"/>
    </row>
    <row r="357" spans="2:89">
      <c r="C357" s="21"/>
    </row>
    <row r="358" spans="2:89">
      <c r="C358" s="21"/>
    </row>
    <row r="359" spans="2:89">
      <c r="C359" s="21"/>
    </row>
    <row r="360" spans="2:89">
      <c r="C360" s="21"/>
    </row>
    <row r="361" spans="2:89">
      <c r="C361" s="10"/>
    </row>
    <row r="362" spans="2:89">
      <c r="C362" s="10"/>
    </row>
    <row r="363" spans="2:89">
      <c r="C363" s="10"/>
    </row>
    <row r="364" spans="2:89">
      <c r="C364" s="10"/>
    </row>
    <row r="365" spans="2:89">
      <c r="C365" s="10"/>
    </row>
    <row r="366" spans="2:89">
      <c r="C366" s="10"/>
    </row>
    <row r="367" spans="2:89">
      <c r="C367" s="10"/>
    </row>
    <row r="368" spans="2:89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152400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182880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9</xdr:col>
                <xdr:colOff>449580</xdr:colOff>
                <xdr:row>2</xdr:row>
                <xdr:rowOff>190500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9</xdr:col>
                <xdr:colOff>411480</xdr:colOff>
                <xdr:row>1</xdr:row>
                <xdr:rowOff>91440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320040</xdr:colOff>
                <xdr:row>0</xdr:row>
                <xdr:rowOff>106680</xdr:rowOff>
              </from>
              <to>
                <xdr:col>9</xdr:col>
                <xdr:colOff>457200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7" r:id="rId15" name="Button 1">
          <controlPr defaultSize="0" print="0" autoFill="0" autoPict="0" macro="[0]!refreshDataCurves">
            <anchor moveWithCells="1" sizeWithCells="1">
              <from>
                <xdr:col>5</xdr:col>
                <xdr:colOff>68580</xdr:colOff>
                <xdr:row>1</xdr:row>
                <xdr:rowOff>83820</xdr:rowOff>
              </from>
              <to>
                <xdr:col>6</xdr:col>
                <xdr:colOff>632460</xdr:colOff>
                <xdr:row>2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6" name="Button 6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739140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7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8" name="Group Box 23">
          <controlPr defaultSize="0" autoFill="0" autoPict="0">
            <anchor moveWithCells="1">
              <from>
                <xdr:col>2</xdr:col>
                <xdr:colOff>1158240</xdr:colOff>
                <xdr:row>0</xdr:row>
                <xdr:rowOff>30480</xdr:rowOff>
              </from>
              <to>
                <xdr:col>4</xdr:col>
                <xdr:colOff>998220</xdr:colOff>
                <xdr:row>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19" name="Group Box 24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0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769620</xdr:colOff>
                <xdr:row>3</xdr:row>
                <xdr:rowOff>7620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85"/>
  <sheetViews>
    <sheetView showGridLines="0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C4" sqref="C4"/>
    </sheetView>
  </sheetViews>
  <sheetFormatPr defaultColWidth="9.109375" defaultRowHeight="13.2"/>
  <cols>
    <col min="1" max="1" width="10.88671875" style="8" hidden="1" customWidth="1"/>
    <col min="2" max="2" width="11.44140625" style="26" customWidth="1"/>
    <col min="3" max="3" width="6.5546875" style="16" bestFit="1" customWidth="1"/>
    <col min="4" max="4" width="14.5546875" style="16" bestFit="1" customWidth="1"/>
    <col min="5" max="5" width="15.109375" style="16" bestFit="1" customWidth="1"/>
    <col min="6" max="6" width="16.109375" style="17" bestFit="1" customWidth="1"/>
    <col min="7" max="7" width="12.6640625" style="16" customWidth="1"/>
    <col min="8" max="8" width="19.6640625" style="16" customWidth="1"/>
    <col min="9" max="9" width="17" style="16" customWidth="1"/>
    <col min="10" max="10" width="16.33203125" style="16" customWidth="1"/>
    <col min="11" max="11" width="13.5546875" style="12" customWidth="1"/>
    <col min="12" max="16384" width="9.109375" style="8"/>
  </cols>
  <sheetData>
    <row r="3" spans="1:13" s="18" customFormat="1">
      <c r="B3" s="25" t="s">
        <v>2</v>
      </c>
      <c r="C3" s="22" t="s">
        <v>4</v>
      </c>
      <c r="D3" s="22" t="s">
        <v>132</v>
      </c>
      <c r="E3" s="22" t="s">
        <v>131</v>
      </c>
      <c r="F3" s="37" t="s">
        <v>73</v>
      </c>
      <c r="G3" s="39" t="s">
        <v>74</v>
      </c>
      <c r="H3" s="41" t="s">
        <v>75</v>
      </c>
      <c r="I3" s="41" t="s">
        <v>76</v>
      </c>
      <c r="J3" s="41" t="s">
        <v>31</v>
      </c>
      <c r="K3" s="23" t="s">
        <v>79</v>
      </c>
      <c r="L3" s="18" t="s">
        <v>77</v>
      </c>
      <c r="M3" s="18" t="s">
        <v>117</v>
      </c>
    </row>
    <row r="4" spans="1:13" s="18" customFormat="1">
      <c r="B4" s="25" t="s">
        <v>3</v>
      </c>
      <c r="C4" s="24" t="s">
        <v>5</v>
      </c>
      <c r="D4" s="24" t="s">
        <v>6</v>
      </c>
      <c r="E4" s="24" t="s">
        <v>6</v>
      </c>
      <c r="F4" s="38" t="s">
        <v>6</v>
      </c>
      <c r="G4" s="40" t="s">
        <v>6</v>
      </c>
      <c r="H4" s="41" t="s">
        <v>6</v>
      </c>
      <c r="I4" s="41" t="s">
        <v>6</v>
      </c>
      <c r="J4" s="41" t="s">
        <v>6</v>
      </c>
      <c r="K4" s="23" t="s">
        <v>6</v>
      </c>
      <c r="L4" s="18" t="s">
        <v>6</v>
      </c>
      <c r="M4" s="18" t="s">
        <v>118</v>
      </c>
    </row>
    <row r="5" spans="1:13">
      <c r="B5" s="26" t="s">
        <v>0</v>
      </c>
    </row>
    <row r="6" spans="1:13" s="12" customFormat="1">
      <c r="A6" s="12">
        <v>0.9488439061402637</v>
      </c>
      <c r="B6" s="27">
        <v>36951</v>
      </c>
      <c r="C6" s="11">
        <v>4.9980000000000002</v>
      </c>
      <c r="D6" s="16">
        <v>-8.0000000000000002E-3</v>
      </c>
      <c r="E6" s="16">
        <v>1.2E-2</v>
      </c>
      <c r="F6" s="17">
        <v>0.63200000000000001</v>
      </c>
      <c r="G6" s="16">
        <v>0.54200000000000004</v>
      </c>
      <c r="H6" s="16">
        <v>0.39200000000000002</v>
      </c>
      <c r="I6" s="16">
        <v>0.29199999999999998</v>
      </c>
      <c r="J6" s="16">
        <v>0.17199999999999999</v>
      </c>
      <c r="K6" s="12">
        <v>0.152</v>
      </c>
      <c r="L6" s="12">
        <v>0.20979999999999999</v>
      </c>
    </row>
    <row r="7" spans="1:13" s="12" customFormat="1">
      <c r="A7" s="12">
        <v>0.94296756366283319</v>
      </c>
      <c r="B7" s="27">
        <v>36982</v>
      </c>
      <c r="C7" s="11">
        <v>5.3150000000000004</v>
      </c>
      <c r="D7" s="16">
        <v>-7.0000000000000007E-2</v>
      </c>
      <c r="E7" s="16">
        <v>-7.0000000000000007E-2</v>
      </c>
      <c r="F7" s="17">
        <v>0.46</v>
      </c>
      <c r="G7" s="16">
        <v>0.44</v>
      </c>
      <c r="H7" s="16">
        <v>0.34499999999999997</v>
      </c>
      <c r="I7" s="16">
        <v>0.2475</v>
      </c>
      <c r="J7" s="16">
        <v>5.5E-2</v>
      </c>
      <c r="K7" s="12">
        <v>0.05</v>
      </c>
      <c r="L7" s="12">
        <v>-0.28124133640601001</v>
      </c>
    </row>
    <row r="8" spans="1:13" s="12" customFormat="1">
      <c r="A8" s="12">
        <v>0.93735576205938309</v>
      </c>
      <c r="B8" s="27">
        <v>37012</v>
      </c>
      <c r="C8" s="11">
        <v>5.37</v>
      </c>
      <c r="D8" s="16">
        <v>-6.5000000000000002E-2</v>
      </c>
      <c r="E8" s="16">
        <v>-6.5000000000000002E-2</v>
      </c>
      <c r="F8" s="17">
        <v>0.43</v>
      </c>
      <c r="G8" s="16">
        <v>0.41249999999999998</v>
      </c>
      <c r="H8" s="16">
        <v>0.315</v>
      </c>
      <c r="I8" s="16">
        <v>0.24</v>
      </c>
      <c r="J8" s="16">
        <v>0.04</v>
      </c>
      <c r="K8" s="12">
        <v>3.5000000000000003E-2</v>
      </c>
      <c r="L8" s="12">
        <v>-0.24</v>
      </c>
    </row>
    <row r="9" spans="1:13" s="12" customFormat="1">
      <c r="A9" s="12">
        <v>0.9315647012725139</v>
      </c>
      <c r="B9" s="27">
        <v>37043</v>
      </c>
      <c r="C9" s="16">
        <v>5.41</v>
      </c>
      <c r="D9" s="16">
        <v>-0.06</v>
      </c>
      <c r="E9" s="16">
        <v>-0.06</v>
      </c>
      <c r="F9" s="17">
        <v>0.45</v>
      </c>
      <c r="G9" s="16">
        <v>0.42</v>
      </c>
      <c r="H9" s="16">
        <v>0.315</v>
      </c>
      <c r="I9" s="16">
        <v>0.25</v>
      </c>
      <c r="J9" s="16">
        <v>0.04</v>
      </c>
      <c r="K9" s="12">
        <v>3.5000000000000003E-2</v>
      </c>
      <c r="L9" s="12">
        <v>-0.255</v>
      </c>
    </row>
    <row r="10" spans="1:13">
      <c r="A10" s="12">
        <v>0.92598713674311817</v>
      </c>
      <c r="B10" s="27">
        <v>37073</v>
      </c>
      <c r="C10" s="16">
        <v>5.45</v>
      </c>
      <c r="D10" s="16">
        <v>-0.06</v>
      </c>
      <c r="E10" s="16">
        <v>-0.06</v>
      </c>
      <c r="F10" s="17">
        <v>0.57999999999999996</v>
      </c>
      <c r="G10" s="16">
        <v>0.47</v>
      </c>
      <c r="H10" s="16">
        <v>0.35</v>
      </c>
      <c r="I10" s="16">
        <v>0.26</v>
      </c>
      <c r="J10" s="16">
        <v>0.04</v>
      </c>
      <c r="K10" s="12">
        <v>3.5000000000000003E-2</v>
      </c>
      <c r="L10" s="8">
        <v>-0.26500000000000001</v>
      </c>
    </row>
    <row r="11" spans="1:13">
      <c r="A11" s="12">
        <v>0.92027289783480171</v>
      </c>
      <c r="B11" s="27">
        <v>37104</v>
      </c>
      <c r="C11" s="16">
        <v>5.4749999999999996</v>
      </c>
      <c r="D11" s="16">
        <v>-0.06</v>
      </c>
      <c r="E11" s="16">
        <v>-0.06</v>
      </c>
      <c r="F11" s="17">
        <v>0.57999999999999996</v>
      </c>
      <c r="G11" s="16">
        <v>0.47</v>
      </c>
      <c r="H11" s="16">
        <v>0.35</v>
      </c>
      <c r="I11" s="16">
        <v>0.26</v>
      </c>
      <c r="J11" s="16">
        <v>0.04</v>
      </c>
      <c r="K11" s="12">
        <v>3.5000000000000003E-2</v>
      </c>
      <c r="L11" s="8">
        <v>-0.26500000000000001</v>
      </c>
    </row>
    <row r="12" spans="1:13">
      <c r="A12" s="12">
        <v>0.91457525319580413</v>
      </c>
      <c r="B12" s="27">
        <v>37135</v>
      </c>
      <c r="C12" s="16">
        <v>5.44</v>
      </c>
      <c r="D12" s="16">
        <v>-5.5E-2</v>
      </c>
      <c r="E12" s="16">
        <v>-5.5E-2</v>
      </c>
      <c r="F12" s="17">
        <v>0.48</v>
      </c>
      <c r="G12" s="16">
        <v>0.44</v>
      </c>
      <c r="H12" s="16">
        <v>0.3</v>
      </c>
      <c r="I12" s="16">
        <v>0.2</v>
      </c>
      <c r="J12" s="16">
        <v>0.04</v>
      </c>
      <c r="K12" s="12">
        <v>3.5000000000000003E-2</v>
      </c>
      <c r="L12" s="8">
        <v>-0.23499999999999999</v>
      </c>
    </row>
    <row r="13" spans="1:13">
      <c r="A13" s="12">
        <v>0.90909517702246168</v>
      </c>
      <c r="B13" s="27">
        <v>37165</v>
      </c>
      <c r="C13" s="16">
        <v>5.43</v>
      </c>
      <c r="D13" s="16">
        <v>-0.05</v>
      </c>
      <c r="E13" s="16">
        <v>-0.05</v>
      </c>
      <c r="F13" s="17">
        <v>0.53</v>
      </c>
      <c r="G13" s="16">
        <v>0.45500000000000002</v>
      </c>
      <c r="H13" s="16">
        <v>0.34499999999999997</v>
      </c>
      <c r="I13" s="16">
        <v>0.25</v>
      </c>
      <c r="J13" s="16">
        <v>0.06</v>
      </c>
      <c r="K13" s="12">
        <v>5.5E-2</v>
      </c>
      <c r="L13" s="8">
        <v>-0.22</v>
      </c>
    </row>
    <row r="14" spans="1:13">
      <c r="A14" s="12">
        <v>0.90348203489653789</v>
      </c>
      <c r="B14" s="27">
        <v>37196</v>
      </c>
      <c r="C14" s="16">
        <v>5.53</v>
      </c>
      <c r="D14" s="16">
        <v>-0.06</v>
      </c>
      <c r="E14" s="16">
        <v>-0.06</v>
      </c>
      <c r="F14" s="17">
        <v>1.29</v>
      </c>
      <c r="G14" s="16">
        <v>1</v>
      </c>
      <c r="H14" s="16">
        <v>0.37</v>
      </c>
      <c r="I14" s="16">
        <v>0.32</v>
      </c>
      <c r="J14" s="16">
        <v>0.16</v>
      </c>
      <c r="K14" s="12">
        <v>0.155</v>
      </c>
      <c r="L14" s="8">
        <v>-0.19500000000000001</v>
      </c>
    </row>
    <row r="15" spans="1:13">
      <c r="A15" s="12">
        <v>0.89807123494667118</v>
      </c>
      <c r="B15" s="27">
        <v>37226</v>
      </c>
      <c r="C15" s="16">
        <v>5.65</v>
      </c>
      <c r="D15" s="16">
        <v>-6.25E-2</v>
      </c>
      <c r="E15" s="16">
        <v>-6.25E-2</v>
      </c>
      <c r="F15" s="17">
        <v>1.49</v>
      </c>
      <c r="G15" s="16">
        <v>1.19</v>
      </c>
      <c r="H15" s="16">
        <v>0.48</v>
      </c>
      <c r="I15" s="16">
        <v>0.33500000000000002</v>
      </c>
      <c r="J15" s="16">
        <v>0.17499999999999999</v>
      </c>
      <c r="K15" s="12">
        <v>0.17</v>
      </c>
      <c r="L15" s="8">
        <v>-0.19500000000000001</v>
      </c>
    </row>
    <row r="16" spans="1:13">
      <c r="A16" s="12">
        <v>0.89250607878159915</v>
      </c>
      <c r="B16" s="27">
        <v>37257</v>
      </c>
      <c r="C16" s="16">
        <v>5.6749999999999998</v>
      </c>
      <c r="D16" s="16">
        <v>-6.5000000000000002E-2</v>
      </c>
      <c r="E16" s="16">
        <v>-6.5000000000000002E-2</v>
      </c>
      <c r="F16" s="17">
        <v>1.69</v>
      </c>
      <c r="G16" s="16">
        <v>1.34</v>
      </c>
      <c r="H16" s="16">
        <v>0.51</v>
      </c>
      <c r="I16" s="16">
        <v>0.35499999999999998</v>
      </c>
      <c r="J16" s="16">
        <v>0.18</v>
      </c>
      <c r="K16" s="12">
        <v>0.17499999999999999</v>
      </c>
      <c r="L16" s="8">
        <v>-0.19500000000000001</v>
      </c>
    </row>
    <row r="17" spans="1:12">
      <c r="A17" s="12">
        <v>0.88696948028203904</v>
      </c>
      <c r="B17" s="27">
        <v>37288</v>
      </c>
      <c r="C17" s="16">
        <v>5.44</v>
      </c>
      <c r="D17" s="16">
        <v>-5.7500000000000002E-2</v>
      </c>
      <c r="E17" s="16">
        <v>-5.7500000000000002E-2</v>
      </c>
      <c r="F17" s="17">
        <v>1.69</v>
      </c>
      <c r="G17" s="16">
        <v>1.06</v>
      </c>
      <c r="H17" s="16">
        <v>0.51</v>
      </c>
      <c r="I17" s="16">
        <v>0.35499999999999998</v>
      </c>
      <c r="J17" s="16">
        <v>0.17499999999999999</v>
      </c>
      <c r="K17" s="12">
        <v>0.17</v>
      </c>
      <c r="L17" s="8">
        <v>-0.19500000000000001</v>
      </c>
    </row>
    <row r="18" spans="1:12">
      <c r="A18" s="12">
        <v>0.8819886824922798</v>
      </c>
      <c r="B18" s="27">
        <v>37316</v>
      </c>
      <c r="C18" s="16">
        <v>5.0999999999999996</v>
      </c>
      <c r="D18" s="16">
        <v>-5.5E-2</v>
      </c>
      <c r="E18" s="16">
        <v>-5.5E-2</v>
      </c>
      <c r="F18" s="17">
        <v>1.64</v>
      </c>
      <c r="G18" s="16">
        <v>0.96</v>
      </c>
      <c r="H18" s="16">
        <v>0.5</v>
      </c>
      <c r="I18" s="16">
        <v>0.32</v>
      </c>
      <c r="J18" s="16">
        <v>0.16</v>
      </c>
      <c r="K18" s="12">
        <v>0.155</v>
      </c>
      <c r="L18" s="8">
        <v>-0.19500000000000001</v>
      </c>
    </row>
    <row r="19" spans="1:12">
      <c r="A19" s="12">
        <v>0.87652772340221663</v>
      </c>
      <c r="B19" s="27">
        <v>37347</v>
      </c>
      <c r="C19" s="16">
        <v>4.62</v>
      </c>
      <c r="D19" s="16">
        <v>-6.5000000000000002E-2</v>
      </c>
      <c r="E19" s="16">
        <v>-6.5000000000000002E-2</v>
      </c>
      <c r="F19" s="17">
        <v>0.5</v>
      </c>
      <c r="G19" s="16">
        <v>0.435</v>
      </c>
      <c r="H19" s="16">
        <v>0.35</v>
      </c>
      <c r="I19" s="16">
        <v>0.20499999999999999</v>
      </c>
      <c r="J19" s="16">
        <v>0.04</v>
      </c>
      <c r="K19" s="12">
        <v>3.5000000000000003E-2</v>
      </c>
      <c r="L19" s="8">
        <v>-0.33500000000000002</v>
      </c>
    </row>
    <row r="20" spans="1:12">
      <c r="A20" s="12">
        <v>0.87131535926310788</v>
      </c>
      <c r="B20" s="27">
        <v>37377</v>
      </c>
      <c r="C20" s="16">
        <v>4.4550000000000001</v>
      </c>
      <c r="D20" s="16">
        <v>-6.5000000000000002E-2</v>
      </c>
      <c r="E20" s="16">
        <v>-6.5000000000000002E-2</v>
      </c>
      <c r="F20" s="17">
        <v>0.44</v>
      </c>
      <c r="G20" s="16">
        <v>0.38500000000000001</v>
      </c>
      <c r="H20" s="16">
        <v>0.255</v>
      </c>
      <c r="I20" s="16">
        <v>0.19500000000000001</v>
      </c>
      <c r="J20" s="16">
        <v>0.04</v>
      </c>
      <c r="K20" s="12">
        <v>3.5000000000000003E-2</v>
      </c>
      <c r="L20" s="8">
        <v>-0.33500000000000002</v>
      </c>
    </row>
    <row r="21" spans="1:12">
      <c r="A21" s="12">
        <v>0.86595823077450607</v>
      </c>
      <c r="B21" s="27">
        <v>37408</v>
      </c>
      <c r="C21" s="16">
        <v>4.4550000000000001</v>
      </c>
      <c r="D21" s="16">
        <v>-6.5000000000000002E-2</v>
      </c>
      <c r="E21" s="16">
        <v>-6.5000000000000002E-2</v>
      </c>
      <c r="F21" s="17">
        <v>0.44</v>
      </c>
      <c r="G21" s="16">
        <v>0.38500000000000001</v>
      </c>
      <c r="H21" s="16">
        <v>0.255</v>
      </c>
      <c r="I21" s="16">
        <v>0.20499999999999999</v>
      </c>
      <c r="J21" s="16">
        <v>0.04</v>
      </c>
      <c r="K21" s="12">
        <v>3.5000000000000003E-2</v>
      </c>
      <c r="L21" s="8">
        <v>-0.33500000000000002</v>
      </c>
    </row>
    <row r="22" spans="1:12">
      <c r="A22" s="12">
        <v>0.86080764673329269</v>
      </c>
      <c r="B22" s="27">
        <v>37438</v>
      </c>
      <c r="C22" s="16">
        <v>4.49</v>
      </c>
      <c r="D22" s="16">
        <v>-6.5000000000000002E-2</v>
      </c>
      <c r="E22" s="16">
        <v>-6.5000000000000002E-2</v>
      </c>
      <c r="F22" s="17">
        <v>0.5</v>
      </c>
      <c r="G22" s="16">
        <v>0.39750000000000002</v>
      </c>
      <c r="H22" s="16">
        <v>0.26500000000000001</v>
      </c>
      <c r="I22" s="16">
        <v>0.24</v>
      </c>
      <c r="J22" s="16">
        <v>0.04</v>
      </c>
      <c r="K22" s="12">
        <v>3.5000000000000003E-2</v>
      </c>
      <c r="L22" s="8">
        <v>-0.33500000000000002</v>
      </c>
    </row>
    <row r="23" spans="1:12">
      <c r="A23" s="12">
        <v>0.85552440887068715</v>
      </c>
      <c r="B23" s="27">
        <v>37469</v>
      </c>
      <c r="C23" s="16">
        <v>4.4800000000000004</v>
      </c>
      <c r="D23" s="16">
        <v>-6.5000000000000002E-2</v>
      </c>
      <c r="E23" s="16">
        <v>-6.5000000000000002E-2</v>
      </c>
      <c r="F23" s="17">
        <v>0.5</v>
      </c>
      <c r="G23" s="16">
        <v>0.4</v>
      </c>
      <c r="H23" s="16">
        <v>0.26500000000000001</v>
      </c>
      <c r="I23" s="16">
        <v>0.24</v>
      </c>
      <c r="J23" s="16">
        <v>0.04</v>
      </c>
      <c r="K23" s="12">
        <v>3.5000000000000003E-2</v>
      </c>
      <c r="L23" s="8">
        <v>-0.33500000000000002</v>
      </c>
    </row>
    <row r="24" spans="1:12">
      <c r="A24" s="12">
        <v>0.85027128209689751</v>
      </c>
      <c r="B24" s="27">
        <v>37500</v>
      </c>
      <c r="C24" s="16">
        <v>4.47</v>
      </c>
      <c r="D24" s="16">
        <v>-6.5000000000000002E-2</v>
      </c>
      <c r="E24" s="16">
        <v>-6.5000000000000002E-2</v>
      </c>
      <c r="F24" s="17">
        <v>0.46</v>
      </c>
      <c r="G24" s="16">
        <v>0.39750000000000002</v>
      </c>
      <c r="H24" s="16">
        <v>0.245</v>
      </c>
      <c r="I24" s="16">
        <v>0.21</v>
      </c>
      <c r="J24" s="16">
        <v>0.04</v>
      </c>
      <c r="K24" s="12">
        <v>3.5000000000000003E-2</v>
      </c>
      <c r="L24" s="8">
        <v>-0.33500000000000002</v>
      </c>
    </row>
    <row r="25" spans="1:12">
      <c r="A25" s="12">
        <v>0.84522379123460789</v>
      </c>
      <c r="B25" s="27">
        <v>37530</v>
      </c>
      <c r="C25" s="16">
        <v>4.4450000000000003</v>
      </c>
      <c r="D25" s="16">
        <v>-6.5000000000000002E-2</v>
      </c>
      <c r="E25" s="16">
        <v>-6.5000000000000002E-2</v>
      </c>
      <c r="F25" s="17">
        <v>0.47</v>
      </c>
      <c r="G25" s="16">
        <v>0.4</v>
      </c>
      <c r="H25" s="16">
        <v>0.255</v>
      </c>
      <c r="I25" s="16">
        <v>0.20499999999999999</v>
      </c>
      <c r="J25" s="16">
        <v>0.04</v>
      </c>
      <c r="K25" s="12">
        <v>3.5000000000000003E-2</v>
      </c>
      <c r="L25" s="8">
        <v>-0.33500000000000002</v>
      </c>
    </row>
    <row r="26" spans="1:12">
      <c r="A26" s="12">
        <v>0.84004916770182447</v>
      </c>
      <c r="B26" s="27">
        <v>37561</v>
      </c>
      <c r="C26" s="16">
        <v>4.57</v>
      </c>
      <c r="D26" s="16">
        <v>-0.08</v>
      </c>
      <c r="E26" s="16">
        <v>-0.08</v>
      </c>
      <c r="F26" s="17">
        <v>0.85</v>
      </c>
      <c r="G26" s="16">
        <v>0.64</v>
      </c>
      <c r="H26" s="16">
        <v>0.3</v>
      </c>
      <c r="I26" s="16">
        <v>0.27</v>
      </c>
      <c r="J26" s="16">
        <v>0.09</v>
      </c>
      <c r="K26" s="12">
        <v>0.09</v>
      </c>
      <c r="L26" s="8">
        <v>-0.245</v>
      </c>
    </row>
    <row r="27" spans="1:12">
      <c r="A27" s="12">
        <v>0.83507076418234449</v>
      </c>
      <c r="B27" s="27">
        <v>37591</v>
      </c>
      <c r="C27" s="16">
        <v>4.6749999999999998</v>
      </c>
      <c r="D27" s="16">
        <v>-8.2500000000000004E-2</v>
      </c>
      <c r="E27" s="16">
        <v>-8.2500000000000004E-2</v>
      </c>
      <c r="F27" s="17">
        <v>1.26</v>
      </c>
      <c r="G27" s="16">
        <v>0.97</v>
      </c>
      <c r="H27" s="16">
        <v>0.37</v>
      </c>
      <c r="I27" s="16">
        <v>0.31</v>
      </c>
      <c r="J27" s="16">
        <v>9.5000000000000001E-2</v>
      </c>
      <c r="K27" s="12">
        <v>9.5000000000000001E-2</v>
      </c>
      <c r="L27" s="8">
        <v>-0.245</v>
      </c>
    </row>
    <row r="28" spans="1:12">
      <c r="A28" s="12">
        <v>0.82995033237430471</v>
      </c>
      <c r="B28" s="27">
        <v>37622</v>
      </c>
      <c r="C28" s="16">
        <v>4.72</v>
      </c>
      <c r="D28" s="16">
        <v>-8.5000000000000006E-2</v>
      </c>
      <c r="E28" s="16">
        <v>-8.5000000000000006E-2</v>
      </c>
      <c r="F28" s="17">
        <v>1.58</v>
      </c>
      <c r="G28" s="16">
        <v>1.19</v>
      </c>
      <c r="H28" s="16">
        <v>0.4</v>
      </c>
      <c r="I28" s="16">
        <v>0.31</v>
      </c>
      <c r="J28" s="16">
        <v>0.115</v>
      </c>
      <c r="K28" s="12">
        <v>0.115</v>
      </c>
      <c r="L28" s="8">
        <v>-0.245</v>
      </c>
    </row>
    <row r="29" spans="1:12">
      <c r="A29" s="12">
        <v>0.8248522861596842</v>
      </c>
      <c r="B29" s="27">
        <v>37653</v>
      </c>
      <c r="C29" s="16">
        <v>4.5350000000000001</v>
      </c>
      <c r="D29" s="16">
        <v>-7.7499999999999999E-2</v>
      </c>
      <c r="E29" s="16">
        <v>-7.7499999999999999E-2</v>
      </c>
      <c r="F29" s="17">
        <v>1.54</v>
      </c>
      <c r="G29" s="16">
        <v>1.19</v>
      </c>
      <c r="H29" s="16">
        <v>0.39</v>
      </c>
      <c r="I29" s="16">
        <v>0.28999999999999998</v>
      </c>
      <c r="J29" s="16">
        <v>0.11</v>
      </c>
      <c r="K29" s="12">
        <v>0.11</v>
      </c>
      <c r="L29" s="8">
        <v>-0.245</v>
      </c>
    </row>
    <row r="30" spans="1:12">
      <c r="A30" s="12">
        <v>0.82027298573189433</v>
      </c>
      <c r="B30" s="27">
        <v>37681</v>
      </c>
      <c r="C30" s="16">
        <v>4.33</v>
      </c>
      <c r="D30" s="16">
        <v>-7.4999999999999997E-2</v>
      </c>
      <c r="E30" s="16">
        <v>-7.4999999999999997E-2</v>
      </c>
      <c r="F30" s="17">
        <v>0.92</v>
      </c>
      <c r="G30" s="16">
        <v>0.81</v>
      </c>
      <c r="H30" s="16">
        <v>0.39</v>
      </c>
      <c r="I30" s="16">
        <v>0.27</v>
      </c>
      <c r="J30" s="16">
        <v>0.09</v>
      </c>
      <c r="K30" s="12">
        <v>0.09</v>
      </c>
      <c r="L30" s="8">
        <v>-0.245</v>
      </c>
    </row>
    <row r="31" spans="1:12">
      <c r="A31" s="12">
        <v>0.8152510473354122</v>
      </c>
      <c r="B31" s="27">
        <v>37712</v>
      </c>
      <c r="C31" s="16">
        <v>4.1150000000000002</v>
      </c>
      <c r="D31" s="16">
        <v>-0.08</v>
      </c>
      <c r="E31" s="16">
        <v>-0.08</v>
      </c>
      <c r="F31" s="17">
        <v>0.5</v>
      </c>
      <c r="G31" s="16">
        <v>0.435</v>
      </c>
      <c r="H31" s="16">
        <v>0.24</v>
      </c>
      <c r="I31" s="16">
        <v>0.19500000000000001</v>
      </c>
      <c r="J31" s="16">
        <v>-0.02</v>
      </c>
      <c r="K31" s="12">
        <v>0</v>
      </c>
      <c r="L31" s="8">
        <v>-0.35499999999999998</v>
      </c>
    </row>
    <row r="32" spans="1:12">
      <c r="A32" s="12">
        <v>0.8104470013797469</v>
      </c>
      <c r="B32" s="27">
        <v>37742</v>
      </c>
      <c r="C32" s="16">
        <v>4.0599999999999996</v>
      </c>
      <c r="D32" s="16">
        <v>-0.08</v>
      </c>
      <c r="E32" s="16">
        <v>-0.08</v>
      </c>
      <c r="F32" s="17">
        <v>0.44</v>
      </c>
      <c r="G32" s="16">
        <v>0.38500000000000001</v>
      </c>
      <c r="H32" s="16">
        <v>0.19500000000000001</v>
      </c>
      <c r="I32" s="16">
        <v>0.185</v>
      </c>
      <c r="J32" s="16">
        <v>-0.02</v>
      </c>
      <c r="K32" s="12">
        <v>0</v>
      </c>
      <c r="L32" s="8">
        <v>-0.35499999999999998</v>
      </c>
    </row>
    <row r="33" spans="1:12">
      <c r="A33" s="12">
        <v>0.80551360329393817</v>
      </c>
      <c r="B33" s="27">
        <v>37773</v>
      </c>
      <c r="C33" s="16">
        <v>4.07</v>
      </c>
      <c r="D33" s="16">
        <v>-0.08</v>
      </c>
      <c r="E33" s="16">
        <v>-0.08</v>
      </c>
      <c r="F33" s="17">
        <v>0.44</v>
      </c>
      <c r="G33" s="16">
        <v>0.38500000000000001</v>
      </c>
      <c r="H33" s="16">
        <v>0.19500000000000001</v>
      </c>
      <c r="I33" s="16">
        <v>0.19500000000000001</v>
      </c>
      <c r="J33" s="16">
        <v>-0.02</v>
      </c>
      <c r="K33" s="12">
        <v>0</v>
      </c>
      <c r="L33" s="8">
        <v>-0.35499999999999998</v>
      </c>
    </row>
    <row r="34" spans="1:12">
      <c r="A34" s="12">
        <v>0.80076595522473693</v>
      </c>
      <c r="B34" s="27">
        <v>37803</v>
      </c>
      <c r="C34" s="16">
        <v>4.0880000000000001</v>
      </c>
      <c r="D34" s="16">
        <v>-0.08</v>
      </c>
      <c r="E34" s="16">
        <v>-0.08</v>
      </c>
      <c r="F34" s="17">
        <v>0.5</v>
      </c>
      <c r="G34" s="16">
        <v>0.39750000000000002</v>
      </c>
      <c r="H34" s="16">
        <v>0.26500000000000001</v>
      </c>
      <c r="I34" s="16">
        <v>0.2</v>
      </c>
      <c r="J34" s="16">
        <v>-0.02</v>
      </c>
      <c r="K34" s="12">
        <v>0</v>
      </c>
      <c r="L34" s="8">
        <v>-0.35499999999999998</v>
      </c>
    </row>
    <row r="35" spans="1:12">
      <c r="A35" s="12">
        <v>0.79588591693033928</v>
      </c>
      <c r="B35" s="27">
        <v>37834</v>
      </c>
      <c r="C35" s="16">
        <v>4.1180000000000003</v>
      </c>
      <c r="D35" s="16">
        <v>-0.08</v>
      </c>
      <c r="E35" s="16">
        <v>-0.08</v>
      </c>
      <c r="F35" s="17">
        <v>0.5</v>
      </c>
      <c r="G35" s="16">
        <v>0.4</v>
      </c>
      <c r="H35" s="16">
        <v>0.20499999999999999</v>
      </c>
      <c r="I35" s="16">
        <v>0.21</v>
      </c>
      <c r="J35" s="16">
        <v>-0.02</v>
      </c>
      <c r="K35" s="12">
        <v>0</v>
      </c>
      <c r="L35" s="8">
        <v>-0.35499999999999998</v>
      </c>
    </row>
    <row r="36" spans="1:12">
      <c r="A36" s="12">
        <v>0.7910362582616276</v>
      </c>
      <c r="B36" s="27">
        <v>37865</v>
      </c>
      <c r="C36" s="16">
        <v>4.117</v>
      </c>
      <c r="D36" s="16">
        <v>-0.08</v>
      </c>
      <c r="E36" s="16">
        <v>-0.08</v>
      </c>
      <c r="F36" s="17">
        <v>0.46</v>
      </c>
      <c r="G36" s="16">
        <v>0.39750000000000002</v>
      </c>
      <c r="H36" s="16">
        <v>0.185</v>
      </c>
      <c r="I36" s="16">
        <v>0.185</v>
      </c>
      <c r="J36" s="16">
        <v>-0.02</v>
      </c>
      <c r="K36" s="12">
        <v>0</v>
      </c>
      <c r="L36" s="8">
        <v>-0.35499999999999998</v>
      </c>
    </row>
    <row r="37" spans="1:12">
      <c r="A37" s="12">
        <v>0.78637138488398461</v>
      </c>
      <c r="B37" s="27">
        <v>37895</v>
      </c>
      <c r="C37" s="16">
        <v>4.1150000000000002</v>
      </c>
      <c r="D37" s="16">
        <v>-0.08</v>
      </c>
      <c r="E37" s="16">
        <v>-0.08</v>
      </c>
      <c r="F37" s="17">
        <v>0.47</v>
      </c>
      <c r="G37" s="16">
        <v>0.4</v>
      </c>
      <c r="H37" s="16">
        <v>0.20499999999999999</v>
      </c>
      <c r="I37" s="16">
        <v>0.19500000000000001</v>
      </c>
      <c r="J37" s="16">
        <v>-0.02</v>
      </c>
      <c r="K37" s="12">
        <v>0</v>
      </c>
      <c r="L37" s="8">
        <v>-0.35499999999999998</v>
      </c>
    </row>
    <row r="38" spans="1:12">
      <c r="A38" s="12">
        <v>0.78158000430485663</v>
      </c>
      <c r="B38" s="27">
        <v>37926</v>
      </c>
      <c r="C38" s="16">
        <v>4.2309999999999999</v>
      </c>
      <c r="D38" s="16">
        <v>-0.1</v>
      </c>
      <c r="E38" s="16">
        <v>-0.1</v>
      </c>
      <c r="F38" s="17">
        <v>0.85</v>
      </c>
      <c r="G38" s="16">
        <v>0.64</v>
      </c>
      <c r="H38" s="16">
        <v>0.3</v>
      </c>
      <c r="I38" s="16">
        <v>0.27750000000000002</v>
      </c>
      <c r="J38" s="16">
        <v>7.0000000000000007E-2</v>
      </c>
      <c r="K38" s="12">
        <v>0.09</v>
      </c>
      <c r="L38" s="8">
        <v>-0.27500000000000002</v>
      </c>
    </row>
    <row r="39" spans="1:12">
      <c r="A39" s="12">
        <v>0.77697153715284417</v>
      </c>
      <c r="B39" s="27">
        <v>37956</v>
      </c>
      <c r="C39" s="16">
        <v>4.3540000000000001</v>
      </c>
      <c r="D39" s="16">
        <v>-0.10249999999999999</v>
      </c>
      <c r="E39" s="16">
        <v>-0.10249999999999999</v>
      </c>
      <c r="F39" s="17">
        <v>1.26</v>
      </c>
      <c r="G39" s="16">
        <v>0.97</v>
      </c>
      <c r="H39" s="16">
        <v>0.37</v>
      </c>
      <c r="I39" s="16">
        <v>0.315</v>
      </c>
      <c r="J39" s="16">
        <v>7.4999999999999997E-2</v>
      </c>
      <c r="K39" s="12">
        <v>9.5000000000000001E-2</v>
      </c>
      <c r="L39" s="8">
        <v>-0.27500000000000002</v>
      </c>
    </row>
    <row r="40" spans="1:12">
      <c r="A40" s="12">
        <v>0.77222375652210695</v>
      </c>
      <c r="B40" s="27">
        <v>37987</v>
      </c>
      <c r="C40" s="16">
        <v>4.41</v>
      </c>
      <c r="D40" s="16">
        <v>-0.105</v>
      </c>
      <c r="E40" s="16">
        <v>-0.105</v>
      </c>
      <c r="F40" s="17">
        <v>1.58</v>
      </c>
      <c r="G40" s="16">
        <v>1.19</v>
      </c>
      <c r="H40" s="16">
        <v>0.4</v>
      </c>
      <c r="I40" s="16">
        <v>0.31</v>
      </c>
      <c r="J40" s="16">
        <v>0.09</v>
      </c>
      <c r="K40" s="12">
        <v>0.115</v>
      </c>
      <c r="L40" s="8">
        <v>-0.27500000000000002</v>
      </c>
    </row>
    <row r="41" spans="1:12">
      <c r="A41" s="12">
        <v>0.76748879010050852</v>
      </c>
      <c r="B41" s="27">
        <v>38018</v>
      </c>
      <c r="C41" s="16">
        <v>4.274</v>
      </c>
      <c r="D41" s="16">
        <v>-9.7500000000000003E-2</v>
      </c>
      <c r="E41" s="16">
        <v>-9.7500000000000003E-2</v>
      </c>
      <c r="F41" s="17">
        <v>1.54</v>
      </c>
      <c r="G41" s="16">
        <v>1.19</v>
      </c>
      <c r="H41" s="16">
        <v>0.39</v>
      </c>
      <c r="I41" s="16">
        <v>0.28999999999999998</v>
      </c>
      <c r="J41" s="16">
        <v>0.09</v>
      </c>
      <c r="K41" s="12">
        <v>0.11</v>
      </c>
      <c r="L41" s="8">
        <v>-0.27500000000000002</v>
      </c>
    </row>
    <row r="42" spans="1:12">
      <c r="A42" s="12">
        <v>0.76308481220323388</v>
      </c>
      <c r="B42" s="27">
        <v>38047</v>
      </c>
      <c r="C42" s="16">
        <v>4.1340000000000003</v>
      </c>
      <c r="D42" s="16">
        <v>-9.5000000000000001E-2</v>
      </c>
      <c r="E42" s="16">
        <v>-9.5000000000000001E-2</v>
      </c>
      <c r="F42" s="17">
        <v>0.92</v>
      </c>
      <c r="G42" s="16">
        <v>0.81</v>
      </c>
      <c r="H42" s="16">
        <v>0.39</v>
      </c>
      <c r="I42" s="16">
        <v>0.27</v>
      </c>
      <c r="J42" s="16">
        <v>7.4999999999999997E-2</v>
      </c>
      <c r="K42" s="12">
        <v>0.09</v>
      </c>
      <c r="L42" s="8">
        <v>-0.27500000000000002</v>
      </c>
    </row>
    <row r="43" spans="1:12">
      <c r="A43" s="12">
        <v>0.75839064981862758</v>
      </c>
      <c r="B43" s="27">
        <v>38078</v>
      </c>
      <c r="C43" s="16">
        <v>4.2249999999999996</v>
      </c>
      <c r="D43" s="16">
        <v>-0.11</v>
      </c>
      <c r="E43" s="16">
        <v>-0.11</v>
      </c>
      <c r="F43" s="17">
        <v>0.5</v>
      </c>
      <c r="G43" s="16">
        <v>0.435</v>
      </c>
      <c r="H43" s="16">
        <v>0.24</v>
      </c>
      <c r="I43" s="16">
        <v>0.19500000000000001</v>
      </c>
      <c r="J43" s="16">
        <v>-7.0000000000000007E-2</v>
      </c>
      <c r="K43" s="12">
        <v>-0.05</v>
      </c>
      <c r="L43" s="8">
        <v>-0.4</v>
      </c>
    </row>
    <row r="44" spans="1:12">
      <c r="A44" s="12">
        <v>0.75385980106473049</v>
      </c>
      <c r="B44" s="27">
        <v>38108</v>
      </c>
      <c r="C44" s="16">
        <v>4.2690000000000001</v>
      </c>
      <c r="D44" s="16">
        <v>-0.11</v>
      </c>
      <c r="E44" s="16">
        <v>-0.11</v>
      </c>
      <c r="F44" s="17">
        <v>0.44</v>
      </c>
      <c r="G44" s="16">
        <v>0.38500000000000001</v>
      </c>
      <c r="H44" s="16">
        <v>0.19500000000000001</v>
      </c>
      <c r="I44" s="16">
        <v>0.185</v>
      </c>
      <c r="J44" s="16">
        <v>-7.0000000000000007E-2</v>
      </c>
      <c r="K44" s="12">
        <v>-0.05</v>
      </c>
      <c r="L44" s="8">
        <v>-0.4</v>
      </c>
    </row>
    <row r="45" spans="1:12">
      <c r="A45" s="12">
        <v>0.74920431854985081</v>
      </c>
      <c r="B45" s="27">
        <v>38139</v>
      </c>
      <c r="C45" s="16">
        <v>4.306</v>
      </c>
      <c r="D45" s="16">
        <v>-0.11</v>
      </c>
      <c r="E45" s="16">
        <v>-0.11</v>
      </c>
      <c r="F45" s="17">
        <v>0.44</v>
      </c>
      <c r="G45" s="16">
        <v>0.38500000000000001</v>
      </c>
      <c r="H45" s="16">
        <v>0.19500000000000001</v>
      </c>
      <c r="I45" s="16">
        <v>0.19500000000000001</v>
      </c>
      <c r="J45" s="16">
        <v>-7.0000000000000007E-2</v>
      </c>
      <c r="K45" s="12">
        <v>-0.05</v>
      </c>
      <c r="L45" s="8">
        <v>-0.4</v>
      </c>
    </row>
    <row r="46" spans="1:12">
      <c r="A46" s="12">
        <v>0.74472442559056418</v>
      </c>
      <c r="B46" s="27">
        <v>38169</v>
      </c>
      <c r="C46" s="16">
        <v>4.3460000000000001</v>
      </c>
      <c r="D46" s="16">
        <v>-0.11</v>
      </c>
      <c r="E46" s="16">
        <v>-0.11</v>
      </c>
      <c r="F46" s="17">
        <v>0.5</v>
      </c>
      <c r="G46" s="16">
        <v>0.39750000000000002</v>
      </c>
      <c r="H46" s="16">
        <v>0.26500000000000001</v>
      </c>
      <c r="I46" s="16">
        <v>0.2</v>
      </c>
      <c r="J46" s="16">
        <v>-7.0000000000000007E-2</v>
      </c>
      <c r="K46" s="12">
        <v>-0.05</v>
      </c>
      <c r="L46" s="8">
        <v>-0.4</v>
      </c>
    </row>
    <row r="47" spans="1:12">
      <c r="A47" s="12">
        <v>0.7401213270508824</v>
      </c>
      <c r="B47" s="27">
        <v>38200</v>
      </c>
      <c r="C47" s="16">
        <v>4.3940000000000001</v>
      </c>
      <c r="D47" s="16">
        <v>-0.11</v>
      </c>
      <c r="E47" s="16">
        <v>-0.11</v>
      </c>
      <c r="F47" s="17">
        <v>0.5</v>
      </c>
      <c r="G47" s="16">
        <v>0.4</v>
      </c>
      <c r="H47" s="16">
        <v>0.20499999999999999</v>
      </c>
      <c r="I47" s="16">
        <v>0.21</v>
      </c>
      <c r="J47" s="16">
        <v>-7.0000000000000007E-2</v>
      </c>
      <c r="K47" s="12">
        <v>-0.05</v>
      </c>
      <c r="L47" s="8">
        <v>-0.4</v>
      </c>
    </row>
    <row r="48" spans="1:12">
      <c r="A48" s="12">
        <v>0.73554464376171502</v>
      </c>
      <c r="B48" s="27">
        <v>38231</v>
      </c>
      <c r="C48" s="16">
        <v>4.407</v>
      </c>
      <c r="D48" s="16">
        <v>-0.11</v>
      </c>
      <c r="E48" s="16">
        <v>-0.11</v>
      </c>
      <c r="F48" s="17">
        <v>0.46</v>
      </c>
      <c r="G48" s="16">
        <v>0.39750000000000002</v>
      </c>
      <c r="H48" s="16">
        <v>0.185</v>
      </c>
      <c r="I48" s="16">
        <v>0.185</v>
      </c>
      <c r="J48" s="16">
        <v>-7.0000000000000007E-2</v>
      </c>
      <c r="K48" s="12">
        <v>-0.05</v>
      </c>
      <c r="L48" s="8">
        <v>-0.4</v>
      </c>
    </row>
    <row r="49" spans="1:12">
      <c r="A49" s="12">
        <v>0.73114061621332216</v>
      </c>
      <c r="B49" s="27">
        <v>38261</v>
      </c>
      <c r="C49" s="16">
        <v>4.4400000000000004</v>
      </c>
      <c r="D49" s="16">
        <v>-0.11</v>
      </c>
      <c r="E49" s="16">
        <v>-0.11</v>
      </c>
      <c r="F49" s="17">
        <v>0.47</v>
      </c>
      <c r="G49" s="16">
        <v>0.4</v>
      </c>
      <c r="H49" s="16">
        <v>0.20499999999999999</v>
      </c>
      <c r="I49" s="16">
        <v>0.19500000000000001</v>
      </c>
      <c r="J49" s="16">
        <v>-7.0000000000000007E-2</v>
      </c>
      <c r="K49" s="12">
        <v>-0.05</v>
      </c>
      <c r="L49" s="8">
        <v>-0.4</v>
      </c>
    </row>
    <row r="50" spans="1:12">
      <c r="A50" s="12">
        <v>0.72661550880748205</v>
      </c>
      <c r="B50" s="27">
        <v>38292</v>
      </c>
      <c r="C50" s="16">
        <v>4.556</v>
      </c>
      <c r="D50" s="16">
        <v>-0.13</v>
      </c>
      <c r="E50" s="16">
        <v>-0.13</v>
      </c>
      <c r="F50" s="17">
        <v>0.85499999999999998</v>
      </c>
      <c r="G50" s="16">
        <v>0.64</v>
      </c>
      <c r="H50" s="16">
        <v>0.3</v>
      </c>
      <c r="I50" s="16">
        <v>0.27250000000000002</v>
      </c>
      <c r="J50" s="16">
        <v>7.0000000000000007E-2</v>
      </c>
      <c r="K50" s="12">
        <v>7.0000000000000007E-2</v>
      </c>
      <c r="L50" s="8">
        <v>-0.29499999999999998</v>
      </c>
    </row>
    <row r="51" spans="1:12">
      <c r="A51" s="12">
        <v>0.72226113649846357</v>
      </c>
      <c r="B51" s="27">
        <v>38322</v>
      </c>
      <c r="C51" s="16">
        <v>4.6790000000000003</v>
      </c>
      <c r="D51" s="16">
        <v>-0.13250000000000001</v>
      </c>
      <c r="E51" s="16">
        <v>-0.13250000000000001</v>
      </c>
      <c r="F51" s="17">
        <v>1.27</v>
      </c>
      <c r="G51" s="16">
        <v>0.97</v>
      </c>
      <c r="H51" s="16">
        <v>0.37</v>
      </c>
      <c r="I51" s="16">
        <v>0.3075</v>
      </c>
      <c r="J51" s="16">
        <v>7.4999999999999997E-2</v>
      </c>
      <c r="K51" s="12">
        <v>7.4999999999999997E-2</v>
      </c>
      <c r="L51" s="8">
        <v>-0.29499999999999998</v>
      </c>
    </row>
    <row r="52" spans="1:12">
      <c r="A52" s="12">
        <v>0.71778707524839702</v>
      </c>
      <c r="B52" s="27">
        <v>38353</v>
      </c>
      <c r="C52" s="16">
        <v>4.649</v>
      </c>
      <c r="D52" s="16">
        <v>-0.13500000000000001</v>
      </c>
      <c r="E52" s="16">
        <v>-0.13500000000000001</v>
      </c>
      <c r="F52" s="17">
        <v>1.595</v>
      </c>
      <c r="G52" s="16">
        <v>1.19</v>
      </c>
      <c r="H52" s="16">
        <v>0.4</v>
      </c>
      <c r="I52" s="16">
        <v>0.3125</v>
      </c>
      <c r="J52" s="16">
        <v>0.09</v>
      </c>
      <c r="K52" s="12">
        <v>0.09</v>
      </c>
      <c r="L52" s="8">
        <v>-0.29499999999999998</v>
      </c>
    </row>
    <row r="53" spans="1:12">
      <c r="A53" s="12">
        <v>0.71333875401899416</v>
      </c>
      <c r="B53" s="27">
        <v>38384</v>
      </c>
      <c r="C53" s="16">
        <v>4.5289999999999999</v>
      </c>
      <c r="D53" s="16">
        <v>-0.1275</v>
      </c>
      <c r="E53" s="16">
        <v>-0.1275</v>
      </c>
      <c r="F53" s="17">
        <v>1.5549999999999999</v>
      </c>
      <c r="G53" s="16">
        <v>1.19</v>
      </c>
      <c r="H53" s="16">
        <v>0.39</v>
      </c>
      <c r="I53" s="16">
        <v>0.3125</v>
      </c>
      <c r="J53" s="16">
        <v>0.09</v>
      </c>
      <c r="K53" s="12">
        <v>0.09</v>
      </c>
      <c r="L53" s="8">
        <v>-0.29499999999999998</v>
      </c>
    </row>
    <row r="54" spans="1:12">
      <c r="A54" s="12">
        <v>0.70934292732871085</v>
      </c>
      <c r="B54" s="27">
        <v>38412</v>
      </c>
      <c r="C54" s="16">
        <v>4.3890000000000002</v>
      </c>
      <c r="D54" s="16">
        <v>-0.125</v>
      </c>
      <c r="E54" s="16">
        <v>-0.125</v>
      </c>
      <c r="F54" s="17">
        <v>0.92500000000000004</v>
      </c>
      <c r="G54" s="16">
        <v>0.81</v>
      </c>
      <c r="H54" s="16">
        <v>0.39</v>
      </c>
      <c r="I54" s="16">
        <v>0.27</v>
      </c>
      <c r="J54" s="16">
        <v>7.4999999999999997E-2</v>
      </c>
      <c r="K54" s="12">
        <v>7.4999999999999997E-2</v>
      </c>
      <c r="L54" s="8">
        <v>-0.29499999999999998</v>
      </c>
    </row>
    <row r="55" spans="1:12">
      <c r="A55" s="12">
        <v>0.70494322287700151</v>
      </c>
      <c r="B55" s="27">
        <v>38443</v>
      </c>
      <c r="C55" s="16">
        <v>4.26</v>
      </c>
      <c r="D55" s="16">
        <v>-0.13</v>
      </c>
      <c r="E55" s="16">
        <v>-0.13</v>
      </c>
      <c r="F55" s="17">
        <v>0.5</v>
      </c>
      <c r="G55" s="16">
        <v>0.435</v>
      </c>
      <c r="H55" s="16">
        <v>0.24</v>
      </c>
      <c r="I55" s="16">
        <v>0.19500000000000001</v>
      </c>
      <c r="J55" s="16">
        <v>-0.09</v>
      </c>
      <c r="K55" s="12">
        <v>-7.0000000000000007E-2</v>
      </c>
      <c r="L55" s="8">
        <v>-0.43</v>
      </c>
    </row>
    <row r="56" spans="1:12">
      <c r="A56" s="12">
        <v>0.70070958229093516</v>
      </c>
      <c r="B56" s="27">
        <v>38473</v>
      </c>
      <c r="C56" s="16">
        <v>4.3040000000000003</v>
      </c>
      <c r="D56" s="16">
        <v>-0.13</v>
      </c>
      <c r="E56" s="16">
        <v>-0.13</v>
      </c>
      <c r="F56" s="17">
        <v>0.44</v>
      </c>
      <c r="G56" s="16">
        <v>0.38500000000000001</v>
      </c>
      <c r="H56" s="16">
        <v>0.19500000000000001</v>
      </c>
      <c r="I56" s="16">
        <v>0.185</v>
      </c>
      <c r="J56" s="16">
        <v>-0.09</v>
      </c>
      <c r="K56" s="12">
        <v>-7.0000000000000007E-2</v>
      </c>
      <c r="L56" s="8">
        <v>-0.43</v>
      </c>
    </row>
    <row r="57" spans="1:12">
      <c r="A57" s="12">
        <v>0.69635963327324557</v>
      </c>
      <c r="B57" s="27">
        <v>38504</v>
      </c>
      <c r="C57" s="16">
        <v>4.3410000000000002</v>
      </c>
      <c r="D57" s="16">
        <v>-0.13</v>
      </c>
      <c r="E57" s="16">
        <v>-0.13</v>
      </c>
      <c r="F57" s="17">
        <v>0.44</v>
      </c>
      <c r="G57" s="16">
        <v>0.38500000000000001</v>
      </c>
      <c r="H57" s="16">
        <v>0.19500000000000001</v>
      </c>
      <c r="I57" s="16">
        <v>0.19500000000000001</v>
      </c>
      <c r="J57" s="16">
        <v>-0.09</v>
      </c>
      <c r="K57" s="12">
        <v>-7.0000000000000007E-2</v>
      </c>
      <c r="L57" s="8">
        <v>-0.43</v>
      </c>
    </row>
    <row r="58" spans="1:12">
      <c r="A58" s="12">
        <v>0.69215022526748027</v>
      </c>
      <c r="B58" s="27">
        <v>38534</v>
      </c>
      <c r="C58" s="16">
        <v>4.3810000000000002</v>
      </c>
      <c r="D58" s="16">
        <v>-0.13</v>
      </c>
      <c r="E58" s="16">
        <v>-0.13</v>
      </c>
      <c r="F58" s="17">
        <v>0.5</v>
      </c>
      <c r="G58" s="16">
        <v>0.39750000000000002</v>
      </c>
      <c r="H58" s="16">
        <v>0.26500000000000001</v>
      </c>
      <c r="I58" s="16">
        <v>0.2</v>
      </c>
      <c r="J58" s="16">
        <v>-0.09</v>
      </c>
      <c r="K58" s="12">
        <v>-7.0000000000000007E-2</v>
      </c>
      <c r="L58" s="8">
        <v>-0.43</v>
      </c>
    </row>
    <row r="59" spans="1:12">
      <c r="A59" s="12">
        <v>0.68781961961269045</v>
      </c>
      <c r="B59" s="27">
        <v>38565</v>
      </c>
      <c r="C59" s="16">
        <v>4.4290000000000003</v>
      </c>
      <c r="D59" s="16">
        <v>-0.13</v>
      </c>
      <c r="E59" s="16">
        <v>-0.13</v>
      </c>
      <c r="F59" s="17">
        <v>0.5</v>
      </c>
      <c r="G59" s="16">
        <v>0.4</v>
      </c>
      <c r="H59" s="16">
        <v>0.20499999999999999</v>
      </c>
      <c r="I59" s="16">
        <v>0.21</v>
      </c>
      <c r="J59" s="16">
        <v>-0.09</v>
      </c>
      <c r="K59" s="12">
        <v>-7.0000000000000007E-2</v>
      </c>
      <c r="L59" s="8">
        <v>-0.43</v>
      </c>
    </row>
    <row r="60" spans="1:12">
      <c r="A60" s="12">
        <v>0.68351324945124592</v>
      </c>
      <c r="B60" s="27">
        <v>38596</v>
      </c>
      <c r="C60" s="16">
        <v>4.4420000000000002</v>
      </c>
      <c r="D60" s="16">
        <v>-0.13</v>
      </c>
      <c r="E60" s="16">
        <v>-0.13</v>
      </c>
      <c r="F60" s="17">
        <v>0.46</v>
      </c>
      <c r="G60" s="16">
        <v>0.39750000000000002</v>
      </c>
      <c r="H60" s="16">
        <v>0.185</v>
      </c>
      <c r="I60" s="16">
        <v>0.185</v>
      </c>
      <c r="J60" s="16">
        <v>-0.09</v>
      </c>
      <c r="K60" s="12">
        <v>-7.0000000000000007E-2</v>
      </c>
      <c r="L60" s="8">
        <v>-0.43</v>
      </c>
    </row>
    <row r="61" spans="1:12">
      <c r="A61" s="12">
        <v>0.67936876083833198</v>
      </c>
      <c r="B61" s="27">
        <v>38626</v>
      </c>
      <c r="C61" s="16">
        <v>4.4749999999999996</v>
      </c>
      <c r="D61" s="16">
        <v>-0.13</v>
      </c>
      <c r="E61" s="16">
        <v>-0.13</v>
      </c>
      <c r="F61" s="17">
        <v>0.47</v>
      </c>
      <c r="G61" s="16">
        <v>0.4</v>
      </c>
      <c r="H61" s="16">
        <v>0.20499999999999999</v>
      </c>
      <c r="I61" s="16">
        <v>0.19500000000000001</v>
      </c>
      <c r="J61" s="16">
        <v>-0.09</v>
      </c>
      <c r="K61" s="12">
        <v>-7.0000000000000007E-2</v>
      </c>
      <c r="L61" s="8">
        <v>-0.43</v>
      </c>
    </row>
    <row r="62" spans="1:12">
      <c r="A62" s="12">
        <v>0.67510974227049325</v>
      </c>
      <c r="B62" s="27">
        <v>38657</v>
      </c>
      <c r="C62" s="16">
        <v>4.5910000000000002</v>
      </c>
      <c r="D62" s="16">
        <v>-0.13</v>
      </c>
      <c r="E62" s="16">
        <v>-0.13</v>
      </c>
      <c r="F62" s="17">
        <v>0.86</v>
      </c>
      <c r="G62" s="16">
        <v>0.64500000000000002</v>
      </c>
      <c r="H62" s="16">
        <v>0.3</v>
      </c>
      <c r="I62" s="16">
        <v>0.27250000000000002</v>
      </c>
      <c r="J62" s="16">
        <v>5.0000000000000001E-3</v>
      </c>
      <c r="K62" s="12">
        <v>7.0000000000000007E-2</v>
      </c>
      <c r="L62" s="8">
        <v>-0.38</v>
      </c>
    </row>
    <row r="63" spans="1:12">
      <c r="A63" s="12">
        <v>0.6710108620652252</v>
      </c>
      <c r="B63" s="27">
        <v>38687</v>
      </c>
      <c r="C63" s="16">
        <v>4.7140000000000004</v>
      </c>
      <c r="D63" s="16">
        <v>-0.13250000000000001</v>
      </c>
      <c r="E63" s="16">
        <v>-0.13250000000000001</v>
      </c>
      <c r="F63" s="17">
        <v>1.28</v>
      </c>
      <c r="G63" s="16">
        <v>0.98</v>
      </c>
      <c r="H63" s="16">
        <v>0.37</v>
      </c>
      <c r="I63" s="16">
        <v>0.3075</v>
      </c>
      <c r="J63" s="16">
        <v>2.5000000000000001E-2</v>
      </c>
      <c r="K63" s="12">
        <v>7.4999999999999997E-2</v>
      </c>
      <c r="L63" s="8">
        <v>-0.38</v>
      </c>
    </row>
    <row r="64" spans="1:12">
      <c r="A64" s="12">
        <v>0.66679875008615008</v>
      </c>
      <c r="B64" s="27">
        <v>38718</v>
      </c>
      <c r="C64" s="16">
        <v>4.6989999999999998</v>
      </c>
      <c r="D64" s="16">
        <v>-0.13500000000000001</v>
      </c>
      <c r="E64" s="16">
        <v>-0.13500000000000001</v>
      </c>
      <c r="F64" s="17">
        <v>1.61</v>
      </c>
      <c r="G64" s="16">
        <v>1.2050000000000001</v>
      </c>
      <c r="H64" s="16">
        <v>0.4</v>
      </c>
      <c r="I64" s="16">
        <v>0.3125</v>
      </c>
      <c r="J64" s="16">
        <v>3.7499999999999999E-2</v>
      </c>
      <c r="K64" s="12">
        <v>0.09</v>
      </c>
      <c r="L64" s="8">
        <v>-0.38</v>
      </c>
    </row>
    <row r="65" spans="1:12">
      <c r="A65" s="12">
        <v>0.66261030636913965</v>
      </c>
      <c r="B65" s="27">
        <v>38749</v>
      </c>
      <c r="C65" s="16">
        <v>4.5789999999999997</v>
      </c>
      <c r="D65" s="16">
        <v>-0.1275</v>
      </c>
      <c r="E65" s="16">
        <v>-0.1275</v>
      </c>
      <c r="F65" s="17">
        <v>1.57</v>
      </c>
      <c r="G65" s="16">
        <v>1.2050000000000001</v>
      </c>
      <c r="H65" s="16">
        <v>0.39</v>
      </c>
      <c r="I65" s="16">
        <v>0.3125</v>
      </c>
      <c r="J65" s="16">
        <v>4.2500000000000003E-2</v>
      </c>
      <c r="K65" s="12">
        <v>0.09</v>
      </c>
      <c r="L65" s="8">
        <v>-0.38</v>
      </c>
    </row>
    <row r="66" spans="1:12">
      <c r="A66" s="12">
        <v>0.65884744472279611</v>
      </c>
      <c r="B66" s="27">
        <v>38777</v>
      </c>
      <c r="C66" s="16">
        <v>4.4390000000000001</v>
      </c>
      <c r="D66" s="16">
        <v>-0.125</v>
      </c>
      <c r="E66" s="16">
        <v>-0.125</v>
      </c>
      <c r="F66" s="17">
        <v>0.93</v>
      </c>
      <c r="G66" s="16">
        <v>0.81499999999999995</v>
      </c>
      <c r="H66" s="16">
        <v>0.39</v>
      </c>
      <c r="I66" s="16">
        <v>0.27</v>
      </c>
      <c r="J66" s="16">
        <v>0.04</v>
      </c>
      <c r="K66" s="12">
        <v>7.4999999999999997E-2</v>
      </c>
      <c r="L66" s="8">
        <v>-0.38</v>
      </c>
    </row>
    <row r="67" spans="1:12">
      <c r="A67" s="12">
        <v>0.65470373332702347</v>
      </c>
      <c r="B67" s="27">
        <v>38808</v>
      </c>
      <c r="C67" s="16">
        <v>4.3099999999999996</v>
      </c>
      <c r="D67" s="16">
        <v>-0.13</v>
      </c>
      <c r="E67" s="16">
        <v>-0.13</v>
      </c>
      <c r="F67" s="17">
        <v>0.5</v>
      </c>
      <c r="G67" s="16">
        <v>0.435</v>
      </c>
      <c r="H67" s="16">
        <v>0.24</v>
      </c>
      <c r="I67" s="16">
        <v>0.19500000000000001</v>
      </c>
      <c r="J67" s="16">
        <v>-0.09</v>
      </c>
      <c r="K67" s="12">
        <v>-7.0000000000000007E-2</v>
      </c>
      <c r="L67" s="8">
        <v>-0.5</v>
      </c>
    </row>
    <row r="68" spans="1:12">
      <c r="A68" s="12">
        <v>0.65071591338606694</v>
      </c>
      <c r="B68" s="27">
        <v>38838</v>
      </c>
      <c r="C68" s="16">
        <v>4.3540000000000001</v>
      </c>
      <c r="D68" s="16">
        <v>-0.13</v>
      </c>
      <c r="E68" s="16">
        <v>-0.13</v>
      </c>
      <c r="F68" s="17">
        <v>0.44</v>
      </c>
      <c r="G68" s="16">
        <v>0.38500000000000001</v>
      </c>
      <c r="H68" s="16">
        <v>0.19500000000000001</v>
      </c>
      <c r="I68" s="16">
        <v>0.185</v>
      </c>
      <c r="J68" s="16">
        <v>-0.09</v>
      </c>
      <c r="K68" s="12">
        <v>-7.0000000000000007E-2</v>
      </c>
      <c r="L68" s="8">
        <v>-0.5</v>
      </c>
    </row>
    <row r="69" spans="1:12">
      <c r="A69" s="12">
        <v>0.6466180207660549</v>
      </c>
      <c r="B69" s="27">
        <v>38869</v>
      </c>
      <c r="C69" s="16">
        <v>4.391</v>
      </c>
      <c r="D69" s="16">
        <v>-0.13</v>
      </c>
      <c r="E69" s="16">
        <v>-0.13</v>
      </c>
      <c r="F69" s="17">
        <v>0.44</v>
      </c>
      <c r="G69" s="16">
        <v>0.38500000000000001</v>
      </c>
      <c r="H69" s="16">
        <v>0.19500000000000001</v>
      </c>
      <c r="I69" s="16">
        <v>0.19500000000000001</v>
      </c>
      <c r="J69" s="16">
        <v>-0.09</v>
      </c>
      <c r="K69" s="12">
        <v>-7.0000000000000007E-2</v>
      </c>
      <c r="L69" s="8">
        <v>-0.5</v>
      </c>
    </row>
    <row r="70" spans="1:12">
      <c r="A70" s="12">
        <v>0.64267433122950712</v>
      </c>
      <c r="B70" s="27">
        <v>38899</v>
      </c>
      <c r="C70" s="16">
        <v>4.431</v>
      </c>
      <c r="D70" s="16">
        <v>-0.13</v>
      </c>
      <c r="E70" s="16">
        <v>-0.13</v>
      </c>
      <c r="F70" s="17">
        <v>0.5</v>
      </c>
      <c r="G70" s="16">
        <v>0.39750000000000002</v>
      </c>
      <c r="H70" s="16">
        <v>0.26500000000000001</v>
      </c>
      <c r="I70" s="16">
        <v>0.2</v>
      </c>
      <c r="J70" s="16">
        <v>-0.09</v>
      </c>
      <c r="K70" s="12">
        <v>-7.0000000000000007E-2</v>
      </c>
      <c r="L70" s="8">
        <v>-0.5</v>
      </c>
    </row>
    <row r="71" spans="1:12">
      <c r="A71" s="12">
        <v>0.63862182346651841</v>
      </c>
      <c r="B71" s="27">
        <v>38930</v>
      </c>
      <c r="C71" s="16">
        <v>4.4790000000000001</v>
      </c>
      <c r="D71" s="16">
        <v>-0.13</v>
      </c>
      <c r="E71" s="16">
        <v>-0.13</v>
      </c>
      <c r="F71" s="17">
        <v>0.5</v>
      </c>
      <c r="G71" s="16">
        <v>0.4</v>
      </c>
      <c r="H71" s="16">
        <v>0.20499999999999999</v>
      </c>
      <c r="I71" s="16">
        <v>0.21</v>
      </c>
      <c r="J71" s="16">
        <v>-0.09</v>
      </c>
      <c r="K71" s="12">
        <v>-7.0000000000000007E-2</v>
      </c>
      <c r="L71" s="8">
        <v>-0.5</v>
      </c>
    </row>
    <row r="72" spans="1:12">
      <c r="A72" s="12">
        <v>0.63459221486284356</v>
      </c>
      <c r="B72" s="27">
        <v>38961</v>
      </c>
      <c r="C72" s="16">
        <v>4.492</v>
      </c>
      <c r="D72" s="16">
        <v>-0.13</v>
      </c>
      <c r="E72" s="16">
        <v>-0.13</v>
      </c>
      <c r="F72" s="17">
        <v>0.46</v>
      </c>
      <c r="G72" s="16">
        <v>0.39750000000000002</v>
      </c>
      <c r="H72" s="16">
        <v>0.185</v>
      </c>
      <c r="I72" s="16">
        <v>0.185</v>
      </c>
      <c r="J72" s="16">
        <v>-0.09</v>
      </c>
      <c r="K72" s="12">
        <v>-7.0000000000000007E-2</v>
      </c>
      <c r="L72" s="8">
        <v>-0.5</v>
      </c>
    </row>
    <row r="73" spans="1:12">
      <c r="A73" s="12">
        <v>0.63071429228639464</v>
      </c>
      <c r="B73" s="27">
        <v>38991</v>
      </c>
      <c r="C73" s="16">
        <v>4.5250000000000004</v>
      </c>
      <c r="D73" s="16">
        <v>-0.13</v>
      </c>
      <c r="E73" s="16">
        <v>-0.13</v>
      </c>
      <c r="F73" s="17">
        <v>0.47</v>
      </c>
      <c r="G73" s="16">
        <v>0.4</v>
      </c>
      <c r="H73" s="16">
        <v>0.20499999999999999</v>
      </c>
      <c r="I73" s="16">
        <v>0.19500000000000001</v>
      </c>
      <c r="J73" s="16">
        <v>-0.09</v>
      </c>
      <c r="K73" s="12">
        <v>-7.0000000000000007E-2</v>
      </c>
      <c r="L73" s="8">
        <v>-0.5</v>
      </c>
    </row>
    <row r="74" spans="1:12">
      <c r="A74" s="12">
        <v>0.62672942008801091</v>
      </c>
      <c r="B74" s="27">
        <v>39022</v>
      </c>
      <c r="C74" s="16">
        <v>4.641</v>
      </c>
      <c r="D74" s="16">
        <v>-0.13</v>
      </c>
      <c r="E74" s="16">
        <v>-0.13</v>
      </c>
      <c r="F74" s="17">
        <v>0.86</v>
      </c>
      <c r="G74" s="16">
        <v>0.64500000000000002</v>
      </c>
      <c r="H74" s="16">
        <v>0.3</v>
      </c>
      <c r="I74" s="16">
        <v>0.24</v>
      </c>
      <c r="J74" s="16">
        <v>5.0000000000000001E-3</v>
      </c>
      <c r="K74" s="12">
        <v>7.0000000000000007E-2</v>
      </c>
      <c r="L74" s="8">
        <v>-0.47</v>
      </c>
    </row>
    <row r="75" spans="1:12">
      <c r="A75" s="12">
        <v>0.62289458429519107</v>
      </c>
      <c r="B75" s="27">
        <v>39052</v>
      </c>
      <c r="C75" s="16">
        <v>4.7640000000000002</v>
      </c>
      <c r="D75" s="16">
        <v>-0.13250000000000001</v>
      </c>
      <c r="E75" s="16">
        <v>-0.13250000000000001</v>
      </c>
      <c r="F75" s="17">
        <v>1.28</v>
      </c>
      <c r="G75" s="16">
        <v>0.98</v>
      </c>
      <c r="H75" s="16">
        <v>0.37</v>
      </c>
      <c r="I75" s="16">
        <v>0.26</v>
      </c>
      <c r="J75" s="16">
        <v>2.5000000000000001E-2</v>
      </c>
      <c r="K75" s="12">
        <v>7.4999999999999997E-2</v>
      </c>
      <c r="L75" s="8">
        <v>-0.47</v>
      </c>
    </row>
    <row r="76" spans="1:12">
      <c r="A76" s="12">
        <v>0.61895402250090614</v>
      </c>
      <c r="B76" s="27">
        <v>39083</v>
      </c>
      <c r="C76" s="16">
        <v>4.7640000000000002</v>
      </c>
      <c r="D76" s="16">
        <v>-0.13500000000000001</v>
      </c>
      <c r="E76" s="16">
        <v>-0.13500000000000001</v>
      </c>
      <c r="F76" s="17">
        <v>1.61</v>
      </c>
      <c r="G76" s="16">
        <v>1.2050000000000001</v>
      </c>
      <c r="H76" s="16">
        <v>0.4</v>
      </c>
      <c r="I76" s="16">
        <v>0.27</v>
      </c>
      <c r="J76" s="16">
        <v>3.7499999999999999E-2</v>
      </c>
      <c r="K76" s="12">
        <v>0.09</v>
      </c>
      <c r="L76" s="8">
        <v>-0.47</v>
      </c>
    </row>
    <row r="77" spans="1:12">
      <c r="A77" s="12">
        <v>0.61503581685761533</v>
      </c>
      <c r="B77" s="27">
        <v>39114</v>
      </c>
      <c r="C77" s="16">
        <v>4.6440000000000001</v>
      </c>
      <c r="D77" s="16">
        <v>-0.1275</v>
      </c>
      <c r="E77" s="16">
        <v>-0.1275</v>
      </c>
      <c r="F77" s="17">
        <v>1.57</v>
      </c>
      <c r="G77" s="16">
        <v>1.2050000000000001</v>
      </c>
      <c r="H77" s="16">
        <v>0.39</v>
      </c>
      <c r="I77" s="16">
        <v>0.27</v>
      </c>
      <c r="J77" s="16">
        <v>4.2500000000000003E-2</v>
      </c>
      <c r="K77" s="12">
        <v>0.09</v>
      </c>
      <c r="L77" s="8">
        <v>-0.47</v>
      </c>
    </row>
    <row r="78" spans="1:12">
      <c r="A78" s="12">
        <v>0.61151591748683376</v>
      </c>
      <c r="B78" s="27">
        <v>39142</v>
      </c>
      <c r="C78" s="16">
        <v>4.5039999999999996</v>
      </c>
      <c r="D78" s="16">
        <v>-0.125</v>
      </c>
      <c r="E78" s="16">
        <v>-0.125</v>
      </c>
      <c r="F78" s="17">
        <v>0.93</v>
      </c>
      <c r="G78" s="16">
        <v>0.81499999999999995</v>
      </c>
      <c r="H78" s="16">
        <v>0.39</v>
      </c>
      <c r="I78" s="16">
        <v>0.24</v>
      </c>
      <c r="J78" s="16">
        <v>0.04</v>
      </c>
      <c r="K78" s="12">
        <v>7.4999999999999997E-2</v>
      </c>
      <c r="L78" s="8">
        <v>-0.47</v>
      </c>
    </row>
    <row r="79" spans="1:12">
      <c r="A79" s="12">
        <v>0.60763996040128609</v>
      </c>
      <c r="B79" s="27">
        <v>39173</v>
      </c>
      <c r="C79" s="16">
        <v>4.375</v>
      </c>
      <c r="D79" s="16">
        <v>-0.13</v>
      </c>
      <c r="E79" s="16">
        <v>-0.13</v>
      </c>
      <c r="F79" s="17">
        <v>0.5</v>
      </c>
      <c r="G79" s="16">
        <v>0.435</v>
      </c>
      <c r="H79" s="16">
        <v>0.24</v>
      </c>
      <c r="I79" s="16">
        <v>0.17</v>
      </c>
      <c r="J79" s="16">
        <v>-0.09</v>
      </c>
      <c r="K79" s="12">
        <v>-7.0000000000000007E-2</v>
      </c>
      <c r="L79" s="8">
        <v>-0.57299999999999995</v>
      </c>
    </row>
    <row r="80" spans="1:12">
      <c r="A80" s="12">
        <v>0.60391002165207541</v>
      </c>
      <c r="B80" s="27">
        <v>39203</v>
      </c>
      <c r="C80" s="16">
        <v>4.4189999999999996</v>
      </c>
      <c r="D80" s="16">
        <v>-0.13</v>
      </c>
      <c r="E80" s="16">
        <v>-0.13</v>
      </c>
      <c r="F80" s="17">
        <v>0.44</v>
      </c>
      <c r="G80" s="16">
        <v>0.38500000000000001</v>
      </c>
      <c r="H80" s="16">
        <v>0.19500000000000001</v>
      </c>
      <c r="I80" s="16">
        <v>0.16500000000000001</v>
      </c>
      <c r="J80" s="16">
        <v>-0.09</v>
      </c>
      <c r="K80" s="12">
        <v>-7.0000000000000007E-2</v>
      </c>
      <c r="L80" s="8">
        <v>-0.57299999999999995</v>
      </c>
    </row>
    <row r="81" spans="1:12">
      <c r="A81" s="12">
        <v>0.60007733391129559</v>
      </c>
      <c r="B81" s="27">
        <v>39234</v>
      </c>
      <c r="C81" s="16">
        <v>4.4560000000000004</v>
      </c>
      <c r="D81" s="16">
        <v>-0.13</v>
      </c>
      <c r="E81" s="16">
        <v>-0.13</v>
      </c>
      <c r="F81" s="17">
        <v>0.44</v>
      </c>
      <c r="G81" s="16">
        <v>0.38500000000000001</v>
      </c>
      <c r="H81" s="16">
        <v>0.19500000000000001</v>
      </c>
      <c r="I81" s="16">
        <v>0.17</v>
      </c>
      <c r="J81" s="16">
        <v>-0.09</v>
      </c>
      <c r="K81" s="12">
        <v>-7.0000000000000007E-2</v>
      </c>
      <c r="L81" s="8">
        <v>-0.57299999999999995</v>
      </c>
    </row>
    <row r="82" spans="1:12">
      <c r="A82" s="12">
        <v>0.59652381655978148</v>
      </c>
      <c r="B82" s="27">
        <v>39264</v>
      </c>
      <c r="C82" s="16">
        <v>4.4960000000000004</v>
      </c>
      <c r="D82" s="16">
        <v>-0.13</v>
      </c>
      <c r="E82" s="16">
        <v>-0.13</v>
      </c>
      <c r="F82" s="17">
        <v>0.5</v>
      </c>
      <c r="G82" s="16">
        <v>0.39750000000000002</v>
      </c>
      <c r="H82" s="16">
        <v>0.26500000000000001</v>
      </c>
      <c r="I82" s="16">
        <v>0.17499999999999999</v>
      </c>
      <c r="J82" s="16">
        <v>-0.09</v>
      </c>
      <c r="K82" s="12">
        <v>-7.0000000000000007E-2</v>
      </c>
      <c r="L82" s="8">
        <v>-0.57299999999999995</v>
      </c>
    </row>
    <row r="83" spans="1:12">
      <c r="A83" s="12">
        <v>0.59290279324220263</v>
      </c>
      <c r="B83" s="27">
        <v>39295</v>
      </c>
      <c r="C83" s="16">
        <v>4.5439999999999996</v>
      </c>
      <c r="D83" s="16">
        <v>-0.13</v>
      </c>
      <c r="E83" s="16">
        <v>-0.13</v>
      </c>
      <c r="F83" s="17">
        <v>0.5</v>
      </c>
      <c r="G83" s="16">
        <v>0.4</v>
      </c>
      <c r="H83" s="16">
        <v>0.20499999999999999</v>
      </c>
      <c r="I83" s="16">
        <v>0.17499999999999999</v>
      </c>
      <c r="J83" s="16">
        <v>-0.09</v>
      </c>
      <c r="K83" s="12">
        <v>-7.0000000000000007E-2</v>
      </c>
      <c r="L83" s="8">
        <v>-0.57299999999999995</v>
      </c>
    </row>
    <row r="84" spans="1:12">
      <c r="A84" s="12">
        <v>0.58930524422311004</v>
      </c>
      <c r="B84" s="27">
        <v>39326</v>
      </c>
      <c r="C84" s="16">
        <v>4.5570000000000004</v>
      </c>
      <c r="D84" s="16">
        <v>-0.13</v>
      </c>
      <c r="E84" s="16">
        <v>-0.13</v>
      </c>
      <c r="F84" s="17">
        <v>0.46</v>
      </c>
      <c r="G84" s="16">
        <v>0.39750000000000002</v>
      </c>
      <c r="H84" s="16">
        <v>0.185</v>
      </c>
      <c r="I84" s="16">
        <v>0.16500000000000001</v>
      </c>
      <c r="J84" s="16">
        <v>-0.09</v>
      </c>
      <c r="K84" s="12">
        <v>-7.0000000000000007E-2</v>
      </c>
      <c r="L84" s="8">
        <v>-0.57299999999999995</v>
      </c>
    </row>
    <row r="85" spans="1:12">
      <c r="A85" s="12">
        <v>0.58584594455127237</v>
      </c>
      <c r="B85" s="27">
        <v>39356</v>
      </c>
      <c r="C85" s="16">
        <v>4.59</v>
      </c>
      <c r="D85" s="16">
        <v>-0.13</v>
      </c>
      <c r="E85" s="16">
        <v>-0.13</v>
      </c>
      <c r="F85" s="17">
        <v>0.47</v>
      </c>
      <c r="G85" s="16">
        <v>0.4</v>
      </c>
      <c r="H85" s="16">
        <v>0.20499999999999999</v>
      </c>
      <c r="I85" s="16">
        <v>0.17249999999999999</v>
      </c>
      <c r="J85" s="16">
        <v>-0.09</v>
      </c>
      <c r="K85" s="12">
        <v>-7.0000000000000007E-2</v>
      </c>
      <c r="L85" s="8">
        <v>-0.57299999999999995</v>
      </c>
    </row>
    <row r="86" spans="1:12">
      <c r="A86" s="12">
        <v>0.58229411903709982</v>
      </c>
      <c r="B86" s="27">
        <v>39387</v>
      </c>
      <c r="C86" s="16">
        <v>4.7060000000000004</v>
      </c>
      <c r="D86" s="16">
        <v>-0.13</v>
      </c>
      <c r="E86" s="16">
        <v>-0.13</v>
      </c>
      <c r="F86" s="17">
        <v>0.86</v>
      </c>
      <c r="G86" s="16">
        <v>0.64500000000000002</v>
      </c>
      <c r="H86" s="16">
        <v>0.3</v>
      </c>
      <c r="I86" s="16">
        <v>0.24</v>
      </c>
      <c r="J86" s="16">
        <v>5.0000000000000001E-3</v>
      </c>
      <c r="K86" s="12">
        <v>7.0000000000000007E-2</v>
      </c>
      <c r="L86" s="8">
        <v>-0.46</v>
      </c>
    </row>
    <row r="87" spans="1:12">
      <c r="A87" s="12">
        <v>0.57887877018886735</v>
      </c>
      <c r="B87" s="27">
        <v>39417</v>
      </c>
      <c r="C87" s="16">
        <v>4.8289999999999997</v>
      </c>
      <c r="D87" s="16">
        <v>-0.13250000000000001</v>
      </c>
      <c r="E87" s="16">
        <v>-0.13250000000000001</v>
      </c>
      <c r="F87" s="17">
        <v>1.28</v>
      </c>
      <c r="G87" s="16">
        <v>0.98</v>
      </c>
      <c r="H87" s="16">
        <v>0.37</v>
      </c>
      <c r="I87" s="16">
        <v>0.26</v>
      </c>
      <c r="J87" s="16">
        <v>2.5000000000000001E-2</v>
      </c>
      <c r="K87" s="12">
        <v>7.4999999999999997E-2</v>
      </c>
      <c r="L87" s="8">
        <v>-0.46</v>
      </c>
    </row>
    <row r="88" spans="1:12">
      <c r="A88" s="12">
        <v>0.57537205505184885</v>
      </c>
      <c r="B88" s="27">
        <v>39448</v>
      </c>
      <c r="C88" s="16">
        <v>4.8390000000000004</v>
      </c>
      <c r="D88" s="16">
        <v>-0.13500000000000001</v>
      </c>
      <c r="E88" s="16">
        <v>-0.13500000000000001</v>
      </c>
      <c r="F88" s="17">
        <v>1.61</v>
      </c>
      <c r="G88" s="16">
        <v>1.2050000000000001</v>
      </c>
      <c r="H88" s="16">
        <v>0.4</v>
      </c>
      <c r="I88" s="16">
        <v>0.27</v>
      </c>
      <c r="J88" s="16">
        <v>3.7499999999999999E-2</v>
      </c>
      <c r="K88" s="12">
        <v>0.09</v>
      </c>
      <c r="L88" s="8">
        <v>-0.46</v>
      </c>
    </row>
    <row r="89" spans="1:12">
      <c r="A89" s="12">
        <v>0.57188803265453148</v>
      </c>
      <c r="B89" s="27">
        <v>39479</v>
      </c>
      <c r="C89" s="16">
        <v>4.7190000000000003</v>
      </c>
      <c r="D89" s="16">
        <v>-0.1275</v>
      </c>
      <c r="E89" s="16">
        <v>-0.1275</v>
      </c>
      <c r="F89" s="17">
        <v>1.57</v>
      </c>
      <c r="G89" s="16">
        <v>1.2050000000000001</v>
      </c>
      <c r="H89" s="16">
        <v>0.39</v>
      </c>
      <c r="I89" s="16">
        <v>0.27</v>
      </c>
      <c r="J89" s="16">
        <v>4.2500000000000003E-2</v>
      </c>
      <c r="K89" s="12">
        <v>0.09</v>
      </c>
      <c r="L89" s="8">
        <v>-0.46</v>
      </c>
    </row>
    <row r="90" spans="1:12">
      <c r="A90" s="12">
        <v>0.56864919246499623</v>
      </c>
      <c r="B90" s="27">
        <v>39508</v>
      </c>
      <c r="C90" s="16">
        <v>4.5789999999999997</v>
      </c>
      <c r="D90" s="16">
        <v>-0.125</v>
      </c>
      <c r="E90" s="16">
        <v>-0.125</v>
      </c>
      <c r="F90" s="17">
        <v>0.93</v>
      </c>
      <c r="G90" s="16">
        <v>0.81499999999999995</v>
      </c>
      <c r="H90" s="16">
        <v>0.39</v>
      </c>
      <c r="I90" s="16">
        <v>0.24</v>
      </c>
      <c r="J90" s="16">
        <v>0.04</v>
      </c>
      <c r="K90" s="12">
        <v>7.4999999999999997E-2</v>
      </c>
      <c r="L90" s="8">
        <v>-0.46</v>
      </c>
    </row>
    <row r="91" spans="1:12">
      <c r="A91" s="12">
        <v>0.56520865214176697</v>
      </c>
      <c r="B91" s="27">
        <v>39539</v>
      </c>
      <c r="C91" s="16">
        <v>4.45</v>
      </c>
      <c r="D91" s="16">
        <v>-0.13</v>
      </c>
      <c r="E91" s="16">
        <v>-0.13</v>
      </c>
      <c r="F91" s="17">
        <v>0.5</v>
      </c>
      <c r="G91" s="16">
        <v>0.435</v>
      </c>
      <c r="H91" s="16">
        <v>0.24</v>
      </c>
      <c r="I91" s="16">
        <v>0.17</v>
      </c>
      <c r="J91" s="16">
        <v>-0.09</v>
      </c>
      <c r="K91" s="12">
        <v>-7.0000000000000007E-2</v>
      </c>
      <c r="L91" s="8">
        <v>-0.6</v>
      </c>
    </row>
    <row r="92" spans="1:12">
      <c r="A92" s="12">
        <v>0.56190027481253624</v>
      </c>
      <c r="B92" s="27">
        <v>39569</v>
      </c>
      <c r="C92" s="16">
        <v>4.4939999999999998</v>
      </c>
      <c r="D92" s="16">
        <v>-0.13</v>
      </c>
      <c r="E92" s="16">
        <v>-0.13</v>
      </c>
      <c r="F92" s="17">
        <v>0.44</v>
      </c>
      <c r="G92" s="16">
        <v>0.38500000000000001</v>
      </c>
      <c r="H92" s="16">
        <v>0.19500000000000001</v>
      </c>
      <c r="I92" s="16">
        <v>0.16500000000000001</v>
      </c>
      <c r="J92" s="16">
        <v>-0.09</v>
      </c>
      <c r="K92" s="12">
        <v>-7.0000000000000007E-2</v>
      </c>
      <c r="L92" s="8">
        <v>-0.6</v>
      </c>
    </row>
    <row r="93" spans="1:12">
      <c r="A93" s="12">
        <v>0.5585033542511062</v>
      </c>
      <c r="B93" s="27">
        <v>39600</v>
      </c>
      <c r="C93" s="16">
        <v>4.5309999999999997</v>
      </c>
      <c r="D93" s="16">
        <v>-0.13</v>
      </c>
      <c r="E93" s="16">
        <v>-0.13</v>
      </c>
      <c r="F93" s="17">
        <v>0.44</v>
      </c>
      <c r="G93" s="16">
        <v>0.38500000000000001</v>
      </c>
      <c r="H93" s="16">
        <v>0.19500000000000001</v>
      </c>
      <c r="I93" s="16">
        <v>0.17</v>
      </c>
      <c r="J93" s="16">
        <v>-0.09</v>
      </c>
      <c r="K93" s="12">
        <v>-7.0000000000000007E-2</v>
      </c>
      <c r="L93" s="8">
        <v>-0.6</v>
      </c>
    </row>
    <row r="94" spans="1:12">
      <c r="A94" s="12">
        <v>0.55523690619958654</v>
      </c>
      <c r="B94" s="27">
        <v>39630</v>
      </c>
      <c r="C94" s="16">
        <v>4.5709999999999997</v>
      </c>
      <c r="D94" s="16">
        <v>-0.13</v>
      </c>
      <c r="E94" s="16">
        <v>-0.13</v>
      </c>
      <c r="F94" s="17">
        <v>0.5</v>
      </c>
      <c r="G94" s="16">
        <v>0.39750000000000002</v>
      </c>
      <c r="H94" s="16">
        <v>0.26500000000000001</v>
      </c>
      <c r="I94" s="16">
        <v>0.17499999999999999</v>
      </c>
      <c r="J94" s="16">
        <v>-0.09</v>
      </c>
      <c r="K94" s="12">
        <v>-7.0000000000000007E-2</v>
      </c>
      <c r="L94" s="8">
        <v>-0.6</v>
      </c>
    </row>
    <row r="95" spans="1:12">
      <c r="A95" s="12">
        <v>0.55188302178756898</v>
      </c>
      <c r="B95" s="27">
        <v>39661</v>
      </c>
      <c r="C95" s="16">
        <v>4.6189999999999998</v>
      </c>
      <c r="D95" s="16">
        <v>-0.13</v>
      </c>
      <c r="E95" s="16">
        <v>-0.13</v>
      </c>
      <c r="F95" s="17">
        <v>0.5</v>
      </c>
      <c r="G95" s="16">
        <v>0.4</v>
      </c>
      <c r="H95" s="16">
        <v>0.20499999999999999</v>
      </c>
      <c r="I95" s="16">
        <v>0.17499999999999999</v>
      </c>
      <c r="J95" s="16">
        <v>-0.09</v>
      </c>
      <c r="K95" s="12">
        <v>-7.0000000000000007E-2</v>
      </c>
      <c r="L95" s="8">
        <v>-0.6</v>
      </c>
    </row>
    <row r="96" spans="1:12">
      <c r="A96" s="12">
        <v>0.54855078717235606</v>
      </c>
      <c r="B96" s="27">
        <v>39692</v>
      </c>
      <c r="C96" s="16">
        <v>4.6319999999999997</v>
      </c>
      <c r="D96" s="16">
        <v>-0.13</v>
      </c>
      <c r="E96" s="16">
        <v>-0.13</v>
      </c>
      <c r="F96" s="17">
        <v>0.46</v>
      </c>
      <c r="G96" s="16">
        <v>0.39750000000000002</v>
      </c>
      <c r="H96" s="16">
        <v>0.185</v>
      </c>
      <c r="I96" s="16">
        <v>0.16500000000000001</v>
      </c>
      <c r="J96" s="16">
        <v>-0.09</v>
      </c>
      <c r="K96" s="12">
        <v>-7.0000000000000007E-2</v>
      </c>
      <c r="L96" s="8">
        <v>-0.6</v>
      </c>
    </row>
    <row r="97" spans="1:12">
      <c r="A97" s="12">
        <v>0.54534651850108529</v>
      </c>
      <c r="B97" s="27">
        <v>39722</v>
      </c>
      <c r="C97" s="16">
        <v>4.665</v>
      </c>
      <c r="D97" s="16">
        <v>-0.13</v>
      </c>
      <c r="E97" s="16">
        <v>-0.13</v>
      </c>
      <c r="F97" s="17">
        <v>0.47</v>
      </c>
      <c r="G97" s="16">
        <v>0.4</v>
      </c>
      <c r="H97" s="16">
        <v>0.20499999999999999</v>
      </c>
      <c r="I97" s="16">
        <v>0.17249999999999999</v>
      </c>
      <c r="J97" s="16">
        <v>-0.09</v>
      </c>
      <c r="K97" s="12">
        <v>-7.0000000000000007E-2</v>
      </c>
      <c r="L97" s="8">
        <v>-0.6</v>
      </c>
    </row>
    <row r="98" spans="1:12">
      <c r="A98" s="12">
        <v>0.54205645526123303</v>
      </c>
      <c r="B98" s="27">
        <v>39753</v>
      </c>
      <c r="C98" s="16">
        <v>4.7809999999999997</v>
      </c>
      <c r="D98" s="16">
        <v>-0.13</v>
      </c>
      <c r="E98" s="16">
        <v>-0.13</v>
      </c>
      <c r="F98" s="17">
        <v>0.86</v>
      </c>
      <c r="G98" s="16">
        <v>0.64500000000000002</v>
      </c>
      <c r="H98" s="16">
        <v>0.3</v>
      </c>
      <c r="I98" s="16">
        <v>0.24</v>
      </c>
      <c r="J98" s="16">
        <v>5.0000000000000001E-3</v>
      </c>
      <c r="K98" s="12">
        <v>7.0000000000000007E-2</v>
      </c>
      <c r="L98" s="8">
        <v>-0.5</v>
      </c>
    </row>
    <row r="99" spans="1:12">
      <c r="A99" s="12">
        <v>0.53889272405489697</v>
      </c>
      <c r="B99" s="27">
        <v>39783</v>
      </c>
      <c r="C99" s="16">
        <v>4.9039999999999999</v>
      </c>
      <c r="D99" s="16">
        <v>-0.13250000000000001</v>
      </c>
      <c r="E99" s="16">
        <v>-0.13250000000000001</v>
      </c>
      <c r="F99" s="17">
        <v>1.28</v>
      </c>
      <c r="G99" s="16">
        <v>0.98</v>
      </c>
      <c r="H99" s="16">
        <v>0.37</v>
      </c>
      <c r="I99" s="16">
        <v>0.26</v>
      </c>
      <c r="J99" s="16">
        <v>2.5000000000000001E-2</v>
      </c>
      <c r="K99" s="12">
        <v>7.4999999999999997E-2</v>
      </c>
      <c r="L99" s="8">
        <v>-0.5</v>
      </c>
    </row>
    <row r="100" spans="1:12">
      <c r="A100" s="12">
        <v>0.53564426886288674</v>
      </c>
      <c r="B100" s="27">
        <v>39814</v>
      </c>
      <c r="C100" s="16">
        <v>4.9189999999999996</v>
      </c>
      <c r="D100" s="16">
        <v>-0.13500000000000001</v>
      </c>
      <c r="E100" s="16">
        <v>-0.13500000000000001</v>
      </c>
      <c r="F100" s="17">
        <v>1.61</v>
      </c>
      <c r="G100" s="16">
        <v>1.2050000000000001</v>
      </c>
      <c r="H100" s="16">
        <v>0.4</v>
      </c>
      <c r="I100" s="16">
        <v>0.27</v>
      </c>
      <c r="J100" s="16">
        <v>3.7499999999999999E-2</v>
      </c>
      <c r="K100" s="12">
        <v>0.09</v>
      </c>
      <c r="L100" s="8">
        <v>-0.5</v>
      </c>
    </row>
    <row r="101" spans="1:12">
      <c r="A101" s="12">
        <v>0.53241674538995054</v>
      </c>
      <c r="B101" s="27">
        <v>39845</v>
      </c>
      <c r="C101" s="16">
        <v>4.7990000000000004</v>
      </c>
      <c r="D101" s="16">
        <v>-0.1275</v>
      </c>
      <c r="E101" s="16">
        <v>-0.1275</v>
      </c>
      <c r="F101" s="17">
        <v>1.57</v>
      </c>
      <c r="G101" s="16">
        <v>1.2050000000000001</v>
      </c>
      <c r="H101" s="16">
        <v>0.39</v>
      </c>
      <c r="I101" s="16">
        <v>0.27</v>
      </c>
      <c r="J101" s="16">
        <v>4.2500000000000003E-2</v>
      </c>
      <c r="K101" s="12">
        <v>0.09</v>
      </c>
      <c r="L101" s="8">
        <v>-0.5</v>
      </c>
    </row>
    <row r="102" spans="1:12">
      <c r="A102" s="12">
        <v>0.52951943566692272</v>
      </c>
      <c r="B102" s="27">
        <v>39873</v>
      </c>
      <c r="C102" s="16">
        <v>4.6589999999999998</v>
      </c>
      <c r="D102" s="16">
        <v>-0.125</v>
      </c>
      <c r="E102" s="16">
        <v>-0.125</v>
      </c>
      <c r="F102" s="17">
        <v>0.93</v>
      </c>
      <c r="G102" s="16">
        <v>0.81499999999999995</v>
      </c>
      <c r="H102" s="16">
        <v>0.39</v>
      </c>
      <c r="I102" s="16">
        <v>0.24</v>
      </c>
      <c r="J102" s="16">
        <v>0.04</v>
      </c>
      <c r="K102" s="12">
        <v>7.4999999999999997E-2</v>
      </c>
      <c r="L102" s="8">
        <v>-0.5</v>
      </c>
    </row>
    <row r="103" spans="1:12">
      <c r="A103" s="12">
        <v>0.52633135733724123</v>
      </c>
      <c r="B103" s="27">
        <v>39904</v>
      </c>
      <c r="C103" s="16">
        <v>4.53</v>
      </c>
      <c r="D103" s="16">
        <v>-0.13</v>
      </c>
      <c r="E103" s="16">
        <v>-0.13</v>
      </c>
      <c r="F103" s="17">
        <v>0.5</v>
      </c>
      <c r="G103" s="16">
        <v>0.435</v>
      </c>
      <c r="H103" s="16">
        <v>0.24</v>
      </c>
      <c r="I103" s="16">
        <v>0.17</v>
      </c>
      <c r="J103" s="16">
        <v>-0.09</v>
      </c>
      <c r="K103" s="12">
        <v>-7.0000000000000007E-2</v>
      </c>
      <c r="L103" s="8">
        <v>-0.65</v>
      </c>
    </row>
    <row r="104" spans="1:12">
      <c r="A104" s="12">
        <v>0.523265660419863</v>
      </c>
      <c r="B104" s="27">
        <v>39934</v>
      </c>
      <c r="C104" s="16">
        <v>4.5739999999999998</v>
      </c>
      <c r="D104" s="16">
        <v>-0.13</v>
      </c>
      <c r="E104" s="16">
        <v>-0.13</v>
      </c>
      <c r="F104" s="17">
        <v>0.44</v>
      </c>
      <c r="G104" s="16">
        <v>0.38500000000000001</v>
      </c>
      <c r="H104" s="16">
        <v>0.19500000000000001</v>
      </c>
      <c r="I104" s="16">
        <v>0.16500000000000001</v>
      </c>
      <c r="J104" s="16">
        <v>-0.09</v>
      </c>
      <c r="K104" s="12">
        <v>-7.0000000000000007E-2</v>
      </c>
      <c r="L104" s="8">
        <v>-0.65</v>
      </c>
    </row>
    <row r="105" spans="1:12">
      <c r="A105" s="12">
        <v>0.52011782933075656</v>
      </c>
      <c r="B105" s="27">
        <v>39965</v>
      </c>
      <c r="C105" s="16">
        <v>4.6109999999999998</v>
      </c>
      <c r="D105" s="16">
        <v>-0.13</v>
      </c>
      <c r="E105" s="16">
        <v>-0.13</v>
      </c>
      <c r="F105" s="17">
        <v>0.44</v>
      </c>
      <c r="G105" s="16">
        <v>0.38500000000000001</v>
      </c>
      <c r="H105" s="16">
        <v>0.19500000000000001</v>
      </c>
      <c r="I105" s="16">
        <v>0.17</v>
      </c>
      <c r="J105" s="16">
        <v>-0.09</v>
      </c>
      <c r="K105" s="12">
        <v>-7.0000000000000007E-2</v>
      </c>
      <c r="L105" s="8">
        <v>-0.65</v>
      </c>
    </row>
    <row r="106" spans="1:12">
      <c r="A106" s="12">
        <v>0.51709082087675595</v>
      </c>
      <c r="B106" s="27">
        <v>39995</v>
      </c>
      <c r="C106" s="16">
        <v>4.6509999999999998</v>
      </c>
      <c r="D106" s="16">
        <v>-0.13</v>
      </c>
      <c r="E106" s="16">
        <v>-0.13</v>
      </c>
      <c r="F106" s="17">
        <v>0.5</v>
      </c>
      <c r="G106" s="16">
        <v>0.39750000000000002</v>
      </c>
      <c r="H106" s="16">
        <v>0.26500000000000001</v>
      </c>
      <c r="I106" s="16">
        <v>0.17499999999999999</v>
      </c>
      <c r="J106" s="16">
        <v>-0.09</v>
      </c>
      <c r="K106" s="12">
        <v>-7.0000000000000007E-2</v>
      </c>
      <c r="L106" s="8">
        <v>-0.65</v>
      </c>
    </row>
    <row r="107" spans="1:12">
      <c r="A107" s="12">
        <v>0.51398270060116202</v>
      </c>
      <c r="B107" s="27">
        <v>40026</v>
      </c>
      <c r="C107" s="16">
        <v>4.6989999999999998</v>
      </c>
      <c r="D107" s="16">
        <v>-0.13</v>
      </c>
      <c r="E107" s="16">
        <v>-0.13</v>
      </c>
      <c r="F107" s="17">
        <v>0.5</v>
      </c>
      <c r="G107" s="16">
        <v>0.4</v>
      </c>
      <c r="H107" s="16">
        <v>0.20499999999999999</v>
      </c>
      <c r="I107" s="16">
        <v>0.17499999999999999</v>
      </c>
      <c r="J107" s="16">
        <v>-0.09</v>
      </c>
      <c r="K107" s="12">
        <v>-7.0000000000000007E-2</v>
      </c>
      <c r="L107" s="8">
        <v>-0.65</v>
      </c>
    </row>
    <row r="108" spans="1:12">
      <c r="A108" s="12">
        <v>0.51089455805971129</v>
      </c>
      <c r="B108" s="27">
        <v>40057</v>
      </c>
      <c r="C108" s="16">
        <v>4.7119999999999997</v>
      </c>
      <c r="D108" s="16">
        <v>-0.13</v>
      </c>
      <c r="E108" s="16">
        <v>-0.13</v>
      </c>
      <c r="F108" s="17">
        <v>0.46</v>
      </c>
      <c r="G108" s="16">
        <v>0.39750000000000002</v>
      </c>
      <c r="H108" s="16">
        <v>0.185</v>
      </c>
      <c r="I108" s="16">
        <v>0.16500000000000001</v>
      </c>
      <c r="J108" s="16">
        <v>-0.09</v>
      </c>
      <c r="K108" s="12">
        <v>-7.0000000000000007E-2</v>
      </c>
      <c r="L108" s="8">
        <v>-0.65</v>
      </c>
    </row>
    <row r="109" spans="1:12">
      <c r="A109" s="12">
        <v>0.50792492672538303</v>
      </c>
      <c r="B109" s="27">
        <v>40087</v>
      </c>
      <c r="C109" s="16">
        <v>4.7450000000000001</v>
      </c>
      <c r="D109" s="16">
        <v>-0.13</v>
      </c>
      <c r="E109" s="16">
        <v>-0.13</v>
      </c>
      <c r="F109" s="17">
        <v>0.47</v>
      </c>
      <c r="G109" s="16">
        <v>0.4</v>
      </c>
      <c r="H109" s="16">
        <v>0.20499999999999999</v>
      </c>
      <c r="I109" s="16">
        <v>0.17249999999999999</v>
      </c>
      <c r="J109" s="16">
        <v>-0.09</v>
      </c>
      <c r="K109" s="12">
        <v>-7.0000000000000007E-2</v>
      </c>
      <c r="L109" s="8">
        <v>-0.65</v>
      </c>
    </row>
    <row r="110" spans="1:12">
      <c r="A110" s="12">
        <v>0.50487570009097438</v>
      </c>
      <c r="B110" s="27">
        <v>40118</v>
      </c>
      <c r="C110" s="16">
        <v>4.8609999999999998</v>
      </c>
      <c r="D110" s="16">
        <v>-0.13</v>
      </c>
      <c r="E110" s="16">
        <v>-0.13</v>
      </c>
      <c r="F110" s="17">
        <v>0.86</v>
      </c>
      <c r="G110" s="16">
        <v>0.64500000000000002</v>
      </c>
      <c r="H110" s="16">
        <v>0.3</v>
      </c>
      <c r="I110" s="16">
        <v>0.24</v>
      </c>
      <c r="J110" s="16">
        <v>5.0000000000000001E-3</v>
      </c>
      <c r="K110" s="12">
        <v>7.0000000000000007E-2</v>
      </c>
      <c r="L110" s="8">
        <v>-0.5</v>
      </c>
    </row>
    <row r="111" spans="1:12">
      <c r="A111" s="12">
        <v>0.50194347785610238</v>
      </c>
      <c r="B111" s="27">
        <v>40148</v>
      </c>
      <c r="C111" s="16">
        <v>4.984</v>
      </c>
      <c r="D111" s="16">
        <v>-0.13250000000000001</v>
      </c>
      <c r="E111" s="16">
        <v>-0.13250000000000001</v>
      </c>
      <c r="F111" s="17">
        <v>1.28</v>
      </c>
      <c r="G111" s="16">
        <v>0.98</v>
      </c>
      <c r="H111" s="16">
        <v>0.37</v>
      </c>
      <c r="I111" s="16">
        <v>0.26</v>
      </c>
      <c r="J111" s="16">
        <v>2.5000000000000001E-2</v>
      </c>
      <c r="K111" s="12">
        <v>7.4999999999999997E-2</v>
      </c>
      <c r="L111" s="8">
        <v>-0.5</v>
      </c>
    </row>
    <row r="112" spans="1:12">
      <c r="A112" s="12">
        <v>0.49893264928155245</v>
      </c>
      <c r="B112" s="27">
        <v>40179</v>
      </c>
      <c r="C112" s="16">
        <v>5.0039999999999996</v>
      </c>
      <c r="D112" s="16">
        <v>-0.13500000000000001</v>
      </c>
      <c r="E112" s="16">
        <v>-0.13500000000000001</v>
      </c>
      <c r="F112" s="17">
        <v>1.61</v>
      </c>
      <c r="G112" s="16">
        <v>1.2050000000000001</v>
      </c>
      <c r="H112" s="16">
        <v>0.4</v>
      </c>
      <c r="I112" s="16">
        <v>0.27</v>
      </c>
      <c r="J112" s="16">
        <v>3.7499999999999999E-2</v>
      </c>
      <c r="K112" s="12">
        <v>0.09</v>
      </c>
      <c r="L112" s="8">
        <v>-0.5</v>
      </c>
    </row>
    <row r="113" spans="1:12">
      <c r="A113" s="12">
        <v>0.49594113833771042</v>
      </c>
      <c r="B113" s="27">
        <v>40210</v>
      </c>
      <c r="C113" s="16">
        <v>4.8840000000000003</v>
      </c>
      <c r="D113" s="16">
        <v>-0.1275</v>
      </c>
      <c r="E113" s="16">
        <v>-0.1275</v>
      </c>
      <c r="F113" s="17">
        <v>1.57</v>
      </c>
      <c r="G113" s="16">
        <v>1.2050000000000001</v>
      </c>
      <c r="H113" s="16">
        <v>0.39</v>
      </c>
      <c r="I113" s="16">
        <v>0.27</v>
      </c>
      <c r="J113" s="16">
        <v>4.2500000000000003E-2</v>
      </c>
      <c r="K113" s="12">
        <v>0.09</v>
      </c>
      <c r="L113" s="8">
        <v>-0.5</v>
      </c>
    </row>
    <row r="114" spans="1:12">
      <c r="A114" s="12">
        <v>0.49325562343639606</v>
      </c>
      <c r="B114" s="27">
        <v>40238</v>
      </c>
      <c r="C114" s="16">
        <v>4.7439999999999998</v>
      </c>
      <c r="D114" s="16">
        <v>-0.125</v>
      </c>
      <c r="E114" s="16">
        <v>-0.125</v>
      </c>
      <c r="F114" s="17">
        <v>0.93</v>
      </c>
      <c r="G114" s="16">
        <v>0.81499999999999995</v>
      </c>
      <c r="H114" s="16">
        <v>0.39</v>
      </c>
      <c r="I114" s="16">
        <v>0.24</v>
      </c>
      <c r="J114" s="16">
        <v>0.04</v>
      </c>
      <c r="K114" s="12">
        <v>7.4999999999999997E-2</v>
      </c>
      <c r="L114" s="8">
        <v>-0.5</v>
      </c>
    </row>
    <row r="115" spans="1:12">
      <c r="A115" s="12">
        <v>0.49030051733138863</v>
      </c>
      <c r="B115" s="27">
        <v>40269</v>
      </c>
      <c r="C115" s="16">
        <v>4.6150000000000002</v>
      </c>
      <c r="D115" s="16">
        <v>-0.13</v>
      </c>
      <c r="E115" s="16">
        <v>-0.13</v>
      </c>
      <c r="F115" s="17">
        <v>0.5</v>
      </c>
      <c r="G115" s="16">
        <v>0.435</v>
      </c>
      <c r="H115" s="16">
        <v>0.24</v>
      </c>
      <c r="I115" s="16">
        <v>0.17</v>
      </c>
      <c r="J115" s="16">
        <v>-0.09</v>
      </c>
      <c r="K115" s="12">
        <v>-7.0000000000000007E-2</v>
      </c>
      <c r="L115" s="8">
        <v>-0.65</v>
      </c>
    </row>
    <row r="116" spans="1:12">
      <c r="A116" s="12">
        <v>0.48745877199802518</v>
      </c>
      <c r="B116" s="27">
        <v>40299</v>
      </c>
      <c r="C116" s="16">
        <v>4.6589999999999998</v>
      </c>
      <c r="D116" s="16">
        <v>-0.13</v>
      </c>
      <c r="E116" s="16">
        <v>-0.13</v>
      </c>
      <c r="F116" s="17">
        <v>0.44</v>
      </c>
      <c r="G116" s="16">
        <v>0.38500000000000001</v>
      </c>
      <c r="H116" s="16">
        <v>0.19500000000000001</v>
      </c>
      <c r="I116" s="16">
        <v>0.16500000000000001</v>
      </c>
      <c r="J116" s="16">
        <v>-0.09</v>
      </c>
      <c r="K116" s="12">
        <v>-7.0000000000000007E-2</v>
      </c>
      <c r="L116" s="8">
        <v>-0.65</v>
      </c>
    </row>
    <row r="117" spans="1:12">
      <c r="A117" s="12">
        <v>0.48454081290229367</v>
      </c>
      <c r="B117" s="27">
        <v>40330</v>
      </c>
      <c r="C117" s="16">
        <v>4.6959999999999997</v>
      </c>
      <c r="D117" s="16">
        <v>-0.13</v>
      </c>
      <c r="E117" s="16">
        <v>-0.13</v>
      </c>
      <c r="F117" s="17">
        <v>0.44</v>
      </c>
      <c r="G117" s="16">
        <v>0.38500000000000001</v>
      </c>
      <c r="H117" s="16">
        <v>0.19500000000000001</v>
      </c>
      <c r="I117" s="16">
        <v>0.17</v>
      </c>
      <c r="J117" s="16">
        <v>-0.09</v>
      </c>
      <c r="K117" s="12">
        <v>-7.0000000000000007E-2</v>
      </c>
      <c r="L117" s="8">
        <v>-0.65</v>
      </c>
    </row>
    <row r="118" spans="1:12">
      <c r="A118" s="12">
        <v>0.48166598518981579</v>
      </c>
      <c r="B118" s="27">
        <v>40360</v>
      </c>
      <c r="C118" s="16">
        <v>4.7359999999999998</v>
      </c>
      <c r="D118" s="16">
        <v>-0.13</v>
      </c>
      <c r="E118" s="16">
        <v>-0.13</v>
      </c>
      <c r="F118" s="17">
        <v>0.5</v>
      </c>
      <c r="G118" s="16">
        <v>0.39750000000000002</v>
      </c>
      <c r="H118" s="16">
        <v>0.26500000000000001</v>
      </c>
      <c r="I118" s="16">
        <v>0.17499999999999999</v>
      </c>
      <c r="J118" s="16">
        <v>-0.09</v>
      </c>
      <c r="K118" s="12">
        <v>-7.0000000000000007E-2</v>
      </c>
      <c r="L118" s="8">
        <v>-0.65</v>
      </c>
    </row>
    <row r="119" spans="1:12">
      <c r="A119" s="12">
        <v>0.47869546160343551</v>
      </c>
      <c r="B119" s="27">
        <v>40391</v>
      </c>
      <c r="C119" s="16">
        <v>4.7839999999999998</v>
      </c>
      <c r="D119" s="16">
        <v>-0.13</v>
      </c>
      <c r="E119" s="16">
        <v>-0.13</v>
      </c>
      <c r="F119" s="17">
        <v>0.5</v>
      </c>
      <c r="G119" s="16">
        <v>0.4</v>
      </c>
      <c r="H119" s="16">
        <v>0.20499999999999999</v>
      </c>
      <c r="I119" s="16">
        <v>0.17499999999999999</v>
      </c>
      <c r="J119" s="16">
        <v>-0.09</v>
      </c>
      <c r="K119" s="12">
        <v>-7.0000000000000007E-2</v>
      </c>
      <c r="L119" s="8">
        <v>-0.65</v>
      </c>
    </row>
    <row r="120" spans="1:12">
      <c r="A120" s="12">
        <v>0.47574298567816675</v>
      </c>
      <c r="B120" s="27">
        <v>40422</v>
      </c>
      <c r="C120" s="16">
        <v>4.7969999999999997</v>
      </c>
      <c r="D120" s="16">
        <v>-0.13</v>
      </c>
      <c r="E120" s="16">
        <v>-0.13</v>
      </c>
      <c r="F120" s="17">
        <v>0.46</v>
      </c>
      <c r="G120" s="16">
        <v>0.39750000000000002</v>
      </c>
      <c r="H120" s="16">
        <v>0.185</v>
      </c>
      <c r="I120" s="16">
        <v>0.16500000000000001</v>
      </c>
      <c r="J120" s="16">
        <v>-0.09</v>
      </c>
      <c r="K120" s="12">
        <v>-7.0000000000000007E-2</v>
      </c>
      <c r="L120" s="8">
        <v>-0.65</v>
      </c>
    </row>
    <row r="121" spans="1:12">
      <c r="A121" s="12">
        <v>0.472902833010521</v>
      </c>
      <c r="B121" s="27">
        <v>40452</v>
      </c>
      <c r="C121" s="16">
        <v>4.83</v>
      </c>
      <c r="D121" s="16">
        <v>-0.13</v>
      </c>
      <c r="E121" s="16">
        <v>-0.13</v>
      </c>
      <c r="F121" s="17">
        <v>0.47</v>
      </c>
      <c r="G121" s="16">
        <v>0.4</v>
      </c>
      <c r="H121" s="16">
        <v>0.20499999999999999</v>
      </c>
      <c r="I121" s="16">
        <v>0.17249999999999999</v>
      </c>
      <c r="J121" s="16">
        <v>-0.09</v>
      </c>
      <c r="K121" s="12">
        <v>-7.0000000000000007E-2</v>
      </c>
      <c r="L121" s="8">
        <v>-0.65</v>
      </c>
    </row>
    <row r="122" spans="1:12">
      <c r="A122" s="12">
        <v>0.46998555563476219</v>
      </c>
      <c r="B122" s="27">
        <v>40483</v>
      </c>
      <c r="C122" s="16">
        <v>4.9459999999999997</v>
      </c>
      <c r="D122" s="16">
        <v>-0.13</v>
      </c>
      <c r="E122" s="16">
        <v>-0.13</v>
      </c>
      <c r="F122" s="17">
        <v>0.86</v>
      </c>
      <c r="G122" s="16">
        <v>0.64500000000000002</v>
      </c>
      <c r="H122" s="16">
        <v>0.3</v>
      </c>
      <c r="I122" s="16">
        <v>0.24</v>
      </c>
      <c r="J122" s="16">
        <v>5.0000000000000001E-3</v>
      </c>
      <c r="K122" s="12">
        <v>7.0000000000000007E-2</v>
      </c>
      <c r="L122" s="8">
        <v>-0.5</v>
      </c>
    </row>
    <row r="123" spans="1:12">
      <c r="A123" s="12">
        <v>0.46717926558706785</v>
      </c>
      <c r="B123" s="27">
        <v>40513</v>
      </c>
      <c r="C123" s="16">
        <v>5.069</v>
      </c>
      <c r="D123" s="16">
        <v>-0.13250000000000001</v>
      </c>
      <c r="E123" s="16">
        <v>-0.13250000000000001</v>
      </c>
      <c r="F123" s="17">
        <v>1.28</v>
      </c>
      <c r="G123" s="16">
        <v>0.98</v>
      </c>
      <c r="H123" s="16">
        <v>0.37</v>
      </c>
      <c r="I123" s="16">
        <v>0.26</v>
      </c>
      <c r="J123" s="16">
        <v>2.5000000000000001E-2</v>
      </c>
      <c r="K123" s="12">
        <v>7.4999999999999997E-2</v>
      </c>
      <c r="L123" s="8">
        <v>-0.5</v>
      </c>
    </row>
    <row r="124" spans="1:12">
      <c r="A124" s="12">
        <v>0.4642967736157349</v>
      </c>
      <c r="B124" s="27">
        <v>40544</v>
      </c>
      <c r="C124" s="16">
        <v>5.0940000000000003</v>
      </c>
      <c r="D124" s="16">
        <v>-0.13500000000000001</v>
      </c>
      <c r="E124" s="16">
        <v>-0.13500000000000001</v>
      </c>
      <c r="F124" s="17">
        <v>1.61</v>
      </c>
      <c r="G124" s="16">
        <v>1.2050000000000001</v>
      </c>
      <c r="H124" s="16">
        <v>0.4</v>
      </c>
      <c r="I124" s="16">
        <v>0.27</v>
      </c>
      <c r="J124" s="16">
        <v>3.7499999999999999E-2</v>
      </c>
      <c r="K124" s="12">
        <v>0.09</v>
      </c>
      <c r="L124" s="8">
        <v>-0.5</v>
      </c>
    </row>
    <row r="125" spans="1:12">
      <c r="A125" s="12">
        <v>0.46143180267388706</v>
      </c>
      <c r="B125" s="27">
        <v>40575</v>
      </c>
      <c r="C125" s="16">
        <v>4.9740000000000002</v>
      </c>
      <c r="D125" s="16">
        <v>-0.1275</v>
      </c>
      <c r="E125" s="16">
        <v>-0.1275</v>
      </c>
      <c r="F125" s="17">
        <v>1.57</v>
      </c>
      <c r="G125" s="16">
        <v>1.2050000000000001</v>
      </c>
      <c r="H125" s="16">
        <v>0.39</v>
      </c>
      <c r="I125" s="16">
        <v>0.27</v>
      </c>
      <c r="J125" s="16">
        <v>4.2500000000000003E-2</v>
      </c>
      <c r="K125" s="12">
        <v>0.09</v>
      </c>
      <c r="L125" s="8">
        <v>-0.5</v>
      </c>
    </row>
    <row r="126" spans="1:12">
      <c r="A126" s="12">
        <v>0.45885905945967637</v>
      </c>
      <c r="B126" s="27">
        <v>40603</v>
      </c>
      <c r="C126" s="16">
        <v>4.8339999999999996</v>
      </c>
      <c r="D126" s="16">
        <v>-0.125</v>
      </c>
      <c r="E126" s="16">
        <v>-0.125</v>
      </c>
      <c r="F126" s="17">
        <v>0.93</v>
      </c>
      <c r="G126" s="16">
        <v>0.81499999999999995</v>
      </c>
      <c r="H126" s="16">
        <v>0.39</v>
      </c>
      <c r="I126" s="16">
        <v>0.24</v>
      </c>
      <c r="J126" s="16">
        <v>0.04</v>
      </c>
      <c r="K126" s="12">
        <v>7.4999999999999997E-2</v>
      </c>
      <c r="L126" s="8">
        <v>-0.5</v>
      </c>
    </row>
    <row r="127" spans="1:12">
      <c r="A127" s="12">
        <v>0.45602714584177795</v>
      </c>
      <c r="B127" s="27">
        <v>40634</v>
      </c>
      <c r="C127" s="16">
        <v>4.7050000000000001</v>
      </c>
      <c r="D127" s="16">
        <v>-0.13</v>
      </c>
      <c r="E127" s="16">
        <v>-0.13</v>
      </c>
      <c r="F127" s="17">
        <v>0.5</v>
      </c>
      <c r="G127" s="16">
        <v>0.435</v>
      </c>
      <c r="H127" s="16">
        <v>0.24</v>
      </c>
      <c r="I127" s="16">
        <v>0.17</v>
      </c>
      <c r="J127" s="16">
        <v>-0.09</v>
      </c>
      <c r="K127" s="12">
        <v>-7.0000000000000007E-2</v>
      </c>
      <c r="L127" s="8">
        <v>-0.65</v>
      </c>
    </row>
    <row r="128" spans="1:12">
      <c r="A128" s="12">
        <v>0.4533029794839874</v>
      </c>
      <c r="B128" s="27">
        <v>40664</v>
      </c>
      <c r="C128" s="16">
        <v>4.7489999999999997</v>
      </c>
      <c r="D128" s="16">
        <v>-0.13</v>
      </c>
      <c r="E128" s="16">
        <v>-0.13</v>
      </c>
      <c r="F128" s="17">
        <v>0.44</v>
      </c>
      <c r="G128" s="16">
        <v>0.38500000000000001</v>
      </c>
      <c r="H128" s="16">
        <v>0.19500000000000001</v>
      </c>
      <c r="I128" s="16">
        <v>0.16500000000000001</v>
      </c>
      <c r="J128" s="16">
        <v>-0.09</v>
      </c>
      <c r="K128" s="12">
        <v>-7.0000000000000007E-2</v>
      </c>
      <c r="L128" s="8">
        <v>-0.65</v>
      </c>
    </row>
    <row r="129" spans="1:12">
      <c r="A129" s="12">
        <v>0.45050484897420406</v>
      </c>
      <c r="B129" s="27">
        <v>40695</v>
      </c>
      <c r="C129" s="16">
        <v>4.7859999999999996</v>
      </c>
      <c r="D129" s="16">
        <v>-0.13</v>
      </c>
      <c r="E129" s="16">
        <v>-0.13</v>
      </c>
      <c r="F129" s="17">
        <v>0.44</v>
      </c>
      <c r="G129" s="16">
        <v>0.38500000000000001</v>
      </c>
      <c r="H129" s="16">
        <v>0.19500000000000001</v>
      </c>
      <c r="I129" s="16">
        <v>0.17</v>
      </c>
      <c r="J129" s="16">
        <v>-0.09</v>
      </c>
      <c r="K129" s="12">
        <v>-7.0000000000000007E-2</v>
      </c>
      <c r="L129" s="8">
        <v>-0.65</v>
      </c>
    </row>
    <row r="130" spans="1:12">
      <c r="A130" s="12">
        <v>0.44781318338769199</v>
      </c>
      <c r="B130" s="27">
        <v>40725</v>
      </c>
      <c r="C130" s="16">
        <v>4.8259999999999996</v>
      </c>
      <c r="D130" s="16">
        <v>-0.13</v>
      </c>
      <c r="E130" s="16">
        <v>-0.13</v>
      </c>
      <c r="F130" s="17">
        <v>0.5</v>
      </c>
      <c r="G130" s="16">
        <v>0.39750000000000002</v>
      </c>
      <c r="H130" s="16">
        <v>0.26500000000000001</v>
      </c>
      <c r="I130" s="16">
        <v>0.17499999999999999</v>
      </c>
      <c r="J130" s="16">
        <v>-0.09</v>
      </c>
      <c r="K130" s="12">
        <v>-7.0000000000000007E-2</v>
      </c>
      <c r="L130" s="8">
        <v>-0.65</v>
      </c>
    </row>
    <row r="131" spans="1:12">
      <c r="A131" s="12">
        <v>0.44504843918956177</v>
      </c>
      <c r="B131" s="27">
        <v>40756</v>
      </c>
      <c r="C131" s="16">
        <v>4.8739999999999997</v>
      </c>
      <c r="D131" s="16">
        <v>-0.13</v>
      </c>
      <c r="E131" s="16">
        <v>-0.13</v>
      </c>
      <c r="F131" s="17">
        <v>0.5</v>
      </c>
      <c r="G131" s="16">
        <v>0.4</v>
      </c>
      <c r="H131" s="16">
        <v>0.20499999999999999</v>
      </c>
      <c r="I131" s="16">
        <v>0.17499999999999999</v>
      </c>
      <c r="J131" s="16">
        <v>-0.09</v>
      </c>
      <c r="K131" s="12">
        <v>-7.0000000000000007E-2</v>
      </c>
      <c r="L131" s="8">
        <v>-0.65</v>
      </c>
    </row>
    <row r="132" spans="1:12">
      <c r="A132" s="12">
        <v>0.44230051121228436</v>
      </c>
      <c r="B132" s="27">
        <v>40787</v>
      </c>
      <c r="C132" s="16">
        <v>4.8869999999999996</v>
      </c>
      <c r="D132" s="16">
        <v>-0.13</v>
      </c>
      <c r="E132" s="16">
        <v>-0.13</v>
      </c>
      <c r="F132" s="17">
        <v>0.46</v>
      </c>
      <c r="G132" s="16">
        <v>0.39750000000000002</v>
      </c>
      <c r="H132" s="16">
        <v>0.185</v>
      </c>
      <c r="I132" s="16">
        <v>0.16500000000000001</v>
      </c>
      <c r="J132" s="16">
        <v>-0.09</v>
      </c>
      <c r="K132" s="12">
        <v>-7.0000000000000007E-2</v>
      </c>
      <c r="L132" s="8">
        <v>-0.65</v>
      </c>
    </row>
    <row r="133" spans="1:12">
      <c r="A133" s="12">
        <v>0.43965714250492288</v>
      </c>
      <c r="B133" s="27">
        <v>40817</v>
      </c>
      <c r="C133" s="16">
        <v>4.92</v>
      </c>
      <c r="D133" s="16">
        <v>-0.13</v>
      </c>
      <c r="E133" s="16">
        <v>-0.13</v>
      </c>
      <c r="F133" s="17">
        <v>0.47</v>
      </c>
      <c r="G133" s="16">
        <v>0.4</v>
      </c>
      <c r="H133" s="16">
        <v>0.20499999999999999</v>
      </c>
      <c r="I133" s="16">
        <v>0.17249999999999999</v>
      </c>
      <c r="J133" s="16">
        <v>-0.09</v>
      </c>
      <c r="K133" s="12">
        <v>-7.0000000000000007E-2</v>
      </c>
      <c r="L133" s="8">
        <v>-0.65</v>
      </c>
    </row>
    <row r="134" spans="1:12">
      <c r="A134" s="12">
        <v>0.43694201104789293</v>
      </c>
      <c r="B134" s="27">
        <v>40848</v>
      </c>
      <c r="C134" s="16">
        <v>5.0359999999999996</v>
      </c>
      <c r="D134" s="16">
        <v>-0.13</v>
      </c>
      <c r="E134" s="16">
        <v>-0.13</v>
      </c>
      <c r="F134" s="17">
        <v>0.86</v>
      </c>
      <c r="G134" s="16">
        <v>0.64500000000000002</v>
      </c>
      <c r="H134" s="16">
        <v>0.3</v>
      </c>
      <c r="I134" s="16">
        <v>0.24</v>
      </c>
      <c r="J134" s="16">
        <v>5.0000000000000001E-3</v>
      </c>
      <c r="K134" s="12">
        <v>7.0000000000000007E-2</v>
      </c>
      <c r="L134" s="8">
        <v>-0.5</v>
      </c>
    </row>
    <row r="135" spans="1:12">
      <c r="A135" s="12">
        <v>0.43433019388233479</v>
      </c>
      <c r="B135" s="27">
        <v>40878</v>
      </c>
      <c r="C135" s="16">
        <v>5.1589999999999998</v>
      </c>
      <c r="D135" s="16">
        <v>-0.13250000000000001</v>
      </c>
      <c r="E135" s="16">
        <v>-0.13250000000000001</v>
      </c>
      <c r="F135" s="17">
        <v>1.28</v>
      </c>
      <c r="G135" s="16">
        <v>0.98</v>
      </c>
      <c r="H135" s="16">
        <v>0.37</v>
      </c>
      <c r="I135" s="16">
        <v>0.26</v>
      </c>
      <c r="J135" s="16">
        <v>2.5000000000000001E-2</v>
      </c>
      <c r="K135" s="12">
        <v>7.4999999999999997E-2</v>
      </c>
      <c r="L135" s="8">
        <v>-0.5</v>
      </c>
    </row>
    <row r="136" spans="1:12">
      <c r="A136" s="12">
        <v>0.43164747355118072</v>
      </c>
      <c r="B136" s="27">
        <v>40909</v>
      </c>
      <c r="C136" s="16">
        <v>5.1890000000000001</v>
      </c>
      <c r="D136" s="16">
        <v>-0.13500000000000001</v>
      </c>
      <c r="E136" s="16">
        <v>-0.13500000000000001</v>
      </c>
      <c r="F136" s="17">
        <v>1.61</v>
      </c>
      <c r="G136" s="16">
        <v>1.2050000000000001</v>
      </c>
      <c r="H136" s="16">
        <v>0.4</v>
      </c>
      <c r="I136" s="16">
        <v>0.27</v>
      </c>
      <c r="J136" s="16">
        <v>3.7499999999999999E-2</v>
      </c>
      <c r="K136" s="12">
        <v>0.09</v>
      </c>
      <c r="L136" s="8">
        <v>-0.5</v>
      </c>
    </row>
    <row r="137" spans="1:12">
      <c r="A137" s="12">
        <v>0.42898107818271358</v>
      </c>
      <c r="B137" s="27">
        <v>40940</v>
      </c>
      <c r="C137" s="16">
        <v>5.069</v>
      </c>
      <c r="D137" s="16">
        <v>-0.1275</v>
      </c>
      <c r="E137" s="16">
        <v>-0.1275</v>
      </c>
      <c r="F137" s="17">
        <v>1.57</v>
      </c>
      <c r="G137" s="16">
        <v>1.2050000000000001</v>
      </c>
      <c r="H137" s="16">
        <v>0.39</v>
      </c>
      <c r="I137" s="16">
        <v>0.27</v>
      </c>
      <c r="J137" s="16">
        <v>4.2500000000000003E-2</v>
      </c>
      <c r="K137" s="12">
        <v>0.09</v>
      </c>
      <c r="L137" s="8">
        <v>-0.5</v>
      </c>
    </row>
    <row r="138" spans="1:12">
      <c r="A138" s="12">
        <v>0.4265014007793046</v>
      </c>
      <c r="B138" s="27">
        <v>40969</v>
      </c>
      <c r="C138" s="16">
        <v>4.9290000000000003</v>
      </c>
      <c r="D138" s="16">
        <v>-0.125</v>
      </c>
      <c r="E138" s="16">
        <v>-0.125</v>
      </c>
      <c r="F138" s="17">
        <v>0.93</v>
      </c>
      <c r="G138" s="16">
        <v>0.81499999999999995</v>
      </c>
      <c r="H138" s="16">
        <v>0.39</v>
      </c>
      <c r="I138" s="16">
        <v>0.24</v>
      </c>
      <c r="J138" s="16">
        <v>0.04</v>
      </c>
      <c r="K138" s="12">
        <v>7.4999999999999997E-2</v>
      </c>
      <c r="L138" s="8">
        <v>-0.5</v>
      </c>
    </row>
    <row r="139" spans="1:12">
      <c r="A139" s="12">
        <v>0.42386632478797076</v>
      </c>
      <c r="B139" s="27">
        <v>41000</v>
      </c>
      <c r="C139" s="16">
        <v>4.8</v>
      </c>
      <c r="D139" s="16">
        <v>-0.13</v>
      </c>
      <c r="E139" s="16">
        <v>-0.13</v>
      </c>
      <c r="F139" s="17">
        <v>0.5</v>
      </c>
      <c r="G139" s="16">
        <v>0.435</v>
      </c>
      <c r="H139" s="16">
        <v>0.24</v>
      </c>
      <c r="I139" s="16">
        <v>0.17</v>
      </c>
      <c r="J139" s="16">
        <v>-0.09</v>
      </c>
      <c r="K139" s="12">
        <v>-7.0000000000000007E-2</v>
      </c>
      <c r="L139" s="8">
        <v>-0.65</v>
      </c>
    </row>
    <row r="140" spans="1:12">
      <c r="A140" s="12">
        <v>0.42133152397439516</v>
      </c>
      <c r="B140" s="27">
        <v>41030</v>
      </c>
      <c r="C140" s="16">
        <v>4.8440000000000003</v>
      </c>
      <c r="D140" s="16">
        <v>-0.13</v>
      </c>
      <c r="E140" s="16">
        <v>-0.13</v>
      </c>
      <c r="F140" s="17">
        <v>0.44</v>
      </c>
      <c r="G140" s="16">
        <v>0.38500000000000001</v>
      </c>
      <c r="H140" s="16">
        <v>0.19500000000000001</v>
      </c>
      <c r="I140" s="16">
        <v>0.16500000000000001</v>
      </c>
      <c r="J140" s="16">
        <v>-0.09</v>
      </c>
      <c r="K140" s="12">
        <v>-7.0000000000000007E-2</v>
      </c>
      <c r="L140" s="8">
        <v>-0.65</v>
      </c>
    </row>
    <row r="141" spans="1:12">
      <c r="A141" s="12">
        <v>0.4187279180563564</v>
      </c>
      <c r="B141" s="27">
        <v>41061</v>
      </c>
      <c r="C141" s="16">
        <v>4.8810000000000002</v>
      </c>
      <c r="D141" s="16">
        <v>-0.13</v>
      </c>
      <c r="E141" s="16">
        <v>-0.13</v>
      </c>
      <c r="F141" s="17">
        <v>0.44</v>
      </c>
      <c r="G141" s="16">
        <v>0.38500000000000001</v>
      </c>
      <c r="H141" s="16">
        <v>0.19500000000000001</v>
      </c>
      <c r="I141" s="16">
        <v>0.17</v>
      </c>
      <c r="J141" s="16">
        <v>-0.09</v>
      </c>
      <c r="K141" s="12">
        <v>-7.0000000000000007E-2</v>
      </c>
      <c r="L141" s="8">
        <v>-0.65</v>
      </c>
    </row>
    <row r="142" spans="1:12">
      <c r="A142" s="12">
        <v>0.41622339256965507</v>
      </c>
      <c r="B142" s="27">
        <v>41091</v>
      </c>
      <c r="C142" s="16">
        <v>4.9210000000000003</v>
      </c>
      <c r="D142" s="16">
        <v>-0.13</v>
      </c>
      <c r="E142" s="16">
        <v>-0.13</v>
      </c>
      <c r="F142" s="17">
        <v>0.5</v>
      </c>
      <c r="G142" s="16">
        <v>0.39750000000000002</v>
      </c>
      <c r="H142" s="16">
        <v>0.26500000000000001</v>
      </c>
      <c r="I142" s="16">
        <v>0.17499999999999999</v>
      </c>
      <c r="J142" s="16">
        <v>-0.09</v>
      </c>
      <c r="K142" s="12">
        <v>-7.0000000000000007E-2</v>
      </c>
      <c r="L142" s="8">
        <v>-0.65</v>
      </c>
    </row>
    <row r="143" spans="1:12">
      <c r="A143" s="12">
        <v>0.41365088666952021</v>
      </c>
      <c r="B143" s="27">
        <v>41122</v>
      </c>
      <c r="C143" s="16">
        <v>4.9690000000000003</v>
      </c>
      <c r="D143" s="16">
        <v>-0.13</v>
      </c>
      <c r="E143" s="16">
        <v>-0.13</v>
      </c>
      <c r="F143" s="17">
        <v>0.5</v>
      </c>
      <c r="G143" s="16">
        <v>0.4</v>
      </c>
      <c r="H143" s="16">
        <v>0.20499999999999999</v>
      </c>
      <c r="I143" s="16">
        <v>0.17499999999999999</v>
      </c>
      <c r="J143" s="16">
        <v>-0.09</v>
      </c>
      <c r="K143" s="12">
        <v>-7.0000000000000007E-2</v>
      </c>
      <c r="L143" s="8">
        <v>-0.65</v>
      </c>
    </row>
    <row r="144" spans="1:12">
      <c r="A144" s="12">
        <v>0.41109404525371951</v>
      </c>
      <c r="B144" s="27">
        <v>41153</v>
      </c>
      <c r="C144" s="16">
        <v>4.9820000000000002</v>
      </c>
      <c r="D144" s="16">
        <v>-0.13</v>
      </c>
      <c r="E144" s="16">
        <v>-0.13</v>
      </c>
      <c r="F144" s="17">
        <v>0.46</v>
      </c>
      <c r="G144" s="16">
        <v>0.39750000000000002</v>
      </c>
      <c r="H144" s="16">
        <v>0.185</v>
      </c>
      <c r="I144" s="16">
        <v>0.16500000000000001</v>
      </c>
      <c r="J144" s="16">
        <v>-0.09</v>
      </c>
      <c r="K144" s="12">
        <v>-7.0000000000000007E-2</v>
      </c>
      <c r="L144" s="8">
        <v>-0.65</v>
      </c>
    </row>
    <row r="145" spans="1:12">
      <c r="A145" s="12">
        <v>0.40863450881267982</v>
      </c>
      <c r="B145" s="27">
        <v>41183</v>
      </c>
      <c r="C145" s="16">
        <v>5.0149999999999997</v>
      </c>
      <c r="D145" s="16">
        <v>-0.13</v>
      </c>
      <c r="E145" s="16">
        <v>-0.13</v>
      </c>
      <c r="F145" s="17">
        <v>0.47</v>
      </c>
      <c r="G145" s="16">
        <v>0.4</v>
      </c>
      <c r="H145" s="16">
        <v>0.20499999999999999</v>
      </c>
      <c r="I145" s="16">
        <v>0.17249999999999999</v>
      </c>
      <c r="J145" s="16">
        <v>-0.09</v>
      </c>
      <c r="K145" s="12">
        <v>-7.0000000000000007E-2</v>
      </c>
      <c r="L145" s="8">
        <v>-0.65</v>
      </c>
    </row>
    <row r="146" spans="1:12">
      <c r="A146" s="12">
        <v>0.40610821738045205</v>
      </c>
      <c r="B146" s="27">
        <v>41214</v>
      </c>
      <c r="C146" s="16">
        <v>5.1310000000000002</v>
      </c>
      <c r="D146" s="16">
        <v>-0.13</v>
      </c>
      <c r="E146" s="16">
        <v>-0.13</v>
      </c>
      <c r="F146" s="17">
        <v>0.86</v>
      </c>
      <c r="G146" s="16">
        <v>0.64500000000000002</v>
      </c>
      <c r="H146" s="16">
        <v>0.3</v>
      </c>
      <c r="I146" s="16">
        <v>0.24</v>
      </c>
      <c r="J146" s="16">
        <v>5.0000000000000001E-3</v>
      </c>
      <c r="K146" s="12">
        <v>7.0000000000000007E-2</v>
      </c>
      <c r="L146" s="8">
        <v>-0.5</v>
      </c>
    </row>
    <row r="147" spans="1:12">
      <c r="A147" s="12">
        <v>0.40367807102310749</v>
      </c>
      <c r="B147" s="27">
        <v>41244</v>
      </c>
      <c r="C147" s="16">
        <v>5.2539999999999996</v>
      </c>
      <c r="D147" s="16">
        <v>-0.13250000000000001</v>
      </c>
      <c r="E147" s="16">
        <v>-0.13250000000000001</v>
      </c>
      <c r="F147" s="17">
        <v>1.28</v>
      </c>
      <c r="G147" s="16">
        <v>0.98</v>
      </c>
      <c r="H147" s="16">
        <v>0.37</v>
      </c>
      <c r="I147" s="16">
        <v>0.26</v>
      </c>
      <c r="J147" s="16">
        <v>2.5000000000000001E-2</v>
      </c>
      <c r="K147" s="12">
        <v>7.4999999999999997E-2</v>
      </c>
      <c r="L147" s="8">
        <v>-0.5</v>
      </c>
    </row>
    <row r="148" spans="1:12">
      <c r="A148" s="12">
        <v>0.40118197016530482</v>
      </c>
      <c r="B148" s="27">
        <v>41275</v>
      </c>
      <c r="C148" s="16">
        <v>5.2889999999999997</v>
      </c>
      <c r="D148" s="16">
        <v>-0.13500000000000001</v>
      </c>
      <c r="E148" s="16">
        <v>-0.13500000000000001</v>
      </c>
      <c r="F148" s="17">
        <v>1.61</v>
      </c>
      <c r="G148" s="16">
        <v>1.2050000000000001</v>
      </c>
      <c r="H148" s="16">
        <v>0.4</v>
      </c>
      <c r="I148" s="16">
        <v>0.27</v>
      </c>
      <c r="J148" s="16">
        <v>3.7499999999999999E-2</v>
      </c>
      <c r="K148" s="12">
        <v>0.09</v>
      </c>
      <c r="L148" s="8">
        <v>-0.5</v>
      </c>
    </row>
    <row r="149" spans="1:12">
      <c r="A149" s="12">
        <v>0.39870107565676594</v>
      </c>
      <c r="B149" s="27">
        <v>41306</v>
      </c>
      <c r="C149" s="16">
        <v>5.1689999999999996</v>
      </c>
      <c r="D149" s="16">
        <v>-0.1275</v>
      </c>
      <c r="E149" s="16">
        <v>-0.1275</v>
      </c>
      <c r="F149" s="17">
        <v>1.57</v>
      </c>
      <c r="G149" s="16">
        <v>1.2050000000000001</v>
      </c>
      <c r="H149" s="16">
        <v>0.39</v>
      </c>
      <c r="I149" s="16">
        <v>0.27</v>
      </c>
      <c r="J149" s="16">
        <v>4.2500000000000003E-2</v>
      </c>
      <c r="K149" s="12">
        <v>0.09</v>
      </c>
      <c r="L149" s="8">
        <v>-0.5</v>
      </c>
    </row>
    <row r="150" spans="1:12">
      <c r="A150" s="12">
        <v>0.39647326201966704</v>
      </c>
      <c r="B150" s="27">
        <v>41334</v>
      </c>
      <c r="C150" s="16">
        <v>5.0289999999999999</v>
      </c>
      <c r="D150" s="16">
        <v>-0.125</v>
      </c>
      <c r="E150" s="16">
        <v>-0.125</v>
      </c>
      <c r="F150" s="17">
        <v>0.93</v>
      </c>
      <c r="G150" s="16">
        <v>0.81499999999999995</v>
      </c>
      <c r="H150" s="16">
        <v>0.39</v>
      </c>
      <c r="I150" s="16">
        <v>0.24</v>
      </c>
      <c r="J150" s="16">
        <v>0.04</v>
      </c>
      <c r="K150" s="12">
        <v>7.4999999999999997E-2</v>
      </c>
      <c r="L150" s="8">
        <v>-0.5</v>
      </c>
    </row>
    <row r="151" spans="1:12">
      <c r="A151" s="12">
        <v>0.39402105709624985</v>
      </c>
      <c r="B151" s="27">
        <v>41365</v>
      </c>
      <c r="C151" s="16">
        <v>4.9000000000000004</v>
      </c>
      <c r="D151" s="16">
        <v>-0.13</v>
      </c>
      <c r="E151" s="16">
        <v>-0.13</v>
      </c>
      <c r="F151" s="17">
        <v>0.5</v>
      </c>
      <c r="G151" s="16">
        <v>0.435</v>
      </c>
      <c r="H151" s="16">
        <v>0.24</v>
      </c>
      <c r="I151" s="16">
        <v>0.17</v>
      </c>
      <c r="J151" s="16">
        <v>-0.09</v>
      </c>
      <c r="K151" s="12">
        <v>-7.0000000000000007E-2</v>
      </c>
      <c r="L151" s="8">
        <v>-0.65</v>
      </c>
    </row>
    <row r="152" spans="1:12">
      <c r="A152" s="12">
        <v>0.39166218424312266</v>
      </c>
      <c r="B152" s="27">
        <v>41395</v>
      </c>
      <c r="C152" s="16">
        <v>4.944</v>
      </c>
      <c r="D152" s="16">
        <v>-0.13</v>
      </c>
      <c r="E152" s="16">
        <v>-0.13</v>
      </c>
      <c r="F152" s="17">
        <v>0.44</v>
      </c>
      <c r="G152" s="16">
        <v>0.38500000000000001</v>
      </c>
      <c r="H152" s="16">
        <v>0.19500000000000001</v>
      </c>
      <c r="I152" s="16">
        <v>0.16500000000000001</v>
      </c>
      <c r="J152" s="16">
        <v>-0.09</v>
      </c>
      <c r="K152" s="12">
        <v>-7.0000000000000007E-2</v>
      </c>
      <c r="L152" s="8">
        <v>-0.65</v>
      </c>
    </row>
    <row r="153" spans="1:12">
      <c r="A153" s="12">
        <v>0.38923929800411522</v>
      </c>
      <c r="B153" s="27">
        <v>41426</v>
      </c>
      <c r="C153" s="16">
        <v>4.9809999999999999</v>
      </c>
      <c r="D153" s="16">
        <v>-0.13</v>
      </c>
      <c r="E153" s="16">
        <v>-0.13</v>
      </c>
      <c r="F153" s="17">
        <v>0.44</v>
      </c>
      <c r="G153" s="16">
        <v>0.38500000000000001</v>
      </c>
      <c r="H153" s="16">
        <v>0.19500000000000001</v>
      </c>
      <c r="I153" s="16">
        <v>0.17</v>
      </c>
      <c r="J153" s="16">
        <v>-0.09</v>
      </c>
      <c r="K153" s="12">
        <v>-7.0000000000000007E-2</v>
      </c>
      <c r="L153" s="8">
        <v>-0.65</v>
      </c>
    </row>
    <row r="154" spans="1:12">
      <c r="A154" s="12">
        <v>0.38690863057259756</v>
      </c>
      <c r="B154" s="27">
        <v>41456</v>
      </c>
      <c r="C154" s="16">
        <v>5.0209999999999999</v>
      </c>
      <c r="D154" s="16">
        <v>-0.13</v>
      </c>
      <c r="E154" s="16">
        <v>-0.13</v>
      </c>
      <c r="F154" s="17">
        <v>0.5</v>
      </c>
      <c r="G154" s="16">
        <v>0.39750000000000002</v>
      </c>
      <c r="H154" s="16">
        <v>0.26500000000000001</v>
      </c>
      <c r="I154" s="16">
        <v>0.17499999999999999</v>
      </c>
      <c r="J154" s="16">
        <v>-0.09</v>
      </c>
      <c r="K154" s="12">
        <v>-7.0000000000000007E-2</v>
      </c>
      <c r="L154" s="8">
        <v>-0.65</v>
      </c>
    </row>
    <row r="155" spans="1:12">
      <c r="A155" s="12">
        <v>0.38451471786452296</v>
      </c>
      <c r="B155" s="27">
        <v>41487</v>
      </c>
      <c r="C155" s="16">
        <v>5.069</v>
      </c>
      <c r="D155" s="16">
        <v>-0.13</v>
      </c>
      <c r="E155" s="16">
        <v>-0.13</v>
      </c>
      <c r="F155" s="17">
        <v>0.5</v>
      </c>
      <c r="G155" s="16">
        <v>0.4</v>
      </c>
      <c r="H155" s="16">
        <v>0.20499999999999999</v>
      </c>
      <c r="I155" s="16">
        <v>0.17499999999999999</v>
      </c>
      <c r="J155" s="16">
        <v>-0.09</v>
      </c>
      <c r="K155" s="12">
        <v>-7.0000000000000007E-2</v>
      </c>
      <c r="L155" s="8">
        <v>-0.65</v>
      </c>
    </row>
    <row r="156" spans="1:12">
      <c r="A156" s="12">
        <v>0.38213539841933486</v>
      </c>
      <c r="B156" s="27">
        <v>41518</v>
      </c>
      <c r="C156" s="16">
        <v>5.0819999999999999</v>
      </c>
      <c r="D156" s="16">
        <v>-0.13</v>
      </c>
      <c r="E156" s="16">
        <v>-0.13</v>
      </c>
      <c r="F156" s="17">
        <v>0.46</v>
      </c>
      <c r="G156" s="16">
        <v>0.39750000000000002</v>
      </c>
      <c r="H156" s="16">
        <v>0.185</v>
      </c>
      <c r="I156" s="16">
        <v>0.16500000000000001</v>
      </c>
      <c r="J156" s="16">
        <v>-0.09</v>
      </c>
      <c r="K156" s="12">
        <v>-7.0000000000000007E-2</v>
      </c>
      <c r="L156" s="8">
        <v>-0.65</v>
      </c>
    </row>
    <row r="157" spans="1:12">
      <c r="A157" s="12">
        <v>0.37984664344238994</v>
      </c>
      <c r="B157" s="27">
        <v>41548</v>
      </c>
      <c r="C157" s="16">
        <v>5.1150000000000002</v>
      </c>
      <c r="D157" s="16">
        <v>-0.13</v>
      </c>
      <c r="E157" s="16">
        <v>-0.13</v>
      </c>
      <c r="F157" s="17">
        <v>0.47</v>
      </c>
      <c r="G157" s="16">
        <v>0.4</v>
      </c>
      <c r="H157" s="16">
        <v>0.20499999999999999</v>
      </c>
      <c r="I157" s="16">
        <v>0.17249999999999999</v>
      </c>
      <c r="J157" s="16">
        <v>-0.09</v>
      </c>
      <c r="K157" s="12">
        <v>-7.0000000000000007E-2</v>
      </c>
      <c r="L157" s="8">
        <v>-0.65</v>
      </c>
    </row>
    <row r="158" spans="1:12">
      <c r="A158" s="12">
        <v>0.37749578451588017</v>
      </c>
      <c r="B158" s="27">
        <v>41579</v>
      </c>
      <c r="C158" s="16">
        <v>5.2309999999999999</v>
      </c>
      <c r="D158" s="16">
        <v>-0.13</v>
      </c>
      <c r="E158" s="16">
        <v>-0.13</v>
      </c>
      <c r="F158" s="17">
        <v>0.86</v>
      </c>
      <c r="G158" s="16">
        <v>0.64500000000000002</v>
      </c>
      <c r="H158" s="16">
        <v>0.3</v>
      </c>
      <c r="I158" s="16">
        <v>0.24</v>
      </c>
      <c r="J158" s="16">
        <v>5.0000000000000001E-3</v>
      </c>
      <c r="K158" s="12">
        <v>7.0000000000000007E-2</v>
      </c>
      <c r="L158" s="8">
        <v>-0.5</v>
      </c>
    </row>
    <row r="159" spans="1:12">
      <c r="A159" s="12">
        <v>0.37523440930182134</v>
      </c>
      <c r="B159" s="27">
        <v>41609</v>
      </c>
      <c r="C159" s="16">
        <v>5.3540000000000001</v>
      </c>
      <c r="D159" s="16">
        <v>-0.13250000000000001</v>
      </c>
      <c r="E159" s="16">
        <v>-0.13250000000000001</v>
      </c>
      <c r="F159" s="17">
        <v>1.28</v>
      </c>
      <c r="G159" s="16">
        <v>0.98</v>
      </c>
      <c r="H159" s="16">
        <v>0.37</v>
      </c>
      <c r="I159" s="16">
        <v>0.26</v>
      </c>
      <c r="J159" s="16">
        <v>2.5000000000000001E-2</v>
      </c>
      <c r="K159" s="12">
        <v>7.4999999999999997E-2</v>
      </c>
      <c r="L159" s="8">
        <v>-0.5</v>
      </c>
    </row>
    <row r="160" spans="1:12">
      <c r="A160" s="12"/>
      <c r="B160" s="27">
        <v>41640</v>
      </c>
      <c r="C160" s="16">
        <v>5.3890000000000002</v>
      </c>
      <c r="D160" s="16">
        <v>-0.13500000000000001</v>
      </c>
      <c r="E160" s="16">
        <v>-0.13500000000000001</v>
      </c>
      <c r="F160" s="17">
        <v>1.61</v>
      </c>
      <c r="G160" s="16">
        <v>1.2050000000000001</v>
      </c>
      <c r="H160" s="16">
        <v>0.4</v>
      </c>
      <c r="I160" s="16">
        <v>0.27</v>
      </c>
      <c r="J160" s="16">
        <v>3.7499999999999999E-2</v>
      </c>
      <c r="K160" s="12">
        <v>0.09</v>
      </c>
      <c r="L160" s="8">
        <v>-0.5</v>
      </c>
    </row>
    <row r="161" spans="1:12">
      <c r="A161" s="12"/>
      <c r="B161" s="27">
        <v>41671</v>
      </c>
      <c r="C161" s="16">
        <v>5.2690000000000001</v>
      </c>
      <c r="D161" s="16">
        <v>-0.1275</v>
      </c>
      <c r="E161" s="16">
        <v>-0.1275</v>
      </c>
      <c r="F161" s="17">
        <v>1.57</v>
      </c>
      <c r="G161" s="16">
        <v>1.2050000000000001</v>
      </c>
      <c r="H161" s="16">
        <v>0.39</v>
      </c>
      <c r="I161" s="16">
        <v>0.27</v>
      </c>
      <c r="J161" s="16">
        <v>4.2500000000000003E-2</v>
      </c>
      <c r="K161" s="12">
        <v>0.09</v>
      </c>
      <c r="L161" s="8">
        <v>-0.5</v>
      </c>
    </row>
    <row r="162" spans="1:12">
      <c r="A162" s="12"/>
      <c r="B162" s="27">
        <v>41699</v>
      </c>
      <c r="C162" s="16">
        <v>5.1289999999999996</v>
      </c>
      <c r="D162" s="16">
        <v>-0.125</v>
      </c>
      <c r="E162" s="16">
        <v>-0.125</v>
      </c>
      <c r="F162" s="17">
        <v>0.93</v>
      </c>
      <c r="G162" s="16">
        <v>0.81499999999999995</v>
      </c>
      <c r="H162" s="16">
        <v>0.39</v>
      </c>
      <c r="I162" s="16">
        <v>0.24</v>
      </c>
      <c r="J162" s="16">
        <v>0.04</v>
      </c>
      <c r="K162" s="12">
        <v>7.4999999999999997E-2</v>
      </c>
      <c r="L162" s="8">
        <v>-0.5</v>
      </c>
    </row>
    <row r="163" spans="1:12">
      <c r="A163" s="12"/>
      <c r="B163" s="27">
        <v>41730</v>
      </c>
      <c r="C163" s="16">
        <v>5</v>
      </c>
      <c r="D163" s="16">
        <v>-0.13</v>
      </c>
      <c r="E163" s="16">
        <v>-0.13</v>
      </c>
      <c r="F163" s="17">
        <v>0.5</v>
      </c>
      <c r="G163" s="16">
        <v>0.435</v>
      </c>
      <c r="H163" s="16">
        <v>0.24</v>
      </c>
      <c r="I163" s="16">
        <v>0.17</v>
      </c>
      <c r="J163" s="16">
        <v>-0.09</v>
      </c>
      <c r="K163" s="12">
        <v>-7.0000000000000007E-2</v>
      </c>
      <c r="L163" s="8">
        <v>-0.65</v>
      </c>
    </row>
    <row r="164" spans="1:12">
      <c r="A164" s="12"/>
      <c r="B164" s="27">
        <v>41760</v>
      </c>
      <c r="C164" s="16">
        <v>5.0439999999999996</v>
      </c>
      <c r="D164" s="16">
        <v>-0.13</v>
      </c>
      <c r="E164" s="16">
        <v>-0.13</v>
      </c>
      <c r="F164" s="17">
        <v>0.44</v>
      </c>
      <c r="G164" s="16">
        <v>0.38500000000000001</v>
      </c>
      <c r="H164" s="16">
        <v>0.19500000000000001</v>
      </c>
      <c r="I164" s="16">
        <v>0.16500000000000001</v>
      </c>
      <c r="J164" s="16">
        <v>-0.09</v>
      </c>
      <c r="K164" s="12">
        <v>-7.0000000000000007E-2</v>
      </c>
      <c r="L164" s="8">
        <v>-0.65</v>
      </c>
    </row>
    <row r="165" spans="1:12">
      <c r="A165" s="12"/>
      <c r="B165" s="27">
        <v>41791</v>
      </c>
      <c r="C165" s="16">
        <v>5.0810000000000004</v>
      </c>
      <c r="D165" s="16">
        <v>-0.13</v>
      </c>
      <c r="E165" s="16">
        <v>-0.13</v>
      </c>
      <c r="F165" s="17">
        <v>0.44</v>
      </c>
      <c r="G165" s="16">
        <v>0.38500000000000001</v>
      </c>
      <c r="H165" s="16">
        <v>0.19500000000000001</v>
      </c>
      <c r="I165" s="16">
        <v>0.17</v>
      </c>
      <c r="J165" s="16">
        <v>-0.09</v>
      </c>
      <c r="K165" s="12">
        <v>-7.0000000000000007E-2</v>
      </c>
      <c r="L165" s="8">
        <v>-0.65</v>
      </c>
    </row>
    <row r="166" spans="1:12">
      <c r="A166" s="12"/>
      <c r="B166" s="27">
        <v>41821</v>
      </c>
      <c r="C166" s="16">
        <v>5.1210000000000004</v>
      </c>
      <c r="D166" s="16">
        <v>-0.13</v>
      </c>
      <c r="E166" s="16">
        <v>-0.13</v>
      </c>
      <c r="F166" s="17">
        <v>0.5</v>
      </c>
      <c r="G166" s="16">
        <v>0.39750000000000002</v>
      </c>
      <c r="H166" s="16">
        <v>0.26500000000000001</v>
      </c>
      <c r="I166" s="16">
        <v>0.17499999999999999</v>
      </c>
      <c r="J166" s="16">
        <v>-0.09</v>
      </c>
      <c r="K166" s="12">
        <v>-7.0000000000000007E-2</v>
      </c>
      <c r="L166" s="8">
        <v>-0.65</v>
      </c>
    </row>
    <row r="167" spans="1:12">
      <c r="A167" s="12"/>
      <c r="B167" s="27">
        <v>41852</v>
      </c>
      <c r="C167" s="16">
        <v>5.1689999999999996</v>
      </c>
      <c r="D167" s="16">
        <v>-0.13</v>
      </c>
      <c r="E167" s="16">
        <v>-0.13</v>
      </c>
      <c r="F167" s="17">
        <v>0.5</v>
      </c>
      <c r="G167" s="16">
        <v>0.4</v>
      </c>
      <c r="H167" s="16">
        <v>0.20499999999999999</v>
      </c>
      <c r="I167" s="16">
        <v>0.17499999999999999</v>
      </c>
      <c r="J167" s="16">
        <v>-0.09</v>
      </c>
      <c r="K167" s="12">
        <v>-7.0000000000000007E-2</v>
      </c>
      <c r="L167" s="8">
        <v>-0.65</v>
      </c>
    </row>
    <row r="168" spans="1:12">
      <c r="A168" s="12"/>
      <c r="B168" s="27">
        <v>41883</v>
      </c>
      <c r="C168" s="16">
        <v>5.1820000000000004</v>
      </c>
      <c r="D168" s="16">
        <v>-0.13</v>
      </c>
      <c r="E168" s="16">
        <v>-0.13</v>
      </c>
      <c r="F168" s="17">
        <v>0.46</v>
      </c>
      <c r="G168" s="16">
        <v>0.39750000000000002</v>
      </c>
      <c r="H168" s="16">
        <v>0.185</v>
      </c>
      <c r="I168" s="16">
        <v>0.16500000000000001</v>
      </c>
      <c r="J168" s="16">
        <v>-0.09</v>
      </c>
      <c r="K168" s="12">
        <v>-7.0000000000000007E-2</v>
      </c>
      <c r="L168" s="8">
        <v>-0.65</v>
      </c>
    </row>
    <row r="169" spans="1:12">
      <c r="A169" s="12"/>
      <c r="B169" s="27">
        <v>41913</v>
      </c>
      <c r="C169" s="16">
        <v>5.2149999999999999</v>
      </c>
      <c r="D169" s="16">
        <v>-0.13</v>
      </c>
      <c r="E169" s="16">
        <v>-0.13</v>
      </c>
      <c r="F169" s="17">
        <v>0.47</v>
      </c>
      <c r="G169" s="16">
        <v>0.4</v>
      </c>
      <c r="H169" s="16">
        <v>0.20499999999999999</v>
      </c>
      <c r="I169" s="16">
        <v>0.17249999999999999</v>
      </c>
      <c r="J169" s="16">
        <v>-0.09</v>
      </c>
      <c r="K169" s="12">
        <v>-7.0000000000000007E-2</v>
      </c>
      <c r="L169" s="8">
        <v>-0.65</v>
      </c>
    </row>
    <row r="170" spans="1:12">
      <c r="A170" s="12"/>
      <c r="B170" s="27">
        <v>41944</v>
      </c>
      <c r="C170" s="16">
        <v>5.3310000000000004</v>
      </c>
      <c r="D170" s="16">
        <v>-0.13</v>
      </c>
      <c r="E170" s="16">
        <v>-0.13</v>
      </c>
      <c r="F170" s="17">
        <v>0.86</v>
      </c>
      <c r="G170" s="16">
        <v>0.64500000000000002</v>
      </c>
      <c r="H170" s="16">
        <v>0.3</v>
      </c>
      <c r="I170" s="16">
        <v>0.24</v>
      </c>
      <c r="J170" s="16">
        <v>5.0000000000000001E-3</v>
      </c>
      <c r="K170" s="12">
        <v>7.0000000000000007E-2</v>
      </c>
      <c r="L170" s="8">
        <v>-0.5</v>
      </c>
    </row>
    <row r="171" spans="1:12">
      <c r="A171" s="12"/>
      <c r="B171" s="27">
        <v>41974</v>
      </c>
      <c r="C171" s="16">
        <v>5.4539999999999997</v>
      </c>
      <c r="D171" s="16">
        <v>-0.13250000000000001</v>
      </c>
      <c r="E171" s="16">
        <v>-0.13250000000000001</v>
      </c>
      <c r="F171" s="17">
        <v>1.28</v>
      </c>
      <c r="G171" s="16">
        <v>0.98</v>
      </c>
      <c r="H171" s="16">
        <v>0.37</v>
      </c>
      <c r="I171" s="16">
        <v>0.26</v>
      </c>
      <c r="J171" s="16">
        <v>2.5000000000000001E-2</v>
      </c>
      <c r="K171" s="12">
        <v>7.4999999999999997E-2</v>
      </c>
      <c r="L171" s="8">
        <v>-0.5</v>
      </c>
    </row>
    <row r="172" spans="1:12">
      <c r="A172" s="12"/>
      <c r="B172" s="27">
        <v>42005</v>
      </c>
      <c r="C172" s="16">
        <v>5.4889999999999999</v>
      </c>
      <c r="D172" s="16">
        <v>-0.13500000000000001</v>
      </c>
      <c r="E172" s="16">
        <v>-0.13500000000000001</v>
      </c>
      <c r="F172" s="17">
        <v>1.61</v>
      </c>
      <c r="G172" s="16">
        <v>1.2050000000000001</v>
      </c>
      <c r="H172" s="16">
        <v>0.4</v>
      </c>
      <c r="I172" s="16">
        <v>0.27</v>
      </c>
      <c r="J172" s="16">
        <v>3.7499999999999999E-2</v>
      </c>
      <c r="K172" s="12">
        <v>0.09</v>
      </c>
      <c r="L172" s="8">
        <v>-0.47299999999999998</v>
      </c>
    </row>
    <row r="173" spans="1:12" s="12" customFormat="1">
      <c r="B173" s="27">
        <v>42036</v>
      </c>
      <c r="C173" s="16">
        <v>5.3689999999999998</v>
      </c>
      <c r="D173" s="16">
        <v>-0.1275</v>
      </c>
      <c r="E173" s="16">
        <v>-0.1275</v>
      </c>
      <c r="F173" s="17">
        <v>1.57</v>
      </c>
      <c r="G173" s="16">
        <v>1.2050000000000001</v>
      </c>
      <c r="H173" s="16">
        <v>0.39</v>
      </c>
      <c r="I173" s="16">
        <v>0.27</v>
      </c>
      <c r="J173" s="16">
        <v>4.2500000000000003E-2</v>
      </c>
      <c r="K173" s="12">
        <v>0.09</v>
      </c>
      <c r="L173" s="12">
        <v>-0.47299999999999998</v>
      </c>
    </row>
    <row r="174" spans="1:12" s="12" customFormat="1">
      <c r="B174" s="27">
        <v>42064</v>
      </c>
      <c r="C174" s="16">
        <v>5.2290000000000001</v>
      </c>
      <c r="D174" s="16">
        <v>-0.125</v>
      </c>
      <c r="E174" s="16">
        <v>-0.125</v>
      </c>
      <c r="F174" s="17">
        <v>0.93</v>
      </c>
      <c r="G174" s="16">
        <v>0.81499999999999995</v>
      </c>
      <c r="H174" s="16">
        <v>0.39</v>
      </c>
      <c r="I174" s="16">
        <v>0.24</v>
      </c>
      <c r="J174" s="16">
        <v>0.04</v>
      </c>
      <c r="K174" s="12">
        <v>7.4999999999999997E-2</v>
      </c>
      <c r="L174" s="12">
        <v>-0.47299999999999998</v>
      </c>
    </row>
    <row r="175" spans="1:12" s="12" customFormat="1">
      <c r="B175" s="27">
        <v>42095</v>
      </c>
      <c r="C175" s="16">
        <v>5.0999999999999996</v>
      </c>
      <c r="D175" s="16">
        <v>-0.13</v>
      </c>
      <c r="E175" s="16">
        <v>-0.13</v>
      </c>
      <c r="F175" s="17">
        <v>0.5</v>
      </c>
      <c r="G175" s="16">
        <v>0.435</v>
      </c>
      <c r="H175" s="16">
        <v>0.24</v>
      </c>
      <c r="I175" s="16">
        <v>0.17</v>
      </c>
      <c r="J175" s="16">
        <v>-0.09</v>
      </c>
      <c r="K175" s="12">
        <v>-7.0000000000000007E-2</v>
      </c>
      <c r="L175" s="12">
        <v>-0.44</v>
      </c>
    </row>
    <row r="176" spans="1:12" s="12" customFormat="1">
      <c r="B176" s="27">
        <v>42125</v>
      </c>
      <c r="C176" s="16">
        <v>5.1440000000000001</v>
      </c>
      <c r="D176" s="16">
        <v>-0.13</v>
      </c>
      <c r="E176" s="16">
        <v>-0.13</v>
      </c>
      <c r="F176" s="17">
        <v>0.44</v>
      </c>
      <c r="G176" s="16">
        <v>0.38500000000000001</v>
      </c>
      <c r="H176" s="16">
        <v>0.19500000000000001</v>
      </c>
      <c r="I176" s="16">
        <v>0.16500000000000001</v>
      </c>
      <c r="J176" s="16">
        <v>-0.09</v>
      </c>
      <c r="K176" s="12">
        <v>-7.0000000000000007E-2</v>
      </c>
      <c r="L176" s="12">
        <v>-0.44</v>
      </c>
    </row>
    <row r="177" spans="2:12" s="12" customFormat="1">
      <c r="B177" s="27">
        <v>42156</v>
      </c>
      <c r="C177" s="16">
        <v>5.181</v>
      </c>
      <c r="D177" s="16">
        <v>-0.13</v>
      </c>
      <c r="E177" s="16">
        <v>-0.13</v>
      </c>
      <c r="F177" s="17">
        <v>0.44</v>
      </c>
      <c r="G177" s="16">
        <v>0.38500000000000001</v>
      </c>
      <c r="H177" s="16">
        <v>0.19500000000000001</v>
      </c>
      <c r="I177" s="16">
        <v>0.17</v>
      </c>
      <c r="J177" s="16">
        <v>-0.09</v>
      </c>
      <c r="K177" s="12">
        <v>-7.0000000000000007E-2</v>
      </c>
      <c r="L177" s="12">
        <v>-0.44</v>
      </c>
    </row>
    <row r="178" spans="2:12" s="12" customFormat="1">
      <c r="B178" s="27">
        <v>42186</v>
      </c>
      <c r="C178" s="16">
        <v>5.2210000000000001</v>
      </c>
      <c r="D178" s="16">
        <v>-0.13</v>
      </c>
      <c r="E178" s="16">
        <v>-0.13</v>
      </c>
      <c r="F178" s="17">
        <v>0.5</v>
      </c>
      <c r="G178" s="16">
        <v>0.39750000000000002</v>
      </c>
      <c r="H178" s="16">
        <v>0.26500000000000001</v>
      </c>
      <c r="I178" s="16">
        <v>0.17499999999999999</v>
      </c>
      <c r="J178" s="16">
        <v>-0.09</v>
      </c>
      <c r="K178" s="12">
        <v>-7.0000000000000007E-2</v>
      </c>
      <c r="L178" s="12">
        <v>-0.44</v>
      </c>
    </row>
    <row r="179" spans="2:12" s="12" customFormat="1">
      <c r="B179" s="27">
        <v>42217</v>
      </c>
      <c r="C179" s="16">
        <v>5.2690000000000001</v>
      </c>
      <c r="D179" s="16">
        <v>-0.13</v>
      </c>
      <c r="E179" s="16">
        <v>-0.13</v>
      </c>
      <c r="F179" s="17">
        <v>0.5</v>
      </c>
      <c r="G179" s="16">
        <v>0.4</v>
      </c>
      <c r="H179" s="16">
        <v>0.20499999999999999</v>
      </c>
      <c r="I179" s="16">
        <v>0.17499999999999999</v>
      </c>
      <c r="J179" s="16">
        <v>-0.09</v>
      </c>
      <c r="K179" s="12">
        <v>-7.0000000000000007E-2</v>
      </c>
      <c r="L179" s="12">
        <v>-0.44</v>
      </c>
    </row>
    <row r="180" spans="2:12" s="12" customFormat="1">
      <c r="B180" s="27">
        <v>42248</v>
      </c>
      <c r="C180" s="16">
        <v>5.282</v>
      </c>
      <c r="D180" s="16">
        <v>-0.13</v>
      </c>
      <c r="E180" s="16">
        <v>-0.13</v>
      </c>
      <c r="F180" s="17">
        <v>0.46</v>
      </c>
      <c r="G180" s="16">
        <v>0.39750000000000002</v>
      </c>
      <c r="H180" s="16">
        <v>0.185</v>
      </c>
      <c r="I180" s="16">
        <v>0.16500000000000001</v>
      </c>
      <c r="J180" s="16">
        <v>-0.09</v>
      </c>
      <c r="K180" s="12">
        <v>-7.0000000000000007E-2</v>
      </c>
      <c r="L180" s="12">
        <v>-0.44</v>
      </c>
    </row>
    <row r="181" spans="2:12" s="12" customFormat="1">
      <c r="B181" s="27">
        <v>42278</v>
      </c>
      <c r="C181" s="16">
        <v>5.3150000000000004</v>
      </c>
      <c r="D181" s="16">
        <v>-0.13</v>
      </c>
      <c r="E181" s="16">
        <v>-0.13</v>
      </c>
      <c r="F181" s="17">
        <v>0.47</v>
      </c>
      <c r="G181" s="16">
        <v>0.4</v>
      </c>
      <c r="H181" s="16">
        <v>0.20499999999999999</v>
      </c>
      <c r="I181" s="16">
        <v>0.17249999999999999</v>
      </c>
      <c r="J181" s="16">
        <v>-0.09</v>
      </c>
      <c r="K181" s="12">
        <v>-7.0000000000000007E-2</v>
      </c>
      <c r="L181" s="12">
        <v>-0.44</v>
      </c>
    </row>
    <row r="182" spans="2:12" s="12" customFormat="1">
      <c r="B182" s="27">
        <v>42309</v>
      </c>
      <c r="C182" s="16">
        <v>5.431</v>
      </c>
      <c r="D182" s="16">
        <v>-0.13</v>
      </c>
      <c r="E182" s="16">
        <v>-0.13</v>
      </c>
      <c r="F182" s="17">
        <v>0.86</v>
      </c>
      <c r="G182" s="16">
        <v>0.64500000000000002</v>
      </c>
      <c r="H182" s="16">
        <v>0.3</v>
      </c>
      <c r="I182" s="16">
        <v>0.24</v>
      </c>
      <c r="J182" s="16">
        <v>5.0000000000000001E-3</v>
      </c>
      <c r="K182" s="12">
        <v>7.0000000000000007E-2</v>
      </c>
      <c r="L182" s="12">
        <v>-0.44</v>
      </c>
    </row>
    <row r="183" spans="2:12" s="12" customFormat="1">
      <c r="B183" s="27">
        <v>42339</v>
      </c>
      <c r="C183" s="16">
        <v>5.5540000000000003</v>
      </c>
      <c r="D183" s="16">
        <v>-0.13250000000000001</v>
      </c>
      <c r="E183" s="16">
        <v>-0.13250000000000001</v>
      </c>
      <c r="F183" s="17">
        <v>1.28</v>
      </c>
      <c r="G183" s="16">
        <v>0.98</v>
      </c>
      <c r="H183" s="16">
        <v>0.37</v>
      </c>
      <c r="I183" s="16">
        <v>0.26</v>
      </c>
      <c r="J183" s="16">
        <v>2.5000000000000001E-2</v>
      </c>
      <c r="K183" s="12">
        <v>7.4999999999999997E-2</v>
      </c>
      <c r="L183" s="12">
        <v>-0.44</v>
      </c>
    </row>
    <row r="184" spans="2:12" s="12" customFormat="1">
      <c r="B184" s="27">
        <v>42370</v>
      </c>
      <c r="C184" s="16">
        <v>5.5890000000000004</v>
      </c>
      <c r="D184" s="16">
        <v>-0.13500000000000001</v>
      </c>
      <c r="E184" s="16">
        <v>-0.13500000000000001</v>
      </c>
      <c r="F184" s="17">
        <v>1.61</v>
      </c>
      <c r="G184" s="16">
        <v>1.2050000000000001</v>
      </c>
      <c r="H184" s="16">
        <v>0.4</v>
      </c>
      <c r="I184" s="16">
        <v>0.27</v>
      </c>
      <c r="J184" s="16">
        <v>3.7499999999999999E-2</v>
      </c>
      <c r="K184" s="12">
        <v>0.09</v>
      </c>
      <c r="L184" s="12">
        <v>-0.44</v>
      </c>
    </row>
    <row r="185" spans="2:12" s="12" customFormat="1">
      <c r="B185" s="27">
        <v>42401</v>
      </c>
      <c r="C185" s="16">
        <v>5.4690000000000003</v>
      </c>
      <c r="D185" s="16">
        <v>-0.1275</v>
      </c>
      <c r="E185" s="16">
        <v>-0.1275</v>
      </c>
      <c r="F185" s="17">
        <v>1.57</v>
      </c>
      <c r="G185" s="16">
        <v>1.2050000000000001</v>
      </c>
      <c r="H185" s="16">
        <v>0.39</v>
      </c>
      <c r="I185" s="16">
        <v>0.27</v>
      </c>
      <c r="J185" s="16">
        <v>4.2500000000000003E-2</v>
      </c>
      <c r="K185" s="12">
        <v>0.09</v>
      </c>
      <c r="L185" s="12">
        <v>-0.48</v>
      </c>
    </row>
    <row r="186" spans="2:12" s="12" customFormat="1">
      <c r="B186" s="27">
        <v>42430</v>
      </c>
      <c r="C186" s="16">
        <v>5.3289999999999997</v>
      </c>
      <c r="D186" s="16">
        <v>-0.125</v>
      </c>
      <c r="E186" s="16">
        <v>-0.125</v>
      </c>
      <c r="F186" s="17">
        <v>0.93</v>
      </c>
      <c r="G186" s="16">
        <v>0.81499999999999995</v>
      </c>
      <c r="H186" s="16">
        <v>0.39</v>
      </c>
      <c r="I186" s="16">
        <v>0.24</v>
      </c>
      <c r="J186" s="16">
        <v>0.04</v>
      </c>
      <c r="K186" s="12">
        <v>7.4999999999999997E-2</v>
      </c>
      <c r="L186" s="12">
        <v>-0.48</v>
      </c>
    </row>
    <row r="187" spans="2:12" s="12" customFormat="1">
      <c r="B187" s="27">
        <v>42461</v>
      </c>
      <c r="C187" s="16">
        <v>5.2</v>
      </c>
      <c r="D187" s="16">
        <v>-0.13</v>
      </c>
      <c r="E187" s="16">
        <v>-0.13</v>
      </c>
      <c r="F187" s="17">
        <v>0.5</v>
      </c>
      <c r="G187" s="16">
        <v>0.435</v>
      </c>
      <c r="H187" s="16">
        <v>0.24</v>
      </c>
      <c r="I187" s="16">
        <v>0.17</v>
      </c>
      <c r="J187" s="16">
        <v>-0.09</v>
      </c>
      <c r="K187" s="12">
        <v>-7.0000000000000007E-2</v>
      </c>
      <c r="L187" s="12">
        <v>-0.48</v>
      </c>
    </row>
    <row r="188" spans="2:12" s="12" customFormat="1">
      <c r="B188" s="27">
        <v>42491</v>
      </c>
      <c r="C188" s="16">
        <v>5.2439999999999998</v>
      </c>
      <c r="D188" s="16">
        <v>0</v>
      </c>
      <c r="E188" s="16">
        <v>0</v>
      </c>
      <c r="F188" s="17">
        <v>0.44</v>
      </c>
      <c r="G188" s="16">
        <v>0.38500000000000001</v>
      </c>
      <c r="H188" s="16">
        <v>0.19500000000000001</v>
      </c>
      <c r="I188" s="16">
        <v>0.16500000000000001</v>
      </c>
      <c r="J188" s="16">
        <v>0</v>
      </c>
      <c r="K188" s="12">
        <v>0</v>
      </c>
      <c r="L188" s="12">
        <v>-0.48</v>
      </c>
    </row>
    <row r="189" spans="2:12" s="12" customFormat="1">
      <c r="B189" s="27">
        <v>42522</v>
      </c>
      <c r="C189" s="16">
        <v>5.2809999999999997</v>
      </c>
      <c r="D189" s="16">
        <v>0</v>
      </c>
      <c r="E189" s="16">
        <v>0</v>
      </c>
      <c r="F189" s="17">
        <v>0.44</v>
      </c>
      <c r="G189" s="16">
        <v>0.38500000000000001</v>
      </c>
      <c r="H189" s="16">
        <v>0.19500000000000001</v>
      </c>
      <c r="I189" s="16">
        <v>0.17</v>
      </c>
      <c r="J189" s="16">
        <v>0</v>
      </c>
      <c r="K189" s="12">
        <v>0</v>
      </c>
      <c r="L189" s="12">
        <v>-0.48</v>
      </c>
    </row>
    <row r="190" spans="2:12" s="12" customFormat="1">
      <c r="B190" s="27">
        <v>42552</v>
      </c>
      <c r="C190" s="16">
        <v>5.3209999999999997</v>
      </c>
      <c r="D190" s="16">
        <v>0</v>
      </c>
      <c r="E190" s="16">
        <v>0</v>
      </c>
      <c r="F190" s="17">
        <v>0.5</v>
      </c>
      <c r="G190" s="16">
        <v>0.39750000000000002</v>
      </c>
      <c r="H190" s="16">
        <v>0.26500000000000001</v>
      </c>
      <c r="I190" s="16">
        <v>0.17499999999999999</v>
      </c>
      <c r="J190" s="16">
        <v>0</v>
      </c>
      <c r="K190" s="12">
        <v>0</v>
      </c>
      <c r="L190" s="12">
        <v>-0.48</v>
      </c>
    </row>
    <row r="191" spans="2:12" s="12" customFormat="1">
      <c r="B191" s="27">
        <v>42583</v>
      </c>
      <c r="C191" s="16">
        <v>5.3689999999999998</v>
      </c>
      <c r="D191" s="16">
        <v>0</v>
      </c>
      <c r="E191" s="16">
        <v>0</v>
      </c>
      <c r="F191" s="17">
        <v>0.5</v>
      </c>
      <c r="G191" s="16">
        <v>0.4</v>
      </c>
      <c r="H191" s="16">
        <v>0.20499999999999999</v>
      </c>
      <c r="I191" s="16">
        <v>0.17499999999999999</v>
      </c>
      <c r="J191" s="16">
        <v>0</v>
      </c>
      <c r="K191" s="12">
        <v>0</v>
      </c>
      <c r="L191" s="12">
        <v>-0.48</v>
      </c>
    </row>
    <row r="192" spans="2:12" s="12" customFormat="1">
      <c r="B192" s="27">
        <v>42614</v>
      </c>
      <c r="C192" s="16">
        <v>5.3819999999999997</v>
      </c>
      <c r="D192" s="16">
        <v>0</v>
      </c>
      <c r="E192" s="16">
        <v>0</v>
      </c>
      <c r="F192" s="17">
        <v>0.46</v>
      </c>
      <c r="G192" s="16">
        <v>0.39750000000000002</v>
      </c>
      <c r="H192" s="16">
        <v>0.185</v>
      </c>
      <c r="I192" s="16">
        <v>0.16500000000000001</v>
      </c>
      <c r="J192" s="16">
        <v>0</v>
      </c>
      <c r="K192" s="12">
        <v>0</v>
      </c>
      <c r="L192" s="12">
        <v>-0.48</v>
      </c>
    </row>
    <row r="193" spans="2:12" s="12" customFormat="1">
      <c r="B193" s="27">
        <v>42644</v>
      </c>
      <c r="C193" s="16">
        <v>5.415</v>
      </c>
      <c r="D193" s="16">
        <v>0</v>
      </c>
      <c r="E193" s="16">
        <v>0</v>
      </c>
      <c r="F193" s="17">
        <v>0.47</v>
      </c>
      <c r="G193" s="16">
        <v>0.4</v>
      </c>
      <c r="H193" s="16">
        <v>0.20499999999999999</v>
      </c>
      <c r="I193" s="16">
        <v>0.17249999999999999</v>
      </c>
      <c r="J193" s="16">
        <v>0</v>
      </c>
      <c r="K193" s="12">
        <v>0</v>
      </c>
      <c r="L193" s="12">
        <v>-0.48</v>
      </c>
    </row>
    <row r="194" spans="2:12" s="12" customFormat="1">
      <c r="B194" s="27">
        <v>42675</v>
      </c>
      <c r="C194" s="16">
        <v>5.5309999999999997</v>
      </c>
      <c r="D194" s="16">
        <v>0</v>
      </c>
      <c r="E194" s="16">
        <v>0</v>
      </c>
      <c r="F194" s="17">
        <v>0.86</v>
      </c>
      <c r="G194" s="16">
        <v>0.64500000000000002</v>
      </c>
      <c r="H194" s="16">
        <v>0.3</v>
      </c>
      <c r="I194" s="16">
        <v>0.24</v>
      </c>
      <c r="J194" s="16">
        <v>0</v>
      </c>
      <c r="K194" s="12">
        <v>0</v>
      </c>
      <c r="L194" s="12">
        <v>-0.48</v>
      </c>
    </row>
    <row r="195" spans="2:12" s="12" customFormat="1">
      <c r="B195" s="27">
        <v>42705</v>
      </c>
      <c r="C195" s="16">
        <v>5.6539999999999999</v>
      </c>
      <c r="D195" s="16">
        <v>0</v>
      </c>
      <c r="E195" s="16">
        <v>0</v>
      </c>
      <c r="F195" s="17">
        <v>1.28</v>
      </c>
      <c r="G195" s="16">
        <v>0.98</v>
      </c>
      <c r="H195" s="16">
        <v>0.37</v>
      </c>
      <c r="I195" s="16">
        <v>0.26</v>
      </c>
      <c r="J195" s="16">
        <v>0</v>
      </c>
      <c r="K195" s="12">
        <v>0</v>
      </c>
      <c r="L195" s="12">
        <v>-0.48</v>
      </c>
    </row>
    <row r="196" spans="2:12" s="12" customFormat="1">
      <c r="B196" s="27">
        <v>42736</v>
      </c>
      <c r="C196" s="16">
        <v>5.6890000000000001</v>
      </c>
      <c r="D196" s="16">
        <v>0</v>
      </c>
      <c r="E196" s="16">
        <v>0</v>
      </c>
      <c r="F196" s="17">
        <v>1.61</v>
      </c>
      <c r="G196" s="16">
        <v>1.2050000000000001</v>
      </c>
      <c r="H196" s="16">
        <v>0.4</v>
      </c>
      <c r="I196" s="16">
        <v>0.27</v>
      </c>
      <c r="J196" s="16">
        <v>0</v>
      </c>
      <c r="K196" s="12">
        <v>0</v>
      </c>
      <c r="L196" s="12">
        <v>-0.48</v>
      </c>
    </row>
    <row r="197" spans="2:12" s="12" customFormat="1">
      <c r="B197" s="27">
        <v>42767</v>
      </c>
      <c r="C197" s="16">
        <v>5.569</v>
      </c>
      <c r="D197" s="16">
        <v>0</v>
      </c>
      <c r="E197" s="16">
        <v>0</v>
      </c>
      <c r="F197" s="17">
        <v>1.57</v>
      </c>
      <c r="G197" s="16">
        <v>1.2050000000000001</v>
      </c>
      <c r="H197" s="16">
        <v>0.39</v>
      </c>
      <c r="I197" s="16">
        <v>0.27</v>
      </c>
      <c r="J197" s="16">
        <v>0</v>
      </c>
      <c r="K197" s="12">
        <v>0</v>
      </c>
      <c r="L197" s="12">
        <v>-0.48</v>
      </c>
    </row>
    <row r="198" spans="2:12" s="12" customFormat="1">
      <c r="B198" s="27">
        <v>42795</v>
      </c>
      <c r="C198" s="16">
        <v>5.4290000000000003</v>
      </c>
      <c r="D198" s="16">
        <v>0</v>
      </c>
      <c r="E198" s="16">
        <v>0</v>
      </c>
      <c r="F198" s="17">
        <v>0.93</v>
      </c>
      <c r="G198" s="16">
        <v>0.81499999999999995</v>
      </c>
      <c r="H198" s="16">
        <v>0.39</v>
      </c>
      <c r="I198" s="16">
        <v>0.24</v>
      </c>
      <c r="J198" s="16">
        <v>0</v>
      </c>
      <c r="K198" s="12">
        <v>0</v>
      </c>
      <c r="L198" s="12">
        <v>-0.48</v>
      </c>
    </row>
    <row r="199" spans="2:12" s="12" customFormat="1">
      <c r="B199" s="27">
        <v>42826</v>
      </c>
      <c r="C199" s="16">
        <v>5.3</v>
      </c>
      <c r="D199" s="16">
        <v>0</v>
      </c>
      <c r="E199" s="16">
        <v>0</v>
      </c>
      <c r="F199" s="17">
        <v>0.5</v>
      </c>
      <c r="G199" s="16">
        <v>0.435</v>
      </c>
      <c r="H199" s="16">
        <v>0.24</v>
      </c>
      <c r="I199" s="16">
        <v>0.17</v>
      </c>
      <c r="J199" s="16">
        <v>0</v>
      </c>
      <c r="K199" s="12">
        <v>0</v>
      </c>
      <c r="L199" s="12">
        <v>-0.47</v>
      </c>
    </row>
    <row r="200" spans="2:12" s="12" customFormat="1">
      <c r="B200" s="27">
        <v>42856</v>
      </c>
      <c r="C200" s="16">
        <v>5.3440000000000003</v>
      </c>
      <c r="D200" s="16">
        <v>0</v>
      </c>
      <c r="E200" s="16">
        <v>0</v>
      </c>
      <c r="F200" s="17">
        <v>0.44</v>
      </c>
      <c r="G200" s="16">
        <v>0.38500000000000001</v>
      </c>
      <c r="H200" s="16">
        <v>0.19500000000000001</v>
      </c>
      <c r="I200" s="16">
        <v>0.16500000000000001</v>
      </c>
      <c r="J200" s="16">
        <v>0</v>
      </c>
      <c r="K200" s="12">
        <v>0</v>
      </c>
      <c r="L200" s="12">
        <v>-0.47</v>
      </c>
    </row>
    <row r="201" spans="2:12" s="12" customFormat="1">
      <c r="B201" s="27">
        <v>42887</v>
      </c>
      <c r="C201" s="16">
        <v>5.3810000000000002</v>
      </c>
      <c r="D201" s="16">
        <v>0</v>
      </c>
      <c r="E201" s="16">
        <v>0</v>
      </c>
      <c r="F201" s="17">
        <v>0.44</v>
      </c>
      <c r="G201" s="16">
        <v>0.38500000000000001</v>
      </c>
      <c r="H201" s="16">
        <v>0.19500000000000001</v>
      </c>
      <c r="I201" s="16">
        <v>0.17</v>
      </c>
      <c r="J201" s="16">
        <v>0</v>
      </c>
      <c r="K201" s="12">
        <v>0</v>
      </c>
      <c r="L201" s="12">
        <v>-0.47</v>
      </c>
    </row>
    <row r="202" spans="2:12" s="12" customFormat="1">
      <c r="B202" s="27">
        <v>42917</v>
      </c>
      <c r="C202" s="16">
        <v>5.4210000000000003</v>
      </c>
      <c r="D202" s="16">
        <v>0</v>
      </c>
      <c r="E202" s="16">
        <v>0</v>
      </c>
      <c r="F202" s="17">
        <v>0.5</v>
      </c>
      <c r="G202" s="16">
        <v>0.39750000000000002</v>
      </c>
      <c r="H202" s="16">
        <v>0.26500000000000001</v>
      </c>
      <c r="I202" s="16">
        <v>0.17499999999999999</v>
      </c>
      <c r="J202" s="16">
        <v>0</v>
      </c>
      <c r="K202" s="12">
        <v>0</v>
      </c>
      <c r="L202" s="12">
        <v>-0.47</v>
      </c>
    </row>
    <row r="203" spans="2:12" s="12" customFormat="1">
      <c r="B203" s="27">
        <v>42948</v>
      </c>
      <c r="C203" s="16">
        <v>5.4690000000000003</v>
      </c>
      <c r="D203" s="16">
        <v>0</v>
      </c>
      <c r="E203" s="16">
        <v>0</v>
      </c>
      <c r="F203" s="17">
        <v>0.5</v>
      </c>
      <c r="G203" s="16">
        <v>0.4</v>
      </c>
      <c r="H203" s="16">
        <v>0.20499999999999999</v>
      </c>
      <c r="I203" s="16">
        <v>0.17499999999999999</v>
      </c>
      <c r="J203" s="16">
        <v>0</v>
      </c>
      <c r="K203" s="12">
        <v>0</v>
      </c>
      <c r="L203" s="12">
        <v>-0.47</v>
      </c>
    </row>
    <row r="204" spans="2:12" s="12" customFormat="1">
      <c r="B204" s="27">
        <v>42979</v>
      </c>
      <c r="C204" s="16">
        <v>5.4820000000000002</v>
      </c>
      <c r="D204" s="16">
        <v>0</v>
      </c>
      <c r="E204" s="16">
        <v>0</v>
      </c>
      <c r="F204" s="17">
        <v>0.46</v>
      </c>
      <c r="G204" s="16">
        <v>0.39750000000000002</v>
      </c>
      <c r="H204" s="16">
        <v>0.185</v>
      </c>
      <c r="I204" s="16">
        <v>0.16500000000000001</v>
      </c>
      <c r="J204" s="16">
        <v>0</v>
      </c>
      <c r="K204" s="12">
        <v>0</v>
      </c>
      <c r="L204" s="12">
        <v>-0.47</v>
      </c>
    </row>
    <row r="205" spans="2:12" s="12" customFormat="1">
      <c r="B205" s="27">
        <v>43009</v>
      </c>
      <c r="C205" s="16">
        <v>5.5149999999999997</v>
      </c>
      <c r="D205" s="16">
        <v>0</v>
      </c>
      <c r="E205" s="16">
        <v>0</v>
      </c>
      <c r="F205" s="17">
        <v>0.47</v>
      </c>
      <c r="G205" s="16">
        <v>0.4</v>
      </c>
      <c r="H205" s="16">
        <v>0.20499999999999999</v>
      </c>
      <c r="I205" s="16">
        <v>0.17249999999999999</v>
      </c>
      <c r="J205" s="16">
        <v>0</v>
      </c>
      <c r="K205" s="12">
        <v>0</v>
      </c>
      <c r="L205" s="12">
        <v>-0.47</v>
      </c>
    </row>
    <row r="206" spans="2:12" s="12" customFormat="1">
      <c r="B206" s="27">
        <v>43040</v>
      </c>
      <c r="C206" s="16">
        <v>5.6310000000000002</v>
      </c>
      <c r="D206" s="16">
        <v>0</v>
      </c>
      <c r="E206" s="16">
        <v>0</v>
      </c>
      <c r="F206" s="17">
        <v>0.86</v>
      </c>
      <c r="G206" s="16">
        <v>0.64500000000000002</v>
      </c>
      <c r="H206" s="16">
        <v>0.3</v>
      </c>
      <c r="I206" s="16">
        <v>0.24</v>
      </c>
      <c r="J206" s="16">
        <v>2.5000000000000001E-3</v>
      </c>
      <c r="K206" s="12">
        <v>0</v>
      </c>
      <c r="L206" s="12">
        <v>-0.47</v>
      </c>
    </row>
    <row r="207" spans="2:12" s="12" customFormat="1">
      <c r="B207" s="27">
        <v>43070</v>
      </c>
      <c r="C207" s="16">
        <v>5.7539999999999996</v>
      </c>
      <c r="D207" s="16">
        <v>0</v>
      </c>
      <c r="E207" s="16">
        <v>0</v>
      </c>
      <c r="F207" s="17">
        <v>1.28</v>
      </c>
      <c r="G207" s="16">
        <v>0.98</v>
      </c>
      <c r="H207" s="16">
        <v>0.37</v>
      </c>
      <c r="I207" s="16">
        <v>0.26</v>
      </c>
      <c r="J207" s="16">
        <v>0.01</v>
      </c>
      <c r="K207" s="12">
        <v>0</v>
      </c>
      <c r="L207" s="12">
        <v>-0.47</v>
      </c>
    </row>
    <row r="208" spans="2:12" s="12" customFormat="1">
      <c r="B208" s="27">
        <v>43101</v>
      </c>
      <c r="C208" s="16">
        <v>5.7889999999999997</v>
      </c>
      <c r="D208" s="16"/>
      <c r="E208" s="16">
        <v>0</v>
      </c>
      <c r="F208" s="17">
        <v>1.61</v>
      </c>
      <c r="G208" s="16">
        <v>1.2050000000000001</v>
      </c>
      <c r="H208" s="16">
        <v>0.4</v>
      </c>
      <c r="I208" s="16">
        <v>0.27</v>
      </c>
      <c r="J208" s="16"/>
    </row>
    <row r="209" spans="2:10" s="12" customFormat="1">
      <c r="B209" s="27">
        <v>43132</v>
      </c>
      <c r="C209" s="16">
        <v>5.6689999999999996</v>
      </c>
      <c r="D209" s="16"/>
      <c r="E209" s="16">
        <v>0</v>
      </c>
      <c r="F209" s="17">
        <v>1.57</v>
      </c>
      <c r="G209" s="16">
        <v>1.2050000000000001</v>
      </c>
      <c r="H209" s="16">
        <v>0.39</v>
      </c>
      <c r="I209" s="16">
        <v>0.27</v>
      </c>
      <c r="J209" s="16"/>
    </row>
    <row r="210" spans="2:10" s="12" customFormat="1">
      <c r="B210" s="27">
        <v>43160</v>
      </c>
      <c r="C210" s="16">
        <v>5.5289999999999999</v>
      </c>
      <c r="D210" s="16"/>
      <c r="E210" s="16">
        <v>0</v>
      </c>
      <c r="F210" s="17">
        <v>0.93</v>
      </c>
      <c r="G210" s="16">
        <v>0.81499999999999995</v>
      </c>
      <c r="H210" s="16">
        <v>0.39</v>
      </c>
      <c r="I210" s="16">
        <v>0.24</v>
      </c>
      <c r="J210" s="16"/>
    </row>
    <row r="211" spans="2:10" s="12" customFormat="1">
      <c r="B211" s="27">
        <v>43191</v>
      </c>
      <c r="C211" s="16">
        <v>5.4</v>
      </c>
      <c r="D211" s="16"/>
      <c r="E211" s="16">
        <v>0</v>
      </c>
      <c r="F211" s="17">
        <v>0.5</v>
      </c>
      <c r="G211" s="16">
        <v>0.435</v>
      </c>
      <c r="H211" s="16">
        <v>0.24</v>
      </c>
      <c r="I211" s="16">
        <v>0.17</v>
      </c>
      <c r="J211" s="16"/>
    </row>
    <row r="212" spans="2:10" s="12" customFormat="1">
      <c r="B212" s="27">
        <v>43221</v>
      </c>
      <c r="C212" s="16">
        <v>5.444</v>
      </c>
      <c r="D212" s="16"/>
      <c r="E212" s="16">
        <v>0</v>
      </c>
      <c r="F212" s="17">
        <v>0.44</v>
      </c>
      <c r="G212" s="16">
        <v>0.38500000000000001</v>
      </c>
      <c r="H212" s="16">
        <v>0.19500000000000001</v>
      </c>
      <c r="I212" s="16">
        <v>0.16500000000000001</v>
      </c>
      <c r="J212" s="16"/>
    </row>
    <row r="213" spans="2:10" s="12" customFormat="1">
      <c r="B213" s="27">
        <v>43252</v>
      </c>
      <c r="C213" s="16">
        <v>5.4809999999999999</v>
      </c>
      <c r="D213" s="16"/>
      <c r="E213" s="16">
        <v>0</v>
      </c>
      <c r="F213" s="17">
        <v>0.44</v>
      </c>
      <c r="G213" s="16">
        <v>0.38500000000000001</v>
      </c>
      <c r="H213" s="16">
        <v>0.19500000000000001</v>
      </c>
      <c r="I213" s="16">
        <v>0.17</v>
      </c>
      <c r="J213" s="16"/>
    </row>
    <row r="214" spans="2:10" s="12" customFormat="1">
      <c r="B214" s="27">
        <v>43282</v>
      </c>
      <c r="C214" s="16">
        <v>5.5209999999999999</v>
      </c>
      <c r="D214" s="16"/>
      <c r="E214" s="16">
        <v>0</v>
      </c>
      <c r="F214" s="17">
        <v>0.5</v>
      </c>
      <c r="G214" s="16">
        <v>0.39750000000000002</v>
      </c>
      <c r="H214" s="16">
        <v>0.26500000000000001</v>
      </c>
      <c r="I214" s="16">
        <v>0.17499999999999999</v>
      </c>
      <c r="J214" s="16"/>
    </row>
    <row r="215" spans="2:10" s="12" customFormat="1">
      <c r="B215" s="27">
        <v>43313</v>
      </c>
      <c r="C215" s="16">
        <v>5.569</v>
      </c>
      <c r="D215" s="16"/>
      <c r="E215" s="16">
        <v>0</v>
      </c>
      <c r="F215" s="17">
        <v>0.5</v>
      </c>
      <c r="G215" s="16">
        <v>0.4</v>
      </c>
      <c r="H215" s="16">
        <v>0.20499999999999999</v>
      </c>
      <c r="I215" s="16">
        <v>0.17499999999999999</v>
      </c>
      <c r="J215" s="16"/>
    </row>
    <row r="216" spans="2:10" s="12" customFormat="1">
      <c r="B216" s="27">
        <v>43344</v>
      </c>
      <c r="C216" s="16">
        <v>5.5819999999999999</v>
      </c>
      <c r="D216" s="16"/>
      <c r="E216" s="16">
        <v>0</v>
      </c>
      <c r="F216" s="17">
        <v>0.46</v>
      </c>
      <c r="G216" s="16">
        <v>0.39750000000000002</v>
      </c>
      <c r="H216" s="16">
        <v>0.185</v>
      </c>
      <c r="I216" s="16">
        <v>0.16500000000000001</v>
      </c>
      <c r="J216" s="16"/>
    </row>
    <row r="217" spans="2:10" s="12" customFormat="1">
      <c r="B217" s="27">
        <v>43374</v>
      </c>
      <c r="C217" s="16">
        <v>5.6150000000000002</v>
      </c>
      <c r="D217" s="16"/>
      <c r="E217" s="16">
        <v>0</v>
      </c>
      <c r="F217" s="17">
        <v>0.47</v>
      </c>
      <c r="G217" s="16">
        <v>0.4</v>
      </c>
      <c r="H217" s="16">
        <v>0.20499999999999999</v>
      </c>
      <c r="I217" s="16">
        <v>0.17249999999999999</v>
      </c>
      <c r="J217" s="16"/>
    </row>
    <row r="218" spans="2:10" s="12" customFormat="1">
      <c r="B218" s="27">
        <v>43405</v>
      </c>
      <c r="C218" s="16">
        <v>5.7309999999999999</v>
      </c>
      <c r="D218" s="16"/>
      <c r="E218" s="16">
        <v>0</v>
      </c>
      <c r="F218" s="17">
        <v>0.86</v>
      </c>
      <c r="G218" s="16">
        <v>0.64500000000000002</v>
      </c>
      <c r="H218" s="16">
        <v>0.3</v>
      </c>
      <c r="I218" s="16">
        <v>0.24</v>
      </c>
      <c r="J218" s="16"/>
    </row>
    <row r="219" spans="2:10" s="12" customFormat="1">
      <c r="B219" s="27">
        <v>43435</v>
      </c>
      <c r="C219" s="16">
        <v>5.8540000000000001</v>
      </c>
      <c r="D219" s="16"/>
      <c r="E219" s="16">
        <v>0</v>
      </c>
      <c r="F219" s="17">
        <v>1.28</v>
      </c>
      <c r="G219" s="16">
        <v>0.98</v>
      </c>
      <c r="H219" s="16">
        <v>0.37</v>
      </c>
      <c r="I219" s="16">
        <v>0.26</v>
      </c>
      <c r="J219" s="16"/>
    </row>
    <row r="220" spans="2:10" s="12" customFormat="1">
      <c r="B220" s="27">
        <v>43466</v>
      </c>
      <c r="C220" s="16">
        <v>5.8890000000000002</v>
      </c>
      <c r="D220" s="16"/>
      <c r="E220" s="16">
        <v>0</v>
      </c>
      <c r="F220" s="17">
        <v>1.61</v>
      </c>
      <c r="G220" s="16">
        <v>1.2050000000000001</v>
      </c>
      <c r="H220" s="16">
        <v>0.4</v>
      </c>
      <c r="I220" s="16">
        <v>0.27</v>
      </c>
      <c r="J220" s="16"/>
    </row>
    <row r="221" spans="2:10" s="12" customFormat="1">
      <c r="B221" s="27">
        <v>43497</v>
      </c>
      <c r="C221" s="16">
        <v>5.7690000000000001</v>
      </c>
      <c r="D221" s="16"/>
      <c r="E221" s="16">
        <v>0</v>
      </c>
      <c r="F221" s="17">
        <v>1.57</v>
      </c>
      <c r="G221" s="16">
        <v>1.2050000000000001</v>
      </c>
      <c r="H221" s="16">
        <v>0.39</v>
      </c>
      <c r="I221" s="16">
        <v>0.27</v>
      </c>
      <c r="J221" s="16"/>
    </row>
    <row r="222" spans="2:10" s="12" customFormat="1">
      <c r="B222" s="27">
        <v>43525</v>
      </c>
      <c r="C222" s="16">
        <v>5.6289999999999996</v>
      </c>
      <c r="D222" s="16"/>
      <c r="E222" s="16">
        <v>0</v>
      </c>
      <c r="F222" s="17">
        <v>0.93</v>
      </c>
      <c r="G222" s="16">
        <v>0.81499999999999995</v>
      </c>
      <c r="H222" s="16">
        <v>0.39</v>
      </c>
      <c r="I222" s="16">
        <v>0.24</v>
      </c>
      <c r="J222" s="16"/>
    </row>
    <row r="223" spans="2:10" s="12" customFormat="1">
      <c r="B223" s="27">
        <v>43556</v>
      </c>
      <c r="C223" s="16">
        <v>5.5</v>
      </c>
      <c r="D223" s="16"/>
      <c r="E223" s="16">
        <v>0</v>
      </c>
      <c r="F223" s="17">
        <v>0.5</v>
      </c>
      <c r="G223" s="16">
        <v>0.435</v>
      </c>
      <c r="H223" s="16">
        <v>0.24</v>
      </c>
      <c r="I223" s="16">
        <v>0.17</v>
      </c>
      <c r="J223" s="16"/>
    </row>
    <row r="224" spans="2:10" s="12" customFormat="1">
      <c r="B224" s="27">
        <v>43586</v>
      </c>
      <c r="C224" s="16">
        <v>5.5439999999999996</v>
      </c>
      <c r="D224" s="16"/>
      <c r="E224" s="16">
        <v>0</v>
      </c>
      <c r="F224" s="17">
        <v>0.44</v>
      </c>
      <c r="G224" s="16">
        <v>0.38500000000000001</v>
      </c>
      <c r="H224" s="16">
        <v>0.19500000000000001</v>
      </c>
      <c r="I224" s="16">
        <v>0.16500000000000001</v>
      </c>
      <c r="J224" s="16"/>
    </row>
    <row r="225" spans="2:10" s="12" customFormat="1">
      <c r="B225" s="27">
        <v>43617</v>
      </c>
      <c r="C225" s="16">
        <v>5.5810000000000004</v>
      </c>
      <c r="D225" s="16"/>
      <c r="E225" s="16">
        <v>0</v>
      </c>
      <c r="F225" s="17">
        <v>0.44</v>
      </c>
      <c r="G225" s="16">
        <v>0.38500000000000001</v>
      </c>
      <c r="H225" s="16">
        <v>0.19500000000000001</v>
      </c>
      <c r="I225" s="16">
        <v>0.17</v>
      </c>
      <c r="J225" s="16"/>
    </row>
    <row r="226" spans="2:10" s="12" customFormat="1">
      <c r="B226" s="27">
        <v>43647</v>
      </c>
      <c r="C226" s="16">
        <v>5.6210000000000004</v>
      </c>
      <c r="D226" s="16"/>
      <c r="E226" s="16">
        <v>0</v>
      </c>
      <c r="F226" s="17">
        <v>0.5</v>
      </c>
      <c r="G226" s="16">
        <v>0.39750000000000002</v>
      </c>
      <c r="H226" s="16">
        <v>0.26500000000000001</v>
      </c>
      <c r="I226" s="16">
        <v>0.17499999999999999</v>
      </c>
      <c r="J226" s="16"/>
    </row>
    <row r="227" spans="2:10" s="12" customFormat="1">
      <c r="B227" s="27">
        <v>43678</v>
      </c>
      <c r="C227" s="16">
        <v>5.6689999999999996</v>
      </c>
      <c r="D227" s="16"/>
      <c r="E227" s="16">
        <v>0</v>
      </c>
      <c r="F227" s="17">
        <v>0.5</v>
      </c>
      <c r="G227" s="16">
        <v>0.4</v>
      </c>
      <c r="H227" s="16">
        <v>0.20499999999999999</v>
      </c>
      <c r="I227" s="16">
        <v>0.17499999999999999</v>
      </c>
      <c r="J227" s="16"/>
    </row>
    <row r="228" spans="2:10" s="12" customFormat="1">
      <c r="B228" s="27">
        <v>43709</v>
      </c>
      <c r="C228" s="16">
        <v>5.6820000000000004</v>
      </c>
      <c r="D228" s="16"/>
      <c r="E228" s="16">
        <v>0</v>
      </c>
      <c r="F228" s="17">
        <v>0.46</v>
      </c>
      <c r="G228" s="16">
        <v>0.39750000000000002</v>
      </c>
      <c r="H228" s="16">
        <v>0.185</v>
      </c>
      <c r="I228" s="16">
        <v>0.16500000000000001</v>
      </c>
      <c r="J228" s="16"/>
    </row>
    <row r="229" spans="2:10" s="12" customFormat="1">
      <c r="B229" s="27">
        <v>43739</v>
      </c>
      <c r="C229" s="16">
        <v>5.7149999999999999</v>
      </c>
      <c r="D229" s="16"/>
      <c r="E229" s="16">
        <v>0</v>
      </c>
      <c r="F229" s="17">
        <v>0.47</v>
      </c>
      <c r="G229" s="16">
        <v>0.4</v>
      </c>
      <c r="H229" s="16">
        <v>0.20499999999999999</v>
      </c>
      <c r="I229" s="16">
        <v>0.17249999999999999</v>
      </c>
      <c r="J229" s="16"/>
    </row>
    <row r="230" spans="2:10" s="12" customFormat="1">
      <c r="B230" s="27">
        <v>43770</v>
      </c>
      <c r="C230" s="16">
        <v>5.8310000000000004</v>
      </c>
      <c r="D230" s="16"/>
      <c r="E230" s="16">
        <v>0</v>
      </c>
      <c r="F230" s="17">
        <v>0.86</v>
      </c>
      <c r="G230" s="16">
        <v>0.64500000000000002</v>
      </c>
      <c r="H230" s="16">
        <v>0.3</v>
      </c>
      <c r="I230" s="16">
        <v>0.24</v>
      </c>
      <c r="J230" s="16"/>
    </row>
    <row r="231" spans="2:10" s="12" customFormat="1">
      <c r="B231" s="27">
        <v>43800</v>
      </c>
      <c r="C231" s="16">
        <v>5.9539999999999997</v>
      </c>
      <c r="D231" s="16"/>
      <c r="E231" s="16">
        <v>0</v>
      </c>
      <c r="F231" s="17">
        <v>1.28</v>
      </c>
      <c r="G231" s="16">
        <v>0.98</v>
      </c>
      <c r="H231" s="16">
        <v>0.37</v>
      </c>
      <c r="I231" s="16">
        <v>0.26</v>
      </c>
      <c r="J231" s="16"/>
    </row>
    <row r="232" spans="2:10" s="12" customFormat="1">
      <c r="B232" s="27">
        <v>43831</v>
      </c>
      <c r="C232" s="16">
        <v>5.9889999999999999</v>
      </c>
      <c r="D232" s="16"/>
      <c r="E232" s="16">
        <v>0</v>
      </c>
      <c r="F232" s="17">
        <v>1.61</v>
      </c>
      <c r="G232" s="16">
        <v>1.2050000000000001</v>
      </c>
      <c r="H232" s="16">
        <v>0.4</v>
      </c>
      <c r="I232" s="16">
        <v>0.27</v>
      </c>
      <c r="J232" s="16"/>
    </row>
    <row r="233" spans="2:10" s="12" customFormat="1">
      <c r="B233" s="27">
        <v>43862</v>
      </c>
      <c r="C233" s="16">
        <v>5.8689999999999998</v>
      </c>
      <c r="D233" s="16"/>
      <c r="E233" s="16">
        <v>0</v>
      </c>
      <c r="F233" s="17">
        <v>1.57</v>
      </c>
      <c r="G233" s="16">
        <v>1.2050000000000001</v>
      </c>
      <c r="H233" s="16">
        <v>0.39</v>
      </c>
      <c r="I233" s="16">
        <v>0.27</v>
      </c>
      <c r="J233" s="16"/>
    </row>
    <row r="234" spans="2:10" s="12" customFormat="1">
      <c r="B234" s="27">
        <v>43891</v>
      </c>
      <c r="C234" s="16">
        <v>5.7290000000000001</v>
      </c>
      <c r="D234" s="16"/>
      <c r="E234" s="16">
        <v>0</v>
      </c>
      <c r="F234" s="17">
        <v>0.93</v>
      </c>
      <c r="G234" s="16">
        <v>0.81499999999999995</v>
      </c>
      <c r="H234" s="16">
        <v>0.39</v>
      </c>
      <c r="I234" s="16">
        <v>0.24</v>
      </c>
      <c r="J234" s="16"/>
    </row>
    <row r="235" spans="2:10" s="12" customFormat="1">
      <c r="B235" s="27">
        <v>43922</v>
      </c>
      <c r="C235" s="16">
        <v>5.6</v>
      </c>
      <c r="D235" s="16"/>
      <c r="E235" s="16">
        <v>0</v>
      </c>
      <c r="F235" s="17">
        <v>0.5</v>
      </c>
      <c r="G235" s="16">
        <v>0.435</v>
      </c>
      <c r="H235" s="16">
        <v>0.24</v>
      </c>
      <c r="I235" s="16">
        <v>0.17</v>
      </c>
      <c r="J235" s="16"/>
    </row>
    <row r="236" spans="2:10" s="12" customFormat="1">
      <c r="B236" s="27">
        <v>43952</v>
      </c>
      <c r="C236" s="16">
        <v>5.6440000000000001</v>
      </c>
      <c r="D236" s="16"/>
      <c r="E236" s="16">
        <v>0</v>
      </c>
      <c r="F236" s="17">
        <v>0.44</v>
      </c>
      <c r="G236" s="16">
        <v>0.38500000000000001</v>
      </c>
      <c r="H236" s="16">
        <v>0.19500000000000001</v>
      </c>
      <c r="I236" s="16">
        <v>0.16500000000000001</v>
      </c>
      <c r="J236" s="16"/>
    </row>
    <row r="237" spans="2:10" s="12" customFormat="1">
      <c r="B237" s="27">
        <v>43983</v>
      </c>
      <c r="C237" s="16">
        <v>5.681</v>
      </c>
      <c r="D237" s="16"/>
      <c r="E237" s="16">
        <v>0</v>
      </c>
      <c r="F237" s="17">
        <v>0.44</v>
      </c>
      <c r="G237" s="16">
        <v>0.38500000000000001</v>
      </c>
      <c r="H237" s="16">
        <v>0.19500000000000001</v>
      </c>
      <c r="I237" s="16">
        <v>0.17</v>
      </c>
      <c r="J237" s="16"/>
    </row>
    <row r="238" spans="2:10" s="12" customFormat="1">
      <c r="B238" s="27">
        <v>44013</v>
      </c>
      <c r="C238" s="16">
        <v>5.7210000000000001</v>
      </c>
      <c r="D238" s="16"/>
      <c r="E238" s="16">
        <v>0</v>
      </c>
      <c r="F238" s="17">
        <v>0.5</v>
      </c>
      <c r="G238" s="16">
        <v>0.39750000000000002</v>
      </c>
      <c r="H238" s="16">
        <v>0.26500000000000001</v>
      </c>
      <c r="I238" s="16">
        <v>0.17499999999999999</v>
      </c>
      <c r="J238" s="16"/>
    </row>
    <row r="239" spans="2:10" s="12" customFormat="1">
      <c r="B239" s="27">
        <v>44044</v>
      </c>
      <c r="C239" s="16">
        <v>5.7690000000000001</v>
      </c>
      <c r="D239" s="16"/>
      <c r="E239" s="16">
        <v>0</v>
      </c>
      <c r="F239" s="17">
        <v>0.5</v>
      </c>
      <c r="G239" s="16">
        <v>0.4</v>
      </c>
      <c r="H239" s="16">
        <v>0.20499999999999999</v>
      </c>
      <c r="I239" s="16">
        <v>0.17499999999999999</v>
      </c>
      <c r="J239" s="16"/>
    </row>
    <row r="240" spans="2:10" s="12" customFormat="1">
      <c r="B240" s="27">
        <v>44075</v>
      </c>
      <c r="C240" s="16">
        <v>5.782</v>
      </c>
      <c r="D240" s="16"/>
      <c r="E240" s="16">
        <v>0</v>
      </c>
      <c r="F240" s="17">
        <v>0.46</v>
      </c>
      <c r="G240" s="16">
        <v>0.39750000000000002</v>
      </c>
      <c r="H240" s="16">
        <v>0.185</v>
      </c>
      <c r="I240" s="16">
        <v>0.16500000000000001</v>
      </c>
      <c r="J240" s="16"/>
    </row>
    <row r="241" spans="2:10" s="12" customFormat="1">
      <c r="B241" s="27">
        <v>44105</v>
      </c>
      <c r="C241" s="16">
        <v>5.8150000000000004</v>
      </c>
      <c r="D241" s="16"/>
      <c r="E241" s="16">
        <v>0</v>
      </c>
      <c r="F241" s="17">
        <v>0.47</v>
      </c>
      <c r="G241" s="16">
        <v>0.4</v>
      </c>
      <c r="H241" s="16">
        <v>0.20499999999999999</v>
      </c>
      <c r="I241" s="16">
        <v>0.17249999999999999</v>
      </c>
      <c r="J241" s="16"/>
    </row>
    <row r="242" spans="2:10" s="12" customFormat="1">
      <c r="B242" s="27">
        <v>44136</v>
      </c>
      <c r="C242" s="16">
        <v>5.931</v>
      </c>
      <c r="D242" s="16"/>
      <c r="E242" s="16">
        <v>0</v>
      </c>
      <c r="F242" s="17">
        <v>0.86</v>
      </c>
      <c r="G242" s="16">
        <v>0.64500000000000002</v>
      </c>
      <c r="H242" s="16">
        <v>0.3</v>
      </c>
      <c r="I242" s="16">
        <v>0.24</v>
      </c>
      <c r="J242" s="16"/>
    </row>
    <row r="243" spans="2:10" s="12" customFormat="1">
      <c r="B243" s="27">
        <v>44166</v>
      </c>
      <c r="C243" s="16">
        <v>6.0540000000000003</v>
      </c>
      <c r="D243" s="16"/>
      <c r="E243" s="16">
        <v>0</v>
      </c>
      <c r="F243" s="17">
        <v>1.28</v>
      </c>
      <c r="G243" s="16">
        <v>0.98</v>
      </c>
      <c r="H243" s="16">
        <v>0.37</v>
      </c>
      <c r="I243" s="16">
        <v>0.26</v>
      </c>
      <c r="J243" s="16"/>
    </row>
    <row r="244" spans="2:10" s="12" customFormat="1">
      <c r="B244" s="27">
        <v>44197</v>
      </c>
      <c r="C244" s="16">
        <v>6.0890000000000004</v>
      </c>
      <c r="D244" s="16"/>
      <c r="E244" s="16">
        <v>0</v>
      </c>
      <c r="F244" s="17">
        <v>1.61</v>
      </c>
      <c r="G244" s="16">
        <v>1.2050000000000001</v>
      </c>
      <c r="H244" s="16">
        <v>0.4</v>
      </c>
      <c r="I244" s="16">
        <v>0.27</v>
      </c>
      <c r="J244" s="16"/>
    </row>
    <row r="245" spans="2:10" s="12" customFormat="1">
      <c r="B245" s="27">
        <v>44228</v>
      </c>
      <c r="C245" s="16">
        <v>5.9690000000000003</v>
      </c>
      <c r="D245" s="16"/>
      <c r="E245" s="16">
        <v>0</v>
      </c>
      <c r="F245" s="17">
        <v>1.57</v>
      </c>
      <c r="G245" s="16">
        <v>1.2050000000000001</v>
      </c>
      <c r="H245" s="16">
        <v>0.39</v>
      </c>
      <c r="I245" s="16">
        <v>0.27</v>
      </c>
      <c r="J245" s="16"/>
    </row>
    <row r="246" spans="2:10" s="12" customFormat="1">
      <c r="B246" s="27">
        <v>44256</v>
      </c>
      <c r="C246" s="16">
        <v>5.8289999999999997</v>
      </c>
      <c r="D246" s="16"/>
      <c r="E246" s="16">
        <v>0</v>
      </c>
      <c r="F246" s="17">
        <v>0.93</v>
      </c>
      <c r="G246" s="16">
        <v>0.81499999999999995</v>
      </c>
      <c r="H246" s="16">
        <v>0.39</v>
      </c>
      <c r="I246" s="16">
        <v>0.24</v>
      </c>
      <c r="J246" s="16"/>
    </row>
    <row r="247" spans="2:10" s="12" customFormat="1">
      <c r="B247" s="27">
        <v>44287</v>
      </c>
      <c r="C247" s="16">
        <v>5.7</v>
      </c>
      <c r="D247" s="16"/>
      <c r="E247" s="16">
        <v>0</v>
      </c>
      <c r="F247" s="17">
        <v>0.5</v>
      </c>
      <c r="G247" s="16">
        <v>0.435</v>
      </c>
      <c r="H247" s="16">
        <v>0.24</v>
      </c>
      <c r="I247" s="16">
        <v>0.17</v>
      </c>
      <c r="J247" s="16"/>
    </row>
    <row r="248" spans="2:10" s="12" customFormat="1">
      <c r="B248" s="27">
        <v>44317</v>
      </c>
      <c r="C248" s="16">
        <v>5.7439999999999998</v>
      </c>
      <c r="D248" s="16"/>
      <c r="E248" s="16">
        <v>0</v>
      </c>
      <c r="F248" s="17">
        <v>0.44</v>
      </c>
      <c r="G248" s="16">
        <v>0.38500000000000001</v>
      </c>
      <c r="H248" s="16">
        <v>0.19500000000000001</v>
      </c>
      <c r="I248" s="16">
        <v>0.16500000000000001</v>
      </c>
      <c r="J248" s="16"/>
    </row>
    <row r="249" spans="2:10" s="12" customFormat="1">
      <c r="B249" s="27">
        <v>44348</v>
      </c>
      <c r="C249" s="16">
        <v>5.7809999999999997</v>
      </c>
      <c r="D249" s="16"/>
      <c r="E249" s="16">
        <v>0</v>
      </c>
      <c r="F249" s="17">
        <v>0.44</v>
      </c>
      <c r="G249" s="16">
        <v>0.38500000000000001</v>
      </c>
      <c r="H249" s="16">
        <v>0.19500000000000001</v>
      </c>
      <c r="I249" s="16">
        <v>0.17</v>
      </c>
      <c r="J249" s="16"/>
    </row>
    <row r="250" spans="2:10" s="12" customFormat="1">
      <c r="B250" s="27">
        <v>44378</v>
      </c>
      <c r="C250" s="16">
        <v>5.8209999999999997</v>
      </c>
      <c r="D250" s="16"/>
      <c r="E250" s="16">
        <v>0</v>
      </c>
      <c r="F250" s="17">
        <v>0.5</v>
      </c>
      <c r="G250" s="16">
        <v>0.39750000000000002</v>
      </c>
      <c r="H250" s="16">
        <v>0.26500000000000001</v>
      </c>
      <c r="I250" s="16">
        <v>0.17499999999999999</v>
      </c>
      <c r="J250" s="16"/>
    </row>
    <row r="251" spans="2:10" s="12" customFormat="1">
      <c r="B251" s="27">
        <v>44409</v>
      </c>
      <c r="C251" s="16">
        <v>5.8689999999999998</v>
      </c>
      <c r="D251" s="16"/>
      <c r="E251" s="16">
        <v>0</v>
      </c>
      <c r="F251" s="17">
        <v>0.5</v>
      </c>
      <c r="G251" s="16">
        <v>0.4</v>
      </c>
      <c r="H251" s="16">
        <v>0.20499999999999999</v>
      </c>
      <c r="I251" s="16">
        <v>0.17499999999999999</v>
      </c>
      <c r="J251" s="16"/>
    </row>
    <row r="252" spans="2:10" s="12" customFormat="1">
      <c r="B252" s="27">
        <v>44440</v>
      </c>
      <c r="C252" s="16">
        <v>5.8819999999999997</v>
      </c>
      <c r="D252" s="16"/>
      <c r="E252" s="16">
        <v>0</v>
      </c>
      <c r="F252" s="17">
        <v>0.46</v>
      </c>
      <c r="G252" s="16">
        <v>0.39750000000000002</v>
      </c>
      <c r="H252" s="16">
        <v>0.185</v>
      </c>
      <c r="I252" s="16">
        <v>0.16500000000000001</v>
      </c>
      <c r="J252" s="16"/>
    </row>
    <row r="253" spans="2:10" s="12" customFormat="1">
      <c r="B253" s="27">
        <v>44470</v>
      </c>
      <c r="C253" s="16">
        <v>5.915</v>
      </c>
      <c r="D253" s="16"/>
      <c r="E253" s="16">
        <v>0</v>
      </c>
      <c r="F253" s="17">
        <v>0.47</v>
      </c>
      <c r="G253" s="16">
        <v>0.4</v>
      </c>
      <c r="H253" s="16">
        <v>0.20499999999999999</v>
      </c>
      <c r="I253" s="16">
        <v>0.17249999999999999</v>
      </c>
      <c r="J253" s="16"/>
    </row>
    <row r="254" spans="2:10" s="12" customFormat="1">
      <c r="B254" s="27">
        <v>44501</v>
      </c>
      <c r="C254" s="16">
        <v>6.0309999999999997</v>
      </c>
      <c r="D254" s="16"/>
      <c r="E254" s="16">
        <v>0</v>
      </c>
      <c r="F254" s="17">
        <v>0.86</v>
      </c>
      <c r="G254" s="16">
        <v>0.64500000000000002</v>
      </c>
      <c r="H254" s="16">
        <v>0.3</v>
      </c>
      <c r="I254" s="16">
        <v>0.24</v>
      </c>
      <c r="J254" s="16"/>
    </row>
    <row r="255" spans="2:10" s="12" customFormat="1">
      <c r="B255" s="27">
        <v>44531</v>
      </c>
      <c r="C255" s="16">
        <v>6.1539999999999999</v>
      </c>
      <c r="D255" s="16"/>
      <c r="E255" s="16">
        <v>0</v>
      </c>
      <c r="F255" s="17">
        <v>1.28</v>
      </c>
      <c r="G255" s="16">
        <v>0.98</v>
      </c>
      <c r="H255" s="16">
        <v>0.37</v>
      </c>
      <c r="I255" s="16">
        <v>0.26</v>
      </c>
      <c r="J255" s="16"/>
    </row>
    <row r="256" spans="2:10" s="12" customFormat="1">
      <c r="B256" s="27">
        <v>44562</v>
      </c>
      <c r="C256" s="16">
        <v>6.1890000000000001</v>
      </c>
      <c r="D256" s="16"/>
      <c r="E256" s="16">
        <v>0</v>
      </c>
      <c r="F256" s="17">
        <v>1.61</v>
      </c>
      <c r="G256" s="16">
        <v>1.2050000000000001</v>
      </c>
      <c r="H256" s="16">
        <v>0.4</v>
      </c>
      <c r="I256" s="16">
        <v>0.27</v>
      </c>
      <c r="J256" s="16"/>
    </row>
    <row r="257" spans="2:10" s="12" customFormat="1">
      <c r="B257" s="27">
        <v>44593</v>
      </c>
      <c r="C257" s="16">
        <v>6.069</v>
      </c>
      <c r="D257" s="16"/>
      <c r="E257" s="16">
        <v>0</v>
      </c>
      <c r="F257" s="17">
        <v>1.57</v>
      </c>
      <c r="G257" s="16">
        <v>1.2050000000000001</v>
      </c>
      <c r="H257" s="16">
        <v>0.39</v>
      </c>
      <c r="I257" s="16">
        <v>0.27</v>
      </c>
      <c r="J257" s="16"/>
    </row>
    <row r="258" spans="2:10" s="12" customFormat="1">
      <c r="B258" s="27">
        <v>44621</v>
      </c>
      <c r="C258" s="16">
        <v>5.9290000000000003</v>
      </c>
      <c r="D258" s="16"/>
      <c r="E258" s="16">
        <v>0</v>
      </c>
      <c r="F258" s="17">
        <v>0.93</v>
      </c>
      <c r="G258" s="16">
        <v>0.81499999999999995</v>
      </c>
      <c r="H258" s="16">
        <v>0.39</v>
      </c>
      <c r="I258" s="16">
        <v>0.24</v>
      </c>
      <c r="J258" s="16"/>
    </row>
    <row r="259" spans="2:10" s="12" customFormat="1">
      <c r="B259" s="27">
        <v>44652</v>
      </c>
      <c r="C259" s="16">
        <v>5.8</v>
      </c>
      <c r="D259" s="16"/>
      <c r="E259" s="16">
        <v>0</v>
      </c>
      <c r="F259" s="17">
        <v>0.5</v>
      </c>
      <c r="G259" s="16">
        <v>0.435</v>
      </c>
      <c r="H259" s="16">
        <v>0.24</v>
      </c>
      <c r="I259" s="16">
        <v>0.17</v>
      </c>
      <c r="J259" s="16"/>
    </row>
    <row r="260" spans="2:10" s="12" customFormat="1">
      <c r="B260" s="27">
        <v>44682</v>
      </c>
      <c r="C260" s="16">
        <v>5.8440000000000003</v>
      </c>
      <c r="D260" s="16"/>
      <c r="E260" s="16">
        <v>0</v>
      </c>
      <c r="F260" s="17">
        <v>0.44</v>
      </c>
      <c r="G260" s="16">
        <v>0.38500000000000001</v>
      </c>
      <c r="H260" s="16">
        <v>0.19500000000000001</v>
      </c>
      <c r="I260" s="16">
        <v>0.16500000000000001</v>
      </c>
      <c r="J260" s="16"/>
    </row>
    <row r="261" spans="2:10" s="12" customFormat="1">
      <c r="B261" s="27">
        <v>44713</v>
      </c>
      <c r="C261" s="16">
        <v>5.8810000000000002</v>
      </c>
      <c r="D261" s="16"/>
      <c r="E261" s="16">
        <v>0</v>
      </c>
      <c r="F261" s="17">
        <v>0.44</v>
      </c>
      <c r="G261" s="16">
        <v>0.38500000000000001</v>
      </c>
      <c r="H261" s="16">
        <v>0.19500000000000001</v>
      </c>
      <c r="I261" s="16">
        <v>0.17</v>
      </c>
      <c r="J261" s="16"/>
    </row>
    <row r="262" spans="2:10" s="12" customFormat="1">
      <c r="B262" s="27">
        <v>44743</v>
      </c>
      <c r="C262" s="16">
        <v>5.9210000000000003</v>
      </c>
      <c r="D262" s="16"/>
      <c r="E262" s="16">
        <v>0</v>
      </c>
      <c r="F262" s="17">
        <v>0.5</v>
      </c>
      <c r="G262" s="16">
        <v>0.39750000000000002</v>
      </c>
      <c r="H262" s="16">
        <v>0.26500000000000001</v>
      </c>
      <c r="I262" s="16">
        <v>0.17499999999999999</v>
      </c>
      <c r="J262" s="16"/>
    </row>
    <row r="263" spans="2:10" s="12" customFormat="1">
      <c r="B263" s="27">
        <v>44774</v>
      </c>
      <c r="C263" s="16">
        <v>5.9690000000000003</v>
      </c>
      <c r="D263" s="16"/>
      <c r="E263" s="16">
        <v>0</v>
      </c>
      <c r="F263" s="17">
        <v>0.5</v>
      </c>
      <c r="G263" s="16">
        <v>0.4</v>
      </c>
      <c r="H263" s="16">
        <v>0.20499999999999999</v>
      </c>
      <c r="I263" s="16">
        <v>0.17499999999999999</v>
      </c>
      <c r="J263" s="16"/>
    </row>
    <row r="264" spans="2:10" s="12" customFormat="1">
      <c r="B264" s="27">
        <v>44805</v>
      </c>
      <c r="C264" s="16">
        <v>5.9820000000000002</v>
      </c>
      <c r="D264" s="16"/>
      <c r="E264" s="16">
        <v>0</v>
      </c>
      <c r="F264" s="17">
        <v>0.46</v>
      </c>
      <c r="G264" s="16">
        <v>0.39750000000000002</v>
      </c>
      <c r="H264" s="16">
        <v>0.185</v>
      </c>
      <c r="I264" s="16">
        <v>0.16500000000000001</v>
      </c>
      <c r="J264" s="16"/>
    </row>
    <row r="265" spans="2:10" s="12" customFormat="1">
      <c r="B265" s="27">
        <v>44835</v>
      </c>
      <c r="C265" s="16">
        <v>6.0149999999999997</v>
      </c>
      <c r="D265" s="16"/>
      <c r="E265" s="16">
        <v>0</v>
      </c>
      <c r="F265" s="17">
        <v>0.47</v>
      </c>
      <c r="G265" s="16">
        <v>0.4</v>
      </c>
      <c r="H265" s="16">
        <v>0.20499999999999999</v>
      </c>
      <c r="I265" s="16">
        <v>0.17249999999999999</v>
      </c>
      <c r="J265" s="16"/>
    </row>
    <row r="266" spans="2:10" s="12" customFormat="1">
      <c r="B266" s="27">
        <v>44866</v>
      </c>
      <c r="C266" s="16">
        <v>6.1310000000000002</v>
      </c>
      <c r="D266" s="16"/>
      <c r="E266" s="16">
        <v>0</v>
      </c>
      <c r="F266" s="17">
        <v>0.86</v>
      </c>
      <c r="G266" s="16">
        <v>0.64500000000000002</v>
      </c>
      <c r="H266" s="16">
        <v>0.3</v>
      </c>
      <c r="I266" s="16">
        <v>0.24</v>
      </c>
      <c r="J266" s="16"/>
    </row>
    <row r="267" spans="2:10" s="12" customFormat="1">
      <c r="B267" s="27">
        <v>44896</v>
      </c>
      <c r="C267" s="16">
        <v>6.2539999999999996</v>
      </c>
      <c r="D267" s="16"/>
      <c r="E267" s="16">
        <v>0</v>
      </c>
      <c r="F267" s="17">
        <v>1.28</v>
      </c>
      <c r="G267" s="16">
        <v>0.98</v>
      </c>
      <c r="H267" s="16">
        <v>0.37</v>
      </c>
      <c r="I267" s="16">
        <v>0.26</v>
      </c>
      <c r="J267" s="16"/>
    </row>
    <row r="268" spans="2:10" s="12" customFormat="1">
      <c r="B268" s="27">
        <v>44927</v>
      </c>
      <c r="C268" s="16">
        <v>6.2889999999999997</v>
      </c>
      <c r="D268" s="16"/>
      <c r="E268" s="16">
        <v>0</v>
      </c>
      <c r="F268" s="17">
        <v>1.61</v>
      </c>
      <c r="G268" s="16">
        <v>1.2050000000000001</v>
      </c>
      <c r="H268" s="16">
        <v>0.4</v>
      </c>
      <c r="I268" s="16">
        <v>0.27</v>
      </c>
      <c r="J268" s="16"/>
    </row>
    <row r="269" spans="2:10" s="12" customFormat="1">
      <c r="B269" s="27">
        <v>44958</v>
      </c>
      <c r="C269" s="16">
        <v>6.1689999999999996</v>
      </c>
      <c r="D269" s="16"/>
      <c r="E269" s="16">
        <v>0</v>
      </c>
      <c r="F269" s="17">
        <v>1.57</v>
      </c>
      <c r="G269" s="16">
        <v>1.2050000000000001</v>
      </c>
      <c r="H269" s="16">
        <v>0.39</v>
      </c>
      <c r="I269" s="16">
        <v>0.27</v>
      </c>
      <c r="J269" s="16"/>
    </row>
    <row r="270" spans="2:10" s="12" customFormat="1">
      <c r="B270" s="27">
        <v>44986</v>
      </c>
      <c r="C270" s="16">
        <v>6.0289999999999999</v>
      </c>
      <c r="D270" s="16"/>
      <c r="E270" s="16">
        <v>0</v>
      </c>
      <c r="F270" s="17">
        <v>0.93</v>
      </c>
      <c r="G270" s="16">
        <v>0.81499999999999995</v>
      </c>
      <c r="H270" s="16">
        <v>0.39</v>
      </c>
      <c r="I270" s="16">
        <v>0.24</v>
      </c>
      <c r="J270" s="16"/>
    </row>
    <row r="271" spans="2:10" s="12" customFormat="1">
      <c r="B271" s="27">
        <v>45017</v>
      </c>
      <c r="C271" s="16">
        <v>5.9</v>
      </c>
      <c r="D271" s="16"/>
      <c r="E271" s="16">
        <v>0</v>
      </c>
      <c r="F271" s="17">
        <v>0.5</v>
      </c>
      <c r="G271" s="16">
        <v>0.435</v>
      </c>
      <c r="H271" s="16">
        <v>0.24</v>
      </c>
      <c r="I271" s="16">
        <v>0.17</v>
      </c>
      <c r="J271" s="16"/>
    </row>
    <row r="272" spans="2:10" s="12" customFormat="1">
      <c r="B272" s="27">
        <v>45047</v>
      </c>
      <c r="C272" s="16">
        <v>5.944</v>
      </c>
      <c r="D272" s="16"/>
      <c r="E272" s="16">
        <v>0</v>
      </c>
      <c r="F272" s="17">
        <v>0.44</v>
      </c>
      <c r="G272" s="16">
        <v>0.38500000000000001</v>
      </c>
      <c r="H272" s="16">
        <v>0.19500000000000001</v>
      </c>
      <c r="I272" s="16">
        <v>0.16500000000000001</v>
      </c>
      <c r="J272" s="16"/>
    </row>
    <row r="273" spans="2:10" s="12" customFormat="1">
      <c r="B273" s="27">
        <v>45078</v>
      </c>
      <c r="C273" s="16">
        <v>5.9809999999999999</v>
      </c>
      <c r="D273" s="16"/>
      <c r="E273" s="16">
        <v>0</v>
      </c>
      <c r="F273" s="17">
        <v>0.44</v>
      </c>
      <c r="G273" s="16">
        <v>0.38500000000000001</v>
      </c>
      <c r="H273" s="16">
        <v>0.19500000000000001</v>
      </c>
      <c r="I273" s="16">
        <v>0.17</v>
      </c>
      <c r="J273" s="16"/>
    </row>
    <row r="274" spans="2:10" s="12" customFormat="1">
      <c r="B274" s="27">
        <v>45108</v>
      </c>
      <c r="C274" s="16">
        <v>6.0209999999999999</v>
      </c>
      <c r="D274" s="16"/>
      <c r="E274" s="16">
        <v>0</v>
      </c>
      <c r="F274" s="17">
        <v>0.5</v>
      </c>
      <c r="G274" s="16">
        <v>0.39750000000000002</v>
      </c>
      <c r="H274" s="16">
        <v>0.26500000000000001</v>
      </c>
      <c r="I274" s="16">
        <v>0.17499999999999999</v>
      </c>
      <c r="J274" s="16"/>
    </row>
    <row r="275" spans="2:10" s="12" customFormat="1">
      <c r="B275" s="27">
        <v>45139</v>
      </c>
      <c r="C275" s="16">
        <v>6.069</v>
      </c>
      <c r="D275" s="16"/>
      <c r="E275" s="16">
        <v>0</v>
      </c>
      <c r="F275" s="17">
        <v>0.5</v>
      </c>
      <c r="G275" s="16">
        <v>0.4</v>
      </c>
      <c r="H275" s="16">
        <v>0.20499999999999999</v>
      </c>
      <c r="I275" s="16">
        <v>0.17499999999999999</v>
      </c>
      <c r="J275" s="16"/>
    </row>
    <row r="276" spans="2:10" s="12" customFormat="1">
      <c r="B276" s="27">
        <v>45170</v>
      </c>
      <c r="C276" s="16">
        <v>6.0819999999999999</v>
      </c>
      <c r="D276" s="16"/>
      <c r="E276" s="16">
        <v>0</v>
      </c>
      <c r="F276" s="17">
        <v>0.46</v>
      </c>
      <c r="G276" s="16">
        <v>0.39750000000000002</v>
      </c>
      <c r="H276" s="16">
        <v>0.185</v>
      </c>
      <c r="I276" s="16">
        <v>0.16500000000000001</v>
      </c>
      <c r="J276" s="16"/>
    </row>
    <row r="277" spans="2:10" s="12" customFormat="1">
      <c r="B277" s="27">
        <v>45200</v>
      </c>
      <c r="C277" s="16">
        <v>6.1150000000000002</v>
      </c>
      <c r="D277" s="16"/>
      <c r="E277" s="16">
        <v>0</v>
      </c>
      <c r="F277" s="17">
        <v>0.47</v>
      </c>
      <c r="G277" s="16">
        <v>0.4</v>
      </c>
      <c r="H277" s="16">
        <v>0.20499999999999999</v>
      </c>
      <c r="I277" s="16">
        <v>0.17249999999999999</v>
      </c>
      <c r="J277" s="16"/>
    </row>
    <row r="278" spans="2:10" s="12" customFormat="1">
      <c r="B278" s="27"/>
      <c r="C278" s="16"/>
      <c r="D278" s="16"/>
      <c r="E278" s="16"/>
      <c r="F278" s="17"/>
      <c r="G278" s="16"/>
      <c r="H278" s="16"/>
      <c r="I278" s="16"/>
      <c r="J278" s="16"/>
    </row>
    <row r="279" spans="2:10" s="12" customFormat="1">
      <c r="B279" s="27"/>
      <c r="C279" s="16"/>
      <c r="D279" s="16"/>
      <c r="E279" s="16"/>
      <c r="F279" s="17"/>
      <c r="G279" s="16"/>
      <c r="H279" s="16"/>
      <c r="I279" s="16"/>
      <c r="J279" s="16"/>
    </row>
    <row r="280" spans="2:10" s="12" customFormat="1">
      <c r="B280" s="27"/>
      <c r="C280" s="16"/>
      <c r="D280" s="16"/>
      <c r="E280" s="16"/>
      <c r="F280" s="17"/>
      <c r="G280" s="16"/>
      <c r="H280" s="16"/>
      <c r="I280" s="16"/>
      <c r="J280" s="16"/>
    </row>
    <row r="281" spans="2:10" s="12" customFormat="1">
      <c r="B281" s="27"/>
      <c r="C281" s="16"/>
      <c r="D281" s="16"/>
      <c r="E281" s="16"/>
      <c r="F281" s="17"/>
      <c r="G281" s="16"/>
      <c r="H281" s="16"/>
      <c r="I281" s="16"/>
      <c r="J281" s="16"/>
    </row>
    <row r="282" spans="2:10" s="12" customFormat="1">
      <c r="B282" s="27"/>
      <c r="C282" s="16"/>
      <c r="D282" s="16"/>
      <c r="E282" s="16"/>
      <c r="F282" s="17"/>
      <c r="G282" s="16"/>
      <c r="H282" s="16"/>
      <c r="I282" s="16"/>
      <c r="J282" s="16"/>
    </row>
    <row r="283" spans="2:10" s="12" customFormat="1">
      <c r="B283" s="27"/>
      <c r="C283" s="16"/>
      <c r="D283" s="16"/>
      <c r="E283" s="16"/>
      <c r="F283" s="17"/>
      <c r="G283" s="16"/>
      <c r="H283" s="16"/>
      <c r="I283" s="16"/>
      <c r="J283" s="16"/>
    </row>
    <row r="284" spans="2:10" s="12" customFormat="1">
      <c r="B284" s="27"/>
      <c r="C284" s="16"/>
      <c r="D284" s="16"/>
      <c r="E284" s="16"/>
      <c r="F284" s="17"/>
      <c r="G284" s="16"/>
      <c r="H284" s="16"/>
      <c r="I284" s="16"/>
      <c r="J284" s="16"/>
    </row>
    <row r="285" spans="2:10" s="12" customFormat="1">
      <c r="B285" s="27"/>
      <c r="C285" s="16"/>
      <c r="D285" s="16"/>
      <c r="E285" s="16"/>
      <c r="F285" s="17"/>
      <c r="G285" s="16"/>
      <c r="H285" s="16"/>
      <c r="I285" s="16"/>
      <c r="J285" s="16"/>
    </row>
    <row r="286" spans="2:10" s="12" customFormat="1">
      <c r="B286" s="27"/>
      <c r="C286" s="16"/>
      <c r="D286" s="16"/>
      <c r="E286" s="16"/>
      <c r="F286" s="17"/>
      <c r="G286" s="16"/>
      <c r="H286" s="16"/>
      <c r="I286" s="16"/>
      <c r="J286" s="16"/>
    </row>
    <row r="287" spans="2:10" s="12" customFormat="1">
      <c r="B287" s="27"/>
      <c r="C287" s="16"/>
      <c r="D287" s="16"/>
      <c r="E287" s="16"/>
      <c r="F287" s="17"/>
      <c r="G287" s="16"/>
      <c r="H287" s="16"/>
      <c r="I287" s="16"/>
      <c r="J287" s="16"/>
    </row>
    <row r="288" spans="2:10" s="12" customFormat="1">
      <c r="B288" s="27"/>
      <c r="C288" s="16"/>
      <c r="D288" s="16"/>
      <c r="E288" s="16"/>
      <c r="F288" s="17"/>
      <c r="G288" s="16"/>
      <c r="H288" s="16"/>
      <c r="I288" s="16"/>
      <c r="J288" s="16"/>
    </row>
    <row r="289" spans="2:10" s="12" customFormat="1">
      <c r="B289" s="27"/>
      <c r="C289" s="16"/>
      <c r="D289" s="16"/>
      <c r="E289" s="16"/>
      <c r="F289" s="17"/>
      <c r="G289" s="16"/>
      <c r="H289" s="16"/>
      <c r="I289" s="16"/>
      <c r="J289" s="16"/>
    </row>
    <row r="290" spans="2:10" s="12" customFormat="1">
      <c r="B290" s="27"/>
      <c r="C290" s="16"/>
      <c r="D290" s="16"/>
      <c r="E290" s="16"/>
      <c r="F290" s="17"/>
      <c r="G290" s="16"/>
      <c r="H290" s="16"/>
      <c r="I290" s="16"/>
      <c r="J290" s="16"/>
    </row>
    <row r="291" spans="2:10" s="12" customFormat="1">
      <c r="B291" s="27"/>
      <c r="C291" s="16"/>
      <c r="D291" s="16"/>
      <c r="E291" s="16"/>
      <c r="F291" s="17"/>
      <c r="G291" s="16"/>
      <c r="H291" s="16"/>
      <c r="I291" s="16"/>
      <c r="J291" s="16"/>
    </row>
    <row r="292" spans="2:10" s="12" customFormat="1">
      <c r="B292" s="27"/>
      <c r="C292" s="16"/>
      <c r="D292" s="16"/>
      <c r="E292" s="16"/>
      <c r="F292" s="17"/>
      <c r="G292" s="16"/>
      <c r="H292" s="16"/>
      <c r="I292" s="16"/>
      <c r="J292" s="16"/>
    </row>
    <row r="293" spans="2:10" s="12" customFormat="1">
      <c r="B293" s="27"/>
      <c r="C293" s="16"/>
      <c r="D293" s="16"/>
      <c r="E293" s="16"/>
      <c r="F293" s="17"/>
      <c r="G293" s="16"/>
      <c r="H293" s="16"/>
      <c r="I293" s="16"/>
      <c r="J293" s="16"/>
    </row>
    <row r="294" spans="2:10" s="12" customFormat="1">
      <c r="B294" s="27"/>
      <c r="C294" s="16"/>
      <c r="D294" s="16"/>
      <c r="E294" s="16"/>
      <c r="F294" s="17"/>
      <c r="G294" s="16"/>
      <c r="H294" s="16"/>
      <c r="I294" s="16"/>
      <c r="J294" s="16"/>
    </row>
    <row r="295" spans="2:10" s="12" customFormat="1">
      <c r="B295" s="27"/>
      <c r="C295" s="16"/>
      <c r="D295" s="16"/>
      <c r="E295" s="16"/>
      <c r="F295" s="17"/>
      <c r="G295" s="16"/>
      <c r="H295" s="16"/>
      <c r="I295" s="16"/>
      <c r="J295" s="16"/>
    </row>
    <row r="296" spans="2:10" s="12" customFormat="1">
      <c r="B296" s="27"/>
      <c r="C296" s="16"/>
      <c r="D296" s="16"/>
      <c r="E296" s="16"/>
      <c r="F296" s="17"/>
      <c r="G296" s="16"/>
      <c r="H296" s="16"/>
      <c r="I296" s="16"/>
      <c r="J296" s="16"/>
    </row>
    <row r="297" spans="2:10" s="12" customFormat="1">
      <c r="B297" s="27"/>
      <c r="C297" s="16"/>
      <c r="D297" s="16"/>
      <c r="E297" s="16"/>
      <c r="F297" s="17"/>
      <c r="G297" s="16"/>
      <c r="H297" s="16"/>
      <c r="I297" s="16"/>
      <c r="J297" s="16"/>
    </row>
    <row r="298" spans="2:10" s="12" customFormat="1">
      <c r="B298" s="27"/>
      <c r="C298" s="16"/>
      <c r="D298" s="16"/>
      <c r="E298" s="16"/>
      <c r="F298" s="17"/>
      <c r="G298" s="16"/>
      <c r="H298" s="16"/>
      <c r="I298" s="16"/>
      <c r="J298" s="16"/>
    </row>
    <row r="299" spans="2:10" s="12" customFormat="1">
      <c r="B299" s="27"/>
      <c r="C299" s="16"/>
      <c r="D299" s="16"/>
      <c r="E299" s="16"/>
      <c r="F299" s="17"/>
      <c r="G299" s="16"/>
      <c r="H299" s="16"/>
      <c r="I299" s="16"/>
      <c r="J299" s="16"/>
    </row>
    <row r="300" spans="2:10" s="12" customFormat="1">
      <c r="B300" s="27"/>
      <c r="C300" s="16"/>
      <c r="D300" s="16"/>
      <c r="E300" s="16"/>
      <c r="F300" s="17"/>
      <c r="G300" s="16"/>
      <c r="H300" s="16"/>
      <c r="I300" s="16"/>
      <c r="J300" s="16"/>
    </row>
    <row r="301" spans="2:10" s="12" customFormat="1">
      <c r="B301" s="27"/>
      <c r="C301" s="16"/>
      <c r="D301" s="16"/>
      <c r="E301" s="16"/>
      <c r="F301" s="17"/>
      <c r="G301" s="16"/>
      <c r="H301" s="16"/>
      <c r="I301" s="16"/>
      <c r="J301" s="16"/>
    </row>
    <row r="302" spans="2:10" s="12" customFormat="1">
      <c r="B302" s="27"/>
      <c r="C302" s="16"/>
      <c r="D302" s="16"/>
      <c r="E302" s="16"/>
      <c r="F302" s="17"/>
      <c r="G302" s="16"/>
      <c r="H302" s="16"/>
      <c r="I302" s="16"/>
      <c r="J302" s="16"/>
    </row>
    <row r="303" spans="2:10" s="12" customFormat="1">
      <c r="B303" s="27"/>
      <c r="C303" s="16"/>
      <c r="D303" s="16"/>
      <c r="E303" s="16"/>
      <c r="F303" s="17"/>
      <c r="G303" s="16"/>
      <c r="H303" s="16"/>
      <c r="I303" s="16"/>
      <c r="J303" s="16"/>
    </row>
    <row r="304" spans="2:10" s="12" customFormat="1">
      <c r="B304" s="27"/>
      <c r="C304" s="16"/>
      <c r="D304" s="16"/>
      <c r="E304" s="16"/>
      <c r="F304" s="17"/>
      <c r="G304" s="16"/>
      <c r="H304" s="16"/>
      <c r="I304" s="16"/>
      <c r="J304" s="16"/>
    </row>
    <row r="305" spans="2:10" s="12" customFormat="1">
      <c r="B305" s="27"/>
      <c r="C305" s="16"/>
      <c r="D305" s="16"/>
      <c r="E305" s="16"/>
      <c r="F305" s="17"/>
      <c r="G305" s="16"/>
      <c r="H305" s="16"/>
      <c r="I305" s="16"/>
      <c r="J305" s="16"/>
    </row>
    <row r="306" spans="2:10" s="12" customFormat="1">
      <c r="B306" s="27"/>
      <c r="C306" s="16"/>
      <c r="D306" s="16"/>
      <c r="E306" s="16"/>
      <c r="F306" s="17"/>
      <c r="G306" s="16"/>
      <c r="H306" s="16"/>
      <c r="I306" s="16"/>
      <c r="J306" s="16"/>
    </row>
    <row r="307" spans="2:10" s="12" customFormat="1">
      <c r="B307" s="27"/>
      <c r="C307" s="16"/>
      <c r="D307" s="16"/>
      <c r="E307" s="16"/>
      <c r="F307" s="17"/>
      <c r="G307" s="16"/>
      <c r="H307" s="16"/>
      <c r="I307" s="16"/>
      <c r="J307" s="16"/>
    </row>
    <row r="308" spans="2:10" s="12" customFormat="1">
      <c r="B308" s="27"/>
      <c r="C308" s="16"/>
      <c r="D308" s="16"/>
      <c r="E308" s="16"/>
      <c r="F308" s="17"/>
      <c r="G308" s="16"/>
      <c r="H308" s="16"/>
      <c r="I308" s="16"/>
      <c r="J308" s="16"/>
    </row>
    <row r="309" spans="2:10" s="12" customFormat="1">
      <c r="B309" s="27"/>
      <c r="C309" s="16"/>
      <c r="D309" s="16"/>
      <c r="E309" s="16"/>
      <c r="F309" s="17"/>
      <c r="G309" s="16"/>
      <c r="H309" s="16"/>
      <c r="I309" s="16"/>
      <c r="J309" s="16"/>
    </row>
    <row r="310" spans="2:10" s="12" customFormat="1">
      <c r="B310" s="27"/>
      <c r="C310" s="16"/>
      <c r="D310" s="16"/>
      <c r="E310" s="16"/>
      <c r="F310" s="17"/>
      <c r="G310" s="16"/>
      <c r="H310" s="16"/>
      <c r="I310" s="16"/>
      <c r="J310" s="16"/>
    </row>
    <row r="311" spans="2:10" s="12" customFormat="1">
      <c r="B311" s="27"/>
      <c r="C311" s="16"/>
      <c r="D311" s="16"/>
      <c r="E311" s="16"/>
      <c r="F311" s="17"/>
      <c r="G311" s="16"/>
      <c r="H311" s="16"/>
      <c r="I311" s="16"/>
      <c r="J311" s="16"/>
    </row>
    <row r="312" spans="2:10" s="12" customFormat="1">
      <c r="B312" s="27"/>
      <c r="C312" s="16"/>
      <c r="D312" s="16"/>
      <c r="E312" s="16"/>
      <c r="F312" s="17"/>
      <c r="G312" s="16"/>
      <c r="H312" s="16"/>
      <c r="I312" s="16"/>
      <c r="J312" s="16"/>
    </row>
    <row r="313" spans="2:10" s="12" customFormat="1">
      <c r="B313" s="27"/>
      <c r="C313" s="16"/>
      <c r="D313" s="16"/>
      <c r="E313" s="16"/>
      <c r="F313" s="17"/>
      <c r="G313" s="16"/>
      <c r="H313" s="16"/>
      <c r="I313" s="16"/>
      <c r="J313" s="16"/>
    </row>
    <row r="314" spans="2:10" s="12" customFormat="1">
      <c r="B314" s="27"/>
      <c r="C314" s="16"/>
      <c r="D314" s="16"/>
      <c r="E314" s="16"/>
      <c r="F314" s="17"/>
      <c r="G314" s="16"/>
      <c r="H314" s="16"/>
      <c r="I314" s="16"/>
      <c r="J314" s="16"/>
    </row>
    <row r="315" spans="2:10" s="12" customFormat="1">
      <c r="B315" s="27"/>
      <c r="C315" s="16"/>
      <c r="D315" s="16"/>
      <c r="E315" s="16"/>
      <c r="F315" s="17"/>
      <c r="G315" s="16"/>
      <c r="H315" s="16"/>
      <c r="I315" s="16"/>
      <c r="J315" s="16"/>
    </row>
    <row r="316" spans="2:10" s="12" customFormat="1">
      <c r="B316" s="27"/>
      <c r="C316" s="16"/>
      <c r="D316" s="16"/>
      <c r="E316" s="16"/>
      <c r="F316" s="17"/>
      <c r="G316" s="16"/>
      <c r="H316" s="16"/>
      <c r="I316" s="16"/>
      <c r="J316" s="16"/>
    </row>
    <row r="317" spans="2:10" s="12" customFormat="1">
      <c r="B317" s="27"/>
      <c r="C317" s="16"/>
      <c r="D317" s="16"/>
      <c r="E317" s="16"/>
      <c r="F317" s="17"/>
      <c r="G317" s="16"/>
      <c r="H317" s="16"/>
      <c r="I317" s="16"/>
      <c r="J317" s="16"/>
    </row>
    <row r="318" spans="2:10" s="12" customFormat="1">
      <c r="B318" s="27"/>
      <c r="C318" s="16"/>
      <c r="D318" s="16"/>
      <c r="E318" s="16"/>
      <c r="F318" s="17"/>
      <c r="G318" s="16"/>
      <c r="H318" s="16"/>
      <c r="I318" s="16"/>
      <c r="J318" s="16"/>
    </row>
    <row r="319" spans="2:10" s="12" customFormat="1">
      <c r="B319" s="27"/>
      <c r="C319" s="16"/>
      <c r="D319" s="16"/>
      <c r="E319" s="16"/>
      <c r="F319" s="17"/>
      <c r="G319" s="16"/>
      <c r="H319" s="16"/>
      <c r="I319" s="16"/>
      <c r="J319" s="16"/>
    </row>
    <row r="320" spans="2:10" s="12" customFormat="1">
      <c r="B320" s="27"/>
      <c r="C320" s="16"/>
      <c r="D320" s="16"/>
      <c r="E320" s="16"/>
      <c r="F320" s="17"/>
      <c r="G320" s="16"/>
      <c r="H320" s="16"/>
      <c r="I320" s="16"/>
      <c r="J320" s="16"/>
    </row>
    <row r="321" spans="2:10" s="12" customFormat="1">
      <c r="B321" s="27"/>
      <c r="C321" s="16"/>
      <c r="D321" s="16"/>
      <c r="E321" s="16"/>
      <c r="F321" s="17"/>
      <c r="G321" s="16"/>
      <c r="H321" s="16"/>
      <c r="I321" s="16"/>
      <c r="J321" s="16"/>
    </row>
    <row r="322" spans="2:10" s="12" customFormat="1">
      <c r="B322" s="27"/>
      <c r="C322" s="16"/>
      <c r="D322" s="16"/>
      <c r="E322" s="16"/>
      <c r="F322" s="17"/>
      <c r="G322" s="16"/>
      <c r="H322" s="16"/>
      <c r="I322" s="16"/>
      <c r="J322" s="16"/>
    </row>
    <row r="323" spans="2:10" s="12" customFormat="1">
      <c r="B323" s="27"/>
      <c r="C323" s="16"/>
      <c r="D323" s="16"/>
      <c r="E323" s="16"/>
      <c r="F323" s="17"/>
      <c r="G323" s="16"/>
      <c r="H323" s="16"/>
      <c r="I323" s="16"/>
      <c r="J323" s="16"/>
    </row>
    <row r="324" spans="2:10" s="12" customFormat="1">
      <c r="B324" s="27"/>
      <c r="C324" s="16"/>
      <c r="D324" s="16"/>
      <c r="E324" s="16"/>
      <c r="F324" s="17"/>
      <c r="G324" s="16"/>
      <c r="H324" s="16"/>
      <c r="I324" s="16"/>
      <c r="J324" s="16"/>
    </row>
    <row r="325" spans="2:10" s="12" customFormat="1">
      <c r="B325" s="27"/>
      <c r="C325" s="16"/>
      <c r="D325" s="16"/>
      <c r="E325" s="16"/>
      <c r="F325" s="17"/>
      <c r="G325" s="16"/>
      <c r="H325" s="16"/>
      <c r="I325" s="16"/>
      <c r="J325" s="16"/>
    </row>
    <row r="326" spans="2:10" s="12" customFormat="1">
      <c r="B326" s="27"/>
      <c r="C326" s="16"/>
      <c r="D326" s="16"/>
      <c r="E326" s="16"/>
      <c r="F326" s="17"/>
      <c r="G326" s="16"/>
      <c r="H326" s="16"/>
      <c r="I326" s="16"/>
      <c r="J326" s="16"/>
    </row>
    <row r="327" spans="2:10" s="12" customFormat="1">
      <c r="B327" s="27"/>
      <c r="C327" s="16"/>
      <c r="D327" s="16"/>
      <c r="E327" s="16"/>
      <c r="F327" s="17"/>
      <c r="G327" s="16"/>
      <c r="H327" s="16"/>
      <c r="I327" s="16"/>
      <c r="J327" s="16"/>
    </row>
    <row r="328" spans="2:10" s="12" customFormat="1">
      <c r="B328" s="27"/>
      <c r="C328" s="16"/>
      <c r="D328" s="16"/>
      <c r="E328" s="16"/>
      <c r="F328" s="17"/>
      <c r="G328" s="16"/>
      <c r="H328" s="16"/>
      <c r="I328" s="16"/>
      <c r="J328" s="16"/>
    </row>
    <row r="329" spans="2:10" s="12" customFormat="1">
      <c r="B329" s="27"/>
      <c r="C329" s="16"/>
      <c r="D329" s="16"/>
      <c r="E329" s="16"/>
      <c r="F329" s="17"/>
      <c r="G329" s="16"/>
      <c r="H329" s="16"/>
      <c r="I329" s="16"/>
      <c r="J329" s="16"/>
    </row>
    <row r="330" spans="2:10" s="12" customFormat="1">
      <c r="B330" s="27"/>
      <c r="C330" s="16"/>
      <c r="D330" s="16"/>
      <c r="E330" s="16"/>
      <c r="F330" s="17"/>
      <c r="G330" s="16"/>
      <c r="H330" s="16"/>
      <c r="I330" s="16"/>
      <c r="J330" s="16"/>
    </row>
    <row r="331" spans="2:10" s="12" customFormat="1">
      <c r="B331" s="27"/>
      <c r="C331" s="16"/>
      <c r="D331" s="16"/>
      <c r="E331" s="16"/>
      <c r="F331" s="17"/>
      <c r="G331" s="16"/>
      <c r="H331" s="16"/>
      <c r="I331" s="16"/>
      <c r="J331" s="16"/>
    </row>
    <row r="332" spans="2:10" s="12" customFormat="1">
      <c r="B332" s="27"/>
      <c r="C332" s="16"/>
      <c r="D332" s="16"/>
      <c r="E332" s="16"/>
      <c r="F332" s="17"/>
      <c r="G332" s="16"/>
      <c r="H332" s="16"/>
      <c r="I332" s="16"/>
      <c r="J332" s="16"/>
    </row>
    <row r="333" spans="2:10" s="12" customFormat="1">
      <c r="B333" s="27"/>
      <c r="C333" s="16"/>
      <c r="D333" s="16"/>
      <c r="E333" s="16"/>
      <c r="F333" s="17"/>
      <c r="G333" s="16"/>
      <c r="H333" s="16"/>
      <c r="I333" s="16"/>
      <c r="J333" s="16"/>
    </row>
    <row r="334" spans="2:10" s="12" customFormat="1">
      <c r="B334" s="27"/>
      <c r="C334" s="16"/>
      <c r="D334" s="16"/>
      <c r="E334" s="16"/>
      <c r="F334" s="17"/>
      <c r="G334" s="16"/>
      <c r="H334" s="16"/>
      <c r="I334" s="16"/>
      <c r="J334" s="16"/>
    </row>
    <row r="335" spans="2:10" s="12" customFormat="1">
      <c r="B335" s="27"/>
      <c r="C335" s="16"/>
      <c r="D335" s="16"/>
      <c r="E335" s="16"/>
      <c r="F335" s="17"/>
      <c r="G335" s="16"/>
      <c r="H335" s="16"/>
      <c r="I335" s="16"/>
      <c r="J335" s="16"/>
    </row>
    <row r="336" spans="2:10" s="12" customFormat="1">
      <c r="B336" s="27"/>
      <c r="C336" s="16"/>
      <c r="D336" s="16"/>
      <c r="E336" s="16"/>
      <c r="F336" s="17"/>
      <c r="G336" s="16"/>
      <c r="H336" s="16"/>
      <c r="I336" s="16"/>
      <c r="J336" s="16"/>
    </row>
    <row r="337" spans="2:10" s="12" customFormat="1">
      <c r="B337" s="27"/>
      <c r="C337" s="16"/>
      <c r="D337" s="16"/>
      <c r="E337" s="16"/>
      <c r="F337" s="17"/>
      <c r="G337" s="16"/>
      <c r="H337" s="16"/>
      <c r="I337" s="16"/>
      <c r="J337" s="16"/>
    </row>
    <row r="338" spans="2:10" s="12" customFormat="1">
      <c r="B338" s="27"/>
      <c r="C338" s="16"/>
      <c r="D338" s="16"/>
      <c r="E338" s="16"/>
      <c r="F338" s="17"/>
      <c r="G338" s="16"/>
      <c r="H338" s="16"/>
      <c r="I338" s="16"/>
      <c r="J338" s="16"/>
    </row>
    <row r="339" spans="2:10" s="12" customFormat="1">
      <c r="B339" s="27"/>
      <c r="C339" s="16"/>
      <c r="D339" s="16"/>
      <c r="E339" s="16"/>
      <c r="F339" s="17"/>
      <c r="G339" s="16"/>
      <c r="H339" s="16"/>
      <c r="I339" s="16"/>
      <c r="J339" s="16"/>
    </row>
    <row r="340" spans="2:10" s="12" customFormat="1">
      <c r="B340" s="27"/>
      <c r="C340" s="16"/>
      <c r="D340" s="16"/>
      <c r="E340" s="16"/>
      <c r="F340" s="17"/>
      <c r="G340" s="16"/>
      <c r="H340" s="16"/>
      <c r="I340" s="16"/>
      <c r="J340" s="16"/>
    </row>
    <row r="341" spans="2:10" s="12" customFormat="1">
      <c r="B341" s="27"/>
      <c r="C341" s="16"/>
      <c r="D341" s="16"/>
      <c r="E341" s="16"/>
      <c r="F341" s="17"/>
      <c r="G341" s="16"/>
      <c r="H341" s="16"/>
      <c r="I341" s="16"/>
      <c r="J341" s="16"/>
    </row>
    <row r="342" spans="2:10" s="12" customFormat="1">
      <c r="B342" s="27"/>
      <c r="C342" s="16"/>
      <c r="D342" s="16"/>
      <c r="E342" s="16"/>
      <c r="F342" s="17"/>
      <c r="G342" s="16"/>
      <c r="H342" s="16"/>
      <c r="I342" s="16"/>
      <c r="J342" s="16"/>
    </row>
    <row r="343" spans="2:10" s="12" customFormat="1">
      <c r="B343" s="27"/>
      <c r="C343" s="16"/>
      <c r="D343" s="16"/>
      <c r="E343" s="16"/>
      <c r="F343" s="17"/>
      <c r="G343" s="16"/>
      <c r="H343" s="16"/>
      <c r="I343" s="16"/>
      <c r="J343" s="16"/>
    </row>
    <row r="344" spans="2:10" s="12" customFormat="1">
      <c r="B344" s="27"/>
      <c r="C344" s="16"/>
      <c r="D344" s="16"/>
      <c r="E344" s="16"/>
      <c r="F344" s="17"/>
      <c r="G344" s="16"/>
      <c r="H344" s="16"/>
      <c r="I344" s="16"/>
      <c r="J344" s="16"/>
    </row>
    <row r="345" spans="2:10" s="12" customFormat="1">
      <c r="B345" s="27"/>
      <c r="C345" s="16"/>
      <c r="D345" s="16"/>
      <c r="E345" s="16"/>
      <c r="F345" s="17"/>
      <c r="G345" s="16"/>
      <c r="H345" s="16"/>
      <c r="I345" s="16"/>
      <c r="J345" s="16"/>
    </row>
    <row r="346" spans="2:10" s="12" customFormat="1">
      <c r="B346" s="27"/>
      <c r="C346" s="16"/>
      <c r="D346" s="16"/>
      <c r="E346" s="16"/>
      <c r="F346" s="17"/>
      <c r="G346" s="16"/>
      <c r="H346" s="16"/>
      <c r="I346" s="16"/>
      <c r="J346" s="16"/>
    </row>
    <row r="347" spans="2:10" s="12" customFormat="1">
      <c r="B347" s="27"/>
      <c r="C347" s="16"/>
      <c r="D347" s="16"/>
      <c r="E347" s="16"/>
      <c r="F347" s="17"/>
      <c r="G347" s="16"/>
      <c r="H347" s="16"/>
      <c r="I347" s="16"/>
      <c r="J347" s="16"/>
    </row>
    <row r="348" spans="2:10" s="12" customFormat="1">
      <c r="B348" s="27"/>
      <c r="C348" s="16"/>
      <c r="D348" s="16"/>
      <c r="E348" s="16"/>
      <c r="F348" s="17"/>
      <c r="G348" s="16"/>
      <c r="H348" s="16"/>
      <c r="I348" s="16"/>
      <c r="J348" s="16"/>
    </row>
    <row r="349" spans="2:10" s="12" customFormat="1">
      <c r="B349" s="27"/>
      <c r="C349" s="16"/>
      <c r="D349" s="16"/>
      <c r="E349" s="16"/>
      <c r="F349" s="17"/>
      <c r="G349" s="16"/>
      <c r="H349" s="16"/>
      <c r="I349" s="16"/>
      <c r="J349" s="16"/>
    </row>
    <row r="350" spans="2:10" s="12" customFormat="1">
      <c r="B350" s="27"/>
      <c r="C350" s="16"/>
      <c r="D350" s="16"/>
      <c r="E350" s="16"/>
      <c r="F350" s="17"/>
      <c r="G350" s="16"/>
      <c r="H350" s="16"/>
      <c r="I350" s="16"/>
      <c r="J350" s="16"/>
    </row>
    <row r="351" spans="2:10" s="12" customFormat="1">
      <c r="B351" s="27"/>
      <c r="C351" s="16"/>
      <c r="D351" s="16"/>
      <c r="E351" s="16"/>
      <c r="F351" s="17"/>
      <c r="G351" s="16"/>
      <c r="H351" s="16"/>
      <c r="I351" s="16"/>
      <c r="J351" s="16"/>
    </row>
    <row r="352" spans="2:10" s="12" customFormat="1">
      <c r="B352" s="27"/>
      <c r="C352" s="16"/>
      <c r="D352" s="16"/>
      <c r="E352" s="16"/>
      <c r="F352" s="17"/>
      <c r="G352" s="16"/>
      <c r="H352" s="16"/>
      <c r="I352" s="16"/>
      <c r="J352" s="16"/>
    </row>
    <row r="353" spans="2:10" s="12" customFormat="1">
      <c r="B353" s="27"/>
      <c r="C353" s="16"/>
      <c r="D353" s="16"/>
      <c r="E353" s="16"/>
      <c r="F353" s="17"/>
      <c r="G353" s="16"/>
      <c r="H353" s="16"/>
      <c r="I353" s="16"/>
      <c r="J353" s="16"/>
    </row>
    <row r="354" spans="2:10" s="12" customFormat="1">
      <c r="B354" s="27"/>
      <c r="C354" s="16"/>
      <c r="D354" s="16"/>
      <c r="E354" s="16"/>
      <c r="F354" s="17"/>
      <c r="G354" s="16"/>
      <c r="H354" s="16"/>
      <c r="I354" s="16"/>
      <c r="J354" s="16"/>
    </row>
    <row r="355" spans="2:10" s="12" customFormat="1">
      <c r="B355" s="27"/>
      <c r="C355" s="16"/>
      <c r="D355" s="16"/>
      <c r="E355" s="16"/>
      <c r="F355" s="17"/>
      <c r="G355" s="16"/>
      <c r="H355" s="16"/>
      <c r="I355" s="16"/>
      <c r="J355" s="16"/>
    </row>
    <row r="356" spans="2:10" s="12" customFormat="1">
      <c r="B356" s="27"/>
      <c r="C356" s="16"/>
      <c r="D356" s="16"/>
      <c r="E356" s="16"/>
      <c r="F356" s="17"/>
      <c r="G356" s="16"/>
      <c r="H356" s="16"/>
      <c r="I356" s="16"/>
      <c r="J356" s="16"/>
    </row>
    <row r="357" spans="2:10" s="12" customFormat="1">
      <c r="B357" s="27"/>
      <c r="C357" s="16"/>
      <c r="D357" s="16"/>
      <c r="E357" s="16"/>
      <c r="F357" s="17"/>
      <c r="G357" s="16"/>
      <c r="H357" s="16"/>
      <c r="I357" s="16"/>
      <c r="J357" s="16"/>
    </row>
    <row r="358" spans="2:10" s="12" customFormat="1">
      <c r="B358" s="27"/>
      <c r="C358" s="16"/>
      <c r="D358" s="16"/>
      <c r="E358" s="16"/>
      <c r="F358" s="17"/>
      <c r="G358" s="16"/>
      <c r="H358" s="16"/>
      <c r="I358" s="16"/>
      <c r="J358" s="16"/>
    </row>
    <row r="359" spans="2:10" s="12" customFormat="1">
      <c r="B359" s="27"/>
      <c r="C359" s="16"/>
      <c r="D359" s="16"/>
      <c r="E359" s="16"/>
      <c r="F359" s="17"/>
      <c r="G359" s="16"/>
      <c r="H359" s="16"/>
      <c r="I359" s="16"/>
      <c r="J359" s="16"/>
    </row>
    <row r="360" spans="2:10" s="12" customFormat="1">
      <c r="B360" s="27"/>
      <c r="C360" s="16"/>
      <c r="D360" s="16"/>
      <c r="E360" s="16"/>
      <c r="F360" s="17"/>
      <c r="G360" s="16"/>
      <c r="H360" s="16"/>
      <c r="I360" s="16"/>
      <c r="J360" s="16"/>
    </row>
    <row r="361" spans="2:10" s="12" customFormat="1">
      <c r="B361" s="27"/>
      <c r="C361" s="16"/>
      <c r="D361" s="16"/>
      <c r="E361" s="16"/>
      <c r="F361" s="17"/>
      <c r="G361" s="16"/>
      <c r="H361" s="16"/>
      <c r="I361" s="16"/>
      <c r="J361" s="16"/>
    </row>
    <row r="362" spans="2:10" s="12" customFormat="1">
      <c r="B362" s="27"/>
      <c r="C362" s="16"/>
      <c r="D362" s="16"/>
      <c r="E362" s="16"/>
      <c r="F362" s="17"/>
      <c r="G362" s="16"/>
      <c r="H362" s="16"/>
      <c r="I362" s="16"/>
      <c r="J362" s="16"/>
    </row>
    <row r="363" spans="2:10" s="12" customFormat="1">
      <c r="B363" s="27"/>
      <c r="C363" s="16"/>
      <c r="D363" s="16"/>
      <c r="E363" s="16"/>
      <c r="F363" s="17"/>
      <c r="G363" s="16"/>
      <c r="H363" s="16"/>
      <c r="I363" s="16"/>
      <c r="J363" s="16"/>
    </row>
    <row r="364" spans="2:10" s="12" customFormat="1">
      <c r="B364" s="27"/>
      <c r="C364" s="16"/>
      <c r="D364" s="16"/>
      <c r="E364" s="16"/>
      <c r="F364" s="17"/>
      <c r="G364" s="16"/>
      <c r="H364" s="16"/>
      <c r="I364" s="16"/>
      <c r="J364" s="16"/>
    </row>
    <row r="365" spans="2:10" s="12" customFormat="1">
      <c r="B365" s="27"/>
      <c r="C365" s="16"/>
      <c r="D365" s="16"/>
      <c r="E365" s="16"/>
      <c r="F365" s="17"/>
      <c r="G365" s="16"/>
      <c r="H365" s="16"/>
      <c r="I365" s="16"/>
      <c r="J365" s="16"/>
    </row>
    <row r="366" spans="2:10" s="12" customFormat="1">
      <c r="B366" s="27"/>
      <c r="C366" s="16"/>
      <c r="D366" s="16"/>
      <c r="E366" s="16"/>
      <c r="F366" s="17"/>
      <c r="G366" s="16"/>
      <c r="H366" s="16"/>
      <c r="I366" s="16"/>
      <c r="J366" s="16"/>
    </row>
    <row r="367" spans="2:10" s="12" customFormat="1">
      <c r="B367" s="27"/>
      <c r="C367" s="16"/>
      <c r="D367" s="16"/>
      <c r="E367" s="16"/>
      <c r="F367" s="17"/>
      <c r="G367" s="16"/>
      <c r="H367" s="16"/>
      <c r="I367" s="16"/>
      <c r="J367" s="16"/>
    </row>
    <row r="368" spans="2:10" s="12" customFormat="1">
      <c r="B368" s="27"/>
      <c r="C368" s="16"/>
      <c r="D368" s="16"/>
      <c r="E368" s="16"/>
      <c r="F368" s="17"/>
      <c r="G368" s="16"/>
      <c r="H368" s="16"/>
      <c r="I368" s="16"/>
      <c r="J368" s="16"/>
    </row>
    <row r="369" spans="2:10" s="12" customFormat="1">
      <c r="B369" s="27"/>
      <c r="C369" s="16"/>
      <c r="D369" s="16"/>
      <c r="E369" s="16"/>
      <c r="F369" s="17"/>
      <c r="G369" s="16"/>
      <c r="H369" s="16"/>
      <c r="I369" s="16"/>
      <c r="J369" s="16"/>
    </row>
    <row r="370" spans="2:10" s="12" customFormat="1">
      <c r="B370" s="27"/>
      <c r="C370" s="16"/>
      <c r="D370" s="16"/>
      <c r="E370" s="16"/>
      <c r="F370" s="17"/>
      <c r="G370" s="16"/>
      <c r="H370" s="16"/>
      <c r="I370" s="16"/>
      <c r="J370" s="16"/>
    </row>
    <row r="371" spans="2:10" s="12" customFormat="1">
      <c r="B371" s="27"/>
      <c r="C371" s="16"/>
      <c r="D371" s="16"/>
      <c r="E371" s="16"/>
      <c r="F371" s="17"/>
      <c r="G371" s="16"/>
      <c r="H371" s="16"/>
      <c r="I371" s="16"/>
      <c r="J371" s="16"/>
    </row>
    <row r="372" spans="2:10" s="12" customFormat="1">
      <c r="B372" s="27"/>
      <c r="C372" s="16"/>
      <c r="D372" s="16"/>
      <c r="E372" s="16"/>
      <c r="F372" s="17"/>
      <c r="G372" s="16"/>
      <c r="H372" s="16"/>
      <c r="I372" s="16"/>
      <c r="J372" s="16"/>
    </row>
    <row r="373" spans="2:10" s="12" customFormat="1">
      <c r="B373" s="27"/>
      <c r="C373" s="16"/>
      <c r="D373" s="16"/>
      <c r="E373" s="16"/>
      <c r="F373" s="17"/>
      <c r="G373" s="16"/>
      <c r="H373" s="16"/>
      <c r="I373" s="16"/>
      <c r="J373" s="16"/>
    </row>
    <row r="374" spans="2:10" s="12" customFormat="1">
      <c r="B374" s="27"/>
      <c r="C374" s="16"/>
      <c r="D374" s="16"/>
      <c r="E374" s="16"/>
      <c r="F374" s="17"/>
      <c r="G374" s="16"/>
      <c r="H374" s="16"/>
      <c r="I374" s="16"/>
      <c r="J374" s="16"/>
    </row>
    <row r="375" spans="2:10" s="12" customFormat="1">
      <c r="B375" s="27"/>
      <c r="C375" s="16"/>
      <c r="D375" s="16"/>
      <c r="E375" s="16"/>
      <c r="F375" s="17"/>
      <c r="G375" s="16"/>
      <c r="H375" s="16"/>
      <c r="I375" s="16"/>
      <c r="J375" s="16"/>
    </row>
    <row r="376" spans="2:10" s="12" customFormat="1">
      <c r="B376" s="27"/>
      <c r="C376" s="16"/>
      <c r="D376" s="16"/>
      <c r="E376" s="16"/>
      <c r="F376" s="17"/>
      <c r="G376" s="16"/>
      <c r="H376" s="16"/>
      <c r="I376" s="16"/>
      <c r="J376" s="16"/>
    </row>
    <row r="377" spans="2:10" s="12" customFormat="1">
      <c r="B377" s="27"/>
      <c r="C377" s="16"/>
      <c r="D377" s="16"/>
      <c r="E377" s="16"/>
      <c r="F377" s="17"/>
      <c r="G377" s="16"/>
      <c r="H377" s="16"/>
      <c r="I377" s="16"/>
      <c r="J377" s="16"/>
    </row>
    <row r="378" spans="2:10" s="12" customFormat="1">
      <c r="B378" s="27"/>
      <c r="C378" s="16"/>
      <c r="D378" s="16"/>
      <c r="E378" s="16"/>
      <c r="F378" s="17"/>
      <c r="G378" s="16"/>
      <c r="H378" s="16"/>
      <c r="I378" s="16"/>
      <c r="J378" s="16"/>
    </row>
    <row r="379" spans="2:10" s="12" customFormat="1">
      <c r="B379" s="27"/>
      <c r="C379" s="16"/>
      <c r="D379" s="16"/>
      <c r="E379" s="16"/>
      <c r="F379" s="17"/>
      <c r="G379" s="16"/>
      <c r="H379" s="16"/>
      <c r="I379" s="16"/>
      <c r="J379" s="16"/>
    </row>
    <row r="380" spans="2:10" s="12" customFormat="1">
      <c r="B380" s="27"/>
      <c r="C380" s="16"/>
      <c r="D380" s="16"/>
      <c r="E380" s="16"/>
      <c r="F380" s="17"/>
      <c r="G380" s="16"/>
      <c r="H380" s="16"/>
      <c r="I380" s="16"/>
      <c r="J380" s="16"/>
    </row>
    <row r="381" spans="2:10" s="12" customFormat="1">
      <c r="B381" s="27"/>
      <c r="C381" s="16"/>
      <c r="D381" s="16"/>
      <c r="E381" s="16"/>
      <c r="F381" s="17"/>
      <c r="G381" s="16"/>
      <c r="H381" s="16"/>
      <c r="I381" s="16"/>
      <c r="J381" s="16"/>
    </row>
    <row r="382" spans="2:10" s="12" customFormat="1">
      <c r="B382" s="27"/>
      <c r="C382" s="16"/>
      <c r="D382" s="16"/>
      <c r="E382" s="16"/>
      <c r="F382" s="17"/>
      <c r="G382" s="16"/>
      <c r="H382" s="16"/>
      <c r="I382" s="16"/>
      <c r="J382" s="16"/>
    </row>
    <row r="383" spans="2:10" s="12" customFormat="1">
      <c r="B383" s="27"/>
      <c r="C383" s="16"/>
      <c r="D383" s="16"/>
      <c r="E383" s="16"/>
      <c r="F383" s="17"/>
      <c r="G383" s="16"/>
      <c r="H383" s="16"/>
      <c r="I383" s="16"/>
      <c r="J383" s="16"/>
    </row>
    <row r="384" spans="2:10" s="12" customFormat="1">
      <c r="B384" s="27"/>
      <c r="C384" s="16"/>
      <c r="D384" s="16"/>
      <c r="E384" s="16"/>
      <c r="F384" s="17"/>
      <c r="G384" s="16"/>
      <c r="H384" s="16"/>
      <c r="I384" s="16"/>
      <c r="J384" s="16"/>
    </row>
    <row r="385" spans="2:10" s="12" customFormat="1">
      <c r="B385" s="27"/>
      <c r="C385" s="16"/>
      <c r="D385" s="16"/>
      <c r="E385" s="16"/>
      <c r="F385" s="17"/>
      <c r="G385" s="16"/>
      <c r="H385" s="16"/>
      <c r="I385" s="16"/>
      <c r="J385" s="16"/>
    </row>
    <row r="386" spans="2:10" s="12" customFormat="1">
      <c r="B386" s="27"/>
      <c r="C386" s="16"/>
      <c r="D386" s="16"/>
      <c r="E386" s="16"/>
      <c r="F386" s="17"/>
      <c r="G386" s="16"/>
      <c r="H386" s="16"/>
      <c r="I386" s="16"/>
      <c r="J386" s="16"/>
    </row>
    <row r="387" spans="2:10" s="12" customFormat="1">
      <c r="B387" s="27"/>
      <c r="C387" s="16"/>
      <c r="D387" s="16"/>
      <c r="E387" s="16"/>
      <c r="F387" s="17"/>
      <c r="G387" s="16"/>
      <c r="H387" s="16"/>
      <c r="I387" s="16"/>
      <c r="J387" s="16"/>
    </row>
    <row r="388" spans="2:10" s="12" customFormat="1">
      <c r="B388" s="27"/>
      <c r="C388" s="16"/>
      <c r="D388" s="16"/>
      <c r="E388" s="16"/>
      <c r="F388" s="17"/>
      <c r="G388" s="16"/>
      <c r="H388" s="16"/>
      <c r="I388" s="16"/>
      <c r="J388" s="16"/>
    </row>
    <row r="389" spans="2:10" s="12" customFormat="1">
      <c r="B389" s="27"/>
      <c r="C389" s="16"/>
      <c r="D389" s="16"/>
      <c r="E389" s="16"/>
      <c r="F389" s="17"/>
      <c r="G389" s="16"/>
      <c r="H389" s="16"/>
      <c r="I389" s="16"/>
      <c r="J389" s="16"/>
    </row>
    <row r="390" spans="2:10" s="12" customFormat="1">
      <c r="B390" s="27"/>
      <c r="C390" s="16"/>
      <c r="D390" s="16"/>
      <c r="E390" s="16"/>
      <c r="F390" s="17"/>
      <c r="G390" s="16"/>
      <c r="H390" s="16"/>
      <c r="I390" s="16"/>
      <c r="J390" s="16"/>
    </row>
    <row r="391" spans="2:10" s="12" customFormat="1">
      <c r="B391" s="27"/>
      <c r="C391" s="16"/>
      <c r="D391" s="16"/>
      <c r="E391" s="16"/>
      <c r="F391" s="17"/>
      <c r="G391" s="16"/>
      <c r="H391" s="16"/>
      <c r="I391" s="16"/>
      <c r="J391" s="16"/>
    </row>
    <row r="392" spans="2:10" s="12" customFormat="1">
      <c r="B392" s="27"/>
      <c r="C392" s="16"/>
      <c r="D392" s="16"/>
      <c r="E392" s="16"/>
      <c r="F392" s="17"/>
      <c r="G392" s="16"/>
      <c r="H392" s="16"/>
      <c r="I392" s="16"/>
      <c r="J392" s="16"/>
    </row>
    <row r="393" spans="2:10" s="12" customFormat="1">
      <c r="B393" s="27"/>
      <c r="C393" s="16"/>
      <c r="D393" s="16"/>
      <c r="E393" s="16"/>
      <c r="F393" s="17"/>
      <c r="G393" s="16"/>
      <c r="H393" s="16"/>
      <c r="I393" s="16"/>
      <c r="J393" s="16"/>
    </row>
    <row r="394" spans="2:10" s="12" customFormat="1">
      <c r="B394" s="27"/>
      <c r="C394" s="16"/>
      <c r="D394" s="16"/>
      <c r="E394" s="16"/>
      <c r="F394" s="17"/>
      <c r="G394" s="16"/>
      <c r="H394" s="16"/>
      <c r="I394" s="16"/>
      <c r="J394" s="16"/>
    </row>
    <row r="395" spans="2:10" s="12" customFormat="1">
      <c r="B395" s="27"/>
      <c r="C395" s="16"/>
      <c r="D395" s="16"/>
      <c r="E395" s="16"/>
      <c r="F395" s="17"/>
      <c r="G395" s="16"/>
      <c r="H395" s="16"/>
      <c r="I395" s="16"/>
      <c r="J395" s="16"/>
    </row>
    <row r="396" spans="2:10" s="12" customFormat="1">
      <c r="B396" s="27"/>
      <c r="C396" s="16"/>
      <c r="D396" s="16"/>
      <c r="E396" s="16"/>
      <c r="F396" s="17"/>
      <c r="G396" s="16"/>
      <c r="H396" s="16"/>
      <c r="I396" s="16"/>
      <c r="J396" s="16"/>
    </row>
    <row r="397" spans="2:10" s="12" customFormat="1">
      <c r="B397" s="27"/>
      <c r="C397" s="16"/>
      <c r="D397" s="16"/>
      <c r="E397" s="16"/>
      <c r="F397" s="17"/>
      <c r="G397" s="16"/>
      <c r="H397" s="16"/>
      <c r="I397" s="16"/>
      <c r="J397" s="16"/>
    </row>
    <row r="398" spans="2:10" s="12" customFormat="1">
      <c r="B398" s="27"/>
      <c r="C398" s="16"/>
      <c r="D398" s="16"/>
      <c r="E398" s="16"/>
      <c r="F398" s="17"/>
      <c r="G398" s="16"/>
      <c r="H398" s="16"/>
      <c r="I398" s="16"/>
      <c r="J398" s="16"/>
    </row>
    <row r="399" spans="2:10" s="12" customFormat="1">
      <c r="B399" s="27"/>
      <c r="C399" s="16"/>
      <c r="D399" s="16"/>
      <c r="E399" s="16"/>
      <c r="F399" s="17"/>
      <c r="G399" s="16"/>
      <c r="H399" s="16"/>
      <c r="I399" s="16"/>
      <c r="J399" s="16"/>
    </row>
    <row r="400" spans="2:10" s="12" customFormat="1">
      <c r="B400" s="27"/>
      <c r="C400" s="16"/>
      <c r="D400" s="16"/>
      <c r="E400" s="16"/>
      <c r="F400" s="17"/>
      <c r="G400" s="16"/>
      <c r="H400" s="16"/>
      <c r="I400" s="16"/>
      <c r="J400" s="16"/>
    </row>
    <row r="401" spans="2:10" s="12" customFormat="1">
      <c r="B401" s="27"/>
      <c r="C401" s="16"/>
      <c r="D401" s="16"/>
      <c r="E401" s="16"/>
      <c r="F401" s="17"/>
      <c r="G401" s="16"/>
      <c r="H401" s="16"/>
      <c r="I401" s="16"/>
      <c r="J401" s="16"/>
    </row>
    <row r="402" spans="2:10" s="12" customFormat="1">
      <c r="B402" s="27"/>
      <c r="C402" s="16"/>
      <c r="D402" s="16"/>
      <c r="E402" s="16"/>
      <c r="F402" s="17"/>
      <c r="G402" s="16"/>
      <c r="H402" s="16"/>
      <c r="I402" s="16"/>
      <c r="J402" s="16"/>
    </row>
    <row r="403" spans="2:10" s="12" customFormat="1">
      <c r="B403" s="27"/>
      <c r="C403" s="16"/>
      <c r="D403" s="16"/>
      <c r="E403" s="16"/>
      <c r="F403" s="17"/>
      <c r="G403" s="16"/>
      <c r="H403" s="16"/>
      <c r="I403" s="16"/>
      <c r="J403" s="16"/>
    </row>
    <row r="404" spans="2:10" s="12" customFormat="1">
      <c r="B404" s="27"/>
      <c r="C404" s="16"/>
      <c r="D404" s="16"/>
      <c r="E404" s="16"/>
      <c r="F404" s="17"/>
      <c r="G404" s="16"/>
      <c r="H404" s="16"/>
      <c r="I404" s="16"/>
      <c r="J404" s="16"/>
    </row>
    <row r="405" spans="2:10" s="12" customFormat="1">
      <c r="B405" s="27"/>
      <c r="C405" s="16"/>
      <c r="D405" s="16"/>
      <c r="E405" s="16"/>
      <c r="F405" s="17"/>
      <c r="G405" s="16"/>
      <c r="H405" s="16"/>
      <c r="I405" s="16"/>
      <c r="J405" s="16"/>
    </row>
    <row r="406" spans="2:10" s="12" customFormat="1">
      <c r="B406" s="27"/>
      <c r="C406" s="16"/>
      <c r="D406" s="16"/>
      <c r="E406" s="16"/>
      <c r="F406" s="17"/>
      <c r="G406" s="16"/>
      <c r="H406" s="16"/>
      <c r="I406" s="16"/>
      <c r="J406" s="16"/>
    </row>
    <row r="407" spans="2:10" s="12" customFormat="1">
      <c r="B407" s="27"/>
      <c r="C407" s="16"/>
      <c r="D407" s="16"/>
      <c r="E407" s="16"/>
      <c r="F407" s="17"/>
      <c r="G407" s="16"/>
      <c r="H407" s="16"/>
      <c r="I407" s="16"/>
      <c r="J407" s="16"/>
    </row>
    <row r="408" spans="2:10" s="12" customFormat="1">
      <c r="B408" s="27"/>
      <c r="C408" s="16"/>
      <c r="D408" s="16"/>
      <c r="E408" s="16"/>
      <c r="F408" s="17"/>
      <c r="G408" s="16"/>
      <c r="H408" s="16"/>
      <c r="I408" s="16"/>
      <c r="J408" s="16"/>
    </row>
    <row r="409" spans="2:10" s="12" customFormat="1">
      <c r="B409" s="27"/>
      <c r="C409" s="16"/>
      <c r="D409" s="16"/>
      <c r="E409" s="16"/>
      <c r="F409" s="17"/>
      <c r="G409" s="16"/>
      <c r="H409" s="16"/>
      <c r="I409" s="16"/>
      <c r="J409" s="16"/>
    </row>
    <row r="410" spans="2:10" s="12" customFormat="1">
      <c r="B410" s="27"/>
      <c r="C410" s="16"/>
      <c r="D410" s="16"/>
      <c r="E410" s="16"/>
      <c r="F410" s="17"/>
      <c r="G410" s="16"/>
      <c r="H410" s="16"/>
      <c r="I410" s="16"/>
      <c r="J410" s="16"/>
    </row>
    <row r="411" spans="2:10" s="12" customFormat="1">
      <c r="B411" s="27"/>
      <c r="C411" s="16"/>
      <c r="D411" s="16"/>
      <c r="E411" s="16"/>
      <c r="F411" s="17"/>
      <c r="G411" s="16"/>
      <c r="H411" s="16"/>
      <c r="I411" s="16"/>
      <c r="J411" s="16"/>
    </row>
    <row r="412" spans="2:10" s="12" customFormat="1">
      <c r="B412" s="27"/>
      <c r="C412" s="16"/>
      <c r="D412" s="16"/>
      <c r="E412" s="16"/>
      <c r="F412" s="17"/>
      <c r="G412" s="16"/>
      <c r="H412" s="16"/>
      <c r="I412" s="16"/>
      <c r="J412" s="16"/>
    </row>
    <row r="413" spans="2:10" s="12" customFormat="1">
      <c r="B413" s="27"/>
      <c r="C413" s="16"/>
      <c r="D413" s="16"/>
      <c r="E413" s="16"/>
      <c r="F413" s="17"/>
      <c r="G413" s="16"/>
      <c r="H413" s="16"/>
      <c r="I413" s="16"/>
      <c r="J413" s="16"/>
    </row>
    <row r="414" spans="2:10" s="12" customFormat="1">
      <c r="B414" s="27"/>
      <c r="C414" s="16"/>
      <c r="D414" s="16"/>
      <c r="E414" s="16"/>
      <c r="F414" s="17"/>
      <c r="G414" s="16"/>
      <c r="H414" s="16"/>
      <c r="I414" s="16"/>
      <c r="J414" s="16"/>
    </row>
    <row r="415" spans="2:10" s="12" customFormat="1">
      <c r="B415" s="27"/>
      <c r="C415" s="16"/>
      <c r="D415" s="16"/>
      <c r="E415" s="16"/>
      <c r="F415" s="17"/>
      <c r="G415" s="16"/>
      <c r="H415" s="16"/>
      <c r="I415" s="16"/>
      <c r="J415" s="16"/>
    </row>
    <row r="416" spans="2:10" s="12" customFormat="1">
      <c r="B416" s="27"/>
      <c r="C416" s="16"/>
      <c r="D416" s="16"/>
      <c r="E416" s="16"/>
      <c r="F416" s="17"/>
      <c r="G416" s="16"/>
      <c r="H416" s="16"/>
      <c r="I416" s="16"/>
      <c r="J416" s="16"/>
    </row>
    <row r="417" spans="2:10" s="12" customFormat="1">
      <c r="B417" s="27"/>
      <c r="C417" s="16"/>
      <c r="D417" s="16"/>
      <c r="E417" s="16"/>
      <c r="F417" s="17"/>
      <c r="G417" s="16"/>
      <c r="H417" s="16"/>
      <c r="I417" s="16"/>
      <c r="J417" s="16"/>
    </row>
    <row r="418" spans="2:10" s="12" customFormat="1">
      <c r="B418" s="27"/>
      <c r="C418" s="16"/>
      <c r="D418" s="16"/>
      <c r="E418" s="16"/>
      <c r="F418" s="17"/>
      <c r="G418" s="16"/>
      <c r="H418" s="16"/>
      <c r="I418" s="16"/>
      <c r="J418" s="16"/>
    </row>
    <row r="419" spans="2:10" s="12" customFormat="1">
      <c r="B419" s="27"/>
      <c r="C419" s="16"/>
      <c r="D419" s="16"/>
      <c r="E419" s="16"/>
      <c r="F419" s="17"/>
      <c r="G419" s="16"/>
      <c r="H419" s="16"/>
      <c r="I419" s="16"/>
      <c r="J419" s="16"/>
    </row>
    <row r="420" spans="2:10" s="12" customFormat="1">
      <c r="B420" s="27"/>
      <c r="C420" s="16"/>
      <c r="D420" s="16"/>
      <c r="E420" s="16"/>
      <c r="F420" s="17"/>
      <c r="G420" s="16"/>
      <c r="H420" s="16"/>
      <c r="I420" s="16"/>
      <c r="J420" s="16"/>
    </row>
    <row r="421" spans="2:10" s="12" customFormat="1">
      <c r="B421" s="27"/>
      <c r="C421" s="16"/>
      <c r="D421" s="16"/>
      <c r="E421" s="16"/>
      <c r="F421" s="17"/>
      <c r="G421" s="16"/>
      <c r="H421" s="16"/>
      <c r="I421" s="16"/>
      <c r="J421" s="16"/>
    </row>
    <row r="422" spans="2:10" s="12" customFormat="1">
      <c r="B422" s="27"/>
      <c r="C422" s="16"/>
      <c r="D422" s="16"/>
      <c r="E422" s="16"/>
      <c r="F422" s="17"/>
      <c r="G422" s="16"/>
      <c r="H422" s="16"/>
      <c r="I422" s="16"/>
      <c r="J422" s="16"/>
    </row>
    <row r="423" spans="2:10" s="12" customFormat="1">
      <c r="B423" s="27"/>
      <c r="C423" s="16"/>
      <c r="D423" s="16"/>
      <c r="E423" s="16"/>
      <c r="F423" s="17"/>
      <c r="G423" s="16"/>
      <c r="H423" s="16"/>
      <c r="I423" s="16"/>
      <c r="J423" s="16"/>
    </row>
    <row r="424" spans="2:10" s="12" customFormat="1">
      <c r="B424" s="27"/>
      <c r="C424" s="16"/>
      <c r="D424" s="16"/>
      <c r="E424" s="16"/>
      <c r="F424" s="17"/>
      <c r="G424" s="16"/>
      <c r="H424" s="16"/>
      <c r="I424" s="16"/>
      <c r="J424" s="16"/>
    </row>
    <row r="425" spans="2:10" s="12" customFormat="1">
      <c r="B425" s="27"/>
      <c r="C425" s="16"/>
      <c r="D425" s="16"/>
      <c r="E425" s="16"/>
      <c r="F425" s="17"/>
      <c r="G425" s="16"/>
      <c r="H425" s="16"/>
      <c r="I425" s="16"/>
      <c r="J425" s="16"/>
    </row>
    <row r="426" spans="2:10" s="12" customFormat="1">
      <c r="B426" s="27"/>
      <c r="C426" s="16"/>
      <c r="D426" s="16"/>
      <c r="E426" s="16"/>
      <c r="F426" s="17"/>
      <c r="G426" s="16"/>
      <c r="H426" s="16"/>
      <c r="I426" s="16"/>
      <c r="J426" s="16"/>
    </row>
    <row r="427" spans="2:10" s="12" customFormat="1">
      <c r="B427" s="27"/>
      <c r="C427" s="16"/>
      <c r="D427" s="16"/>
      <c r="E427" s="16"/>
      <c r="F427" s="17"/>
      <c r="G427" s="16"/>
      <c r="H427" s="16"/>
      <c r="I427" s="16"/>
      <c r="J427" s="16"/>
    </row>
    <row r="428" spans="2:10" s="12" customFormat="1">
      <c r="B428" s="27"/>
      <c r="C428" s="16"/>
      <c r="D428" s="16"/>
      <c r="E428" s="16"/>
      <c r="F428" s="17"/>
      <c r="G428" s="16"/>
      <c r="H428" s="16"/>
      <c r="I428" s="16"/>
      <c r="J428" s="16"/>
    </row>
    <row r="429" spans="2:10" s="12" customFormat="1">
      <c r="B429" s="27"/>
      <c r="C429" s="16"/>
      <c r="D429" s="16"/>
      <c r="E429" s="16"/>
      <c r="F429" s="17"/>
      <c r="G429" s="16"/>
      <c r="H429" s="16"/>
      <c r="I429" s="16"/>
      <c r="J429" s="16"/>
    </row>
    <row r="430" spans="2:10" s="12" customFormat="1">
      <c r="B430" s="27"/>
      <c r="C430" s="16"/>
      <c r="D430" s="16"/>
      <c r="E430" s="16"/>
      <c r="F430" s="17"/>
      <c r="G430" s="16"/>
      <c r="H430" s="16"/>
      <c r="I430" s="16"/>
      <c r="J430" s="16"/>
    </row>
    <row r="431" spans="2:10" s="12" customFormat="1">
      <c r="B431" s="27"/>
      <c r="C431" s="16"/>
      <c r="D431" s="16"/>
      <c r="E431" s="16"/>
      <c r="F431" s="17"/>
      <c r="G431" s="16"/>
      <c r="H431" s="16"/>
      <c r="I431" s="16"/>
      <c r="J431" s="16"/>
    </row>
    <row r="432" spans="2:10" s="12" customFormat="1">
      <c r="B432" s="27"/>
      <c r="C432" s="16"/>
      <c r="D432" s="16"/>
      <c r="E432" s="16"/>
      <c r="F432" s="17"/>
      <c r="G432" s="16"/>
      <c r="H432" s="16"/>
      <c r="I432" s="16"/>
      <c r="J432" s="16"/>
    </row>
    <row r="433" spans="2:10" s="12" customFormat="1">
      <c r="B433" s="27"/>
      <c r="C433" s="16"/>
      <c r="D433" s="16"/>
      <c r="E433" s="16"/>
      <c r="F433" s="17"/>
      <c r="G433" s="16"/>
      <c r="H433" s="16"/>
      <c r="I433" s="16"/>
      <c r="J433" s="16"/>
    </row>
    <row r="434" spans="2:10" s="12" customFormat="1">
      <c r="B434" s="27"/>
      <c r="C434" s="16"/>
      <c r="D434" s="16"/>
      <c r="E434" s="16"/>
      <c r="F434" s="17"/>
      <c r="G434" s="16"/>
      <c r="H434" s="16"/>
      <c r="I434" s="16"/>
      <c r="J434" s="16"/>
    </row>
    <row r="435" spans="2:10" s="12" customFormat="1">
      <c r="B435" s="27"/>
      <c r="C435" s="16"/>
      <c r="D435" s="16"/>
      <c r="E435" s="16"/>
      <c r="F435" s="17"/>
      <c r="G435" s="16"/>
      <c r="H435" s="16"/>
      <c r="I435" s="16"/>
      <c r="J435" s="16"/>
    </row>
    <row r="436" spans="2:10" s="12" customFormat="1">
      <c r="B436" s="27"/>
      <c r="C436" s="16"/>
      <c r="D436" s="16"/>
      <c r="E436" s="16"/>
      <c r="F436" s="17"/>
      <c r="G436" s="16"/>
      <c r="H436" s="16"/>
      <c r="I436" s="16"/>
      <c r="J436" s="16"/>
    </row>
    <row r="437" spans="2:10" s="12" customFormat="1">
      <c r="B437" s="27"/>
      <c r="C437" s="16"/>
      <c r="D437" s="16"/>
      <c r="E437" s="16"/>
      <c r="F437" s="17"/>
      <c r="G437" s="16"/>
      <c r="H437" s="16"/>
      <c r="I437" s="16"/>
      <c r="J437" s="16"/>
    </row>
    <row r="438" spans="2:10" s="12" customFormat="1">
      <c r="B438" s="27"/>
      <c r="C438" s="16"/>
      <c r="D438" s="16"/>
      <c r="E438" s="16"/>
      <c r="F438" s="17"/>
      <c r="G438" s="16"/>
      <c r="H438" s="16"/>
      <c r="I438" s="16"/>
      <c r="J438" s="16"/>
    </row>
    <row r="439" spans="2:10" s="12" customFormat="1">
      <c r="B439" s="27"/>
      <c r="C439" s="16"/>
      <c r="D439" s="16"/>
      <c r="E439" s="16"/>
      <c r="F439" s="17"/>
      <c r="G439" s="16"/>
      <c r="H439" s="16"/>
      <c r="I439" s="16"/>
      <c r="J439" s="16"/>
    </row>
    <row r="440" spans="2:10" s="12" customFormat="1">
      <c r="B440" s="27"/>
      <c r="C440" s="16"/>
      <c r="D440" s="16"/>
      <c r="E440" s="16"/>
      <c r="F440" s="17"/>
      <c r="G440" s="16"/>
      <c r="H440" s="16"/>
      <c r="I440" s="16"/>
      <c r="J440" s="16"/>
    </row>
    <row r="441" spans="2:10" s="12" customFormat="1">
      <c r="B441" s="27"/>
      <c r="C441" s="16"/>
      <c r="D441" s="16"/>
      <c r="E441" s="16"/>
      <c r="F441" s="17"/>
      <c r="G441" s="16"/>
      <c r="H441" s="16"/>
      <c r="I441" s="16"/>
      <c r="J441" s="16"/>
    </row>
    <row r="442" spans="2:10" s="12" customFormat="1">
      <c r="B442" s="27"/>
      <c r="C442" s="16"/>
      <c r="D442" s="16"/>
      <c r="E442" s="16"/>
      <c r="F442" s="17"/>
      <c r="G442" s="16"/>
      <c r="H442" s="16"/>
      <c r="I442" s="16"/>
      <c r="J442" s="16"/>
    </row>
    <row r="443" spans="2:10" s="12" customFormat="1">
      <c r="B443" s="27"/>
      <c r="C443" s="16"/>
      <c r="D443" s="16"/>
      <c r="E443" s="16"/>
      <c r="F443" s="17"/>
      <c r="G443" s="16"/>
      <c r="H443" s="16"/>
      <c r="I443" s="16"/>
      <c r="J443" s="16"/>
    </row>
    <row r="444" spans="2:10" s="12" customFormat="1">
      <c r="B444" s="27"/>
      <c r="C444" s="16"/>
      <c r="D444" s="16"/>
      <c r="E444" s="16"/>
      <c r="F444" s="17"/>
      <c r="G444" s="16"/>
      <c r="H444" s="16"/>
      <c r="I444" s="16"/>
      <c r="J444" s="16"/>
    </row>
    <row r="445" spans="2:10" s="12" customFormat="1">
      <c r="B445" s="27"/>
      <c r="C445" s="16"/>
      <c r="D445" s="16"/>
      <c r="E445" s="16"/>
      <c r="F445" s="17"/>
      <c r="G445" s="16"/>
      <c r="H445" s="16"/>
      <c r="I445" s="16"/>
      <c r="J445" s="16"/>
    </row>
    <row r="446" spans="2:10" s="12" customFormat="1">
      <c r="B446" s="27"/>
      <c r="C446" s="16"/>
      <c r="D446" s="16"/>
      <c r="E446" s="16"/>
      <c r="F446" s="17"/>
      <c r="G446" s="16"/>
      <c r="H446" s="16"/>
      <c r="I446" s="16"/>
      <c r="J446" s="16"/>
    </row>
    <row r="447" spans="2:10" s="12" customFormat="1">
      <c r="B447" s="27"/>
      <c r="C447" s="16"/>
      <c r="D447" s="16"/>
      <c r="E447" s="16"/>
      <c r="F447" s="17"/>
      <c r="G447" s="16"/>
      <c r="H447" s="16"/>
      <c r="I447" s="16"/>
      <c r="J447" s="16"/>
    </row>
    <row r="448" spans="2:10" s="12" customFormat="1">
      <c r="B448" s="27"/>
      <c r="C448" s="16"/>
      <c r="D448" s="16"/>
      <c r="E448" s="16"/>
      <c r="F448" s="17"/>
      <c r="G448" s="16"/>
      <c r="H448" s="16"/>
      <c r="I448" s="16"/>
      <c r="J448" s="16"/>
    </row>
    <row r="449" spans="2:10" s="12" customFormat="1">
      <c r="B449" s="27"/>
      <c r="C449" s="16"/>
      <c r="D449" s="16"/>
      <c r="E449" s="16"/>
      <c r="F449" s="17"/>
      <c r="G449" s="16"/>
      <c r="H449" s="16"/>
      <c r="I449" s="16"/>
      <c r="J449" s="16"/>
    </row>
    <row r="450" spans="2:10" s="12" customFormat="1">
      <c r="B450" s="27"/>
      <c r="C450" s="16"/>
      <c r="D450" s="16"/>
      <c r="E450" s="16"/>
      <c r="F450" s="17"/>
      <c r="G450" s="16"/>
      <c r="H450" s="16"/>
      <c r="I450" s="16"/>
      <c r="J450" s="16"/>
    </row>
    <row r="451" spans="2:10" s="12" customFormat="1">
      <c r="B451" s="27"/>
      <c r="C451" s="16"/>
      <c r="D451" s="16"/>
      <c r="E451" s="16"/>
      <c r="F451" s="17"/>
      <c r="G451" s="16"/>
      <c r="H451" s="16"/>
      <c r="I451" s="16"/>
      <c r="J451" s="16"/>
    </row>
    <row r="452" spans="2:10" s="12" customFormat="1">
      <c r="B452" s="27"/>
      <c r="C452" s="16"/>
      <c r="D452" s="16"/>
      <c r="E452" s="16"/>
      <c r="F452" s="17"/>
      <c r="G452" s="16"/>
      <c r="H452" s="16"/>
      <c r="I452" s="16"/>
      <c r="J452" s="16"/>
    </row>
    <row r="453" spans="2:10" s="12" customFormat="1">
      <c r="B453" s="27"/>
      <c r="C453" s="16"/>
      <c r="D453" s="16"/>
      <c r="E453" s="16"/>
      <c r="F453" s="17"/>
      <c r="G453" s="16"/>
      <c r="H453" s="16"/>
      <c r="I453" s="16"/>
      <c r="J453" s="16"/>
    </row>
    <row r="454" spans="2:10" s="12" customFormat="1">
      <c r="B454" s="27"/>
      <c r="C454" s="16"/>
      <c r="D454" s="16"/>
      <c r="E454" s="16"/>
      <c r="F454" s="17"/>
      <c r="G454" s="16"/>
      <c r="H454" s="16"/>
      <c r="I454" s="16"/>
      <c r="J454" s="16"/>
    </row>
    <row r="455" spans="2:10" s="12" customFormat="1">
      <c r="B455" s="27"/>
      <c r="C455" s="16"/>
      <c r="D455" s="16"/>
      <c r="E455" s="16"/>
      <c r="F455" s="17"/>
      <c r="G455" s="16"/>
      <c r="H455" s="16"/>
      <c r="I455" s="16"/>
      <c r="J455" s="16"/>
    </row>
    <row r="456" spans="2:10" s="12" customFormat="1">
      <c r="B456" s="27"/>
      <c r="C456" s="16"/>
      <c r="D456" s="16"/>
      <c r="E456" s="16"/>
      <c r="F456" s="17"/>
      <c r="G456" s="16"/>
      <c r="H456" s="16"/>
      <c r="I456" s="16"/>
      <c r="J456" s="16"/>
    </row>
    <row r="457" spans="2:10" s="12" customFormat="1">
      <c r="B457" s="27"/>
      <c r="C457" s="16"/>
      <c r="D457" s="16"/>
      <c r="E457" s="16"/>
      <c r="F457" s="17"/>
      <c r="G457" s="16"/>
      <c r="H457" s="16"/>
      <c r="I457" s="16"/>
      <c r="J457" s="16"/>
    </row>
    <row r="458" spans="2:10" s="12" customFormat="1">
      <c r="B458" s="27"/>
      <c r="C458" s="16"/>
      <c r="D458" s="16"/>
      <c r="E458" s="16"/>
      <c r="F458" s="17"/>
      <c r="G458" s="16"/>
      <c r="H458" s="16"/>
      <c r="I458" s="16"/>
      <c r="J458" s="16"/>
    </row>
    <row r="459" spans="2:10" s="12" customFormat="1">
      <c r="B459" s="27"/>
      <c r="C459" s="16"/>
      <c r="D459" s="16"/>
      <c r="E459" s="16"/>
      <c r="F459" s="17"/>
      <c r="G459" s="16"/>
      <c r="H459" s="16"/>
      <c r="I459" s="16"/>
      <c r="J459" s="16"/>
    </row>
    <row r="460" spans="2:10" s="12" customFormat="1">
      <c r="B460" s="27"/>
      <c r="C460" s="16"/>
      <c r="D460" s="16"/>
      <c r="E460" s="16"/>
      <c r="F460" s="17"/>
      <c r="G460" s="16"/>
      <c r="H460" s="16"/>
      <c r="I460" s="16"/>
      <c r="J460" s="16"/>
    </row>
    <row r="461" spans="2:10" s="12" customFormat="1">
      <c r="B461" s="27"/>
      <c r="C461" s="16"/>
      <c r="D461" s="16"/>
      <c r="E461" s="16"/>
      <c r="F461" s="17"/>
      <c r="G461" s="16"/>
      <c r="H461" s="16"/>
      <c r="I461" s="16"/>
      <c r="J461" s="16"/>
    </row>
    <row r="462" spans="2:10" s="12" customFormat="1">
      <c r="B462" s="27"/>
      <c r="C462" s="16"/>
      <c r="D462" s="16"/>
      <c r="E462" s="16"/>
      <c r="F462" s="17"/>
      <c r="G462" s="16"/>
      <c r="H462" s="16"/>
      <c r="I462" s="16"/>
      <c r="J462" s="16"/>
    </row>
    <row r="463" spans="2:10" s="12" customFormat="1">
      <c r="B463" s="27"/>
      <c r="C463" s="16"/>
      <c r="D463" s="16"/>
      <c r="E463" s="16"/>
      <c r="F463" s="17"/>
      <c r="G463" s="16"/>
      <c r="H463" s="16"/>
      <c r="I463" s="16"/>
      <c r="J463" s="16"/>
    </row>
    <row r="464" spans="2:10" s="12" customFormat="1">
      <c r="B464" s="27"/>
      <c r="C464" s="16"/>
      <c r="D464" s="16"/>
      <c r="E464" s="16"/>
      <c r="F464" s="17"/>
      <c r="G464" s="16"/>
      <c r="H464" s="16"/>
      <c r="I464" s="16"/>
      <c r="J464" s="16"/>
    </row>
    <row r="465" spans="2:10" s="12" customFormat="1">
      <c r="B465" s="27"/>
      <c r="C465" s="16"/>
      <c r="D465" s="16"/>
      <c r="E465" s="16"/>
      <c r="F465" s="17"/>
      <c r="G465" s="16"/>
      <c r="H465" s="16"/>
      <c r="I465" s="16"/>
      <c r="J465" s="16"/>
    </row>
    <row r="466" spans="2:10" s="12" customFormat="1">
      <c r="B466" s="27"/>
      <c r="C466" s="16"/>
      <c r="D466" s="16"/>
      <c r="E466" s="16"/>
      <c r="F466" s="17"/>
      <c r="G466" s="16"/>
      <c r="H466" s="16"/>
      <c r="I466" s="16"/>
      <c r="J466" s="16"/>
    </row>
    <row r="467" spans="2:10" s="12" customFormat="1">
      <c r="B467" s="27"/>
      <c r="C467" s="16"/>
      <c r="D467" s="16"/>
      <c r="E467" s="16"/>
      <c r="F467" s="17"/>
      <c r="G467" s="16"/>
      <c r="H467" s="16"/>
      <c r="I467" s="16"/>
      <c r="J467" s="16"/>
    </row>
    <row r="468" spans="2:10" s="12" customFormat="1">
      <c r="B468" s="27"/>
      <c r="C468" s="16"/>
      <c r="D468" s="16"/>
      <c r="E468" s="16"/>
      <c r="F468" s="17"/>
      <c r="G468" s="16"/>
      <c r="H468" s="16"/>
      <c r="I468" s="16"/>
      <c r="J468" s="16"/>
    </row>
    <row r="469" spans="2:10" s="12" customFormat="1">
      <c r="B469" s="27"/>
      <c r="C469" s="16"/>
      <c r="D469" s="16"/>
      <c r="E469" s="16"/>
      <c r="F469" s="17"/>
      <c r="G469" s="16"/>
      <c r="H469" s="16"/>
      <c r="I469" s="16"/>
      <c r="J469" s="16"/>
    </row>
    <row r="470" spans="2:10" s="12" customFormat="1">
      <c r="B470" s="27"/>
      <c r="C470" s="16"/>
      <c r="D470" s="16"/>
      <c r="E470" s="16"/>
      <c r="F470" s="17"/>
      <c r="G470" s="16"/>
      <c r="H470" s="16"/>
      <c r="I470" s="16"/>
      <c r="J470" s="16"/>
    </row>
    <row r="471" spans="2:10" s="12" customFormat="1">
      <c r="B471" s="27"/>
      <c r="C471" s="16"/>
      <c r="D471" s="16"/>
      <c r="E471" s="16"/>
      <c r="F471" s="17"/>
      <c r="G471" s="16"/>
      <c r="H471" s="16"/>
      <c r="I471" s="16"/>
      <c r="J471" s="16"/>
    </row>
    <row r="472" spans="2:10" s="12" customFormat="1">
      <c r="B472" s="27"/>
      <c r="C472" s="16"/>
      <c r="D472" s="16"/>
      <c r="E472" s="16"/>
      <c r="F472" s="17"/>
      <c r="G472" s="16"/>
      <c r="H472" s="16"/>
      <c r="I472" s="16"/>
      <c r="J472" s="16"/>
    </row>
    <row r="473" spans="2:10" s="12" customFormat="1">
      <c r="B473" s="27"/>
      <c r="C473" s="16"/>
      <c r="D473" s="16"/>
      <c r="E473" s="16"/>
      <c r="F473" s="17"/>
      <c r="G473" s="16"/>
      <c r="H473" s="16"/>
      <c r="I473" s="16"/>
      <c r="J473" s="16"/>
    </row>
    <row r="474" spans="2:10" s="12" customFormat="1">
      <c r="B474" s="27"/>
      <c r="C474" s="16"/>
      <c r="D474" s="16"/>
      <c r="E474" s="16"/>
      <c r="F474" s="17"/>
      <c r="G474" s="16"/>
      <c r="H474" s="16"/>
      <c r="I474" s="16"/>
      <c r="J474" s="16"/>
    </row>
    <row r="475" spans="2:10" s="12" customFormat="1">
      <c r="B475" s="27"/>
      <c r="C475" s="16"/>
      <c r="D475" s="16"/>
      <c r="E475" s="16"/>
      <c r="F475" s="17"/>
      <c r="G475" s="16"/>
      <c r="H475" s="16"/>
      <c r="I475" s="16"/>
      <c r="J475" s="16"/>
    </row>
    <row r="476" spans="2:10" s="12" customFormat="1">
      <c r="B476" s="27"/>
      <c r="C476" s="16"/>
      <c r="D476" s="16"/>
      <c r="E476" s="16"/>
      <c r="F476" s="17"/>
      <c r="G476" s="16"/>
      <c r="H476" s="16"/>
      <c r="I476" s="16"/>
      <c r="J476" s="16"/>
    </row>
    <row r="477" spans="2:10" s="12" customFormat="1">
      <c r="B477" s="27"/>
      <c r="C477" s="16"/>
      <c r="D477" s="16"/>
      <c r="E477" s="16"/>
      <c r="F477" s="17"/>
      <c r="G477" s="16"/>
      <c r="H477" s="16"/>
      <c r="I477" s="16"/>
      <c r="J477" s="16"/>
    </row>
    <row r="478" spans="2:10" s="12" customFormat="1">
      <c r="B478" s="27"/>
      <c r="C478" s="16"/>
      <c r="D478" s="16"/>
      <c r="E478" s="16"/>
      <c r="F478" s="17"/>
      <c r="G478" s="16"/>
      <c r="H478" s="16"/>
      <c r="I478" s="16"/>
      <c r="J478" s="16"/>
    </row>
    <row r="479" spans="2:10" s="12" customFormat="1">
      <c r="B479" s="27"/>
      <c r="C479" s="16"/>
      <c r="D479" s="16"/>
      <c r="E479" s="16"/>
      <c r="F479" s="17"/>
      <c r="G479" s="16"/>
      <c r="H479" s="16"/>
      <c r="I479" s="16"/>
      <c r="J479" s="16"/>
    </row>
    <row r="480" spans="2:10" s="12" customFormat="1">
      <c r="B480" s="27"/>
      <c r="C480" s="16"/>
      <c r="D480" s="16"/>
      <c r="E480" s="16"/>
      <c r="F480" s="17"/>
      <c r="G480" s="16"/>
      <c r="H480" s="16"/>
      <c r="I480" s="16"/>
      <c r="J480" s="16"/>
    </row>
    <row r="481" spans="2:10" s="12" customFormat="1">
      <c r="B481" s="27"/>
      <c r="C481" s="16"/>
      <c r="D481" s="16"/>
      <c r="E481" s="16"/>
      <c r="F481" s="17"/>
      <c r="G481" s="16"/>
      <c r="H481" s="16"/>
      <c r="I481" s="16"/>
      <c r="J481" s="16"/>
    </row>
    <row r="482" spans="2:10" s="12" customFormat="1">
      <c r="B482" s="27"/>
      <c r="C482" s="16"/>
      <c r="D482" s="16"/>
      <c r="E482" s="16"/>
      <c r="F482" s="17"/>
      <c r="G482" s="16"/>
      <c r="H482" s="16"/>
      <c r="I482" s="16"/>
      <c r="J482" s="16"/>
    </row>
    <row r="483" spans="2:10" s="12" customFormat="1">
      <c r="B483" s="27"/>
      <c r="C483" s="16"/>
      <c r="D483" s="16"/>
      <c r="E483" s="16"/>
      <c r="F483" s="17"/>
      <c r="G483" s="16"/>
      <c r="H483" s="16"/>
      <c r="I483" s="16"/>
      <c r="J483" s="16"/>
    </row>
    <row r="484" spans="2:10" s="12" customFormat="1">
      <c r="B484" s="27"/>
      <c r="C484" s="16"/>
      <c r="D484" s="16"/>
      <c r="E484" s="16"/>
      <c r="F484" s="17"/>
      <c r="G484" s="16"/>
      <c r="H484" s="16"/>
      <c r="I484" s="16"/>
      <c r="J484" s="16"/>
    </row>
    <row r="485" spans="2:10" s="12" customFormat="1">
      <c r="B485" s="27"/>
      <c r="C485" s="16"/>
      <c r="D485" s="16"/>
      <c r="E485" s="16"/>
      <c r="F485" s="17"/>
      <c r="G485" s="16"/>
      <c r="H485" s="16"/>
      <c r="I485" s="16"/>
      <c r="J485" s="16"/>
    </row>
    <row r="486" spans="2:10" s="12" customFormat="1">
      <c r="B486" s="27"/>
      <c r="C486" s="16"/>
      <c r="D486" s="16"/>
      <c r="E486" s="16"/>
      <c r="F486" s="17"/>
      <c r="G486" s="16"/>
      <c r="H486" s="16"/>
      <c r="I486" s="16"/>
      <c r="J486" s="16"/>
    </row>
    <row r="487" spans="2:10" s="12" customFormat="1">
      <c r="B487" s="27"/>
      <c r="C487" s="16"/>
      <c r="D487" s="16"/>
      <c r="E487" s="16"/>
      <c r="F487" s="17"/>
      <c r="G487" s="16"/>
      <c r="H487" s="16"/>
      <c r="I487" s="16"/>
      <c r="J487" s="16"/>
    </row>
    <row r="488" spans="2:10" s="12" customFormat="1">
      <c r="B488" s="27"/>
      <c r="C488" s="16"/>
      <c r="D488" s="16"/>
      <c r="E488" s="16"/>
      <c r="F488" s="17"/>
      <c r="G488" s="16"/>
      <c r="H488" s="16"/>
      <c r="I488" s="16"/>
      <c r="J488" s="16"/>
    </row>
    <row r="489" spans="2:10" s="12" customFormat="1">
      <c r="B489" s="27"/>
      <c r="C489" s="16"/>
      <c r="D489" s="16"/>
      <c r="E489" s="16"/>
      <c r="F489" s="17"/>
      <c r="G489" s="16"/>
      <c r="H489" s="16"/>
      <c r="I489" s="16"/>
      <c r="J489" s="16"/>
    </row>
    <row r="490" spans="2:10" s="12" customFormat="1">
      <c r="B490" s="27"/>
      <c r="C490" s="16"/>
      <c r="D490" s="16"/>
      <c r="E490" s="16"/>
      <c r="F490" s="17"/>
      <c r="G490" s="16"/>
      <c r="H490" s="16"/>
      <c r="I490" s="16"/>
      <c r="J490" s="16"/>
    </row>
    <row r="491" spans="2:10" s="12" customFormat="1">
      <c r="B491" s="27"/>
      <c r="C491" s="16"/>
      <c r="D491" s="16"/>
      <c r="E491" s="16"/>
      <c r="F491" s="17"/>
      <c r="G491" s="16"/>
      <c r="H491" s="16"/>
      <c r="I491" s="16"/>
      <c r="J491" s="16"/>
    </row>
    <row r="492" spans="2:10" s="12" customFormat="1">
      <c r="B492" s="27"/>
      <c r="C492" s="16"/>
      <c r="D492" s="16"/>
      <c r="E492" s="16"/>
      <c r="F492" s="17"/>
      <c r="G492" s="16"/>
      <c r="H492" s="16"/>
      <c r="I492" s="16"/>
      <c r="J492" s="16"/>
    </row>
    <row r="493" spans="2:10" s="12" customFormat="1">
      <c r="B493" s="27"/>
      <c r="C493" s="16"/>
      <c r="D493" s="16"/>
      <c r="E493" s="16"/>
      <c r="F493" s="17"/>
      <c r="G493" s="16"/>
      <c r="H493" s="16"/>
      <c r="I493" s="16"/>
      <c r="J493" s="16"/>
    </row>
    <row r="494" spans="2:10" s="12" customFormat="1">
      <c r="B494" s="27"/>
      <c r="C494" s="16"/>
      <c r="D494" s="16"/>
      <c r="E494" s="16"/>
      <c r="F494" s="17"/>
      <c r="G494" s="16"/>
      <c r="H494" s="16"/>
      <c r="I494" s="16"/>
      <c r="J494" s="16"/>
    </row>
    <row r="495" spans="2:10" s="12" customFormat="1">
      <c r="B495" s="27"/>
      <c r="C495" s="16"/>
      <c r="D495" s="16"/>
      <c r="E495" s="16"/>
      <c r="F495" s="17"/>
      <c r="G495" s="16"/>
      <c r="H495" s="16"/>
      <c r="I495" s="16"/>
      <c r="J495" s="16"/>
    </row>
    <row r="496" spans="2:10" s="12" customFormat="1">
      <c r="B496" s="27"/>
      <c r="C496" s="16"/>
      <c r="D496" s="16"/>
      <c r="E496" s="16"/>
      <c r="F496" s="17"/>
      <c r="G496" s="16"/>
      <c r="H496" s="16"/>
      <c r="I496" s="16"/>
      <c r="J496" s="16"/>
    </row>
    <row r="497" spans="2:10" s="12" customFormat="1">
      <c r="B497" s="27"/>
      <c r="C497" s="16"/>
      <c r="D497" s="16"/>
      <c r="E497" s="16"/>
      <c r="F497" s="17"/>
      <c r="G497" s="16"/>
      <c r="H497" s="16"/>
      <c r="I497" s="16"/>
      <c r="J497" s="16"/>
    </row>
    <row r="498" spans="2:10" s="12" customFormat="1">
      <c r="B498" s="27"/>
      <c r="C498" s="16"/>
      <c r="D498" s="16"/>
      <c r="E498" s="16"/>
      <c r="F498" s="17"/>
      <c r="G498" s="16"/>
      <c r="H498" s="16"/>
      <c r="I498" s="16"/>
      <c r="J498" s="16"/>
    </row>
    <row r="499" spans="2:10" s="12" customFormat="1">
      <c r="B499" s="27"/>
      <c r="C499" s="16"/>
      <c r="D499" s="16"/>
      <c r="E499" s="16"/>
      <c r="F499" s="17"/>
      <c r="G499" s="16"/>
      <c r="H499" s="16"/>
      <c r="I499" s="16"/>
      <c r="J499" s="16"/>
    </row>
    <row r="500" spans="2:10" s="12" customFormat="1">
      <c r="B500" s="27"/>
      <c r="C500" s="16"/>
      <c r="D500" s="16"/>
      <c r="E500" s="16"/>
      <c r="F500" s="17"/>
      <c r="G500" s="16"/>
      <c r="H500" s="16"/>
      <c r="I500" s="16"/>
      <c r="J500" s="16"/>
    </row>
    <row r="501" spans="2:10" s="12" customFormat="1">
      <c r="B501" s="27"/>
      <c r="C501" s="16"/>
      <c r="D501" s="16"/>
      <c r="E501" s="16"/>
      <c r="F501" s="17"/>
      <c r="G501" s="16"/>
      <c r="H501" s="16"/>
      <c r="I501" s="16"/>
      <c r="J501" s="16"/>
    </row>
    <row r="502" spans="2:10" s="12" customFormat="1">
      <c r="B502" s="27"/>
      <c r="C502" s="16"/>
      <c r="D502" s="16"/>
      <c r="E502" s="16"/>
      <c r="F502" s="17"/>
      <c r="G502" s="16"/>
      <c r="H502" s="16"/>
      <c r="I502" s="16"/>
      <c r="J502" s="16"/>
    </row>
    <row r="503" spans="2:10" s="12" customFormat="1">
      <c r="B503" s="26"/>
      <c r="C503" s="16"/>
      <c r="D503" s="16"/>
      <c r="E503" s="16"/>
      <c r="F503" s="17"/>
      <c r="G503" s="16"/>
      <c r="H503" s="16"/>
      <c r="I503" s="16"/>
      <c r="J503" s="16"/>
    </row>
    <row r="504" spans="2:10" s="12" customFormat="1">
      <c r="B504" s="26"/>
      <c r="C504" s="16"/>
      <c r="D504" s="16"/>
      <c r="E504" s="16"/>
      <c r="F504" s="17"/>
      <c r="G504" s="16"/>
      <c r="H504" s="16"/>
      <c r="I504" s="16"/>
      <c r="J504" s="16"/>
    </row>
    <row r="505" spans="2:10" s="12" customFormat="1">
      <c r="B505" s="26"/>
      <c r="C505" s="16"/>
      <c r="D505" s="16"/>
      <c r="E505" s="16"/>
      <c r="F505" s="17"/>
      <c r="G505" s="16"/>
      <c r="H505" s="16"/>
      <c r="I505" s="16"/>
      <c r="J505" s="16"/>
    </row>
    <row r="506" spans="2:10" s="12" customFormat="1">
      <c r="B506" s="26"/>
      <c r="C506" s="16"/>
      <c r="D506" s="16"/>
      <c r="E506" s="16"/>
      <c r="F506" s="17"/>
      <c r="G506" s="16"/>
      <c r="H506" s="16"/>
      <c r="I506" s="16"/>
      <c r="J506" s="16"/>
    </row>
    <row r="507" spans="2:10" s="12" customFormat="1">
      <c r="B507" s="26"/>
      <c r="C507" s="16"/>
      <c r="D507" s="16"/>
      <c r="E507" s="16"/>
      <c r="F507" s="17"/>
      <c r="G507" s="16"/>
      <c r="H507" s="16"/>
      <c r="I507" s="16"/>
      <c r="J507" s="16"/>
    </row>
    <row r="508" spans="2:10" s="12" customFormat="1">
      <c r="B508" s="26"/>
      <c r="C508" s="16"/>
      <c r="D508" s="16"/>
      <c r="E508" s="16"/>
      <c r="F508" s="17"/>
      <c r="G508" s="16"/>
      <c r="H508" s="16"/>
      <c r="I508" s="16"/>
      <c r="J508" s="16"/>
    </row>
    <row r="509" spans="2:10" s="12" customFormat="1">
      <c r="B509" s="26"/>
      <c r="C509" s="16"/>
      <c r="D509" s="16"/>
      <c r="E509" s="16"/>
      <c r="F509" s="17"/>
      <c r="G509" s="16"/>
      <c r="H509" s="16"/>
      <c r="I509" s="16"/>
      <c r="J509" s="16"/>
    </row>
    <row r="510" spans="2:10" s="12" customFormat="1">
      <c r="B510" s="26"/>
      <c r="C510" s="16"/>
      <c r="D510" s="16"/>
      <c r="E510" s="16"/>
      <c r="F510" s="17"/>
      <c r="G510" s="16"/>
      <c r="H510" s="16"/>
      <c r="I510" s="16"/>
      <c r="J510" s="16"/>
    </row>
    <row r="511" spans="2:10" s="12" customFormat="1">
      <c r="B511" s="26"/>
      <c r="C511" s="16"/>
      <c r="D511" s="16"/>
      <c r="E511" s="16"/>
      <c r="F511" s="17"/>
      <c r="G511" s="16"/>
      <c r="H511" s="16"/>
      <c r="I511" s="16"/>
      <c r="J511" s="16"/>
    </row>
    <row r="512" spans="2:10" s="12" customFormat="1">
      <c r="B512" s="26"/>
      <c r="C512" s="16"/>
      <c r="D512" s="16"/>
      <c r="E512" s="16"/>
      <c r="F512" s="17"/>
      <c r="G512" s="16"/>
      <c r="H512" s="16"/>
      <c r="I512" s="16"/>
      <c r="J512" s="16"/>
    </row>
    <row r="513" spans="2:10" s="12" customFormat="1">
      <c r="B513" s="26"/>
      <c r="C513" s="16"/>
      <c r="D513" s="16"/>
      <c r="E513" s="16"/>
      <c r="F513" s="17"/>
      <c r="G513" s="16"/>
      <c r="H513" s="16"/>
      <c r="I513" s="16"/>
      <c r="J513" s="16"/>
    </row>
    <row r="514" spans="2:10" s="12" customFormat="1">
      <c r="B514" s="26"/>
      <c r="C514" s="16"/>
      <c r="D514" s="16"/>
      <c r="E514" s="16"/>
      <c r="F514" s="17"/>
      <c r="G514" s="16"/>
      <c r="H514" s="16"/>
      <c r="I514" s="16"/>
      <c r="J514" s="16"/>
    </row>
    <row r="515" spans="2:10" s="12" customFormat="1">
      <c r="B515" s="26"/>
      <c r="C515" s="16"/>
      <c r="D515" s="16"/>
      <c r="E515" s="16"/>
      <c r="F515" s="17"/>
      <c r="G515" s="16"/>
      <c r="H515" s="16"/>
      <c r="I515" s="16"/>
      <c r="J515" s="16"/>
    </row>
    <row r="516" spans="2:10" s="12" customFormat="1">
      <c r="B516" s="26"/>
      <c r="C516" s="16"/>
      <c r="D516" s="16"/>
      <c r="E516" s="16"/>
      <c r="F516" s="17"/>
      <c r="G516" s="16"/>
      <c r="H516" s="16"/>
      <c r="I516" s="16"/>
      <c r="J516" s="16"/>
    </row>
    <row r="517" spans="2:10" s="12" customFormat="1">
      <c r="B517" s="26"/>
      <c r="C517" s="16"/>
      <c r="D517" s="16"/>
      <c r="E517" s="16"/>
      <c r="F517" s="17"/>
      <c r="G517" s="16"/>
      <c r="H517" s="16"/>
      <c r="I517" s="16"/>
      <c r="J517" s="16"/>
    </row>
    <row r="518" spans="2:10" s="12" customFormat="1">
      <c r="B518" s="26"/>
      <c r="C518" s="16"/>
      <c r="D518" s="16"/>
      <c r="E518" s="16"/>
      <c r="F518" s="17"/>
      <c r="G518" s="16"/>
      <c r="H518" s="16"/>
      <c r="I518" s="16"/>
      <c r="J518" s="16"/>
    </row>
    <row r="519" spans="2:10" s="12" customFormat="1">
      <c r="B519" s="26"/>
      <c r="C519" s="16"/>
      <c r="D519" s="16"/>
      <c r="E519" s="16"/>
      <c r="F519" s="17"/>
      <c r="G519" s="16"/>
      <c r="H519" s="16"/>
      <c r="I519" s="16"/>
      <c r="J519" s="16"/>
    </row>
    <row r="520" spans="2:10" s="12" customFormat="1">
      <c r="B520" s="26"/>
      <c r="C520" s="16"/>
      <c r="D520" s="16"/>
      <c r="E520" s="16"/>
      <c r="F520" s="17"/>
      <c r="G520" s="16"/>
      <c r="H520" s="16"/>
      <c r="I520" s="16"/>
      <c r="J520" s="16"/>
    </row>
    <row r="521" spans="2:10" s="12" customFormat="1">
      <c r="B521" s="26"/>
      <c r="C521" s="16"/>
      <c r="D521" s="16"/>
      <c r="E521" s="16"/>
      <c r="F521" s="17"/>
      <c r="G521" s="16"/>
      <c r="H521" s="16"/>
      <c r="I521" s="16"/>
      <c r="J521" s="16"/>
    </row>
    <row r="522" spans="2:10" s="12" customFormat="1">
      <c r="B522" s="26"/>
      <c r="C522" s="16"/>
      <c r="D522" s="16"/>
      <c r="E522" s="16"/>
      <c r="F522" s="17"/>
      <c r="G522" s="16"/>
      <c r="H522" s="16"/>
      <c r="I522" s="16"/>
      <c r="J522" s="16"/>
    </row>
    <row r="523" spans="2:10" s="12" customFormat="1">
      <c r="B523" s="26"/>
      <c r="C523" s="16"/>
      <c r="D523" s="16"/>
      <c r="E523" s="16"/>
      <c r="F523" s="17"/>
      <c r="G523" s="16"/>
      <c r="H523" s="16"/>
      <c r="I523" s="16"/>
      <c r="J523" s="16"/>
    </row>
    <row r="524" spans="2:10" s="12" customFormat="1">
      <c r="B524" s="26"/>
      <c r="C524" s="16"/>
      <c r="D524" s="16"/>
      <c r="E524" s="16"/>
      <c r="F524" s="17"/>
      <c r="G524" s="16"/>
      <c r="H524" s="16"/>
      <c r="I524" s="16"/>
      <c r="J524" s="16"/>
    </row>
    <row r="525" spans="2:10" s="12" customFormat="1">
      <c r="B525" s="26"/>
      <c r="C525" s="16"/>
      <c r="D525" s="16"/>
      <c r="E525" s="16"/>
      <c r="F525" s="17"/>
      <c r="G525" s="16"/>
      <c r="H525" s="16"/>
      <c r="I525" s="16"/>
      <c r="J525" s="16"/>
    </row>
    <row r="526" spans="2:10" s="12" customFormat="1">
      <c r="B526" s="26"/>
      <c r="C526" s="16"/>
      <c r="D526" s="16"/>
      <c r="E526" s="16"/>
      <c r="F526" s="17"/>
      <c r="G526" s="16"/>
      <c r="H526" s="16"/>
      <c r="I526" s="16"/>
      <c r="J526" s="16"/>
    </row>
    <row r="527" spans="2:10" s="12" customFormat="1">
      <c r="B527" s="26"/>
      <c r="C527" s="16"/>
      <c r="D527" s="16"/>
      <c r="E527" s="16"/>
      <c r="F527" s="17"/>
      <c r="G527" s="16"/>
      <c r="H527" s="16"/>
      <c r="I527" s="16"/>
      <c r="J527" s="16"/>
    </row>
    <row r="528" spans="2:10" s="12" customFormat="1">
      <c r="B528" s="26"/>
      <c r="C528" s="16"/>
      <c r="D528" s="16"/>
      <c r="E528" s="16"/>
      <c r="F528" s="17"/>
      <c r="G528" s="16"/>
      <c r="H528" s="16"/>
      <c r="I528" s="16"/>
      <c r="J528" s="16"/>
    </row>
    <row r="529" spans="2:10" s="12" customFormat="1">
      <c r="B529" s="26"/>
      <c r="C529" s="16"/>
      <c r="D529" s="16"/>
      <c r="E529" s="16"/>
      <c r="F529" s="17"/>
      <c r="G529" s="16"/>
      <c r="H529" s="16"/>
      <c r="I529" s="16"/>
      <c r="J529" s="16"/>
    </row>
    <row r="530" spans="2:10" s="12" customFormat="1">
      <c r="B530" s="26"/>
      <c r="C530" s="16"/>
      <c r="D530" s="16"/>
      <c r="E530" s="16"/>
      <c r="F530" s="17"/>
      <c r="G530" s="16"/>
      <c r="H530" s="16"/>
      <c r="I530" s="16"/>
      <c r="J530" s="16"/>
    </row>
    <row r="531" spans="2:10" s="12" customFormat="1">
      <c r="B531" s="26"/>
      <c r="C531" s="16"/>
      <c r="D531" s="16"/>
      <c r="E531" s="16"/>
      <c r="F531" s="17"/>
      <c r="G531" s="16"/>
      <c r="H531" s="16"/>
      <c r="I531" s="16"/>
      <c r="J531" s="16"/>
    </row>
    <row r="532" spans="2:10" s="12" customFormat="1">
      <c r="B532" s="26"/>
      <c r="C532" s="16"/>
      <c r="D532" s="16"/>
      <c r="E532" s="16"/>
      <c r="F532" s="17"/>
      <c r="G532" s="16"/>
      <c r="H532" s="16"/>
      <c r="I532" s="16"/>
      <c r="J532" s="16"/>
    </row>
    <row r="533" spans="2:10" s="12" customFormat="1">
      <c r="B533" s="26"/>
      <c r="C533" s="16"/>
      <c r="D533" s="16"/>
      <c r="E533" s="16"/>
      <c r="F533" s="17"/>
      <c r="G533" s="16"/>
      <c r="H533" s="16"/>
      <c r="I533" s="16"/>
      <c r="J533" s="16"/>
    </row>
    <row r="534" spans="2:10" s="12" customFormat="1">
      <c r="B534" s="26"/>
      <c r="C534" s="16"/>
      <c r="D534" s="16"/>
      <c r="E534" s="16"/>
      <c r="F534" s="17"/>
      <c r="G534" s="16"/>
      <c r="H534" s="16"/>
      <c r="I534" s="16"/>
      <c r="J534" s="16"/>
    </row>
    <row r="535" spans="2:10" s="12" customFormat="1">
      <c r="B535" s="26"/>
      <c r="C535" s="16"/>
      <c r="D535" s="16"/>
      <c r="E535" s="16"/>
      <c r="F535" s="17"/>
      <c r="G535" s="16"/>
      <c r="H535" s="16"/>
      <c r="I535" s="16"/>
      <c r="J535" s="16"/>
    </row>
    <row r="536" spans="2:10" s="12" customFormat="1">
      <c r="B536" s="26"/>
      <c r="C536" s="16"/>
      <c r="D536" s="16"/>
      <c r="E536" s="16"/>
      <c r="F536" s="17"/>
      <c r="G536" s="16"/>
      <c r="H536" s="16"/>
      <c r="I536" s="16"/>
      <c r="J536" s="16"/>
    </row>
    <row r="537" spans="2:10" s="12" customFormat="1">
      <c r="B537" s="26"/>
      <c r="C537" s="16"/>
      <c r="D537" s="16"/>
      <c r="E537" s="16"/>
      <c r="F537" s="17"/>
      <c r="G537" s="16"/>
      <c r="H537" s="16"/>
      <c r="I537" s="16"/>
      <c r="J537" s="16"/>
    </row>
    <row r="538" spans="2:10" s="12" customFormat="1">
      <c r="B538" s="26"/>
      <c r="C538" s="16"/>
      <c r="D538" s="16"/>
      <c r="E538" s="16"/>
      <c r="F538" s="17"/>
      <c r="G538" s="16"/>
      <c r="H538" s="16"/>
      <c r="I538" s="16"/>
      <c r="J538" s="16"/>
    </row>
    <row r="539" spans="2:10" s="12" customFormat="1">
      <c r="B539" s="26"/>
      <c r="C539" s="16"/>
      <c r="D539" s="16"/>
      <c r="E539" s="16"/>
      <c r="F539" s="17"/>
      <c r="G539" s="16"/>
      <c r="H539" s="16"/>
      <c r="I539" s="16"/>
      <c r="J539" s="16"/>
    </row>
    <row r="540" spans="2:10" s="12" customFormat="1">
      <c r="B540" s="26"/>
      <c r="C540" s="16"/>
      <c r="D540" s="16"/>
      <c r="E540" s="16"/>
      <c r="F540" s="17"/>
      <c r="G540" s="16"/>
      <c r="H540" s="16"/>
      <c r="I540" s="16"/>
      <c r="J540" s="16"/>
    </row>
    <row r="541" spans="2:10" s="12" customFormat="1">
      <c r="B541" s="26"/>
      <c r="C541" s="16"/>
      <c r="D541" s="16"/>
      <c r="E541" s="16"/>
      <c r="F541" s="17"/>
      <c r="G541" s="16"/>
      <c r="H541" s="16"/>
      <c r="I541" s="16"/>
      <c r="J541" s="16"/>
    </row>
    <row r="542" spans="2:10" s="12" customFormat="1">
      <c r="B542" s="26"/>
      <c r="C542" s="16"/>
      <c r="D542" s="16"/>
      <c r="E542" s="16"/>
      <c r="F542" s="17"/>
      <c r="G542" s="16"/>
      <c r="H542" s="16"/>
      <c r="I542" s="16"/>
      <c r="J542" s="16"/>
    </row>
    <row r="543" spans="2:10" s="12" customFormat="1">
      <c r="B543" s="26"/>
      <c r="C543" s="16"/>
      <c r="D543" s="16"/>
      <c r="E543" s="16"/>
      <c r="F543" s="17"/>
      <c r="G543" s="16"/>
      <c r="H543" s="16"/>
      <c r="I543" s="16"/>
      <c r="J543" s="16"/>
    </row>
    <row r="544" spans="2:10" s="12" customFormat="1">
      <c r="B544" s="26"/>
      <c r="C544" s="16"/>
      <c r="D544" s="16"/>
      <c r="E544" s="16"/>
      <c r="F544" s="17"/>
      <c r="G544" s="16"/>
      <c r="H544" s="16"/>
      <c r="I544" s="16"/>
      <c r="J544" s="16"/>
    </row>
    <row r="545" spans="2:10" s="12" customFormat="1">
      <c r="B545" s="26"/>
      <c r="C545" s="16"/>
      <c r="D545" s="16"/>
      <c r="E545" s="16"/>
      <c r="F545" s="17"/>
      <c r="G545" s="16"/>
      <c r="H545" s="16"/>
      <c r="I545" s="16"/>
      <c r="J545" s="16"/>
    </row>
    <row r="546" spans="2:10" s="12" customFormat="1">
      <c r="B546" s="26"/>
      <c r="C546" s="16"/>
      <c r="D546" s="16"/>
      <c r="E546" s="16"/>
      <c r="F546" s="17"/>
      <c r="G546" s="16"/>
      <c r="H546" s="16"/>
      <c r="I546" s="16"/>
      <c r="J546" s="16"/>
    </row>
    <row r="547" spans="2:10" s="12" customFormat="1">
      <c r="B547" s="26"/>
      <c r="C547" s="16"/>
      <c r="D547" s="16"/>
      <c r="E547" s="16"/>
      <c r="F547" s="17"/>
      <c r="G547" s="16"/>
      <c r="H547" s="16"/>
      <c r="I547" s="16"/>
      <c r="J547" s="16"/>
    </row>
    <row r="548" spans="2:10" s="12" customFormat="1">
      <c r="B548" s="26"/>
      <c r="C548" s="16"/>
      <c r="D548" s="16"/>
      <c r="E548" s="16"/>
      <c r="F548" s="17"/>
      <c r="G548" s="16"/>
      <c r="H548" s="16"/>
      <c r="I548" s="16"/>
      <c r="J548" s="16"/>
    </row>
    <row r="549" spans="2:10" s="12" customFormat="1">
      <c r="B549" s="26"/>
      <c r="C549" s="16"/>
      <c r="D549" s="16"/>
      <c r="E549" s="16"/>
      <c r="F549" s="17"/>
      <c r="G549" s="16"/>
      <c r="H549" s="16"/>
      <c r="I549" s="16"/>
      <c r="J549" s="16"/>
    </row>
    <row r="550" spans="2:10" s="12" customFormat="1">
      <c r="B550" s="26"/>
      <c r="C550" s="16"/>
      <c r="D550" s="16"/>
      <c r="E550" s="16"/>
      <c r="F550" s="17"/>
      <c r="G550" s="16"/>
      <c r="H550" s="16"/>
      <c r="I550" s="16"/>
      <c r="J550" s="16"/>
    </row>
    <row r="551" spans="2:10" s="12" customFormat="1">
      <c r="B551" s="26"/>
      <c r="C551" s="16"/>
      <c r="D551" s="16"/>
      <c r="E551" s="16"/>
      <c r="F551" s="17"/>
      <c r="G551" s="16"/>
      <c r="H551" s="16"/>
      <c r="I551" s="16"/>
      <c r="J551" s="16"/>
    </row>
    <row r="552" spans="2:10" s="12" customFormat="1">
      <c r="B552" s="26"/>
      <c r="C552" s="16"/>
      <c r="D552" s="16"/>
      <c r="E552" s="16"/>
      <c r="F552" s="17"/>
      <c r="G552" s="16"/>
      <c r="H552" s="16"/>
      <c r="I552" s="16"/>
      <c r="J552" s="16"/>
    </row>
    <row r="553" spans="2:10" s="12" customFormat="1">
      <c r="B553" s="26"/>
      <c r="C553" s="16"/>
      <c r="D553" s="16"/>
      <c r="E553" s="16"/>
      <c r="F553" s="17"/>
      <c r="G553" s="16"/>
      <c r="H553" s="16"/>
      <c r="I553" s="16"/>
      <c r="J553" s="16"/>
    </row>
    <row r="554" spans="2:10" s="12" customFormat="1">
      <c r="B554" s="26"/>
      <c r="C554" s="16"/>
      <c r="D554" s="16"/>
      <c r="E554" s="16"/>
      <c r="F554" s="17"/>
      <c r="G554" s="16"/>
      <c r="H554" s="16"/>
      <c r="I554" s="16"/>
      <c r="J554" s="16"/>
    </row>
    <row r="555" spans="2:10" s="12" customFormat="1">
      <c r="B555" s="26"/>
      <c r="C555" s="16"/>
      <c r="D555" s="16"/>
      <c r="E555" s="16"/>
      <c r="F555" s="17"/>
      <c r="G555" s="16"/>
      <c r="H555" s="16"/>
      <c r="I555" s="16"/>
      <c r="J555" s="16"/>
    </row>
    <row r="556" spans="2:10" s="12" customFormat="1">
      <c r="B556" s="26"/>
      <c r="C556" s="16"/>
      <c r="D556" s="16"/>
      <c r="E556" s="16"/>
      <c r="F556" s="17"/>
      <c r="G556" s="16"/>
      <c r="H556" s="16"/>
      <c r="I556" s="16"/>
      <c r="J556" s="16"/>
    </row>
    <row r="557" spans="2:10" s="12" customFormat="1">
      <c r="B557" s="26"/>
      <c r="C557" s="16"/>
      <c r="D557" s="16"/>
      <c r="E557" s="16"/>
      <c r="F557" s="17"/>
      <c r="G557" s="16"/>
      <c r="H557" s="16"/>
      <c r="I557" s="16"/>
      <c r="J557" s="16"/>
    </row>
    <row r="558" spans="2:10" s="12" customFormat="1">
      <c r="B558" s="26"/>
      <c r="C558" s="16"/>
      <c r="D558" s="16"/>
      <c r="E558" s="16"/>
      <c r="F558" s="17"/>
      <c r="G558" s="16"/>
      <c r="H558" s="16"/>
      <c r="I558" s="16"/>
      <c r="J558" s="16"/>
    </row>
    <row r="559" spans="2:10" s="12" customFormat="1">
      <c r="B559" s="26"/>
      <c r="C559" s="16"/>
      <c r="D559" s="16"/>
      <c r="E559" s="16"/>
      <c r="F559" s="17"/>
      <c r="G559" s="16"/>
      <c r="H559" s="16"/>
      <c r="I559" s="16"/>
      <c r="J559" s="16"/>
    </row>
    <row r="560" spans="2:10" s="12" customFormat="1">
      <c r="B560" s="26"/>
      <c r="C560" s="16"/>
      <c r="D560" s="16"/>
      <c r="E560" s="16"/>
      <c r="F560" s="17"/>
      <c r="G560" s="16"/>
      <c r="H560" s="16"/>
      <c r="I560" s="16"/>
      <c r="J560" s="16"/>
    </row>
    <row r="561" spans="2:10" s="12" customFormat="1">
      <c r="B561" s="26"/>
      <c r="C561" s="16"/>
      <c r="D561" s="16"/>
      <c r="E561" s="16"/>
      <c r="F561" s="17"/>
      <c r="G561" s="16"/>
      <c r="H561" s="16"/>
      <c r="I561" s="16"/>
      <c r="J561" s="16"/>
    </row>
    <row r="562" spans="2:10" s="12" customFormat="1">
      <c r="B562" s="26"/>
      <c r="C562" s="16"/>
      <c r="D562" s="16"/>
      <c r="E562" s="16"/>
      <c r="F562" s="17"/>
      <c r="G562" s="16"/>
      <c r="H562" s="16"/>
      <c r="I562" s="16"/>
      <c r="J562" s="16"/>
    </row>
    <row r="563" spans="2:10" s="12" customFormat="1">
      <c r="B563" s="26"/>
      <c r="C563" s="16"/>
      <c r="D563" s="16"/>
      <c r="E563" s="16"/>
      <c r="F563" s="17"/>
      <c r="G563" s="16"/>
      <c r="H563" s="16"/>
      <c r="I563" s="16"/>
      <c r="J563" s="16"/>
    </row>
    <row r="564" spans="2:10" s="12" customFormat="1">
      <c r="B564" s="26"/>
      <c r="C564" s="16"/>
      <c r="D564" s="16"/>
      <c r="E564" s="16"/>
      <c r="F564" s="17"/>
      <c r="G564" s="16"/>
      <c r="H564" s="16"/>
      <c r="I564" s="16"/>
      <c r="J564" s="16"/>
    </row>
    <row r="565" spans="2:10" s="12" customFormat="1">
      <c r="B565" s="26"/>
      <c r="C565" s="16"/>
      <c r="D565" s="16"/>
      <c r="E565" s="16"/>
      <c r="F565" s="17"/>
      <c r="G565" s="16"/>
      <c r="H565" s="16"/>
      <c r="I565" s="16"/>
      <c r="J565" s="16"/>
    </row>
    <row r="566" spans="2:10" s="12" customFormat="1">
      <c r="B566" s="26"/>
      <c r="C566" s="16"/>
      <c r="D566" s="16"/>
      <c r="E566" s="16"/>
      <c r="F566" s="17"/>
      <c r="G566" s="16"/>
      <c r="H566" s="16"/>
      <c r="I566" s="16"/>
      <c r="J566" s="16"/>
    </row>
    <row r="567" spans="2:10" s="12" customFormat="1">
      <c r="B567" s="26"/>
      <c r="C567" s="16"/>
      <c r="D567" s="16"/>
      <c r="E567" s="16"/>
      <c r="F567" s="17"/>
      <c r="G567" s="16"/>
      <c r="H567" s="16"/>
      <c r="I567" s="16"/>
      <c r="J567" s="16"/>
    </row>
    <row r="568" spans="2:10" s="12" customFormat="1">
      <c r="B568" s="26"/>
      <c r="C568" s="16"/>
      <c r="D568" s="16"/>
      <c r="E568" s="16"/>
      <c r="F568" s="17"/>
      <c r="G568" s="16"/>
      <c r="H568" s="16"/>
      <c r="I568" s="16"/>
      <c r="J568" s="16"/>
    </row>
    <row r="569" spans="2:10" s="12" customFormat="1">
      <c r="B569" s="26"/>
      <c r="C569" s="16"/>
      <c r="D569" s="16"/>
      <c r="E569" s="16"/>
      <c r="F569" s="17"/>
      <c r="G569" s="16"/>
      <c r="H569" s="16"/>
      <c r="I569" s="16"/>
      <c r="J569" s="16"/>
    </row>
    <row r="570" spans="2:10" s="12" customFormat="1">
      <c r="B570" s="26"/>
      <c r="C570" s="16"/>
      <c r="D570" s="16"/>
      <c r="E570" s="16"/>
      <c r="F570" s="17"/>
      <c r="G570" s="16"/>
      <c r="H570" s="16"/>
      <c r="I570" s="16"/>
      <c r="J570" s="16"/>
    </row>
    <row r="571" spans="2:10" s="12" customFormat="1">
      <c r="B571" s="26"/>
      <c r="C571" s="16"/>
      <c r="D571" s="16"/>
      <c r="E571" s="16"/>
      <c r="F571" s="17"/>
      <c r="G571" s="16"/>
      <c r="H571" s="16"/>
      <c r="I571" s="16"/>
      <c r="J571" s="16"/>
    </row>
    <row r="572" spans="2:10" s="12" customFormat="1">
      <c r="B572" s="26"/>
      <c r="C572" s="16"/>
      <c r="D572" s="16"/>
      <c r="E572" s="16"/>
      <c r="F572" s="17"/>
      <c r="G572" s="16"/>
      <c r="H572" s="16"/>
      <c r="I572" s="16"/>
      <c r="J572" s="16"/>
    </row>
    <row r="573" spans="2:10" s="12" customFormat="1">
      <c r="B573" s="26"/>
      <c r="C573" s="16"/>
      <c r="D573" s="16"/>
      <c r="E573" s="16"/>
      <c r="F573" s="17"/>
      <c r="G573" s="16"/>
      <c r="H573" s="16"/>
      <c r="I573" s="16"/>
      <c r="J573" s="16"/>
    </row>
    <row r="574" spans="2:10" s="12" customFormat="1">
      <c r="B574" s="26"/>
      <c r="C574" s="16"/>
      <c r="D574" s="16"/>
      <c r="E574" s="16"/>
      <c r="F574" s="17"/>
      <c r="G574" s="16"/>
      <c r="H574" s="16"/>
      <c r="I574" s="16"/>
      <c r="J574" s="16"/>
    </row>
    <row r="575" spans="2:10" s="12" customFormat="1">
      <c r="B575" s="26"/>
      <c r="C575" s="16"/>
      <c r="D575" s="16"/>
      <c r="E575" s="16"/>
      <c r="F575" s="17"/>
      <c r="G575" s="16"/>
      <c r="H575" s="16"/>
      <c r="I575" s="16"/>
      <c r="J575" s="16"/>
    </row>
    <row r="576" spans="2:10" s="12" customFormat="1">
      <c r="B576" s="26"/>
      <c r="C576" s="16"/>
      <c r="D576" s="16"/>
      <c r="E576" s="16"/>
      <c r="F576" s="17"/>
      <c r="G576" s="16"/>
      <c r="H576" s="16"/>
      <c r="I576" s="16"/>
      <c r="J576" s="16"/>
    </row>
    <row r="577" spans="2:10" s="12" customFormat="1">
      <c r="B577" s="26"/>
      <c r="C577" s="16"/>
      <c r="D577" s="16"/>
      <c r="E577" s="16"/>
      <c r="F577" s="17"/>
      <c r="G577" s="16"/>
      <c r="H577" s="16"/>
      <c r="I577" s="16"/>
      <c r="J577" s="16"/>
    </row>
    <row r="578" spans="2:10" s="12" customFormat="1">
      <c r="B578" s="26"/>
      <c r="C578" s="16"/>
      <c r="D578" s="16"/>
      <c r="E578" s="16"/>
      <c r="F578" s="17"/>
      <c r="G578" s="16"/>
      <c r="H578" s="16"/>
      <c r="I578" s="16"/>
      <c r="J578" s="16"/>
    </row>
    <row r="579" spans="2:10" s="12" customFormat="1">
      <c r="B579" s="26"/>
      <c r="C579" s="16"/>
      <c r="D579" s="16"/>
      <c r="E579" s="16"/>
      <c r="F579" s="17"/>
      <c r="G579" s="16"/>
      <c r="H579" s="16"/>
      <c r="I579" s="16"/>
      <c r="J579" s="16"/>
    </row>
    <row r="580" spans="2:10" s="12" customFormat="1">
      <c r="B580" s="26"/>
      <c r="C580" s="16"/>
      <c r="D580" s="16"/>
      <c r="E580" s="16"/>
      <c r="F580" s="17"/>
      <c r="G580" s="16"/>
      <c r="H580" s="16"/>
      <c r="I580" s="16"/>
      <c r="J580" s="16"/>
    </row>
    <row r="581" spans="2:10" s="12" customFormat="1">
      <c r="B581" s="26"/>
      <c r="C581" s="16"/>
      <c r="D581" s="16"/>
      <c r="E581" s="16"/>
      <c r="F581" s="17"/>
      <c r="G581" s="16"/>
      <c r="H581" s="16"/>
      <c r="I581" s="16"/>
      <c r="J581" s="16"/>
    </row>
    <row r="582" spans="2:10" s="12" customFormat="1">
      <c r="B582" s="26"/>
      <c r="C582" s="16"/>
      <c r="D582" s="16"/>
      <c r="E582" s="16"/>
      <c r="F582" s="17"/>
      <c r="G582" s="16"/>
      <c r="H582" s="16"/>
      <c r="I582" s="16"/>
      <c r="J582" s="16"/>
    </row>
    <row r="583" spans="2:10" s="12" customFormat="1">
      <c r="B583" s="26"/>
      <c r="C583" s="16"/>
      <c r="D583" s="16"/>
      <c r="E583" s="16"/>
      <c r="F583" s="17"/>
      <c r="G583" s="16"/>
      <c r="H583" s="16"/>
      <c r="I583" s="16"/>
      <c r="J583" s="16"/>
    </row>
    <row r="584" spans="2:10" s="12" customFormat="1">
      <c r="B584" s="26"/>
      <c r="C584" s="16"/>
      <c r="D584" s="16"/>
      <c r="E584" s="16"/>
      <c r="F584" s="17"/>
      <c r="G584" s="16"/>
      <c r="H584" s="16"/>
      <c r="I584" s="16"/>
      <c r="J584" s="16"/>
    </row>
    <row r="585" spans="2:10" s="12" customFormat="1">
      <c r="B585" s="26"/>
      <c r="C585" s="16"/>
      <c r="D585" s="16"/>
      <c r="E585" s="16"/>
      <c r="F585" s="17"/>
      <c r="G585" s="16"/>
      <c r="H585" s="16"/>
      <c r="I585" s="16"/>
      <c r="J585" s="16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17</xdr:col>
                <xdr:colOff>137160</xdr:colOff>
                <xdr:row>0</xdr:row>
                <xdr:rowOff>7620</xdr:rowOff>
              </from>
              <to>
                <xdr:col>18</xdr:col>
                <xdr:colOff>60960</xdr:colOff>
                <xdr:row>1</xdr:row>
                <xdr:rowOff>121920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7">
            <anchor moveWithCells="1">
              <from>
                <xdr:col>16</xdr:col>
                <xdr:colOff>251460</xdr:colOff>
                <xdr:row>0</xdr:row>
                <xdr:rowOff>0</xdr:rowOff>
              </from>
              <to>
                <xdr:col>17</xdr:col>
                <xdr:colOff>76200</xdr:colOff>
                <xdr:row>1</xdr:row>
                <xdr:rowOff>91440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8" name="CheckBox1">
          <controlPr autoLine="0" r:id="rId9">
            <anchor moveWithCells="1">
              <from>
                <xdr:col>1</xdr:col>
                <xdr:colOff>45720</xdr:colOff>
                <xdr:row>0</xdr:row>
                <xdr:rowOff>68580</xdr:rowOff>
              </from>
              <to>
                <xdr:col>1</xdr:col>
                <xdr:colOff>754380</xdr:colOff>
                <xdr:row>1</xdr:row>
                <xdr:rowOff>137160</xdr:rowOff>
              </to>
            </anchor>
          </controlPr>
        </control>
      </mc:Choice>
      <mc:Fallback>
        <control shapeId="3079" r:id="rId8" name="CheckBox1"/>
      </mc:Fallback>
    </mc:AlternateContent>
    <mc:AlternateContent xmlns:mc="http://schemas.openxmlformats.org/markup-compatibility/2006">
      <mc:Choice Requires="x14">
        <control shapeId="3082" r:id="rId10" name="Button 10">
          <controlPr defaultSize="0" print="0" autoFill="0" autoPict="0" macro="[0]!initCurveValue">
            <anchor moveWithCells="1">
              <from>
                <xdr:col>2</xdr:col>
                <xdr:colOff>60960</xdr:colOff>
                <xdr:row>0</xdr:row>
                <xdr:rowOff>30480</xdr:rowOff>
              </from>
              <to>
                <xdr:col>4</xdr:col>
                <xdr:colOff>220980</xdr:colOff>
                <xdr:row>1</xdr:row>
                <xdr:rowOff>129540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1339"/>
  <sheetViews>
    <sheetView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8" sqref="A8"/>
    </sheetView>
  </sheetViews>
  <sheetFormatPr defaultRowHeight="13.2"/>
  <cols>
    <col min="1" max="1" width="14" customWidth="1"/>
    <col min="2" max="2" width="10.5546875" bestFit="1" customWidth="1"/>
    <col min="3" max="3" width="11.33203125" bestFit="1" customWidth="1"/>
    <col min="5" max="5" width="12.109375" bestFit="1" customWidth="1"/>
    <col min="6" max="6" width="12.33203125" bestFit="1" customWidth="1"/>
    <col min="7" max="7" width="18.33203125" style="31" bestFit="1" customWidth="1"/>
    <col min="8" max="8" width="17.6640625" style="31" bestFit="1" customWidth="1"/>
    <col min="9" max="9" width="68.88671875" style="33" customWidth="1"/>
    <col min="10" max="10" width="13.6640625" customWidth="1"/>
  </cols>
  <sheetData>
    <row r="1" spans="1:9" ht="18" customHeight="1">
      <c r="A1" s="29" t="s">
        <v>24</v>
      </c>
      <c r="B1" s="29"/>
      <c r="C1" s="29"/>
      <c r="D1" s="29"/>
      <c r="E1" s="29"/>
    </row>
    <row r="2" spans="1:9" ht="15" customHeight="1">
      <c r="A2" s="13" t="s">
        <v>13</v>
      </c>
      <c r="B2" s="28">
        <v>36886</v>
      </c>
    </row>
    <row r="3" spans="1:9" s="30" customFormat="1" ht="15.75" customHeight="1">
      <c r="A3" s="30" t="s">
        <v>14</v>
      </c>
      <c r="B3" s="30" t="s">
        <v>15</v>
      </c>
      <c r="C3" s="30" t="s">
        <v>16</v>
      </c>
      <c r="D3" s="30" t="s">
        <v>17</v>
      </c>
      <c r="E3" s="30" t="s">
        <v>23</v>
      </c>
      <c r="F3" s="30" t="s">
        <v>18</v>
      </c>
      <c r="G3" s="32" t="s">
        <v>21</v>
      </c>
      <c r="H3" s="32" t="s">
        <v>19</v>
      </c>
      <c r="I3" s="35" t="s">
        <v>20</v>
      </c>
    </row>
    <row r="4" spans="1:9" ht="15" customHeight="1">
      <c r="A4" t="s">
        <v>36</v>
      </c>
      <c r="B4" t="s">
        <v>129</v>
      </c>
      <c r="C4" t="s">
        <v>22</v>
      </c>
      <c r="D4" s="28"/>
      <c r="F4">
        <v>2278678</v>
      </c>
      <c r="G4" s="31" t="s">
        <v>89</v>
      </c>
      <c r="I4" s="34" t="s">
        <v>90</v>
      </c>
    </row>
    <row r="5" spans="1:9">
      <c r="A5" t="s">
        <v>36</v>
      </c>
      <c r="B5" t="s">
        <v>25</v>
      </c>
      <c r="C5" t="s">
        <v>22</v>
      </c>
      <c r="D5" s="28"/>
      <c r="F5">
        <v>2278680</v>
      </c>
      <c r="G5" s="31" t="s">
        <v>89</v>
      </c>
      <c r="I5" s="34" t="s">
        <v>90</v>
      </c>
    </row>
    <row r="6" spans="1:9">
      <c r="A6" t="s">
        <v>37</v>
      </c>
      <c r="B6" t="s">
        <v>129</v>
      </c>
      <c r="C6" t="s">
        <v>22</v>
      </c>
      <c r="D6" s="28"/>
      <c r="F6">
        <v>2278682</v>
      </c>
      <c r="G6" s="31" t="s">
        <v>89</v>
      </c>
      <c r="I6" s="34" t="s">
        <v>90</v>
      </c>
    </row>
    <row r="7" spans="1:9">
      <c r="A7" t="s">
        <v>37</v>
      </c>
      <c r="B7" t="s">
        <v>25</v>
      </c>
      <c r="C7" t="s">
        <v>22</v>
      </c>
      <c r="D7" s="28"/>
      <c r="F7">
        <v>2278684</v>
      </c>
      <c r="G7" s="31" t="s">
        <v>89</v>
      </c>
      <c r="I7" s="34" t="s">
        <v>90</v>
      </c>
    </row>
    <row r="8" spans="1:9">
      <c r="A8" t="s">
        <v>78</v>
      </c>
      <c r="B8" t="s">
        <v>129</v>
      </c>
      <c r="C8" t="s">
        <v>22</v>
      </c>
      <c r="D8" s="28"/>
      <c r="F8">
        <v>2278686</v>
      </c>
      <c r="G8" s="31" t="s">
        <v>89</v>
      </c>
      <c r="I8" s="33" t="s">
        <v>90</v>
      </c>
    </row>
    <row r="9" spans="1:9">
      <c r="A9" t="s">
        <v>78</v>
      </c>
      <c r="B9" t="s">
        <v>25</v>
      </c>
      <c r="C9" t="s">
        <v>22</v>
      </c>
      <c r="D9" s="28"/>
      <c r="F9">
        <v>2278688</v>
      </c>
      <c r="G9" s="31" t="s">
        <v>89</v>
      </c>
      <c r="I9" s="33" t="s">
        <v>90</v>
      </c>
    </row>
    <row r="10" spans="1:9">
      <c r="A10" t="s">
        <v>38</v>
      </c>
      <c r="B10" t="s">
        <v>129</v>
      </c>
      <c r="C10" t="s">
        <v>22</v>
      </c>
      <c r="D10" s="28"/>
      <c r="F10">
        <v>2278691</v>
      </c>
      <c r="G10" s="31" t="s">
        <v>89</v>
      </c>
      <c r="I10" s="33" t="s">
        <v>90</v>
      </c>
    </row>
    <row r="11" spans="1:9">
      <c r="A11" t="s">
        <v>38</v>
      </c>
      <c r="B11" t="s">
        <v>25</v>
      </c>
      <c r="C11" t="s">
        <v>22</v>
      </c>
      <c r="D11" s="28"/>
      <c r="F11">
        <v>2278693</v>
      </c>
      <c r="G11" s="31" t="s">
        <v>89</v>
      </c>
      <c r="I11" s="33" t="s">
        <v>90</v>
      </c>
    </row>
    <row r="12" spans="1:9">
      <c r="A12" t="s">
        <v>44</v>
      </c>
      <c r="B12" t="s">
        <v>129</v>
      </c>
      <c r="C12" t="s">
        <v>22</v>
      </c>
      <c r="D12" s="28"/>
      <c r="F12">
        <v>2278695</v>
      </c>
      <c r="G12" s="31" t="s">
        <v>89</v>
      </c>
      <c r="I12" s="33" t="s">
        <v>90</v>
      </c>
    </row>
    <row r="13" spans="1:9">
      <c r="A13" t="s">
        <v>44</v>
      </c>
      <c r="B13" t="s">
        <v>25</v>
      </c>
      <c r="C13" t="s">
        <v>22</v>
      </c>
      <c r="D13" s="28"/>
      <c r="F13">
        <v>2278697</v>
      </c>
      <c r="G13" s="31" t="s">
        <v>89</v>
      </c>
      <c r="I13" s="33" t="s">
        <v>90</v>
      </c>
    </row>
    <row r="14" spans="1:9">
      <c r="A14" t="s">
        <v>39</v>
      </c>
      <c r="B14" t="s">
        <v>129</v>
      </c>
      <c r="C14" t="s">
        <v>22</v>
      </c>
      <c r="D14" s="28"/>
      <c r="F14">
        <v>2278699</v>
      </c>
      <c r="G14" s="31" t="s">
        <v>89</v>
      </c>
      <c r="I14" s="33" t="s">
        <v>90</v>
      </c>
    </row>
    <row r="15" spans="1:9">
      <c r="A15" t="s">
        <v>39</v>
      </c>
      <c r="B15" t="s">
        <v>25</v>
      </c>
      <c r="C15" t="s">
        <v>22</v>
      </c>
      <c r="D15" s="28"/>
      <c r="F15">
        <v>2278701</v>
      </c>
      <c r="G15" s="31" t="s">
        <v>89</v>
      </c>
      <c r="I15" s="33" t="s">
        <v>90</v>
      </c>
    </row>
    <row r="16" spans="1:9">
      <c r="A16" t="s">
        <v>40</v>
      </c>
      <c r="B16" t="s">
        <v>129</v>
      </c>
      <c r="C16" t="s">
        <v>22</v>
      </c>
      <c r="D16" s="28"/>
      <c r="F16">
        <v>2278703</v>
      </c>
      <c r="G16" s="31" t="s">
        <v>89</v>
      </c>
      <c r="I16" s="33" t="s">
        <v>90</v>
      </c>
    </row>
    <row r="17" spans="1:9">
      <c r="A17" t="s">
        <v>40</v>
      </c>
      <c r="B17" t="s">
        <v>25</v>
      </c>
      <c r="C17" t="s">
        <v>22</v>
      </c>
      <c r="D17" s="28"/>
      <c r="F17">
        <v>2278704</v>
      </c>
      <c r="G17" s="31" t="s">
        <v>89</v>
      </c>
      <c r="I17" s="33" t="s">
        <v>90</v>
      </c>
    </row>
    <row r="18" spans="1:9">
      <c r="A18" t="s">
        <v>41</v>
      </c>
      <c r="B18" t="s">
        <v>129</v>
      </c>
      <c r="C18" t="s">
        <v>22</v>
      </c>
      <c r="D18" s="28"/>
      <c r="F18">
        <v>2278707</v>
      </c>
      <c r="G18" s="31" t="s">
        <v>89</v>
      </c>
      <c r="I18" s="33" t="s">
        <v>90</v>
      </c>
    </row>
    <row r="19" spans="1:9">
      <c r="A19" t="s">
        <v>41</v>
      </c>
      <c r="B19" t="s">
        <v>25</v>
      </c>
      <c r="C19" t="s">
        <v>22</v>
      </c>
      <c r="D19" s="28"/>
      <c r="F19">
        <v>2278709</v>
      </c>
      <c r="G19" s="31" t="s">
        <v>89</v>
      </c>
      <c r="I19" s="33" t="s">
        <v>90</v>
      </c>
    </row>
    <row r="20" spans="1:9">
      <c r="A20" t="s">
        <v>42</v>
      </c>
      <c r="B20" t="s">
        <v>129</v>
      </c>
      <c r="C20" t="s">
        <v>22</v>
      </c>
      <c r="D20" s="28"/>
      <c r="F20">
        <v>2278711</v>
      </c>
      <c r="G20" s="31" t="s">
        <v>89</v>
      </c>
      <c r="I20" s="33" t="s">
        <v>90</v>
      </c>
    </row>
    <row r="21" spans="1:9">
      <c r="A21" t="s">
        <v>42</v>
      </c>
      <c r="B21" t="s">
        <v>25</v>
      </c>
      <c r="C21" t="s">
        <v>22</v>
      </c>
      <c r="D21" s="28"/>
      <c r="F21">
        <v>2278713</v>
      </c>
      <c r="G21" s="31" t="s">
        <v>89</v>
      </c>
      <c r="I21" s="33" t="s">
        <v>90</v>
      </c>
    </row>
    <row r="22" spans="1:9">
      <c r="A22" t="s">
        <v>43</v>
      </c>
      <c r="B22" t="s">
        <v>129</v>
      </c>
      <c r="C22" t="s">
        <v>22</v>
      </c>
      <c r="D22" s="28"/>
      <c r="F22">
        <v>2278715</v>
      </c>
      <c r="G22" s="31" t="s">
        <v>89</v>
      </c>
      <c r="I22" s="33" t="s">
        <v>90</v>
      </c>
    </row>
    <row r="23" spans="1:9">
      <c r="A23" t="s">
        <v>43</v>
      </c>
      <c r="B23" t="s">
        <v>25</v>
      </c>
      <c r="C23" t="s">
        <v>22</v>
      </c>
      <c r="D23" s="28"/>
      <c r="F23">
        <v>2278717</v>
      </c>
      <c r="G23" s="31" t="s">
        <v>89</v>
      </c>
      <c r="I23" s="33" t="s">
        <v>90</v>
      </c>
    </row>
    <row r="24" spans="1:9">
      <c r="A24" t="s">
        <v>45</v>
      </c>
      <c r="B24" t="s">
        <v>129</v>
      </c>
      <c r="C24" t="s">
        <v>22</v>
      </c>
      <c r="D24" s="28"/>
      <c r="F24">
        <v>2278719</v>
      </c>
      <c r="G24" s="31" t="s">
        <v>89</v>
      </c>
      <c r="I24" s="33" t="s">
        <v>90</v>
      </c>
    </row>
    <row r="25" spans="1:9">
      <c r="A25" t="s">
        <v>45</v>
      </c>
      <c r="B25" t="s">
        <v>25</v>
      </c>
      <c r="C25" t="s">
        <v>22</v>
      </c>
      <c r="D25" s="28"/>
      <c r="F25">
        <v>2278720</v>
      </c>
      <c r="G25" s="31" t="s">
        <v>89</v>
      </c>
      <c r="I25" s="33" t="s">
        <v>90</v>
      </c>
    </row>
    <row r="26" spans="1:9">
      <c r="A26" t="s">
        <v>46</v>
      </c>
      <c r="B26" t="s">
        <v>129</v>
      </c>
      <c r="C26" t="s">
        <v>22</v>
      </c>
      <c r="D26" s="28"/>
      <c r="F26">
        <v>2278722</v>
      </c>
      <c r="G26" s="31" t="s">
        <v>89</v>
      </c>
      <c r="I26" s="33" t="s">
        <v>90</v>
      </c>
    </row>
    <row r="27" spans="1:9">
      <c r="A27" t="s">
        <v>46</v>
      </c>
      <c r="B27" t="s">
        <v>25</v>
      </c>
      <c r="C27" t="s">
        <v>22</v>
      </c>
      <c r="D27" s="28"/>
      <c r="F27">
        <v>2278723</v>
      </c>
      <c r="G27" s="31" t="s">
        <v>89</v>
      </c>
      <c r="I27" s="33" t="s">
        <v>90</v>
      </c>
    </row>
    <row r="28" spans="1:9">
      <c r="A28" t="s">
        <v>47</v>
      </c>
      <c r="B28" t="s">
        <v>129</v>
      </c>
      <c r="C28" t="s">
        <v>22</v>
      </c>
      <c r="D28" s="28"/>
      <c r="F28">
        <v>2278724</v>
      </c>
      <c r="G28" s="31" t="s">
        <v>89</v>
      </c>
      <c r="I28" s="33" t="s">
        <v>90</v>
      </c>
    </row>
    <row r="29" spans="1:9">
      <c r="A29" t="s">
        <v>47</v>
      </c>
      <c r="B29" t="s">
        <v>25</v>
      </c>
      <c r="C29" t="s">
        <v>22</v>
      </c>
      <c r="D29" s="28"/>
      <c r="F29">
        <v>2278725</v>
      </c>
      <c r="G29" s="31" t="s">
        <v>89</v>
      </c>
      <c r="I29" s="33" t="s">
        <v>90</v>
      </c>
    </row>
    <row r="30" spans="1:9">
      <c r="A30" t="s">
        <v>53</v>
      </c>
      <c r="B30" t="s">
        <v>129</v>
      </c>
      <c r="C30" t="s">
        <v>22</v>
      </c>
      <c r="D30" s="28"/>
      <c r="F30">
        <v>2278726</v>
      </c>
      <c r="G30" s="31" t="s">
        <v>89</v>
      </c>
      <c r="I30" s="33" t="s">
        <v>90</v>
      </c>
    </row>
    <row r="31" spans="1:9">
      <c r="A31" t="s">
        <v>53</v>
      </c>
      <c r="B31" t="s">
        <v>25</v>
      </c>
      <c r="C31" t="s">
        <v>22</v>
      </c>
      <c r="D31" s="28"/>
      <c r="F31">
        <v>2278727</v>
      </c>
      <c r="G31" s="31" t="s">
        <v>89</v>
      </c>
      <c r="I31" s="33" t="s">
        <v>90</v>
      </c>
    </row>
    <row r="32" spans="1:9">
      <c r="A32" t="s">
        <v>54</v>
      </c>
      <c r="B32" t="s">
        <v>129</v>
      </c>
      <c r="C32" t="s">
        <v>22</v>
      </c>
      <c r="D32" s="28"/>
      <c r="F32">
        <v>2278728</v>
      </c>
      <c r="G32" s="31" t="s">
        <v>89</v>
      </c>
      <c r="I32" s="33" t="s">
        <v>90</v>
      </c>
    </row>
    <row r="33" spans="1:9">
      <c r="A33" t="s">
        <v>54</v>
      </c>
      <c r="B33" t="s">
        <v>25</v>
      </c>
      <c r="C33" t="s">
        <v>22</v>
      </c>
      <c r="D33" s="28"/>
      <c r="F33">
        <v>2278729</v>
      </c>
      <c r="G33" s="31" t="s">
        <v>89</v>
      </c>
      <c r="I33" s="33" t="s">
        <v>90</v>
      </c>
    </row>
    <row r="34" spans="1:9">
      <c r="A34" t="s">
        <v>48</v>
      </c>
      <c r="B34" t="s">
        <v>129</v>
      </c>
      <c r="C34" t="s">
        <v>22</v>
      </c>
      <c r="D34" s="28"/>
      <c r="F34">
        <v>2278730</v>
      </c>
      <c r="G34" s="31" t="s">
        <v>89</v>
      </c>
      <c r="I34" s="33" t="s">
        <v>90</v>
      </c>
    </row>
    <row r="35" spans="1:9">
      <c r="A35" t="s">
        <v>48</v>
      </c>
      <c r="B35" t="s">
        <v>25</v>
      </c>
      <c r="C35" t="s">
        <v>22</v>
      </c>
      <c r="D35" s="28"/>
      <c r="F35">
        <v>2278731</v>
      </c>
      <c r="G35" s="31" t="s">
        <v>89</v>
      </c>
      <c r="I35" s="33" t="s">
        <v>90</v>
      </c>
    </row>
    <row r="36" spans="1:9">
      <c r="A36" t="s">
        <v>49</v>
      </c>
      <c r="B36" t="s">
        <v>129</v>
      </c>
      <c r="C36" t="s">
        <v>22</v>
      </c>
      <c r="D36" s="28"/>
      <c r="F36">
        <v>2278732</v>
      </c>
      <c r="G36" s="31" t="s">
        <v>89</v>
      </c>
      <c r="I36" s="33" t="s">
        <v>90</v>
      </c>
    </row>
    <row r="37" spans="1:9">
      <c r="A37" t="s">
        <v>50</v>
      </c>
      <c r="B37" t="s">
        <v>129</v>
      </c>
      <c r="C37" t="s">
        <v>22</v>
      </c>
      <c r="D37" s="28"/>
      <c r="F37">
        <v>2278733</v>
      </c>
      <c r="G37" s="31" t="s">
        <v>89</v>
      </c>
      <c r="I37" s="33" t="s">
        <v>90</v>
      </c>
    </row>
    <row r="38" spans="1:9">
      <c r="A38" t="s">
        <v>51</v>
      </c>
      <c r="B38" t="s">
        <v>129</v>
      </c>
      <c r="C38" t="s">
        <v>22</v>
      </c>
      <c r="D38" s="28"/>
      <c r="F38">
        <v>2278734</v>
      </c>
      <c r="G38" s="31" t="s">
        <v>89</v>
      </c>
      <c r="I38" s="33" t="s">
        <v>90</v>
      </c>
    </row>
    <row r="39" spans="1:9">
      <c r="A39" t="s">
        <v>52</v>
      </c>
      <c r="B39" t="s">
        <v>129</v>
      </c>
      <c r="C39" t="s">
        <v>22</v>
      </c>
      <c r="D39" s="28"/>
      <c r="F39">
        <v>2278735</v>
      </c>
      <c r="G39" s="31" t="s">
        <v>89</v>
      </c>
      <c r="I39" s="33" t="s">
        <v>90</v>
      </c>
    </row>
    <row r="40" spans="1:9">
      <c r="A40" t="s">
        <v>52</v>
      </c>
      <c r="B40" t="s">
        <v>25</v>
      </c>
      <c r="C40" t="s">
        <v>22</v>
      </c>
      <c r="D40" s="28"/>
      <c r="F40">
        <v>2278736</v>
      </c>
      <c r="G40" s="31" t="s">
        <v>89</v>
      </c>
      <c r="I40" s="33" t="s">
        <v>90</v>
      </c>
    </row>
    <row r="41" spans="1:9">
      <c r="A41" t="s">
        <v>91</v>
      </c>
      <c r="B41" t="s">
        <v>129</v>
      </c>
      <c r="C41" t="s">
        <v>22</v>
      </c>
      <c r="D41" s="28"/>
      <c r="F41">
        <v>2278737</v>
      </c>
      <c r="G41" s="31" t="s">
        <v>89</v>
      </c>
      <c r="I41" s="33" t="s">
        <v>90</v>
      </c>
    </row>
    <row r="42" spans="1:9">
      <c r="A42" t="s">
        <v>91</v>
      </c>
      <c r="B42" t="s">
        <v>25</v>
      </c>
      <c r="C42" t="s">
        <v>22</v>
      </c>
      <c r="D42" s="28"/>
      <c r="F42">
        <v>2278738</v>
      </c>
      <c r="G42" s="31" t="s">
        <v>89</v>
      </c>
      <c r="I42" s="33" t="s">
        <v>90</v>
      </c>
    </row>
    <row r="43" spans="1:9">
      <c r="A43" t="s">
        <v>108</v>
      </c>
      <c r="B43" t="s">
        <v>129</v>
      </c>
      <c r="C43" t="s">
        <v>22</v>
      </c>
      <c r="D43" s="28"/>
      <c r="F43">
        <v>2278739</v>
      </c>
      <c r="G43" s="31" t="s">
        <v>89</v>
      </c>
      <c r="I43" s="33" t="s">
        <v>90</v>
      </c>
    </row>
    <row r="44" spans="1:9">
      <c r="A44" t="s">
        <v>108</v>
      </c>
      <c r="B44" t="s">
        <v>25</v>
      </c>
      <c r="C44" t="s">
        <v>22</v>
      </c>
      <c r="D44" s="28"/>
      <c r="F44">
        <v>2278740</v>
      </c>
      <c r="G44" s="31" t="s">
        <v>89</v>
      </c>
      <c r="I44" s="33" t="s">
        <v>90</v>
      </c>
    </row>
    <row r="45" spans="1:9">
      <c r="A45" t="s">
        <v>93</v>
      </c>
      <c r="B45" t="s">
        <v>129</v>
      </c>
      <c r="C45" t="s">
        <v>22</v>
      </c>
      <c r="D45" s="28"/>
      <c r="F45">
        <v>2278741</v>
      </c>
      <c r="G45" s="31" t="s">
        <v>89</v>
      </c>
      <c r="I45" s="33" t="s">
        <v>90</v>
      </c>
    </row>
    <row r="46" spans="1:9">
      <c r="A46" t="s">
        <v>93</v>
      </c>
      <c r="B46" t="s">
        <v>25</v>
      </c>
      <c r="C46" t="s">
        <v>22</v>
      </c>
      <c r="D46" s="28"/>
      <c r="F46">
        <v>2278742</v>
      </c>
      <c r="G46" s="31" t="s">
        <v>89</v>
      </c>
      <c r="I46" s="33" t="s">
        <v>90</v>
      </c>
    </row>
    <row r="47" spans="1:9">
      <c r="A47" t="s">
        <v>32</v>
      </c>
      <c r="B47" t="s">
        <v>129</v>
      </c>
      <c r="C47" t="s">
        <v>22</v>
      </c>
      <c r="D47" s="28"/>
      <c r="F47">
        <v>2278743</v>
      </c>
      <c r="G47" s="31" t="s">
        <v>89</v>
      </c>
      <c r="I47" s="33" t="s">
        <v>90</v>
      </c>
    </row>
    <row r="48" spans="1:9">
      <c r="A48" t="s">
        <v>32</v>
      </c>
      <c r="B48" t="s">
        <v>25</v>
      </c>
      <c r="C48" t="s">
        <v>22</v>
      </c>
      <c r="D48" s="28"/>
      <c r="F48">
        <v>2278744</v>
      </c>
      <c r="G48" s="31" t="s">
        <v>89</v>
      </c>
      <c r="I48" s="33" t="s">
        <v>90</v>
      </c>
    </row>
    <row r="49" spans="1:9">
      <c r="A49" t="s">
        <v>33</v>
      </c>
      <c r="B49" t="s">
        <v>129</v>
      </c>
      <c r="C49" t="s">
        <v>22</v>
      </c>
      <c r="D49" s="28"/>
      <c r="F49">
        <v>2278745</v>
      </c>
      <c r="G49" s="31" t="s">
        <v>89</v>
      </c>
      <c r="I49" s="33" t="s">
        <v>90</v>
      </c>
    </row>
    <row r="50" spans="1:9">
      <c r="A50" t="s">
        <v>33</v>
      </c>
      <c r="B50" t="s">
        <v>25</v>
      </c>
      <c r="C50" t="s">
        <v>22</v>
      </c>
      <c r="D50" s="28"/>
      <c r="F50">
        <v>2278746</v>
      </c>
      <c r="G50" s="31" t="s">
        <v>89</v>
      </c>
      <c r="I50" s="33" t="s">
        <v>90</v>
      </c>
    </row>
    <row r="51" spans="1:9">
      <c r="A51" t="s">
        <v>11</v>
      </c>
      <c r="B51" t="s">
        <v>129</v>
      </c>
      <c r="C51" t="s">
        <v>22</v>
      </c>
      <c r="D51" s="28"/>
      <c r="F51">
        <v>2278747</v>
      </c>
      <c r="G51" s="31" t="s">
        <v>89</v>
      </c>
      <c r="I51" s="33" t="s">
        <v>90</v>
      </c>
    </row>
    <row r="52" spans="1:9">
      <c r="A52" t="s">
        <v>11</v>
      </c>
      <c r="B52" t="s">
        <v>25</v>
      </c>
      <c r="C52" t="s">
        <v>22</v>
      </c>
      <c r="D52" s="28"/>
      <c r="F52">
        <v>2278748</v>
      </c>
      <c r="G52" s="31" t="s">
        <v>89</v>
      </c>
      <c r="I52" s="33" t="s">
        <v>90</v>
      </c>
    </row>
    <row r="53" spans="1:9">
      <c r="A53" t="s">
        <v>94</v>
      </c>
      <c r="B53" t="s">
        <v>129</v>
      </c>
      <c r="C53" t="s">
        <v>22</v>
      </c>
      <c r="D53" s="28"/>
      <c r="F53">
        <v>2278749</v>
      </c>
      <c r="G53" s="31" t="s">
        <v>89</v>
      </c>
      <c r="I53" s="33" t="s">
        <v>90</v>
      </c>
    </row>
    <row r="54" spans="1:9">
      <c r="A54" t="s">
        <v>94</v>
      </c>
      <c r="B54" t="s">
        <v>25</v>
      </c>
      <c r="C54" t="s">
        <v>22</v>
      </c>
      <c r="D54" s="28"/>
      <c r="F54">
        <v>2278750</v>
      </c>
      <c r="G54" s="31" t="s">
        <v>89</v>
      </c>
      <c r="I54" s="33" t="s">
        <v>90</v>
      </c>
    </row>
    <row r="55" spans="1:9">
      <c r="A55" t="s">
        <v>95</v>
      </c>
      <c r="B55" t="s">
        <v>129</v>
      </c>
      <c r="C55" t="s">
        <v>22</v>
      </c>
      <c r="D55" s="28"/>
      <c r="F55">
        <v>2278751</v>
      </c>
      <c r="G55" s="31" t="s">
        <v>89</v>
      </c>
      <c r="I55" s="33" t="s">
        <v>90</v>
      </c>
    </row>
    <row r="56" spans="1:9">
      <c r="A56" t="s">
        <v>95</v>
      </c>
      <c r="B56" t="s">
        <v>25</v>
      </c>
      <c r="C56" t="s">
        <v>22</v>
      </c>
      <c r="D56" s="28"/>
      <c r="F56">
        <v>2278752</v>
      </c>
      <c r="G56" s="31" t="s">
        <v>89</v>
      </c>
      <c r="I56" s="33" t="s">
        <v>90</v>
      </c>
    </row>
    <row r="57" spans="1:9">
      <c r="A57" t="s">
        <v>97</v>
      </c>
      <c r="B57" t="s">
        <v>129</v>
      </c>
      <c r="C57" t="s">
        <v>22</v>
      </c>
      <c r="D57" s="28"/>
      <c r="F57">
        <v>2278753</v>
      </c>
      <c r="G57" s="31" t="s">
        <v>89</v>
      </c>
      <c r="I57" s="33" t="s">
        <v>90</v>
      </c>
    </row>
    <row r="58" spans="1:9">
      <c r="A58" t="s">
        <v>97</v>
      </c>
      <c r="B58" t="s">
        <v>25</v>
      </c>
      <c r="C58" t="s">
        <v>22</v>
      </c>
      <c r="D58" s="28"/>
      <c r="F58">
        <v>2278754</v>
      </c>
      <c r="G58" s="31" t="s">
        <v>89</v>
      </c>
      <c r="I58" s="33" t="s">
        <v>90</v>
      </c>
    </row>
    <row r="59" spans="1:9">
      <c r="A59" t="s">
        <v>111</v>
      </c>
      <c r="B59" t="s">
        <v>129</v>
      </c>
      <c r="C59" t="s">
        <v>22</v>
      </c>
      <c r="D59" s="28"/>
      <c r="F59">
        <v>2278755</v>
      </c>
      <c r="G59" s="31" t="s">
        <v>89</v>
      </c>
      <c r="I59" s="33" t="s">
        <v>90</v>
      </c>
    </row>
    <row r="60" spans="1:9">
      <c r="A60" t="s">
        <v>111</v>
      </c>
      <c r="B60" t="s">
        <v>25</v>
      </c>
      <c r="C60" t="s">
        <v>22</v>
      </c>
      <c r="D60" s="28"/>
      <c r="F60">
        <v>2278756</v>
      </c>
      <c r="G60" s="31" t="s">
        <v>89</v>
      </c>
      <c r="I60" s="33" t="s">
        <v>90</v>
      </c>
    </row>
    <row r="61" spans="1:9">
      <c r="A61" t="s">
        <v>96</v>
      </c>
      <c r="B61" t="s">
        <v>129</v>
      </c>
      <c r="C61" t="s">
        <v>22</v>
      </c>
      <c r="D61" s="28"/>
      <c r="F61">
        <v>2278757</v>
      </c>
      <c r="G61" s="31" t="s">
        <v>89</v>
      </c>
      <c r="I61" s="33" t="s">
        <v>90</v>
      </c>
    </row>
    <row r="62" spans="1:9">
      <c r="A62" t="s">
        <v>96</v>
      </c>
      <c r="B62" t="s">
        <v>25</v>
      </c>
      <c r="C62" t="s">
        <v>22</v>
      </c>
      <c r="D62" s="28"/>
      <c r="F62">
        <v>2278758</v>
      </c>
      <c r="G62" s="31" t="s">
        <v>89</v>
      </c>
      <c r="I62" s="33" t="s">
        <v>90</v>
      </c>
    </row>
    <row r="63" spans="1:9">
      <c r="A63" t="s">
        <v>112</v>
      </c>
      <c r="B63" t="s">
        <v>129</v>
      </c>
      <c r="C63" t="s">
        <v>22</v>
      </c>
      <c r="D63" s="28"/>
      <c r="F63">
        <v>2278759</v>
      </c>
      <c r="G63" s="31" t="s">
        <v>89</v>
      </c>
      <c r="I63" s="33" t="s">
        <v>90</v>
      </c>
    </row>
    <row r="64" spans="1:9">
      <c r="A64" t="s">
        <v>112</v>
      </c>
      <c r="B64" t="s">
        <v>25</v>
      </c>
      <c r="C64" t="s">
        <v>22</v>
      </c>
      <c r="D64" s="28"/>
      <c r="F64">
        <v>2278760</v>
      </c>
      <c r="G64" s="31" t="s">
        <v>89</v>
      </c>
      <c r="I64" s="33" t="s">
        <v>90</v>
      </c>
    </row>
    <row r="65" spans="1:9">
      <c r="A65" t="s">
        <v>113</v>
      </c>
      <c r="B65" t="s">
        <v>25</v>
      </c>
      <c r="C65" t="s">
        <v>22</v>
      </c>
      <c r="D65" s="28"/>
      <c r="F65">
        <v>2278761</v>
      </c>
      <c r="G65" s="31" t="s">
        <v>89</v>
      </c>
      <c r="I65" s="33" t="s">
        <v>90</v>
      </c>
    </row>
    <row r="66" spans="1:9">
      <c r="A66" t="s">
        <v>119</v>
      </c>
      <c r="B66" t="s">
        <v>129</v>
      </c>
      <c r="C66" t="s">
        <v>22</v>
      </c>
      <c r="D66" s="28"/>
      <c r="F66">
        <v>2278762</v>
      </c>
      <c r="G66" s="31" t="s">
        <v>89</v>
      </c>
      <c r="I66" s="33" t="s">
        <v>90</v>
      </c>
    </row>
    <row r="67" spans="1:9">
      <c r="A67" t="s">
        <v>119</v>
      </c>
      <c r="B67" t="s">
        <v>25</v>
      </c>
      <c r="C67" t="s">
        <v>22</v>
      </c>
      <c r="D67" s="28"/>
      <c r="F67">
        <v>2278763</v>
      </c>
      <c r="G67" s="31" t="s">
        <v>89</v>
      </c>
      <c r="I67" s="33" t="s">
        <v>90</v>
      </c>
    </row>
    <row r="68" spans="1:9">
      <c r="A68" t="s">
        <v>120</v>
      </c>
      <c r="B68" t="s">
        <v>129</v>
      </c>
      <c r="C68" t="s">
        <v>22</v>
      </c>
      <c r="D68" s="28"/>
      <c r="F68">
        <v>2278764</v>
      </c>
      <c r="G68" s="31" t="s">
        <v>89</v>
      </c>
      <c r="I68" s="33" t="s">
        <v>90</v>
      </c>
    </row>
    <row r="69" spans="1:9">
      <c r="A69" t="s">
        <v>120</v>
      </c>
      <c r="B69" t="s">
        <v>25</v>
      </c>
      <c r="C69" t="s">
        <v>22</v>
      </c>
      <c r="D69" s="28"/>
      <c r="F69">
        <v>2278765</v>
      </c>
      <c r="G69" s="31" t="s">
        <v>89</v>
      </c>
      <c r="I69" s="33" t="s">
        <v>90</v>
      </c>
    </row>
    <row r="70" spans="1:9">
      <c r="A70" t="s">
        <v>121</v>
      </c>
      <c r="B70" t="s">
        <v>25</v>
      </c>
      <c r="C70" t="s">
        <v>22</v>
      </c>
      <c r="D70" s="28"/>
      <c r="F70">
        <v>2278766</v>
      </c>
      <c r="G70" s="31" t="s">
        <v>89</v>
      </c>
      <c r="I70" s="33" t="s">
        <v>90</v>
      </c>
    </row>
    <row r="71" spans="1:9">
      <c r="A71" t="s">
        <v>122</v>
      </c>
      <c r="B71" t="s">
        <v>129</v>
      </c>
      <c r="C71" t="s">
        <v>22</v>
      </c>
      <c r="D71" s="28"/>
      <c r="F71">
        <v>2278767</v>
      </c>
      <c r="G71" s="31" t="s">
        <v>89</v>
      </c>
      <c r="I71" s="33" t="s">
        <v>90</v>
      </c>
    </row>
    <row r="72" spans="1:9">
      <c r="A72" t="s">
        <v>123</v>
      </c>
      <c r="B72" t="s">
        <v>129</v>
      </c>
      <c r="C72" t="s">
        <v>22</v>
      </c>
      <c r="D72" s="28"/>
      <c r="F72">
        <v>2278768</v>
      </c>
      <c r="G72" s="31" t="s">
        <v>89</v>
      </c>
      <c r="I72" s="33" t="s">
        <v>90</v>
      </c>
    </row>
    <row r="73" spans="1:9">
      <c r="A73" t="s">
        <v>124</v>
      </c>
      <c r="B73" t="s">
        <v>129</v>
      </c>
      <c r="C73" t="s">
        <v>22</v>
      </c>
      <c r="D73" s="28"/>
      <c r="F73">
        <v>2278769</v>
      </c>
      <c r="G73" s="31" t="s">
        <v>89</v>
      </c>
      <c r="I73" s="33" t="s">
        <v>90</v>
      </c>
    </row>
    <row r="74" spans="1:9">
      <c r="A74" t="s">
        <v>126</v>
      </c>
      <c r="B74" t="s">
        <v>129</v>
      </c>
      <c r="C74" t="s">
        <v>22</v>
      </c>
      <c r="D74" s="28"/>
      <c r="F74">
        <v>2278770</v>
      </c>
      <c r="G74" s="31" t="s">
        <v>89</v>
      </c>
      <c r="I74" s="33" t="s">
        <v>90</v>
      </c>
    </row>
    <row r="75" spans="1:9">
      <c r="A75" t="s">
        <v>126</v>
      </c>
      <c r="B75" t="s">
        <v>25</v>
      </c>
      <c r="C75" t="s">
        <v>22</v>
      </c>
      <c r="D75" s="28"/>
      <c r="F75">
        <v>2278771</v>
      </c>
      <c r="G75" s="31" t="s">
        <v>89</v>
      </c>
      <c r="I75" s="33" t="s">
        <v>90</v>
      </c>
    </row>
    <row r="76" spans="1:9">
      <c r="A76" t="s">
        <v>127</v>
      </c>
      <c r="B76" t="s">
        <v>129</v>
      </c>
      <c r="C76" t="s">
        <v>22</v>
      </c>
      <c r="D76" s="28"/>
      <c r="F76">
        <v>2278772</v>
      </c>
      <c r="G76" s="31" t="s">
        <v>89</v>
      </c>
      <c r="I76" s="33" t="s">
        <v>90</v>
      </c>
    </row>
    <row r="77" spans="1:9">
      <c r="A77" t="s">
        <v>127</v>
      </c>
      <c r="B77" t="s">
        <v>25</v>
      </c>
      <c r="C77" t="s">
        <v>22</v>
      </c>
      <c r="D77" s="28"/>
      <c r="F77">
        <v>2278773</v>
      </c>
      <c r="G77" s="31" t="s">
        <v>89</v>
      </c>
      <c r="I77" s="33" t="s">
        <v>90</v>
      </c>
    </row>
    <row r="78" spans="1:9">
      <c r="D78" s="28"/>
    </row>
    <row r="79" spans="1:9">
      <c r="D79" s="28"/>
    </row>
    <row r="80" spans="1:9">
      <c r="D80" s="28"/>
    </row>
    <row r="81" spans="4:4">
      <c r="D81" s="28"/>
    </row>
    <row r="82" spans="4:4">
      <c r="D82" s="28"/>
    </row>
    <row r="83" spans="4:4">
      <c r="D83" s="28"/>
    </row>
    <row r="84" spans="4:4">
      <c r="D84" s="28"/>
    </row>
    <row r="85" spans="4:4">
      <c r="D85" s="28"/>
    </row>
    <row r="86" spans="4:4">
      <c r="D86" s="28"/>
    </row>
    <row r="87" spans="4:4">
      <c r="D87" s="28"/>
    </row>
    <row r="88" spans="4:4">
      <c r="D88" s="28"/>
    </row>
    <row r="89" spans="4:4">
      <c r="D89" s="28"/>
    </row>
    <row r="90" spans="4:4">
      <c r="D90" s="28"/>
    </row>
    <row r="91" spans="4:4">
      <c r="D91" s="28"/>
    </row>
    <row r="92" spans="4:4">
      <c r="D92" s="28"/>
    </row>
    <row r="93" spans="4:4">
      <c r="D93" s="28"/>
    </row>
    <row r="94" spans="4:4">
      <c r="D94" s="28"/>
    </row>
    <row r="95" spans="4:4">
      <c r="D95" s="28"/>
    </row>
    <row r="96" spans="4:4">
      <c r="D96" s="28"/>
    </row>
    <row r="97" spans="4:4">
      <c r="D97" s="28"/>
    </row>
    <row r="98" spans="4:4">
      <c r="D98" s="28"/>
    </row>
    <row r="99" spans="4:4">
      <c r="D99" s="28"/>
    </row>
    <row r="100" spans="4:4">
      <c r="D100" s="28"/>
    </row>
    <row r="101" spans="4:4">
      <c r="D101" s="28"/>
    </row>
    <row r="102" spans="4:4">
      <c r="D102" s="28"/>
    </row>
    <row r="103" spans="4:4">
      <c r="D103" s="28"/>
    </row>
    <row r="104" spans="4:4">
      <c r="D104" s="28"/>
    </row>
    <row r="105" spans="4:4">
      <c r="D105" s="28"/>
    </row>
    <row r="106" spans="4:4">
      <c r="D106" s="28"/>
    </row>
    <row r="107" spans="4:4">
      <c r="D107" s="28"/>
    </row>
    <row r="108" spans="4:4">
      <c r="D108" s="28"/>
    </row>
    <row r="109" spans="4:4">
      <c r="D109" s="28"/>
    </row>
    <row r="110" spans="4:4">
      <c r="D110" s="28"/>
    </row>
    <row r="111" spans="4:4">
      <c r="D111" s="28"/>
    </row>
    <row r="112" spans="4:4">
      <c r="D112" s="28"/>
    </row>
    <row r="113" spans="4:4">
      <c r="D113" s="28"/>
    </row>
    <row r="114" spans="4:4">
      <c r="D114" s="28"/>
    </row>
    <row r="115" spans="4:4">
      <c r="D115" s="28"/>
    </row>
    <row r="116" spans="4:4">
      <c r="D116" s="28"/>
    </row>
    <row r="117" spans="4:4">
      <c r="D117" s="28"/>
    </row>
    <row r="118" spans="4:4">
      <c r="D118" s="28"/>
    </row>
    <row r="119" spans="4:4">
      <c r="D119" s="28"/>
    </row>
    <row r="120" spans="4:4">
      <c r="D120" s="28"/>
    </row>
    <row r="121" spans="4:4">
      <c r="D121" s="28"/>
    </row>
    <row r="122" spans="4:4">
      <c r="D122" s="28"/>
    </row>
    <row r="123" spans="4:4">
      <c r="D123" s="28"/>
    </row>
    <row r="124" spans="4:4">
      <c r="D124" s="28"/>
    </row>
    <row r="125" spans="4:4">
      <c r="D125" s="28"/>
    </row>
    <row r="126" spans="4:4">
      <c r="D126" s="28"/>
    </row>
    <row r="127" spans="4:4">
      <c r="D127" s="28"/>
    </row>
    <row r="128" spans="4:4">
      <c r="D128" s="28"/>
    </row>
    <row r="129" spans="4:4">
      <c r="D129" s="28"/>
    </row>
    <row r="130" spans="4:4">
      <c r="D130" s="28"/>
    </row>
    <row r="131" spans="4:4">
      <c r="D131" s="28"/>
    </row>
    <row r="132" spans="4:4">
      <c r="D132" s="28"/>
    </row>
    <row r="133" spans="4:4">
      <c r="D133" s="28"/>
    </row>
    <row r="134" spans="4:4">
      <c r="D134" s="28"/>
    </row>
    <row r="135" spans="4:4">
      <c r="D135" s="28"/>
    </row>
    <row r="136" spans="4:4">
      <c r="D136" s="28"/>
    </row>
    <row r="137" spans="4:4">
      <c r="D137" s="28"/>
    </row>
    <row r="138" spans="4:4">
      <c r="D138" s="28"/>
    </row>
    <row r="139" spans="4:4">
      <c r="D139" s="28"/>
    </row>
    <row r="140" spans="4:4">
      <c r="D140" s="28"/>
    </row>
    <row r="141" spans="4:4">
      <c r="D141" s="28"/>
    </row>
    <row r="142" spans="4:4">
      <c r="D142" s="28"/>
    </row>
    <row r="143" spans="4:4">
      <c r="D143" s="28"/>
    </row>
    <row r="144" spans="4:4">
      <c r="D144" s="28"/>
    </row>
    <row r="145" spans="4:4">
      <c r="D145" s="28"/>
    </row>
    <row r="146" spans="4:4">
      <c r="D146" s="28"/>
    </row>
    <row r="147" spans="4:4">
      <c r="D147" s="28"/>
    </row>
    <row r="148" spans="4:4">
      <c r="D148" s="28"/>
    </row>
    <row r="149" spans="4:4">
      <c r="D149" s="28"/>
    </row>
    <row r="150" spans="4:4">
      <c r="D150" s="28"/>
    </row>
    <row r="151" spans="4:4">
      <c r="D151" s="28"/>
    </row>
    <row r="152" spans="4:4">
      <c r="D152" s="28"/>
    </row>
    <row r="153" spans="4:4">
      <c r="D153" s="28"/>
    </row>
    <row r="154" spans="4:4">
      <c r="D154" s="28"/>
    </row>
    <row r="155" spans="4:4">
      <c r="D155" s="28"/>
    </row>
    <row r="156" spans="4:4">
      <c r="D156" s="28"/>
    </row>
    <row r="157" spans="4:4">
      <c r="D157" s="28"/>
    </row>
    <row r="158" spans="4:4">
      <c r="D158" s="28"/>
    </row>
    <row r="159" spans="4:4">
      <c r="D159" s="28"/>
    </row>
    <row r="160" spans="4:4">
      <c r="D160" s="28"/>
    </row>
    <row r="161" spans="4:4">
      <c r="D161" s="28"/>
    </row>
    <row r="162" spans="4:4">
      <c r="D162" s="28"/>
    </row>
    <row r="163" spans="4:4">
      <c r="D163" s="28"/>
    </row>
    <row r="164" spans="4:4">
      <c r="D164" s="28"/>
    </row>
    <row r="165" spans="4:4">
      <c r="D165" s="28"/>
    </row>
    <row r="166" spans="4:4">
      <c r="D166" s="28"/>
    </row>
    <row r="167" spans="4:4">
      <c r="D167" s="28"/>
    </row>
    <row r="168" spans="4:4">
      <c r="D168" s="28"/>
    </row>
    <row r="169" spans="4:4">
      <c r="D169" s="28"/>
    </row>
    <row r="170" spans="4:4">
      <c r="D170" s="28"/>
    </row>
    <row r="171" spans="4:4">
      <c r="D171" s="28"/>
    </row>
    <row r="172" spans="4:4">
      <c r="D172" s="28"/>
    </row>
    <row r="173" spans="4:4">
      <c r="D173" s="28"/>
    </row>
    <row r="174" spans="4:4">
      <c r="D174" s="28"/>
    </row>
    <row r="175" spans="4:4">
      <c r="D175" s="28"/>
    </row>
    <row r="176" spans="4:4">
      <c r="D176" s="28"/>
    </row>
    <row r="177" spans="4:4">
      <c r="D177" s="28"/>
    </row>
    <row r="178" spans="4:4">
      <c r="D178" s="28"/>
    </row>
    <row r="179" spans="4:4">
      <c r="D179" s="28"/>
    </row>
    <row r="180" spans="4:4">
      <c r="D180" s="28"/>
    </row>
    <row r="181" spans="4:4">
      <c r="D181" s="28"/>
    </row>
    <row r="182" spans="4:4">
      <c r="D182" s="28"/>
    </row>
    <row r="183" spans="4:4">
      <c r="D183" s="28"/>
    </row>
    <row r="184" spans="4:4">
      <c r="D184" s="28"/>
    </row>
    <row r="185" spans="4:4">
      <c r="D185" s="28"/>
    </row>
    <row r="186" spans="4:4">
      <c r="D186" s="28"/>
    </row>
    <row r="187" spans="4:4">
      <c r="D187" s="28"/>
    </row>
    <row r="188" spans="4:4">
      <c r="D188" s="28"/>
    </row>
    <row r="189" spans="4:4">
      <c r="D189" s="28"/>
    </row>
    <row r="190" spans="4:4">
      <c r="D190" s="28"/>
    </row>
    <row r="191" spans="4:4">
      <c r="D191" s="28"/>
    </row>
    <row r="192" spans="4:4">
      <c r="D192" s="28"/>
    </row>
    <row r="193" spans="4:4">
      <c r="D193" s="28"/>
    </row>
    <row r="194" spans="4:4">
      <c r="D194" s="28"/>
    </row>
    <row r="195" spans="4:4">
      <c r="D195" s="28"/>
    </row>
    <row r="196" spans="4:4">
      <c r="D196" s="28"/>
    </row>
    <row r="197" spans="4:4">
      <c r="D197" s="28"/>
    </row>
    <row r="198" spans="4:4">
      <c r="D198" s="28"/>
    </row>
    <row r="199" spans="4:4">
      <c r="D199" s="28"/>
    </row>
    <row r="200" spans="4:4">
      <c r="D200" s="28"/>
    </row>
    <row r="201" spans="4:4">
      <c r="D201" s="28"/>
    </row>
    <row r="202" spans="4:4">
      <c r="D202" s="28"/>
    </row>
    <row r="203" spans="4:4">
      <c r="D203" s="28"/>
    </row>
    <row r="204" spans="4:4">
      <c r="D204" s="28"/>
    </row>
    <row r="205" spans="4:4">
      <c r="D205" s="28"/>
    </row>
    <row r="206" spans="4:4">
      <c r="D206" s="28"/>
    </row>
    <row r="207" spans="4:4">
      <c r="D207" s="28"/>
    </row>
    <row r="208" spans="4:4">
      <c r="D208" s="28"/>
    </row>
    <row r="209" spans="4:4">
      <c r="D209" s="28"/>
    </row>
    <row r="210" spans="4:4">
      <c r="D210" s="28"/>
    </row>
    <row r="211" spans="4:4">
      <c r="D211" s="28"/>
    </row>
    <row r="212" spans="4:4">
      <c r="D212" s="28"/>
    </row>
    <row r="213" spans="4:4">
      <c r="D213" s="28"/>
    </row>
    <row r="214" spans="4:4">
      <c r="D214" s="28"/>
    </row>
    <row r="215" spans="4:4">
      <c r="D215" s="28"/>
    </row>
    <row r="216" spans="4:4">
      <c r="D216" s="28"/>
    </row>
    <row r="217" spans="4:4">
      <c r="D217" s="28"/>
    </row>
    <row r="218" spans="4:4">
      <c r="D218" s="28"/>
    </row>
    <row r="219" spans="4:4">
      <c r="D219" s="28"/>
    </row>
    <row r="220" spans="4:4">
      <c r="D220" s="28"/>
    </row>
    <row r="221" spans="4:4">
      <c r="D221" s="28"/>
    </row>
    <row r="222" spans="4:4">
      <c r="D222" s="28"/>
    </row>
    <row r="223" spans="4:4">
      <c r="D223" s="28"/>
    </row>
    <row r="224" spans="4:4">
      <c r="D224" s="28"/>
    </row>
    <row r="225" spans="4:4">
      <c r="D225" s="28"/>
    </row>
    <row r="226" spans="4:4">
      <c r="D226" s="28"/>
    </row>
    <row r="227" spans="4:4">
      <c r="D227" s="28"/>
    </row>
    <row r="228" spans="4:4">
      <c r="D228" s="28"/>
    </row>
    <row r="229" spans="4:4">
      <c r="D229" s="28"/>
    </row>
    <row r="230" spans="4:4">
      <c r="D230" s="28"/>
    </row>
    <row r="231" spans="4:4">
      <c r="D231" s="28"/>
    </row>
    <row r="232" spans="4:4">
      <c r="D232" s="28"/>
    </row>
    <row r="233" spans="4:4">
      <c r="D233" s="28"/>
    </row>
    <row r="234" spans="4:4">
      <c r="D234" s="28"/>
    </row>
    <row r="235" spans="4:4">
      <c r="D235" s="28"/>
    </row>
    <row r="236" spans="4:4">
      <c r="D236" s="28"/>
    </row>
    <row r="237" spans="4:4">
      <c r="D237" s="28"/>
    </row>
    <row r="238" spans="4:4">
      <c r="D238" s="28"/>
    </row>
    <row r="239" spans="4:4">
      <c r="D239" s="28"/>
    </row>
    <row r="240" spans="4:4">
      <c r="D240" s="28"/>
    </row>
    <row r="241" spans="4:4">
      <c r="D241" s="28"/>
    </row>
    <row r="242" spans="4:4">
      <c r="D242" s="28"/>
    </row>
    <row r="243" spans="4:4">
      <c r="D243" s="28"/>
    </row>
    <row r="244" spans="4:4">
      <c r="D244" s="28"/>
    </row>
    <row r="245" spans="4:4">
      <c r="D245" s="28"/>
    </row>
    <row r="246" spans="4:4">
      <c r="D246" s="28"/>
    </row>
    <row r="247" spans="4:4">
      <c r="D247" s="28"/>
    </row>
    <row r="248" spans="4:4">
      <c r="D248" s="28"/>
    </row>
    <row r="249" spans="4:4">
      <c r="D249" s="28"/>
    </row>
    <row r="250" spans="4:4">
      <c r="D250" s="28"/>
    </row>
    <row r="251" spans="4:4">
      <c r="D251" s="28"/>
    </row>
    <row r="252" spans="4:4">
      <c r="D252" s="28"/>
    </row>
    <row r="253" spans="4:4">
      <c r="D253" s="28"/>
    </row>
    <row r="254" spans="4:4">
      <c r="D254" s="28"/>
    </row>
    <row r="255" spans="4:4">
      <c r="D255" s="28"/>
    </row>
    <row r="256" spans="4:4">
      <c r="D256" s="28"/>
    </row>
    <row r="257" spans="4:4">
      <c r="D257" s="28"/>
    </row>
    <row r="258" spans="4:4">
      <c r="D258" s="28"/>
    </row>
    <row r="259" spans="4:4">
      <c r="D259" s="28"/>
    </row>
    <row r="260" spans="4:4">
      <c r="D260" s="28"/>
    </row>
    <row r="261" spans="4:4">
      <c r="D261" s="28"/>
    </row>
    <row r="262" spans="4:4">
      <c r="D262" s="28"/>
    </row>
    <row r="263" spans="4:4">
      <c r="D263" s="28"/>
    </row>
    <row r="264" spans="4:4">
      <c r="D264" s="28"/>
    </row>
    <row r="265" spans="4:4">
      <c r="D265" s="28"/>
    </row>
    <row r="266" spans="4:4">
      <c r="D266" s="28"/>
    </row>
    <row r="267" spans="4:4">
      <c r="D267" s="28"/>
    </row>
    <row r="268" spans="4:4">
      <c r="D268" s="28"/>
    </row>
    <row r="269" spans="4:4">
      <c r="D269" s="28"/>
    </row>
    <row r="270" spans="4:4">
      <c r="D270" s="28"/>
    </row>
    <row r="271" spans="4:4">
      <c r="D271" s="28"/>
    </row>
    <row r="272" spans="4:4">
      <c r="D272" s="28"/>
    </row>
    <row r="273" spans="4:4">
      <c r="D273" s="28"/>
    </row>
    <row r="274" spans="4:4">
      <c r="D274" s="28"/>
    </row>
    <row r="275" spans="4:4">
      <c r="D275" s="28"/>
    </row>
    <row r="276" spans="4:4">
      <c r="D276" s="28"/>
    </row>
    <row r="277" spans="4:4">
      <c r="D277" s="28"/>
    </row>
    <row r="278" spans="4:4">
      <c r="D278" s="28"/>
    </row>
    <row r="279" spans="4:4">
      <c r="D279" s="28"/>
    </row>
    <row r="280" spans="4:4">
      <c r="D280" s="28"/>
    </row>
    <row r="281" spans="4:4">
      <c r="D281" s="28"/>
    </row>
    <row r="282" spans="4:4">
      <c r="D282" s="28"/>
    </row>
    <row r="283" spans="4:4">
      <c r="D283" s="28"/>
    </row>
    <row r="284" spans="4:4">
      <c r="D284" s="28"/>
    </row>
    <row r="285" spans="4:4">
      <c r="D285" s="28"/>
    </row>
    <row r="286" spans="4:4">
      <c r="D286" s="28"/>
    </row>
    <row r="287" spans="4:4">
      <c r="D287" s="28"/>
    </row>
    <row r="288" spans="4:4">
      <c r="D288" s="28"/>
    </row>
    <row r="289" spans="4:4">
      <c r="D289" s="28"/>
    </row>
    <row r="290" spans="4:4">
      <c r="D290" s="28"/>
    </row>
    <row r="291" spans="4:4">
      <c r="D291" s="28"/>
    </row>
    <row r="292" spans="4:4">
      <c r="D292" s="28"/>
    </row>
    <row r="293" spans="4:4">
      <c r="D293" s="28"/>
    </row>
    <row r="294" spans="4:4">
      <c r="D294" s="28"/>
    </row>
    <row r="295" spans="4:4">
      <c r="D295" s="28"/>
    </row>
    <row r="296" spans="4:4">
      <c r="D296" s="28"/>
    </row>
    <row r="297" spans="4:4">
      <c r="D297" s="28"/>
    </row>
    <row r="298" spans="4:4">
      <c r="D298" s="28"/>
    </row>
    <row r="299" spans="4:4">
      <c r="D299" s="28"/>
    </row>
    <row r="300" spans="4:4">
      <c r="D300" s="28"/>
    </row>
    <row r="301" spans="4:4">
      <c r="D301" s="28"/>
    </row>
    <row r="302" spans="4:4">
      <c r="D302" s="28"/>
    </row>
    <row r="303" spans="4:4">
      <c r="D303" s="28"/>
    </row>
    <row r="304" spans="4:4">
      <c r="D304" s="28"/>
    </row>
    <row r="305" spans="4:4">
      <c r="D305" s="28"/>
    </row>
    <row r="306" spans="4:4">
      <c r="D306" s="28"/>
    </row>
    <row r="307" spans="4:4">
      <c r="D307" s="28"/>
    </row>
    <row r="308" spans="4:4">
      <c r="D308" s="28"/>
    </row>
    <row r="309" spans="4:4">
      <c r="D309" s="28"/>
    </row>
    <row r="310" spans="4:4">
      <c r="D310" s="28"/>
    </row>
    <row r="311" spans="4:4">
      <c r="D311" s="28"/>
    </row>
    <row r="312" spans="4:4">
      <c r="D312" s="28"/>
    </row>
    <row r="313" spans="4:4">
      <c r="D313" s="28"/>
    </row>
    <row r="314" spans="4:4">
      <c r="D314" s="28"/>
    </row>
    <row r="315" spans="4:4">
      <c r="D315" s="28"/>
    </row>
    <row r="316" spans="4:4">
      <c r="D316" s="28"/>
    </row>
    <row r="317" spans="4:4">
      <c r="D317" s="28"/>
    </row>
    <row r="318" spans="4:4">
      <c r="D318" s="28"/>
    </row>
    <row r="319" spans="4:4">
      <c r="D319" s="28"/>
    </row>
    <row r="320" spans="4:4">
      <c r="D320" s="28"/>
    </row>
    <row r="321" spans="4:4">
      <c r="D321" s="28"/>
    </row>
    <row r="322" spans="4:4">
      <c r="D322" s="28"/>
    </row>
    <row r="323" spans="4:4">
      <c r="D323" s="28"/>
    </row>
    <row r="324" spans="4:4">
      <c r="D324" s="28"/>
    </row>
    <row r="325" spans="4:4">
      <c r="D325" s="28"/>
    </row>
    <row r="326" spans="4:4">
      <c r="D326" s="28"/>
    </row>
    <row r="327" spans="4:4">
      <c r="D327" s="28"/>
    </row>
    <row r="328" spans="4:4">
      <c r="D328" s="28"/>
    </row>
    <row r="329" spans="4:4">
      <c r="D329" s="28"/>
    </row>
    <row r="330" spans="4:4">
      <c r="D330" s="28"/>
    </row>
    <row r="331" spans="4:4">
      <c r="D331" s="28"/>
    </row>
    <row r="332" spans="4:4">
      <c r="D332" s="28"/>
    </row>
    <row r="333" spans="4:4">
      <c r="D333" s="28"/>
    </row>
    <row r="334" spans="4:4">
      <c r="D334" s="28"/>
    </row>
    <row r="335" spans="4:4">
      <c r="D335" s="28"/>
    </row>
    <row r="336" spans="4:4">
      <c r="D336" s="28"/>
    </row>
    <row r="337" spans="4:4">
      <c r="D337" s="28"/>
    </row>
    <row r="338" spans="4:4">
      <c r="D338" s="28"/>
    </row>
    <row r="339" spans="4:4">
      <c r="D339" s="28"/>
    </row>
    <row r="340" spans="4:4">
      <c r="D340" s="28"/>
    </row>
    <row r="341" spans="4:4">
      <c r="D341" s="28"/>
    </row>
    <row r="342" spans="4:4">
      <c r="D342" s="28"/>
    </row>
    <row r="343" spans="4:4">
      <c r="D343" s="28"/>
    </row>
    <row r="344" spans="4:4">
      <c r="D344" s="28"/>
    </row>
    <row r="345" spans="4:4">
      <c r="D345" s="28"/>
    </row>
    <row r="346" spans="4:4">
      <c r="D346" s="28"/>
    </row>
    <row r="347" spans="4:4">
      <c r="D347" s="28"/>
    </row>
    <row r="348" spans="4:4">
      <c r="D348" s="28"/>
    </row>
    <row r="349" spans="4:4">
      <c r="D349" s="28"/>
    </row>
    <row r="350" spans="4:4">
      <c r="D350" s="28"/>
    </row>
    <row r="351" spans="4:4">
      <c r="D351" s="28"/>
    </row>
    <row r="352" spans="4:4">
      <c r="D352" s="28"/>
    </row>
    <row r="353" spans="4:4">
      <c r="D353" s="28"/>
    </row>
    <row r="354" spans="4:4">
      <c r="D354" s="28"/>
    </row>
    <row r="355" spans="4:4">
      <c r="D355" s="28"/>
    </row>
    <row r="356" spans="4:4">
      <c r="D356" s="28"/>
    </row>
    <row r="357" spans="4:4">
      <c r="D357" s="28"/>
    </row>
    <row r="358" spans="4:4">
      <c r="D358" s="28"/>
    </row>
    <row r="359" spans="4:4">
      <c r="D359" s="28"/>
    </row>
    <row r="360" spans="4:4">
      <c r="D360" s="28"/>
    </row>
    <row r="361" spans="4:4">
      <c r="D361" s="28"/>
    </row>
    <row r="362" spans="4:4">
      <c r="D362" s="28"/>
    </row>
    <row r="363" spans="4:4">
      <c r="D363" s="28"/>
    </row>
    <row r="364" spans="4:4">
      <c r="D364" s="28"/>
    </row>
    <row r="365" spans="4:4">
      <c r="D365" s="28"/>
    </row>
    <row r="366" spans="4:4">
      <c r="D366" s="28"/>
    </row>
    <row r="367" spans="4:4">
      <c r="D367" s="28"/>
    </row>
    <row r="368" spans="4:4">
      <c r="D368" s="28"/>
    </row>
    <row r="369" spans="4:4">
      <c r="D369" s="28"/>
    </row>
    <row r="370" spans="4:4">
      <c r="D370" s="28"/>
    </row>
    <row r="371" spans="4:4">
      <c r="D371" s="28"/>
    </row>
    <row r="372" spans="4:4">
      <c r="D372" s="28"/>
    </row>
    <row r="373" spans="4:4">
      <c r="D373" s="28"/>
    </row>
    <row r="374" spans="4:4">
      <c r="D374" s="28"/>
    </row>
    <row r="375" spans="4:4">
      <c r="D375" s="28"/>
    </row>
    <row r="376" spans="4:4">
      <c r="D376" s="28"/>
    </row>
    <row r="377" spans="4:4">
      <c r="D377" s="28"/>
    </row>
    <row r="378" spans="4:4">
      <c r="D378" s="28"/>
    </row>
    <row r="379" spans="4:4">
      <c r="D379" s="28"/>
    </row>
    <row r="380" spans="4:4">
      <c r="D380" s="28"/>
    </row>
    <row r="381" spans="4:4">
      <c r="D381" s="28"/>
    </row>
    <row r="382" spans="4:4">
      <c r="D382" s="28"/>
    </row>
    <row r="383" spans="4:4">
      <c r="D383" s="28"/>
    </row>
    <row r="384" spans="4:4">
      <c r="D384" s="28"/>
    </row>
    <row r="385" spans="4:4">
      <c r="D385" s="28"/>
    </row>
    <row r="386" spans="4:4">
      <c r="D386" s="28"/>
    </row>
    <row r="387" spans="4:4">
      <c r="D387" s="28"/>
    </row>
    <row r="388" spans="4:4">
      <c r="D388" s="28"/>
    </row>
    <row r="389" spans="4:4">
      <c r="D389" s="28"/>
    </row>
    <row r="390" spans="4:4">
      <c r="D390" s="28"/>
    </row>
    <row r="391" spans="4:4">
      <c r="D391" s="28"/>
    </row>
    <row r="392" spans="4:4">
      <c r="D392" s="28"/>
    </row>
    <row r="393" spans="4:4">
      <c r="D393" s="28"/>
    </row>
    <row r="394" spans="4:4">
      <c r="D394" s="28"/>
    </row>
    <row r="395" spans="4:4">
      <c r="D395" s="28"/>
    </row>
    <row r="396" spans="4:4">
      <c r="D396" s="28"/>
    </row>
    <row r="397" spans="4:4">
      <c r="D397" s="28"/>
    </row>
    <row r="398" spans="4:4">
      <c r="D398" s="28"/>
    </row>
    <row r="399" spans="4:4">
      <c r="D399" s="28"/>
    </row>
    <row r="400" spans="4:4">
      <c r="D400" s="28"/>
    </row>
    <row r="401" spans="4:4">
      <c r="D401" s="28"/>
    </row>
    <row r="402" spans="4:4">
      <c r="D402" s="28"/>
    </row>
    <row r="403" spans="4:4">
      <c r="D403" s="28"/>
    </row>
    <row r="404" spans="4:4">
      <c r="D404" s="28"/>
    </row>
    <row r="405" spans="4:4">
      <c r="D405" s="28"/>
    </row>
    <row r="406" spans="4:4">
      <c r="D406" s="28"/>
    </row>
    <row r="407" spans="4:4">
      <c r="D407" s="28"/>
    </row>
    <row r="408" spans="4:4">
      <c r="D408" s="28"/>
    </row>
    <row r="409" spans="4:4">
      <c r="D409" s="28"/>
    </row>
    <row r="410" spans="4:4">
      <c r="D410" s="28"/>
    </row>
    <row r="411" spans="4:4">
      <c r="D411" s="28"/>
    </row>
    <row r="412" spans="4:4">
      <c r="D412" s="28"/>
    </row>
    <row r="413" spans="4:4">
      <c r="D413" s="28"/>
    </row>
    <row r="414" spans="4:4">
      <c r="D414" s="28"/>
    </row>
    <row r="415" spans="4:4">
      <c r="D415" s="28"/>
    </row>
    <row r="416" spans="4:4">
      <c r="D416" s="28"/>
    </row>
    <row r="417" spans="4:4">
      <c r="D417" s="28"/>
    </row>
    <row r="418" spans="4:4">
      <c r="D418" s="28"/>
    </row>
    <row r="419" spans="4:4">
      <c r="D419" s="28"/>
    </row>
    <row r="420" spans="4:4">
      <c r="D420" s="28"/>
    </row>
    <row r="421" spans="4:4">
      <c r="D421" s="28"/>
    </row>
    <row r="422" spans="4:4">
      <c r="D422" s="28"/>
    </row>
    <row r="423" spans="4:4">
      <c r="D423" s="28"/>
    </row>
    <row r="424" spans="4:4">
      <c r="D424" s="28"/>
    </row>
    <row r="425" spans="4:4">
      <c r="D425" s="28"/>
    </row>
    <row r="426" spans="4:4">
      <c r="D426" s="28"/>
    </row>
    <row r="427" spans="4:4">
      <c r="D427" s="28"/>
    </row>
    <row r="428" spans="4:4">
      <c r="D428" s="28"/>
    </row>
    <row r="429" spans="4:4">
      <c r="D429" s="28"/>
    </row>
    <row r="430" spans="4:4">
      <c r="D430" s="28"/>
    </row>
    <row r="431" spans="4:4">
      <c r="D431" s="28"/>
    </row>
    <row r="432" spans="4:4">
      <c r="D432" s="28"/>
    </row>
    <row r="433" spans="4:4">
      <c r="D433" s="28"/>
    </row>
    <row r="434" spans="4:4">
      <c r="D434" s="28"/>
    </row>
    <row r="435" spans="4:4">
      <c r="D435" s="28"/>
    </row>
    <row r="436" spans="4:4">
      <c r="D436" s="28"/>
    </row>
    <row r="437" spans="4:4">
      <c r="D437" s="28"/>
    </row>
    <row r="438" spans="4:4">
      <c r="D438" s="28"/>
    </row>
    <row r="439" spans="4:4">
      <c r="D439" s="28"/>
    </row>
    <row r="440" spans="4:4">
      <c r="D440" s="28"/>
    </row>
    <row r="441" spans="4:4">
      <c r="D441" s="28"/>
    </row>
    <row r="442" spans="4:4">
      <c r="D442" s="28"/>
    </row>
    <row r="443" spans="4:4">
      <c r="D443" s="28"/>
    </row>
    <row r="444" spans="4:4">
      <c r="D444" s="28"/>
    </row>
    <row r="445" spans="4:4">
      <c r="D445" s="28"/>
    </row>
    <row r="446" spans="4:4">
      <c r="D446" s="28"/>
    </row>
    <row r="447" spans="4:4">
      <c r="D447" s="28"/>
    </row>
    <row r="448" spans="4:4">
      <c r="D448" s="28"/>
    </row>
    <row r="449" spans="4:4">
      <c r="D449" s="28"/>
    </row>
    <row r="450" spans="4:4">
      <c r="D450" s="28"/>
    </row>
    <row r="451" spans="4:4">
      <c r="D451" s="28"/>
    </row>
    <row r="452" spans="4:4">
      <c r="D452" s="28"/>
    </row>
    <row r="453" spans="4:4">
      <c r="D453" s="28"/>
    </row>
    <row r="454" spans="4:4">
      <c r="D454" s="28"/>
    </row>
    <row r="455" spans="4:4">
      <c r="D455" s="28"/>
    </row>
    <row r="456" spans="4:4">
      <c r="D456" s="28"/>
    </row>
    <row r="457" spans="4:4">
      <c r="D457" s="28"/>
    </row>
    <row r="458" spans="4:4">
      <c r="D458" s="28"/>
    </row>
    <row r="459" spans="4:4">
      <c r="D459" s="28"/>
    </row>
    <row r="460" spans="4:4">
      <c r="D460" s="28"/>
    </row>
    <row r="461" spans="4:4">
      <c r="D461" s="28"/>
    </row>
    <row r="462" spans="4:4">
      <c r="D462" s="28"/>
    </row>
    <row r="463" spans="4:4">
      <c r="D463" s="28"/>
    </row>
    <row r="464" spans="4:4">
      <c r="D464" s="28"/>
    </row>
    <row r="465" spans="4:4">
      <c r="D465" s="28"/>
    </row>
    <row r="466" spans="4:4">
      <c r="D466" s="28"/>
    </row>
    <row r="467" spans="4:4">
      <c r="D467" s="28"/>
    </row>
    <row r="468" spans="4:4">
      <c r="D468" s="28"/>
    </row>
    <row r="469" spans="4:4">
      <c r="D469" s="28"/>
    </row>
    <row r="470" spans="4:4">
      <c r="D470" s="28"/>
    </row>
    <row r="471" spans="4:4">
      <c r="D471" s="28"/>
    </row>
    <row r="472" spans="4:4">
      <c r="D472" s="28"/>
    </row>
    <row r="473" spans="4:4">
      <c r="D473" s="28"/>
    </row>
    <row r="474" spans="4:4">
      <c r="D474" s="28"/>
    </row>
    <row r="475" spans="4:4">
      <c r="D475" s="28"/>
    </row>
    <row r="476" spans="4:4">
      <c r="D476" s="28"/>
    </row>
    <row r="477" spans="4:4">
      <c r="D477" s="28"/>
    </row>
    <row r="478" spans="4:4">
      <c r="D478" s="28"/>
    </row>
    <row r="479" spans="4:4">
      <c r="D479" s="28"/>
    </row>
    <row r="480" spans="4:4">
      <c r="D480" s="28"/>
    </row>
    <row r="481" spans="4:4">
      <c r="D481" s="28"/>
    </row>
    <row r="482" spans="4:4">
      <c r="D482" s="28"/>
    </row>
    <row r="483" spans="4:4">
      <c r="D483" s="28"/>
    </row>
    <row r="484" spans="4:4">
      <c r="D484" s="28"/>
    </row>
    <row r="485" spans="4:4">
      <c r="D485" s="28"/>
    </row>
    <row r="486" spans="4:4">
      <c r="D486" s="28"/>
    </row>
    <row r="487" spans="4:4">
      <c r="D487" s="28"/>
    </row>
    <row r="488" spans="4:4">
      <c r="D488" s="28"/>
    </row>
    <row r="489" spans="4:4">
      <c r="D489" s="28"/>
    </row>
    <row r="490" spans="4:4">
      <c r="D490" s="28"/>
    </row>
    <row r="491" spans="4:4">
      <c r="D491" s="28"/>
    </row>
    <row r="492" spans="4:4">
      <c r="D492" s="28"/>
    </row>
    <row r="493" spans="4:4">
      <c r="D493" s="28"/>
    </row>
    <row r="494" spans="4:4">
      <c r="D494" s="28"/>
    </row>
    <row r="495" spans="4:4">
      <c r="D495" s="28"/>
    </row>
    <row r="496" spans="4:4">
      <c r="D496" s="28"/>
    </row>
    <row r="497" spans="4:4">
      <c r="D497" s="28"/>
    </row>
    <row r="498" spans="4:4">
      <c r="D498" s="28"/>
    </row>
    <row r="499" spans="4:4">
      <c r="D499" s="28"/>
    </row>
    <row r="500" spans="4:4">
      <c r="D500" s="28"/>
    </row>
    <row r="501" spans="4:4">
      <c r="D501" s="28"/>
    </row>
    <row r="502" spans="4:4">
      <c r="D502" s="28"/>
    </row>
    <row r="503" spans="4:4">
      <c r="D503" s="28"/>
    </row>
    <row r="504" spans="4:4">
      <c r="D504" s="28"/>
    </row>
    <row r="505" spans="4:4">
      <c r="D505" s="28"/>
    </row>
    <row r="506" spans="4:4">
      <c r="D506" s="28"/>
    </row>
    <row r="507" spans="4:4">
      <c r="D507" s="28"/>
    </row>
    <row r="508" spans="4:4">
      <c r="D508" s="28"/>
    </row>
    <row r="509" spans="4:4">
      <c r="D509" s="28"/>
    </row>
    <row r="510" spans="4:4">
      <c r="D510" s="28"/>
    </row>
    <row r="511" spans="4:4">
      <c r="D511" s="28"/>
    </row>
    <row r="512" spans="4:4">
      <c r="D512" s="28"/>
    </row>
    <row r="513" spans="4:4">
      <c r="D513" s="28"/>
    </row>
    <row r="514" spans="4:4">
      <c r="D514" s="28"/>
    </row>
    <row r="515" spans="4:4">
      <c r="D515" s="28"/>
    </row>
    <row r="516" spans="4:4">
      <c r="D516" s="28"/>
    </row>
    <row r="517" spans="4:4">
      <c r="D517" s="28"/>
    </row>
    <row r="518" spans="4:4">
      <c r="D518" s="28"/>
    </row>
    <row r="519" spans="4:4">
      <c r="D519" s="28"/>
    </row>
    <row r="520" spans="4:4">
      <c r="D520" s="28"/>
    </row>
    <row r="521" spans="4:4">
      <c r="D521" s="28"/>
    </row>
    <row r="522" spans="4:4">
      <c r="D522" s="28"/>
    </row>
    <row r="523" spans="4:4">
      <c r="D523" s="28"/>
    </row>
    <row r="524" spans="4:4">
      <c r="D524" s="28"/>
    </row>
    <row r="525" spans="4:4">
      <c r="D525" s="28"/>
    </row>
    <row r="526" spans="4:4">
      <c r="D526" s="28"/>
    </row>
    <row r="527" spans="4:4">
      <c r="D527" s="28"/>
    </row>
    <row r="528" spans="4:4">
      <c r="D528" s="28"/>
    </row>
    <row r="529" spans="4:4">
      <c r="D529" s="28"/>
    </row>
    <row r="530" spans="4:4">
      <c r="D530" s="28"/>
    </row>
    <row r="531" spans="4:4">
      <c r="D531" s="28"/>
    </row>
    <row r="532" spans="4:4">
      <c r="D532" s="28"/>
    </row>
    <row r="533" spans="4:4">
      <c r="D533" s="28"/>
    </row>
    <row r="534" spans="4:4">
      <c r="D534" s="28"/>
    </row>
    <row r="535" spans="4:4">
      <c r="D535" s="28"/>
    </row>
    <row r="536" spans="4:4">
      <c r="D536" s="28"/>
    </row>
    <row r="537" spans="4:4">
      <c r="D537" s="28"/>
    </row>
    <row r="538" spans="4:4">
      <c r="D538" s="28"/>
    </row>
    <row r="539" spans="4:4">
      <c r="D539" s="28"/>
    </row>
    <row r="540" spans="4:4">
      <c r="D540" s="28"/>
    </row>
    <row r="541" spans="4:4">
      <c r="D541" s="28"/>
    </row>
    <row r="542" spans="4:4">
      <c r="D542" s="28"/>
    </row>
    <row r="543" spans="4:4">
      <c r="D543" s="28"/>
    </row>
    <row r="544" spans="4:4">
      <c r="D544" s="28"/>
    </row>
    <row r="545" spans="4:4">
      <c r="D545" s="28"/>
    </row>
    <row r="546" spans="4:4">
      <c r="D546" s="28"/>
    </row>
    <row r="547" spans="4:4">
      <c r="D547" s="28"/>
    </row>
    <row r="548" spans="4:4">
      <c r="D548" s="28"/>
    </row>
    <row r="549" spans="4:4">
      <c r="D549" s="28"/>
    </row>
    <row r="550" spans="4:4">
      <c r="D550" s="28"/>
    </row>
    <row r="551" spans="4:4">
      <c r="D551" s="28"/>
    </row>
    <row r="552" spans="4:4">
      <c r="D552" s="28"/>
    </row>
    <row r="553" spans="4:4">
      <c r="D553" s="28"/>
    </row>
    <row r="554" spans="4:4">
      <c r="D554" s="28"/>
    </row>
    <row r="555" spans="4:4">
      <c r="D555" s="28"/>
    </row>
    <row r="556" spans="4:4">
      <c r="D556" s="28"/>
    </row>
    <row r="557" spans="4:4">
      <c r="D557" s="28"/>
    </row>
    <row r="558" spans="4:4">
      <c r="D558" s="28"/>
    </row>
    <row r="559" spans="4:4">
      <c r="D559" s="28"/>
    </row>
    <row r="560" spans="4:4">
      <c r="D560" s="28"/>
    </row>
    <row r="561" spans="4:4">
      <c r="D561" s="28"/>
    </row>
    <row r="562" spans="4:4">
      <c r="D562" s="28"/>
    </row>
    <row r="563" spans="4:4">
      <c r="D563" s="28"/>
    </row>
    <row r="564" spans="4:4">
      <c r="D564" s="28"/>
    </row>
    <row r="565" spans="4:4">
      <c r="D565" s="28"/>
    </row>
    <row r="566" spans="4:4">
      <c r="D566" s="28"/>
    </row>
    <row r="567" spans="4:4">
      <c r="D567" s="28"/>
    </row>
    <row r="568" spans="4:4">
      <c r="D568" s="28"/>
    </row>
    <row r="569" spans="4:4">
      <c r="D569" s="28"/>
    </row>
    <row r="570" spans="4:4">
      <c r="D570" s="28"/>
    </row>
    <row r="571" spans="4:4">
      <c r="D571" s="28"/>
    </row>
    <row r="572" spans="4:4">
      <c r="D572" s="28"/>
    </row>
    <row r="573" spans="4:4">
      <c r="D573" s="28"/>
    </row>
    <row r="574" spans="4:4">
      <c r="D574" s="28"/>
    </row>
    <row r="575" spans="4:4">
      <c r="D575" s="28"/>
    </row>
    <row r="576" spans="4:4">
      <c r="D576" s="28"/>
    </row>
    <row r="577" spans="4:4">
      <c r="D577" s="28"/>
    </row>
    <row r="578" spans="4:4">
      <c r="D578" s="28"/>
    </row>
    <row r="579" spans="4:4">
      <c r="D579" s="28"/>
    </row>
    <row r="580" spans="4:4">
      <c r="D580" s="28"/>
    </row>
    <row r="581" spans="4:4">
      <c r="D581" s="28"/>
    </row>
    <row r="582" spans="4:4">
      <c r="D582" s="28"/>
    </row>
    <row r="583" spans="4:4">
      <c r="D583" s="28"/>
    </row>
    <row r="584" spans="4:4">
      <c r="D584" s="28"/>
    </row>
    <row r="585" spans="4:4">
      <c r="D585" s="28"/>
    </row>
    <row r="586" spans="4:4">
      <c r="D586" s="28"/>
    </row>
    <row r="587" spans="4:4">
      <c r="D587" s="28"/>
    </row>
    <row r="588" spans="4:4">
      <c r="D588" s="28"/>
    </row>
    <row r="589" spans="4:4">
      <c r="D589" s="28"/>
    </row>
    <row r="590" spans="4:4">
      <c r="D590" s="28"/>
    </row>
    <row r="591" spans="4:4">
      <c r="D591" s="28"/>
    </row>
    <row r="592" spans="4:4">
      <c r="D592" s="28"/>
    </row>
    <row r="593" spans="4:4">
      <c r="D593" s="28"/>
    </row>
    <row r="594" spans="4:4">
      <c r="D594" s="28"/>
    </row>
    <row r="595" spans="4:4">
      <c r="D595" s="28"/>
    </row>
    <row r="596" spans="4:4">
      <c r="D596" s="28"/>
    </row>
    <row r="597" spans="4:4">
      <c r="D597" s="28"/>
    </row>
    <row r="598" spans="4:4">
      <c r="D598" s="28"/>
    </row>
    <row r="599" spans="4:4">
      <c r="D599" s="28"/>
    </row>
    <row r="600" spans="4:4">
      <c r="D600" s="28"/>
    </row>
    <row r="601" spans="4:4">
      <c r="D601" s="28"/>
    </row>
    <row r="602" spans="4:4">
      <c r="D602" s="28"/>
    </row>
    <row r="603" spans="4:4">
      <c r="D603" s="28"/>
    </row>
    <row r="604" spans="4:4">
      <c r="D604" s="28"/>
    </row>
    <row r="605" spans="4:4">
      <c r="D605" s="28"/>
    </row>
    <row r="606" spans="4:4">
      <c r="D606" s="28"/>
    </row>
    <row r="607" spans="4:4">
      <c r="D607" s="28"/>
    </row>
    <row r="608" spans="4:4">
      <c r="D608" s="28"/>
    </row>
    <row r="609" spans="4:4">
      <c r="D609" s="28"/>
    </row>
    <row r="610" spans="4:4">
      <c r="D610" s="28"/>
    </row>
    <row r="611" spans="4:4">
      <c r="D611" s="28"/>
    </row>
    <row r="612" spans="4:4">
      <c r="D612" s="28"/>
    </row>
    <row r="613" spans="4:4">
      <c r="D613" s="28"/>
    </row>
    <row r="614" spans="4:4">
      <c r="D614" s="28"/>
    </row>
    <row r="615" spans="4:4">
      <c r="D615" s="28"/>
    </row>
    <row r="616" spans="4:4">
      <c r="D616" s="28"/>
    </row>
    <row r="617" spans="4:4">
      <c r="D617" s="28"/>
    </row>
    <row r="618" spans="4:4">
      <c r="D618" s="28"/>
    </row>
    <row r="619" spans="4:4">
      <c r="D619" s="28"/>
    </row>
    <row r="620" spans="4:4">
      <c r="D620" s="28"/>
    </row>
    <row r="621" spans="4:4">
      <c r="D621" s="28"/>
    </row>
    <row r="622" spans="4:4">
      <c r="D622" s="28"/>
    </row>
    <row r="623" spans="4:4">
      <c r="D623" s="28"/>
    </row>
    <row r="624" spans="4:4">
      <c r="D624" s="28"/>
    </row>
    <row r="625" spans="4:4">
      <c r="D625" s="28"/>
    </row>
    <row r="626" spans="4:4">
      <c r="D626" s="28"/>
    </row>
    <row r="627" spans="4:4">
      <c r="D627" s="28"/>
    </row>
    <row r="628" spans="4:4">
      <c r="D628" s="28"/>
    </row>
    <row r="629" spans="4:4">
      <c r="D629" s="28"/>
    </row>
    <row r="630" spans="4:4">
      <c r="D630" s="28"/>
    </row>
    <row r="631" spans="4:4">
      <c r="D631" s="28"/>
    </row>
    <row r="632" spans="4:4">
      <c r="D632" s="28"/>
    </row>
    <row r="633" spans="4:4">
      <c r="D633" s="28"/>
    </row>
    <row r="634" spans="4:4">
      <c r="D634" s="28"/>
    </row>
    <row r="635" spans="4:4">
      <c r="D635" s="28"/>
    </row>
    <row r="636" spans="4:4">
      <c r="D636" s="28"/>
    </row>
    <row r="637" spans="4:4">
      <c r="D637" s="28"/>
    </row>
    <row r="638" spans="4:4">
      <c r="D638" s="28"/>
    </row>
    <row r="639" spans="4:4">
      <c r="D639" s="28"/>
    </row>
    <row r="640" spans="4:4">
      <c r="D640" s="28"/>
    </row>
    <row r="641" spans="4:4">
      <c r="D641" s="28"/>
    </row>
    <row r="642" spans="4:4">
      <c r="D642" s="28"/>
    </row>
    <row r="643" spans="4:4">
      <c r="D643" s="28"/>
    </row>
    <row r="644" spans="4:4">
      <c r="D644" s="28"/>
    </row>
    <row r="645" spans="4:4">
      <c r="D645" s="28"/>
    </row>
    <row r="646" spans="4:4">
      <c r="D646" s="28"/>
    </row>
    <row r="647" spans="4:4">
      <c r="D647" s="28"/>
    </row>
    <row r="648" spans="4:4">
      <c r="D648" s="28"/>
    </row>
    <row r="649" spans="4:4">
      <c r="D649" s="28"/>
    </row>
    <row r="650" spans="4:4">
      <c r="D650" s="28"/>
    </row>
    <row r="651" spans="4:4">
      <c r="D651" s="28"/>
    </row>
    <row r="652" spans="4:4">
      <c r="D652" s="28"/>
    </row>
    <row r="653" spans="4:4">
      <c r="D653" s="28"/>
    </row>
    <row r="654" spans="4:4">
      <c r="D654" s="28"/>
    </row>
    <row r="655" spans="4:4">
      <c r="D655" s="28"/>
    </row>
    <row r="656" spans="4:4">
      <c r="D656" s="28"/>
    </row>
    <row r="657" spans="4:4">
      <c r="D657" s="28"/>
    </row>
    <row r="658" spans="4:4">
      <c r="D658" s="28"/>
    </row>
    <row r="659" spans="4:4">
      <c r="D659" s="28"/>
    </row>
    <row r="660" spans="4:4">
      <c r="D660" s="28"/>
    </row>
    <row r="661" spans="4:4">
      <c r="D661" s="28"/>
    </row>
    <row r="662" spans="4:4">
      <c r="D662" s="28"/>
    </row>
    <row r="663" spans="4:4">
      <c r="D663" s="28"/>
    </row>
    <row r="664" spans="4:4">
      <c r="D664" s="28"/>
    </row>
    <row r="665" spans="4:4">
      <c r="D665" s="28"/>
    </row>
    <row r="666" spans="4:4">
      <c r="D666" s="28"/>
    </row>
    <row r="667" spans="4:4">
      <c r="D667" s="28"/>
    </row>
    <row r="668" spans="4:4">
      <c r="D668" s="28"/>
    </row>
    <row r="669" spans="4:4">
      <c r="D669" s="28"/>
    </row>
    <row r="670" spans="4:4">
      <c r="D670" s="28"/>
    </row>
    <row r="671" spans="4:4">
      <c r="D671" s="28"/>
    </row>
    <row r="672" spans="4:4">
      <c r="D672" s="28"/>
    </row>
    <row r="673" spans="4:4">
      <c r="D673" s="28"/>
    </row>
    <row r="674" spans="4:4">
      <c r="D674" s="28"/>
    </row>
    <row r="675" spans="4:4">
      <c r="D675" s="28"/>
    </row>
    <row r="676" spans="4:4">
      <c r="D676" s="28"/>
    </row>
    <row r="677" spans="4:4">
      <c r="D677" s="28"/>
    </row>
    <row r="678" spans="4:4">
      <c r="D678" s="28"/>
    </row>
    <row r="679" spans="4:4">
      <c r="D679" s="28"/>
    </row>
    <row r="680" spans="4:4">
      <c r="D680" s="28"/>
    </row>
    <row r="681" spans="4:4">
      <c r="D681" s="28"/>
    </row>
    <row r="682" spans="4:4">
      <c r="D682" s="28"/>
    </row>
    <row r="683" spans="4:4">
      <c r="D683" s="28"/>
    </row>
    <row r="684" spans="4:4">
      <c r="D684" s="28"/>
    </row>
    <row r="685" spans="4:4">
      <c r="D685" s="28"/>
    </row>
    <row r="686" spans="4:4">
      <c r="D686" s="28"/>
    </row>
    <row r="687" spans="4:4">
      <c r="D687" s="28"/>
    </row>
    <row r="688" spans="4:4">
      <c r="D688" s="28"/>
    </row>
    <row r="689" spans="4:4">
      <c r="D689" s="28"/>
    </row>
    <row r="690" spans="4:4">
      <c r="D690" s="28"/>
    </row>
    <row r="691" spans="4:4">
      <c r="D691" s="28"/>
    </row>
    <row r="692" spans="4:4">
      <c r="D692" s="28"/>
    </row>
    <row r="693" spans="4:4">
      <c r="D693" s="28"/>
    </row>
    <row r="694" spans="4:4">
      <c r="D694" s="28"/>
    </row>
    <row r="695" spans="4:4">
      <c r="D695" s="28"/>
    </row>
    <row r="696" spans="4:4">
      <c r="D696" s="28"/>
    </row>
    <row r="697" spans="4:4">
      <c r="D697" s="28"/>
    </row>
    <row r="698" spans="4:4">
      <c r="D698" s="28"/>
    </row>
    <row r="699" spans="4:4">
      <c r="D699" s="28"/>
    </row>
    <row r="700" spans="4:4">
      <c r="D700" s="28"/>
    </row>
    <row r="701" spans="4:4">
      <c r="D701" s="28"/>
    </row>
    <row r="702" spans="4:4">
      <c r="D702" s="28"/>
    </row>
    <row r="703" spans="4:4">
      <c r="D703" s="28"/>
    </row>
    <row r="704" spans="4:4">
      <c r="D704" s="28"/>
    </row>
    <row r="705" spans="4:4">
      <c r="D705" s="28"/>
    </row>
    <row r="706" spans="4:4">
      <c r="D706" s="28"/>
    </row>
    <row r="707" spans="4:4">
      <c r="D707" s="28"/>
    </row>
    <row r="708" spans="4:4">
      <c r="D708" s="28"/>
    </row>
    <row r="709" spans="4:4">
      <c r="D709" s="28"/>
    </row>
    <row r="710" spans="4:4">
      <c r="D710" s="28"/>
    </row>
    <row r="711" spans="4:4">
      <c r="D711" s="28"/>
    </row>
    <row r="712" spans="4:4">
      <c r="D712" s="28"/>
    </row>
    <row r="713" spans="4:4">
      <c r="D713" s="28"/>
    </row>
    <row r="714" spans="4:4">
      <c r="D714" s="28"/>
    </row>
    <row r="715" spans="4:4">
      <c r="D715" s="28"/>
    </row>
    <row r="716" spans="4:4">
      <c r="D716" s="28"/>
    </row>
    <row r="717" spans="4:4">
      <c r="D717" s="28"/>
    </row>
    <row r="718" spans="4:4">
      <c r="D718" s="28"/>
    </row>
    <row r="719" spans="4:4">
      <c r="D719" s="28"/>
    </row>
    <row r="720" spans="4:4">
      <c r="D720" s="28"/>
    </row>
    <row r="721" spans="4:4">
      <c r="D721" s="28"/>
    </row>
    <row r="722" spans="4:4">
      <c r="D722" s="28"/>
    </row>
    <row r="723" spans="4:4">
      <c r="D723" s="28"/>
    </row>
    <row r="724" spans="4:4">
      <c r="D724" s="28"/>
    </row>
    <row r="725" spans="4:4">
      <c r="D725" s="28"/>
    </row>
    <row r="726" spans="4:4">
      <c r="D726" s="28"/>
    </row>
    <row r="727" spans="4:4">
      <c r="D727" s="28"/>
    </row>
    <row r="728" spans="4:4">
      <c r="D728" s="28"/>
    </row>
    <row r="729" spans="4:4">
      <c r="D729" s="28"/>
    </row>
    <row r="730" spans="4:4">
      <c r="D730" s="28"/>
    </row>
    <row r="731" spans="4:4">
      <c r="D731" s="28"/>
    </row>
    <row r="732" spans="4:4">
      <c r="D732" s="28"/>
    </row>
    <row r="733" spans="4:4">
      <c r="D733" s="28"/>
    </row>
    <row r="734" spans="4:4">
      <c r="D734" s="28"/>
    </row>
    <row r="735" spans="4:4">
      <c r="D735" s="28"/>
    </row>
    <row r="736" spans="4:4">
      <c r="D736" s="28"/>
    </row>
    <row r="737" spans="4:4">
      <c r="D737" s="28"/>
    </row>
    <row r="738" spans="4:4">
      <c r="D738" s="28"/>
    </row>
    <row r="739" spans="4:4">
      <c r="D739" s="28"/>
    </row>
    <row r="740" spans="4:4">
      <c r="D740" s="28"/>
    </row>
    <row r="741" spans="4:4">
      <c r="D741" s="28"/>
    </row>
    <row r="742" spans="4:4">
      <c r="D742" s="28"/>
    </row>
    <row r="743" spans="4:4">
      <c r="D743" s="28"/>
    </row>
    <row r="744" spans="4:4">
      <c r="D744" s="28"/>
    </row>
    <row r="745" spans="4:4">
      <c r="D745" s="28"/>
    </row>
    <row r="746" spans="4:4">
      <c r="D746" s="28"/>
    </row>
    <row r="747" spans="4:4">
      <c r="D747" s="28"/>
    </row>
    <row r="748" spans="4:4">
      <c r="D748" s="28"/>
    </row>
    <row r="749" spans="4:4">
      <c r="D749" s="28"/>
    </row>
    <row r="750" spans="4:4">
      <c r="D750" s="28"/>
    </row>
    <row r="751" spans="4:4">
      <c r="D751" s="28"/>
    </row>
    <row r="752" spans="4:4">
      <c r="D752" s="28"/>
    </row>
    <row r="753" spans="4:4">
      <c r="D753" s="28"/>
    </row>
    <row r="754" spans="4:4">
      <c r="D754" s="28"/>
    </row>
    <row r="755" spans="4:4">
      <c r="D755" s="28"/>
    </row>
    <row r="756" spans="4:4">
      <c r="D756" s="28"/>
    </row>
    <row r="757" spans="4:4">
      <c r="D757" s="28"/>
    </row>
    <row r="758" spans="4:4">
      <c r="D758" s="28"/>
    </row>
    <row r="759" spans="4:4">
      <c r="D759" s="28"/>
    </row>
    <row r="760" spans="4:4">
      <c r="D760" s="28"/>
    </row>
    <row r="761" spans="4:4">
      <c r="D761" s="28"/>
    </row>
    <row r="762" spans="4:4">
      <c r="D762" s="28"/>
    </row>
    <row r="763" spans="4:4">
      <c r="D763" s="28"/>
    </row>
    <row r="764" spans="4:4">
      <c r="D764" s="28"/>
    </row>
    <row r="765" spans="4:4">
      <c r="D765" s="28"/>
    </row>
    <row r="766" spans="4:4">
      <c r="D766" s="28"/>
    </row>
    <row r="767" spans="4:4">
      <c r="D767" s="28"/>
    </row>
    <row r="768" spans="4:4">
      <c r="D768" s="28"/>
    </row>
    <row r="769" spans="4:4">
      <c r="D769" s="28"/>
    </row>
    <row r="770" spans="4:4">
      <c r="D770" s="28"/>
    </row>
    <row r="771" spans="4:4">
      <c r="D771" s="28"/>
    </row>
    <row r="772" spans="4:4">
      <c r="D772" s="28"/>
    </row>
    <row r="773" spans="4:4">
      <c r="D773" s="28"/>
    </row>
    <row r="774" spans="4:4">
      <c r="D774" s="28"/>
    </row>
    <row r="775" spans="4:4">
      <c r="D775" s="28"/>
    </row>
    <row r="776" spans="4:4">
      <c r="D776" s="28"/>
    </row>
    <row r="777" spans="4:4">
      <c r="D777" s="28"/>
    </row>
    <row r="778" spans="4:4">
      <c r="D778" s="28"/>
    </row>
    <row r="779" spans="4:4">
      <c r="D779" s="28"/>
    </row>
    <row r="780" spans="4:4">
      <c r="D780" s="28"/>
    </row>
    <row r="781" spans="4:4">
      <c r="D781" s="28"/>
    </row>
    <row r="782" spans="4:4">
      <c r="D782" s="28"/>
    </row>
    <row r="783" spans="4:4">
      <c r="D783" s="28"/>
    </row>
    <row r="784" spans="4:4">
      <c r="D784" s="28"/>
    </row>
    <row r="785" spans="4:4">
      <c r="D785" s="28"/>
    </row>
    <row r="786" spans="4:4">
      <c r="D786" s="28"/>
    </row>
    <row r="787" spans="4:4">
      <c r="D787" s="28"/>
    </row>
    <row r="788" spans="4:4">
      <c r="D788" s="28"/>
    </row>
    <row r="789" spans="4:4">
      <c r="D789" s="28"/>
    </row>
    <row r="790" spans="4:4">
      <c r="D790" s="28"/>
    </row>
    <row r="791" spans="4:4">
      <c r="D791" s="28"/>
    </row>
    <row r="792" spans="4:4">
      <c r="D792" s="28"/>
    </row>
    <row r="793" spans="4:4">
      <c r="D793" s="28"/>
    </row>
    <row r="794" spans="4:4">
      <c r="D794" s="28"/>
    </row>
    <row r="795" spans="4:4">
      <c r="D795" s="28"/>
    </row>
    <row r="796" spans="4:4">
      <c r="D796" s="28"/>
    </row>
    <row r="797" spans="4:4">
      <c r="D797" s="28"/>
    </row>
    <row r="798" spans="4:4">
      <c r="D798" s="28"/>
    </row>
    <row r="799" spans="4:4">
      <c r="D799" s="28"/>
    </row>
    <row r="800" spans="4:4">
      <c r="D800" s="28"/>
    </row>
    <row r="801" spans="4:4">
      <c r="D801" s="28"/>
    </row>
    <row r="802" spans="4:4">
      <c r="D802" s="28"/>
    </row>
    <row r="803" spans="4:4">
      <c r="D803" s="28"/>
    </row>
    <row r="804" spans="4:4">
      <c r="D804" s="28"/>
    </row>
    <row r="805" spans="4:4">
      <c r="D805" s="28"/>
    </row>
    <row r="806" spans="4:4">
      <c r="D806" s="28"/>
    </row>
    <row r="807" spans="4:4">
      <c r="D807" s="28"/>
    </row>
    <row r="808" spans="4:4">
      <c r="D808" s="28"/>
    </row>
    <row r="809" spans="4:4">
      <c r="D809" s="28"/>
    </row>
    <row r="810" spans="4:4">
      <c r="D810" s="28"/>
    </row>
    <row r="811" spans="4:4">
      <c r="D811" s="28"/>
    </row>
    <row r="812" spans="4:4">
      <c r="D812" s="28"/>
    </row>
    <row r="813" spans="4:4">
      <c r="D813" s="28"/>
    </row>
    <row r="814" spans="4:4">
      <c r="D814" s="28"/>
    </row>
    <row r="815" spans="4:4">
      <c r="D815" s="28"/>
    </row>
    <row r="816" spans="4:4">
      <c r="D816" s="28"/>
    </row>
    <row r="817" spans="4:4">
      <c r="D817" s="28"/>
    </row>
    <row r="818" spans="4:4">
      <c r="D818" s="28"/>
    </row>
    <row r="819" spans="4:4">
      <c r="D819" s="28"/>
    </row>
    <row r="820" spans="4:4">
      <c r="D820" s="28"/>
    </row>
    <row r="821" spans="4:4">
      <c r="D821" s="28"/>
    </row>
    <row r="822" spans="4:4">
      <c r="D822" s="28"/>
    </row>
    <row r="823" spans="4:4">
      <c r="D823" s="28"/>
    </row>
    <row r="824" spans="4:4">
      <c r="D824" s="28"/>
    </row>
    <row r="825" spans="4:4">
      <c r="D825" s="28"/>
    </row>
    <row r="826" spans="4:4">
      <c r="D826" s="28"/>
    </row>
    <row r="827" spans="4:4">
      <c r="D827" s="28"/>
    </row>
    <row r="828" spans="4:4">
      <c r="D828" s="28"/>
    </row>
    <row r="829" spans="4:4">
      <c r="D829" s="28"/>
    </row>
    <row r="830" spans="4:4">
      <c r="D830" s="28"/>
    </row>
    <row r="831" spans="4:4">
      <c r="D831" s="28"/>
    </row>
    <row r="832" spans="4:4">
      <c r="D832" s="28"/>
    </row>
    <row r="833" spans="4:4">
      <c r="D833" s="28"/>
    </row>
    <row r="834" spans="4:4">
      <c r="D834" s="28"/>
    </row>
    <row r="835" spans="4:4">
      <c r="D835" s="28"/>
    </row>
    <row r="836" spans="4:4">
      <c r="D836" s="28"/>
    </row>
    <row r="837" spans="4:4">
      <c r="D837" s="28"/>
    </row>
    <row r="838" spans="4:4">
      <c r="D838" s="28"/>
    </row>
    <row r="839" spans="4:4">
      <c r="D839" s="28"/>
    </row>
    <row r="840" spans="4:4">
      <c r="D840" s="28"/>
    </row>
    <row r="841" spans="4:4">
      <c r="D841" s="28"/>
    </row>
    <row r="842" spans="4:4">
      <c r="D842" s="28"/>
    </row>
    <row r="843" spans="4:4">
      <c r="D843" s="28"/>
    </row>
    <row r="844" spans="4:4">
      <c r="D844" s="28"/>
    </row>
    <row r="845" spans="4:4">
      <c r="D845" s="28"/>
    </row>
    <row r="846" spans="4:4">
      <c r="D846" s="28"/>
    </row>
    <row r="847" spans="4:4">
      <c r="D847" s="28"/>
    </row>
    <row r="848" spans="4:4">
      <c r="D848" s="28"/>
    </row>
    <row r="849" spans="4:4">
      <c r="D849" s="28"/>
    </row>
    <row r="850" spans="4:4">
      <c r="D850" s="28"/>
    </row>
    <row r="851" spans="4:4">
      <c r="D851" s="28"/>
    </row>
    <row r="852" spans="4:4">
      <c r="D852" s="28"/>
    </row>
    <row r="853" spans="4:4">
      <c r="D853" s="28"/>
    </row>
    <row r="854" spans="4:4">
      <c r="D854" s="28"/>
    </row>
    <row r="855" spans="4:4">
      <c r="D855" s="28"/>
    </row>
    <row r="856" spans="4:4">
      <c r="D856" s="28"/>
    </row>
    <row r="857" spans="4:4">
      <c r="D857" s="28"/>
    </row>
    <row r="858" spans="4:4">
      <c r="D858" s="28"/>
    </row>
    <row r="859" spans="4:4">
      <c r="D859" s="28"/>
    </row>
    <row r="860" spans="4:4">
      <c r="D860" s="28"/>
    </row>
    <row r="861" spans="4:4">
      <c r="D861" s="28"/>
    </row>
    <row r="862" spans="4:4">
      <c r="D862" s="28"/>
    </row>
    <row r="863" spans="4:4">
      <c r="D863" s="28"/>
    </row>
    <row r="864" spans="4:4">
      <c r="D864" s="28"/>
    </row>
    <row r="865" spans="4:4">
      <c r="D865" s="28"/>
    </row>
    <row r="866" spans="4:4">
      <c r="D866" s="28"/>
    </row>
    <row r="867" spans="4:4">
      <c r="D867" s="28"/>
    </row>
    <row r="868" spans="4:4">
      <c r="D868" s="28"/>
    </row>
    <row r="869" spans="4:4">
      <c r="D869" s="28"/>
    </row>
    <row r="870" spans="4:4">
      <c r="D870" s="28"/>
    </row>
    <row r="871" spans="4:4">
      <c r="D871" s="28"/>
    </row>
    <row r="872" spans="4:4">
      <c r="D872" s="28"/>
    </row>
    <row r="873" spans="4:4">
      <c r="D873" s="28"/>
    </row>
    <row r="874" spans="4:4">
      <c r="D874" s="28"/>
    </row>
    <row r="875" spans="4:4">
      <c r="D875" s="28"/>
    </row>
    <row r="876" spans="4:4">
      <c r="D876" s="28"/>
    </row>
    <row r="877" spans="4:4">
      <c r="D877" s="28"/>
    </row>
    <row r="878" spans="4:4">
      <c r="D878" s="28"/>
    </row>
    <row r="879" spans="4:4">
      <c r="D879" s="28"/>
    </row>
    <row r="880" spans="4:4">
      <c r="D880" s="28"/>
    </row>
    <row r="881" spans="4:4">
      <c r="D881" s="28"/>
    </row>
    <row r="882" spans="4:4">
      <c r="D882" s="28"/>
    </row>
    <row r="883" spans="4:4">
      <c r="D883" s="28"/>
    </row>
    <row r="884" spans="4:4">
      <c r="D884" s="28"/>
    </row>
    <row r="885" spans="4:4">
      <c r="D885" s="28"/>
    </row>
    <row r="886" spans="4:4">
      <c r="D886" s="28"/>
    </row>
    <row r="887" spans="4:4">
      <c r="D887" s="28"/>
    </row>
    <row r="888" spans="4:4">
      <c r="D888" s="28"/>
    </row>
    <row r="889" spans="4:4">
      <c r="D889" s="28"/>
    </row>
    <row r="890" spans="4:4">
      <c r="D890" s="28"/>
    </row>
    <row r="891" spans="4:4">
      <c r="D891" s="28"/>
    </row>
    <row r="892" spans="4:4">
      <c r="D892" s="28"/>
    </row>
    <row r="893" spans="4:4">
      <c r="D893" s="28"/>
    </row>
    <row r="894" spans="4:4">
      <c r="D894" s="28"/>
    </row>
    <row r="895" spans="4:4">
      <c r="D895" s="28"/>
    </row>
    <row r="896" spans="4:4">
      <c r="D896" s="28"/>
    </row>
    <row r="897" spans="4:4">
      <c r="D897" s="28"/>
    </row>
    <row r="898" spans="4:4">
      <c r="D898" s="28"/>
    </row>
    <row r="899" spans="4:4">
      <c r="D899" s="28"/>
    </row>
    <row r="900" spans="4:4">
      <c r="D900" s="28"/>
    </row>
    <row r="901" spans="4:4">
      <c r="D901" s="28"/>
    </row>
    <row r="902" spans="4:4">
      <c r="D902" s="28"/>
    </row>
    <row r="903" spans="4:4">
      <c r="D903" s="28"/>
    </row>
    <row r="904" spans="4:4">
      <c r="D904" s="28"/>
    </row>
    <row r="905" spans="4:4">
      <c r="D905" s="28"/>
    </row>
    <row r="906" spans="4:4">
      <c r="D906" s="28"/>
    </row>
    <row r="907" spans="4:4">
      <c r="D907" s="28"/>
    </row>
    <row r="908" spans="4:4">
      <c r="D908" s="28"/>
    </row>
    <row r="909" spans="4:4">
      <c r="D909" s="28"/>
    </row>
    <row r="910" spans="4:4">
      <c r="D910" s="28"/>
    </row>
    <row r="911" spans="4:4">
      <c r="D911" s="28"/>
    </row>
    <row r="912" spans="4:4">
      <c r="D912" s="28"/>
    </row>
    <row r="913" spans="4:4">
      <c r="D913" s="28"/>
    </row>
    <row r="914" spans="4:4">
      <c r="D914" s="28"/>
    </row>
    <row r="915" spans="4:4">
      <c r="D915" s="28"/>
    </row>
    <row r="916" spans="4:4">
      <c r="D916" s="28"/>
    </row>
    <row r="917" spans="4:4">
      <c r="D917" s="28"/>
    </row>
    <row r="918" spans="4:4">
      <c r="D918" s="28"/>
    </row>
    <row r="919" spans="4:4">
      <c r="D919" s="28"/>
    </row>
    <row r="920" spans="4:4">
      <c r="D920" s="28"/>
    </row>
    <row r="921" spans="4:4">
      <c r="D921" s="28"/>
    </row>
    <row r="922" spans="4:4">
      <c r="D922" s="28"/>
    </row>
    <row r="923" spans="4:4">
      <c r="D923" s="28"/>
    </row>
    <row r="924" spans="4:4">
      <c r="D924" s="28"/>
    </row>
    <row r="925" spans="4:4">
      <c r="D925" s="28"/>
    </row>
    <row r="926" spans="4:4">
      <c r="D926" s="28"/>
    </row>
    <row r="927" spans="4:4">
      <c r="D927" s="28"/>
    </row>
    <row r="928" spans="4:4">
      <c r="D928" s="28"/>
    </row>
    <row r="929" spans="4:4">
      <c r="D929" s="28"/>
    </row>
    <row r="930" spans="4:4">
      <c r="D930" s="28"/>
    </row>
    <row r="931" spans="4:4">
      <c r="D931" s="28"/>
    </row>
    <row r="932" spans="4:4">
      <c r="D932" s="28"/>
    </row>
    <row r="933" spans="4:4">
      <c r="D933" s="28"/>
    </row>
    <row r="934" spans="4:4">
      <c r="D934" s="28"/>
    </row>
    <row r="935" spans="4:4">
      <c r="D935" s="28"/>
    </row>
    <row r="936" spans="4:4">
      <c r="D936" s="28"/>
    </row>
    <row r="937" spans="4:4">
      <c r="D937" s="28"/>
    </row>
    <row r="938" spans="4:4">
      <c r="D938" s="28"/>
    </row>
    <row r="939" spans="4:4">
      <c r="D939" s="28"/>
    </row>
    <row r="940" spans="4:4">
      <c r="D940" s="28"/>
    </row>
    <row r="941" spans="4:4">
      <c r="D941" s="28"/>
    </row>
    <row r="942" spans="4:4">
      <c r="D942" s="28"/>
    </row>
    <row r="943" spans="4:4">
      <c r="D943" s="28"/>
    </row>
    <row r="944" spans="4:4">
      <c r="D944" s="28"/>
    </row>
    <row r="945" spans="4:4">
      <c r="D945" s="28"/>
    </row>
    <row r="946" spans="4:4">
      <c r="D946" s="28"/>
    </row>
    <row r="947" spans="4:4">
      <c r="D947" s="28"/>
    </row>
    <row r="948" spans="4:4">
      <c r="D948" s="28"/>
    </row>
    <row r="949" spans="4:4">
      <c r="D949" s="28"/>
    </row>
    <row r="950" spans="4:4">
      <c r="D950" s="28"/>
    </row>
    <row r="951" spans="4:4">
      <c r="D951" s="28"/>
    </row>
    <row r="952" spans="4:4">
      <c r="D952" s="28"/>
    </row>
    <row r="953" spans="4:4">
      <c r="D953" s="28"/>
    </row>
    <row r="954" spans="4:4">
      <c r="D954" s="28"/>
    </row>
    <row r="955" spans="4:4">
      <c r="D955" s="28"/>
    </row>
    <row r="956" spans="4:4">
      <c r="D956" s="28"/>
    </row>
    <row r="957" spans="4:4">
      <c r="D957" s="28"/>
    </row>
    <row r="958" spans="4:4">
      <c r="D958" s="28"/>
    </row>
    <row r="959" spans="4:4">
      <c r="D959" s="28"/>
    </row>
    <row r="960" spans="4:4">
      <c r="D960" s="28"/>
    </row>
    <row r="961" spans="4:4">
      <c r="D961" s="28"/>
    </row>
    <row r="962" spans="4:4">
      <c r="D962" s="28"/>
    </row>
    <row r="963" spans="4:4">
      <c r="D963" s="28"/>
    </row>
    <row r="964" spans="4:4">
      <c r="D964" s="28"/>
    </row>
    <row r="965" spans="4:4">
      <c r="D965" s="28"/>
    </row>
    <row r="966" spans="4:4">
      <c r="D966" s="28"/>
    </row>
    <row r="967" spans="4:4">
      <c r="D967" s="28"/>
    </row>
    <row r="968" spans="4:4">
      <c r="D968" s="28"/>
    </row>
    <row r="969" spans="4:4">
      <c r="D969" s="28"/>
    </row>
    <row r="970" spans="4:4">
      <c r="D970" s="28"/>
    </row>
    <row r="971" spans="4:4">
      <c r="D971" s="28"/>
    </row>
    <row r="972" spans="4:4">
      <c r="D972" s="28"/>
    </row>
    <row r="973" spans="4:4">
      <c r="D973" s="28"/>
    </row>
    <row r="974" spans="4:4">
      <c r="D974" s="28"/>
    </row>
    <row r="975" spans="4:4">
      <c r="D975" s="28"/>
    </row>
    <row r="976" spans="4:4">
      <c r="D976" s="28"/>
    </row>
    <row r="977" spans="4:4">
      <c r="D977" s="28"/>
    </row>
    <row r="978" spans="4:4">
      <c r="D978" s="28"/>
    </row>
    <row r="979" spans="4:4">
      <c r="D979" s="28"/>
    </row>
    <row r="980" spans="4:4">
      <c r="D980" s="28"/>
    </row>
    <row r="981" spans="4:4">
      <c r="D981" s="28"/>
    </row>
    <row r="982" spans="4:4">
      <c r="D982" s="28"/>
    </row>
    <row r="983" spans="4:4">
      <c r="D983" s="28"/>
    </row>
    <row r="984" spans="4:4">
      <c r="D984" s="28"/>
    </row>
    <row r="985" spans="4:4">
      <c r="D985" s="28"/>
    </row>
    <row r="986" spans="4:4">
      <c r="D986" s="28"/>
    </row>
    <row r="987" spans="4:4">
      <c r="D987" s="28"/>
    </row>
    <row r="988" spans="4:4">
      <c r="D988" s="28"/>
    </row>
    <row r="989" spans="4:4">
      <c r="D989" s="28"/>
    </row>
    <row r="990" spans="4:4">
      <c r="D990" s="28"/>
    </row>
    <row r="991" spans="4:4">
      <c r="D991" s="28"/>
    </row>
    <row r="992" spans="4:4">
      <c r="D992" s="28"/>
    </row>
    <row r="993" spans="4:4">
      <c r="D993" s="28"/>
    </row>
    <row r="994" spans="4:4">
      <c r="D994" s="28"/>
    </row>
    <row r="995" spans="4:4">
      <c r="D995" s="28"/>
    </row>
    <row r="996" spans="4:4">
      <c r="D996" s="28"/>
    </row>
    <row r="997" spans="4:4">
      <c r="D997" s="28"/>
    </row>
    <row r="998" spans="4:4">
      <c r="D998" s="28"/>
    </row>
    <row r="999" spans="4:4">
      <c r="D999" s="28"/>
    </row>
    <row r="1000" spans="4:4">
      <c r="D1000" s="28"/>
    </row>
    <row r="1001" spans="4:4">
      <c r="D1001" s="28"/>
    </row>
    <row r="1002" spans="4:4">
      <c r="D1002" s="28"/>
    </row>
    <row r="1003" spans="4:4">
      <c r="D1003" s="28"/>
    </row>
    <row r="1004" spans="4:4">
      <c r="D1004" s="28"/>
    </row>
    <row r="1005" spans="4:4">
      <c r="D1005" s="28"/>
    </row>
    <row r="1006" spans="4:4">
      <c r="D1006" s="28"/>
    </row>
    <row r="1007" spans="4:4">
      <c r="D1007" s="28"/>
    </row>
    <row r="1008" spans="4:4">
      <c r="D1008" s="28"/>
    </row>
    <row r="1009" spans="4:4">
      <c r="D1009" s="28"/>
    </row>
    <row r="1010" spans="4:4">
      <c r="D1010" s="28"/>
    </row>
    <row r="1011" spans="4:4">
      <c r="D1011" s="28"/>
    </row>
    <row r="1012" spans="4:4">
      <c r="D1012" s="28"/>
    </row>
    <row r="1013" spans="4:4">
      <c r="D1013" s="28"/>
    </row>
    <row r="1014" spans="4:4">
      <c r="D1014" s="28"/>
    </row>
    <row r="1015" spans="4:4">
      <c r="D1015" s="28"/>
    </row>
    <row r="1016" spans="4:4">
      <c r="D1016" s="28"/>
    </row>
    <row r="1017" spans="4:4">
      <c r="D1017" s="28"/>
    </row>
    <row r="1018" spans="4:4">
      <c r="D1018" s="28"/>
    </row>
    <row r="1019" spans="4:4">
      <c r="D1019" s="28"/>
    </row>
    <row r="1020" spans="4:4">
      <c r="D1020" s="28"/>
    </row>
    <row r="1021" spans="4:4">
      <c r="D1021" s="28"/>
    </row>
    <row r="1022" spans="4:4">
      <c r="D1022" s="28"/>
    </row>
    <row r="1023" spans="4:4">
      <c r="D1023" s="28"/>
    </row>
    <row r="1024" spans="4:4">
      <c r="D1024" s="28"/>
    </row>
    <row r="1025" spans="4:4">
      <c r="D1025" s="28"/>
    </row>
    <row r="1026" spans="4:4">
      <c r="D1026" s="28"/>
    </row>
    <row r="1027" spans="4:4">
      <c r="D1027" s="28"/>
    </row>
    <row r="1028" spans="4:4">
      <c r="D1028" s="28"/>
    </row>
    <row r="1029" spans="4:4">
      <c r="D1029" s="28"/>
    </row>
    <row r="1030" spans="4:4">
      <c r="D1030" s="28"/>
    </row>
    <row r="1031" spans="4:4">
      <c r="D1031" s="28"/>
    </row>
    <row r="1032" spans="4:4">
      <c r="D1032" s="28"/>
    </row>
    <row r="1033" spans="4:4">
      <c r="D1033" s="28"/>
    </row>
    <row r="1034" spans="4:4">
      <c r="D1034" s="28"/>
    </row>
    <row r="1035" spans="4:4">
      <c r="D1035" s="28"/>
    </row>
    <row r="1036" spans="4:4">
      <c r="D1036" s="28"/>
    </row>
    <row r="1037" spans="4:4">
      <c r="D1037" s="28"/>
    </row>
    <row r="1038" spans="4:4">
      <c r="D1038" s="28"/>
    </row>
    <row r="1039" spans="4:4">
      <c r="D1039" s="28"/>
    </row>
    <row r="1040" spans="4:4">
      <c r="D1040" s="28"/>
    </row>
    <row r="1041" spans="4:4">
      <c r="D1041" s="28"/>
    </row>
    <row r="1042" spans="4:4">
      <c r="D1042" s="28"/>
    </row>
    <row r="1043" spans="4:4">
      <c r="D1043" s="28"/>
    </row>
    <row r="1044" spans="4:4">
      <c r="D1044" s="28"/>
    </row>
    <row r="1045" spans="4:4">
      <c r="D1045" s="28"/>
    </row>
    <row r="1046" spans="4:4">
      <c r="D1046" s="28"/>
    </row>
    <row r="1047" spans="4:4">
      <c r="D1047" s="28"/>
    </row>
    <row r="1048" spans="4:4">
      <c r="D1048" s="28"/>
    </row>
    <row r="1049" spans="4:4">
      <c r="D1049" s="28"/>
    </row>
    <row r="1050" spans="4:4">
      <c r="D1050" s="28"/>
    </row>
    <row r="1051" spans="4:4">
      <c r="D1051" s="28"/>
    </row>
    <row r="1052" spans="4:4">
      <c r="D1052" s="28"/>
    </row>
    <row r="1053" spans="4:4">
      <c r="D1053" s="28"/>
    </row>
    <row r="1054" spans="4:4">
      <c r="D1054" s="28"/>
    </row>
    <row r="1055" spans="4:4">
      <c r="D1055" s="28"/>
    </row>
    <row r="1056" spans="4:4">
      <c r="D1056" s="28"/>
    </row>
    <row r="1057" spans="4:4">
      <c r="D1057" s="28"/>
    </row>
    <row r="1058" spans="4:4">
      <c r="D1058" s="28"/>
    </row>
    <row r="1059" spans="4:4">
      <c r="D1059" s="28"/>
    </row>
    <row r="1060" spans="4:4">
      <c r="D1060" s="28"/>
    </row>
    <row r="1061" spans="4:4">
      <c r="D1061" s="28"/>
    </row>
    <row r="1062" spans="4:4">
      <c r="D1062" s="28"/>
    </row>
    <row r="1063" spans="4:4">
      <c r="D1063" s="28"/>
    </row>
    <row r="1064" spans="4:4">
      <c r="D1064" s="28"/>
    </row>
    <row r="1065" spans="4:4">
      <c r="D1065" s="28"/>
    </row>
    <row r="1066" spans="4:4">
      <c r="D1066" s="28"/>
    </row>
    <row r="1067" spans="4:4">
      <c r="D1067" s="28"/>
    </row>
    <row r="1068" spans="4:4">
      <c r="D1068" s="28"/>
    </row>
    <row r="1069" spans="4:4">
      <c r="D1069" s="28"/>
    </row>
    <row r="1070" spans="4:4">
      <c r="D1070" s="28"/>
    </row>
    <row r="1071" spans="4:4">
      <c r="D1071" s="28"/>
    </row>
    <row r="1072" spans="4:4">
      <c r="D1072" s="28"/>
    </row>
    <row r="1073" spans="4:4">
      <c r="D1073" s="28"/>
    </row>
    <row r="1074" spans="4:4">
      <c r="D1074" s="28"/>
    </row>
    <row r="1075" spans="4:4">
      <c r="D1075" s="28"/>
    </row>
    <row r="1076" spans="4:4">
      <c r="D1076" s="28"/>
    </row>
    <row r="1077" spans="4:4">
      <c r="D1077" s="28"/>
    </row>
    <row r="1078" spans="4:4">
      <c r="D1078" s="28"/>
    </row>
    <row r="1079" spans="4:4">
      <c r="D1079" s="28"/>
    </row>
    <row r="1080" spans="4:4">
      <c r="D1080" s="28"/>
    </row>
    <row r="1081" spans="4:4">
      <c r="D1081" s="28"/>
    </row>
    <row r="1082" spans="4:4">
      <c r="D1082" s="28"/>
    </row>
    <row r="1083" spans="4:4">
      <c r="D1083" s="28"/>
    </row>
    <row r="1084" spans="4:4">
      <c r="D1084" s="28"/>
    </row>
    <row r="1085" spans="4:4">
      <c r="D1085" s="28"/>
    </row>
    <row r="1086" spans="4:4">
      <c r="D1086" s="28"/>
    </row>
    <row r="1087" spans="4:4">
      <c r="D1087" s="28"/>
    </row>
    <row r="1088" spans="4:4">
      <c r="D1088" s="28"/>
    </row>
    <row r="1089" spans="4:4">
      <c r="D1089" s="28"/>
    </row>
    <row r="1090" spans="4:4">
      <c r="D1090" s="28"/>
    </row>
    <row r="1091" spans="4:4">
      <c r="D1091" s="28"/>
    </row>
    <row r="1092" spans="4:4">
      <c r="D1092" s="28"/>
    </row>
    <row r="1093" spans="4:4">
      <c r="D1093" s="28"/>
    </row>
    <row r="1094" spans="4:4">
      <c r="D1094" s="28"/>
    </row>
    <row r="1095" spans="4:4">
      <c r="D1095" s="28"/>
    </row>
    <row r="1096" spans="4:4">
      <c r="D1096" s="28"/>
    </row>
    <row r="1097" spans="4:4">
      <c r="D1097" s="28"/>
    </row>
    <row r="1098" spans="4:4">
      <c r="D1098" s="28"/>
    </row>
    <row r="1099" spans="4:4">
      <c r="D1099" s="28"/>
    </row>
    <row r="1100" spans="4:4">
      <c r="D1100" s="28"/>
    </row>
    <row r="1101" spans="4:4">
      <c r="D1101" s="28"/>
    </row>
    <row r="1102" spans="4:4">
      <c r="D1102" s="28"/>
    </row>
    <row r="1103" spans="4:4">
      <c r="D1103" s="28"/>
    </row>
    <row r="1104" spans="4:4">
      <c r="D1104" s="28"/>
    </row>
    <row r="1105" spans="4:4">
      <c r="D1105" s="28"/>
    </row>
    <row r="1106" spans="4:4">
      <c r="D1106" s="28"/>
    </row>
    <row r="1107" spans="4:4">
      <c r="D1107" s="28"/>
    </row>
    <row r="1108" spans="4:4">
      <c r="D1108" s="28"/>
    </row>
    <row r="1109" spans="4:4">
      <c r="D1109" s="28"/>
    </row>
    <row r="1110" spans="4:4">
      <c r="D1110" s="28"/>
    </row>
    <row r="1111" spans="4:4">
      <c r="D1111" s="28"/>
    </row>
    <row r="1112" spans="4:4">
      <c r="D1112" s="28"/>
    </row>
    <row r="1113" spans="4:4">
      <c r="D1113" s="28"/>
    </row>
    <row r="1114" spans="4:4">
      <c r="D1114" s="28"/>
    </row>
    <row r="1115" spans="4:4">
      <c r="D1115" s="28"/>
    </row>
    <row r="1116" spans="4:4">
      <c r="D1116" s="28"/>
    </row>
    <row r="1117" spans="4:4">
      <c r="D1117" s="28"/>
    </row>
    <row r="1118" spans="4:4">
      <c r="D1118" s="28"/>
    </row>
    <row r="1119" spans="4:4">
      <c r="D1119" s="28"/>
    </row>
    <row r="1120" spans="4:4">
      <c r="D1120" s="28"/>
    </row>
    <row r="1121" spans="4:4">
      <c r="D1121" s="28"/>
    </row>
    <row r="1122" spans="4:4">
      <c r="D1122" s="28"/>
    </row>
    <row r="1123" spans="4:4">
      <c r="D1123" s="28"/>
    </row>
    <row r="1124" spans="4:4">
      <c r="D1124" s="28"/>
    </row>
    <row r="1125" spans="4:4">
      <c r="D1125" s="28"/>
    </row>
    <row r="1126" spans="4:4">
      <c r="D1126" s="28"/>
    </row>
    <row r="1127" spans="4:4">
      <c r="D1127" s="28"/>
    </row>
    <row r="1128" spans="4:4">
      <c r="D1128" s="28"/>
    </row>
    <row r="1129" spans="4:4">
      <c r="D1129" s="28"/>
    </row>
    <row r="1130" spans="4:4">
      <c r="D1130" s="28"/>
    </row>
    <row r="1131" spans="4:4">
      <c r="D1131" s="28"/>
    </row>
    <row r="1132" spans="4:4">
      <c r="D1132" s="28"/>
    </row>
    <row r="1133" spans="4:4">
      <c r="D1133" s="28"/>
    </row>
    <row r="1134" spans="4:4">
      <c r="D1134" s="28"/>
    </row>
    <row r="1135" spans="4:4">
      <c r="D1135" s="28"/>
    </row>
    <row r="1136" spans="4:4">
      <c r="D1136" s="28"/>
    </row>
    <row r="1137" spans="4:4">
      <c r="D1137" s="28"/>
    </row>
    <row r="1138" spans="4:4">
      <c r="D1138" s="28"/>
    </row>
    <row r="1139" spans="4:4">
      <c r="D1139" s="28"/>
    </row>
    <row r="1140" spans="4:4">
      <c r="D1140" s="28"/>
    </row>
    <row r="1141" spans="4:4">
      <c r="D1141" s="28"/>
    </row>
    <row r="1142" spans="4:4">
      <c r="D1142" s="28"/>
    </row>
    <row r="1143" spans="4:4">
      <c r="D1143" s="28"/>
    </row>
    <row r="1144" spans="4:4">
      <c r="D1144" s="28"/>
    </row>
    <row r="1145" spans="4:4">
      <c r="D1145" s="28"/>
    </row>
    <row r="1146" spans="4:4">
      <c r="D1146" s="28"/>
    </row>
    <row r="1147" spans="4:4">
      <c r="D1147" s="28"/>
    </row>
    <row r="1148" spans="4:4">
      <c r="D1148" s="28"/>
    </row>
    <row r="1149" spans="4:4">
      <c r="D1149" s="28"/>
    </row>
    <row r="1150" spans="4:4">
      <c r="D1150" s="28"/>
    </row>
    <row r="1151" spans="4:4">
      <c r="D1151" s="28"/>
    </row>
    <row r="1152" spans="4:4">
      <c r="D1152" s="28"/>
    </row>
    <row r="1153" spans="4:4">
      <c r="D1153" s="28"/>
    </row>
    <row r="1154" spans="4:4">
      <c r="D1154" s="28"/>
    </row>
    <row r="1155" spans="4:4">
      <c r="D1155" s="28"/>
    </row>
    <row r="1156" spans="4:4">
      <c r="D1156" s="28"/>
    </row>
    <row r="1157" spans="4:4">
      <c r="D1157" s="28"/>
    </row>
    <row r="1158" spans="4:4">
      <c r="D1158" s="28"/>
    </row>
    <row r="1159" spans="4:4">
      <c r="D1159" s="28"/>
    </row>
    <row r="1160" spans="4:4">
      <c r="D1160" s="28"/>
    </row>
    <row r="1161" spans="4:4">
      <c r="D1161" s="28"/>
    </row>
    <row r="1162" spans="4:4">
      <c r="D1162" s="28"/>
    </row>
    <row r="1163" spans="4:4">
      <c r="D1163" s="28"/>
    </row>
    <row r="1164" spans="4:4">
      <c r="D1164" s="28"/>
    </row>
    <row r="1165" spans="4:4">
      <c r="D1165" s="28"/>
    </row>
    <row r="1166" spans="4:4">
      <c r="D1166" s="28"/>
    </row>
    <row r="1167" spans="4:4">
      <c r="D1167" s="28"/>
    </row>
    <row r="1168" spans="4:4">
      <c r="D1168" s="28"/>
    </row>
    <row r="1169" spans="4:4">
      <c r="D1169" s="28"/>
    </row>
    <row r="1170" spans="4:4">
      <c r="D1170" s="28"/>
    </row>
    <row r="1171" spans="4:4">
      <c r="D1171" s="28"/>
    </row>
    <row r="1172" spans="4:4">
      <c r="D1172" s="28"/>
    </row>
    <row r="1173" spans="4:4">
      <c r="D1173" s="28"/>
    </row>
    <row r="1174" spans="4:4">
      <c r="D1174" s="28"/>
    </row>
    <row r="1175" spans="4:4">
      <c r="D1175" s="28"/>
    </row>
    <row r="1176" spans="4:4">
      <c r="D1176" s="28"/>
    </row>
    <row r="1177" spans="4:4">
      <c r="D1177" s="28"/>
    </row>
    <row r="1178" spans="4:4">
      <c r="D1178" s="28"/>
    </row>
    <row r="1179" spans="4:4">
      <c r="D1179" s="28"/>
    </row>
    <row r="1180" spans="4:4">
      <c r="D1180" s="28"/>
    </row>
    <row r="1181" spans="4:4">
      <c r="D1181" s="28"/>
    </row>
    <row r="1182" spans="4:4">
      <c r="D1182" s="28"/>
    </row>
    <row r="1183" spans="4:4">
      <c r="D1183" s="28"/>
    </row>
    <row r="1184" spans="4:4">
      <c r="D1184" s="28"/>
    </row>
    <row r="1185" spans="4:4">
      <c r="D1185" s="28"/>
    </row>
    <row r="1186" spans="4:4">
      <c r="D1186" s="28"/>
    </row>
    <row r="1187" spans="4:4">
      <c r="D1187" s="28"/>
    </row>
    <row r="1188" spans="4:4">
      <c r="D1188" s="28"/>
    </row>
    <row r="1189" spans="4:4">
      <c r="D1189" s="28"/>
    </row>
    <row r="1190" spans="4:4">
      <c r="D1190" s="28"/>
    </row>
    <row r="1191" spans="4:4">
      <c r="D1191" s="28"/>
    </row>
    <row r="1192" spans="4:4">
      <c r="D1192" s="28"/>
    </row>
    <row r="1193" spans="4:4">
      <c r="D1193" s="28"/>
    </row>
    <row r="1194" spans="4:4">
      <c r="D1194" s="28"/>
    </row>
    <row r="1195" spans="4:4">
      <c r="D1195" s="28"/>
    </row>
    <row r="1196" spans="4:4">
      <c r="D1196" s="28"/>
    </row>
    <row r="1197" spans="4:4">
      <c r="D1197" s="28"/>
    </row>
    <row r="1198" spans="4:4">
      <c r="D1198" s="28"/>
    </row>
    <row r="1199" spans="4:4">
      <c r="D1199" s="28"/>
    </row>
    <row r="1200" spans="4:4">
      <c r="D1200" s="28"/>
    </row>
    <row r="1201" spans="4:4">
      <c r="D1201" s="28"/>
    </row>
    <row r="1202" spans="4:4">
      <c r="D1202" s="28"/>
    </row>
    <row r="1203" spans="4:4">
      <c r="D1203" s="28"/>
    </row>
    <row r="1204" spans="4:4">
      <c r="D1204" s="28"/>
    </row>
    <row r="1205" spans="4:4">
      <c r="D1205" s="28"/>
    </row>
    <row r="1206" spans="4:4">
      <c r="D1206" s="28"/>
    </row>
    <row r="1207" spans="4:4">
      <c r="D1207" s="28"/>
    </row>
    <row r="1208" spans="4:4">
      <c r="D1208" s="28"/>
    </row>
    <row r="1209" spans="4:4">
      <c r="D1209" s="28"/>
    </row>
    <row r="1210" spans="4:4">
      <c r="D1210" s="28"/>
    </row>
    <row r="1211" spans="4:4">
      <c r="D1211" s="28"/>
    </row>
    <row r="1212" spans="4:4">
      <c r="D1212" s="28"/>
    </row>
    <row r="1213" spans="4:4">
      <c r="D1213" s="28"/>
    </row>
    <row r="1214" spans="4:4">
      <c r="D1214" s="28"/>
    </row>
    <row r="1215" spans="4:4">
      <c r="D1215" s="28"/>
    </row>
    <row r="1216" spans="4:4">
      <c r="D1216" s="28"/>
    </row>
    <row r="1217" spans="4:4">
      <c r="D1217" s="28"/>
    </row>
    <row r="1218" spans="4:4">
      <c r="D1218" s="28"/>
    </row>
    <row r="1219" spans="4:4">
      <c r="D1219" s="28"/>
    </row>
    <row r="1220" spans="4:4">
      <c r="D1220" s="28"/>
    </row>
    <row r="1221" spans="4:4">
      <c r="D1221" s="28"/>
    </row>
    <row r="1222" spans="4:4">
      <c r="D1222" s="28"/>
    </row>
    <row r="1223" spans="4:4">
      <c r="D1223" s="28"/>
    </row>
    <row r="1224" spans="4:4">
      <c r="D1224" s="28"/>
    </row>
    <row r="1225" spans="4:4">
      <c r="D1225" s="28"/>
    </row>
    <row r="1226" spans="4:4">
      <c r="D1226" s="28"/>
    </row>
    <row r="1227" spans="4:4">
      <c r="D1227" s="28"/>
    </row>
    <row r="1228" spans="4:4">
      <c r="D1228" s="28"/>
    </row>
    <row r="1229" spans="4:4">
      <c r="D1229" s="28"/>
    </row>
    <row r="1230" spans="4:4">
      <c r="D1230" s="28"/>
    </row>
    <row r="1231" spans="4:4">
      <c r="D1231" s="28"/>
    </row>
    <row r="1232" spans="4:4">
      <c r="D1232" s="28"/>
    </row>
    <row r="1233" spans="4:4">
      <c r="D1233" s="28"/>
    </row>
    <row r="1234" spans="4:4">
      <c r="D1234" s="28"/>
    </row>
    <row r="1235" spans="4:4">
      <c r="D1235" s="28"/>
    </row>
    <row r="1236" spans="4:4">
      <c r="D1236" s="28"/>
    </row>
    <row r="1237" spans="4:4">
      <c r="D1237" s="28"/>
    </row>
    <row r="1238" spans="4:4">
      <c r="D1238" s="28"/>
    </row>
    <row r="1239" spans="4:4">
      <c r="D1239" s="28"/>
    </row>
    <row r="1240" spans="4:4">
      <c r="D1240" s="28"/>
    </row>
    <row r="1241" spans="4:4">
      <c r="D1241" s="28"/>
    </row>
    <row r="1242" spans="4:4">
      <c r="D1242" s="28"/>
    </row>
    <row r="1243" spans="4:4">
      <c r="D1243" s="28"/>
    </row>
    <row r="1244" spans="4:4">
      <c r="D1244" s="28"/>
    </row>
    <row r="1245" spans="4:4">
      <c r="D1245" s="28"/>
    </row>
    <row r="1246" spans="4:4">
      <c r="D1246" s="28"/>
    </row>
    <row r="1247" spans="4:4">
      <c r="D1247" s="28"/>
    </row>
    <row r="1248" spans="4:4">
      <c r="D1248" s="28"/>
    </row>
    <row r="1249" spans="4:4">
      <c r="D1249" s="28"/>
    </row>
    <row r="1250" spans="4:4">
      <c r="D1250" s="28"/>
    </row>
    <row r="1251" spans="4:4">
      <c r="D1251" s="28"/>
    </row>
    <row r="1252" spans="4:4">
      <c r="D1252" s="28"/>
    </row>
    <row r="1253" spans="4:4">
      <c r="D1253" s="28"/>
    </row>
    <row r="1254" spans="4:4">
      <c r="D1254" s="28"/>
    </row>
    <row r="1255" spans="4:4">
      <c r="D1255" s="28"/>
    </row>
    <row r="1256" spans="4:4">
      <c r="D1256" s="28"/>
    </row>
    <row r="1257" spans="4:4">
      <c r="D1257" s="28"/>
    </row>
    <row r="1258" spans="4:4">
      <c r="D1258" s="28"/>
    </row>
    <row r="1259" spans="4:4">
      <c r="D1259" s="28"/>
    </row>
    <row r="1260" spans="4:4">
      <c r="D1260" s="28"/>
    </row>
    <row r="1261" spans="4:4">
      <c r="D1261" s="28"/>
    </row>
    <row r="1262" spans="4:4">
      <c r="D1262" s="28"/>
    </row>
    <row r="1263" spans="4:4">
      <c r="D1263" s="28"/>
    </row>
    <row r="1264" spans="4:4">
      <c r="D1264" s="28"/>
    </row>
    <row r="1265" spans="4:4">
      <c r="D1265" s="28"/>
    </row>
    <row r="1266" spans="4:4">
      <c r="D1266" s="28"/>
    </row>
    <row r="1267" spans="4:4">
      <c r="D1267" s="28"/>
    </row>
    <row r="1268" spans="4:4">
      <c r="D1268" s="28"/>
    </row>
    <row r="1269" spans="4:4">
      <c r="D1269" s="28"/>
    </row>
    <row r="1270" spans="4:4">
      <c r="D1270" s="28"/>
    </row>
    <row r="1271" spans="4:4">
      <c r="D1271" s="28"/>
    </row>
    <row r="1272" spans="4:4">
      <c r="D1272" s="28"/>
    </row>
    <row r="1273" spans="4:4">
      <c r="D1273" s="28"/>
    </row>
    <row r="1274" spans="4:4">
      <c r="D1274" s="28"/>
    </row>
    <row r="1275" spans="4:4">
      <c r="D1275" s="28"/>
    </row>
    <row r="1276" spans="4:4">
      <c r="D1276" s="28"/>
    </row>
    <row r="1277" spans="4:4">
      <c r="D1277" s="28"/>
    </row>
    <row r="1278" spans="4:4">
      <c r="D1278" s="28"/>
    </row>
    <row r="1279" spans="4:4">
      <c r="D1279" s="28"/>
    </row>
    <row r="1280" spans="4:4">
      <c r="D1280" s="28"/>
    </row>
    <row r="1281" spans="4:4">
      <c r="D1281" s="28"/>
    </row>
    <row r="1282" spans="4:4">
      <c r="D1282" s="28"/>
    </row>
    <row r="1283" spans="4:4">
      <c r="D1283" s="28"/>
    </row>
    <row r="1284" spans="4:4">
      <c r="D1284" s="28"/>
    </row>
    <row r="1285" spans="4:4">
      <c r="D1285" s="28"/>
    </row>
    <row r="1286" spans="4:4">
      <c r="D1286" s="28"/>
    </row>
    <row r="1287" spans="4:4">
      <c r="D1287" s="28"/>
    </row>
    <row r="1288" spans="4:4">
      <c r="D1288" s="28"/>
    </row>
    <row r="1289" spans="4:4">
      <c r="D1289" s="28"/>
    </row>
    <row r="1290" spans="4:4">
      <c r="D1290" s="28"/>
    </row>
    <row r="1291" spans="4:4">
      <c r="D1291" s="28"/>
    </row>
    <row r="1292" spans="4:4">
      <c r="D1292" s="28"/>
    </row>
    <row r="1293" spans="4:4">
      <c r="D1293" s="28"/>
    </row>
    <row r="1294" spans="4:4">
      <c r="D1294" s="28"/>
    </row>
    <row r="1295" spans="4:4">
      <c r="D1295" s="28"/>
    </row>
    <row r="1296" spans="4:4">
      <c r="D1296" s="28"/>
    </row>
    <row r="1297" spans="4:4">
      <c r="D1297" s="28"/>
    </row>
    <row r="1298" spans="4:4">
      <c r="D1298" s="28"/>
    </row>
    <row r="1299" spans="4:4">
      <c r="D1299" s="28"/>
    </row>
    <row r="1300" spans="4:4">
      <c r="D1300" s="28"/>
    </row>
    <row r="1301" spans="4:4">
      <c r="D1301" s="28"/>
    </row>
    <row r="1302" spans="4:4">
      <c r="D1302" s="28"/>
    </row>
    <row r="1303" spans="4:4">
      <c r="D1303" s="28"/>
    </row>
    <row r="1304" spans="4:4">
      <c r="D1304" s="28"/>
    </row>
    <row r="1305" spans="4:4">
      <c r="D1305" s="28"/>
    </row>
    <row r="1306" spans="4:4">
      <c r="D1306" s="28"/>
    </row>
    <row r="1307" spans="4:4">
      <c r="D1307" s="28"/>
    </row>
    <row r="1308" spans="4:4">
      <c r="D1308" s="28"/>
    </row>
    <row r="1309" spans="4:4">
      <c r="D1309" s="28"/>
    </row>
    <row r="1310" spans="4:4">
      <c r="D1310" s="28"/>
    </row>
    <row r="1311" spans="4:4">
      <c r="D1311" s="28"/>
    </row>
    <row r="1312" spans="4:4">
      <c r="D1312" s="28"/>
    </row>
    <row r="1313" spans="4:4">
      <c r="D1313" s="28"/>
    </row>
    <row r="1314" spans="4:4">
      <c r="D1314" s="28"/>
    </row>
    <row r="1315" spans="4:4">
      <c r="D1315" s="28"/>
    </row>
    <row r="1316" spans="4:4">
      <c r="D1316" s="28"/>
    </row>
    <row r="1317" spans="4:4">
      <c r="D1317" s="28"/>
    </row>
    <row r="1318" spans="4:4">
      <c r="D1318" s="28"/>
    </row>
    <row r="1319" spans="4:4">
      <c r="D1319" s="28"/>
    </row>
    <row r="1320" spans="4:4">
      <c r="D1320" s="28"/>
    </row>
    <row r="1321" spans="4:4">
      <c r="D1321" s="28"/>
    </row>
    <row r="1322" spans="4:4">
      <c r="D1322" s="28"/>
    </row>
    <row r="1323" spans="4:4">
      <c r="D1323" s="28"/>
    </row>
    <row r="1324" spans="4:4">
      <c r="D1324" s="28"/>
    </row>
    <row r="1325" spans="4:4">
      <c r="D1325" s="28"/>
    </row>
    <row r="1326" spans="4:4">
      <c r="D1326" s="28"/>
    </row>
    <row r="1327" spans="4:4">
      <c r="D1327" s="28"/>
    </row>
    <row r="1328" spans="4:4">
      <c r="D1328" s="28"/>
    </row>
    <row r="1329" spans="4:4">
      <c r="D1329" s="28"/>
    </row>
    <row r="1330" spans="4:4">
      <c r="D1330" s="28"/>
    </row>
    <row r="1331" spans="4:4">
      <c r="D1331" s="28"/>
    </row>
    <row r="1332" spans="4:4">
      <c r="D1332" s="28"/>
    </row>
    <row r="1333" spans="4:4">
      <c r="D1333" s="28"/>
    </row>
    <row r="1334" spans="4:4">
      <c r="D1334" s="28"/>
    </row>
    <row r="1335" spans="4:4">
      <c r="D1335" s="28"/>
    </row>
    <row r="1336" spans="4:4">
      <c r="D1336" s="28"/>
    </row>
    <row r="1337" spans="4:4">
      <c r="D1337" s="28"/>
    </row>
    <row r="1338" spans="4:4">
      <c r="D1338" s="28"/>
    </row>
    <row r="1339" spans="4:4">
      <c r="D1339" s="28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Curves</vt:lpstr>
      <vt:lpstr>Publish</vt:lpstr>
      <vt:lpstr>Listen</vt:lpstr>
      <vt:lpstr>DBReport</vt:lpstr>
      <vt:lpstr>Listen!aDate</vt:lpstr>
      <vt:lpstr>aDiscount_factor</vt:lpstr>
      <vt:lpstr>Listen!CurveCode</vt:lpstr>
      <vt:lpstr>dCurveCode</vt:lpstr>
      <vt:lpstr>dDate</vt:lpstr>
      <vt:lpstr>Discount_Factor</vt:lpstr>
      <vt:lpstr>dRiskType</vt:lpstr>
      <vt:lpstr>Environment</vt:lpstr>
      <vt:lpstr>network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Listen!RiskType</vt:lpstr>
      <vt:lpstr>rngBlue</vt:lpstr>
      <vt:lpstr>rngPurple</vt:lpstr>
      <vt:lpstr>rRefDate</vt:lpstr>
      <vt:lpstr>rTimeStamp</vt:lpstr>
      <vt:lpstr>rUpdateMsg</vt:lpstr>
      <vt:lpstr>service</vt:lpstr>
      <vt:lpstr>Test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dc:description>- Oracle 8i ODBC QueryFix Applied</dc:description>
  <cp:lastModifiedBy>Havlíček Jan</cp:lastModifiedBy>
  <cp:lastPrinted>2000-07-07T19:43:22Z</cp:lastPrinted>
  <dcterms:created xsi:type="dcterms:W3CDTF">1999-11-22T15:31:15Z</dcterms:created>
  <dcterms:modified xsi:type="dcterms:W3CDTF">2023-09-10T15:36:13Z</dcterms:modified>
</cp:coreProperties>
</file>