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ly 2001" sheetId="4" r:id="rId1"/>
    <sheet name="July 17 Supply Price" sheetId="5" r:id="rId2"/>
    <sheet name="Sheet1" sheetId="1" r:id="rId3"/>
  </sheets>
  <definedNames>
    <definedName name="_xlnm.Print_Area" localSheetId="1">'July 17 Supply Price'!$A$1:$K$40</definedName>
    <definedName name="_xlnm.Print_Area" localSheetId="0">'July 2001'!$A$1:$X$51</definedName>
    <definedName name="_xlnm.Print_Area" localSheetId="2">Sheet1!$A$1:$Y$37</definedName>
    <definedName name="_xlnm.Print_Titles" localSheetId="0">'July 2001'!$A:$A,'July 2001'!$1:$15</definedName>
    <definedName name="_xlnm.Print_Titles" localSheetId="2">Sheet1!$A:$A,Sheet1!$1:$15</definedName>
  </definedNames>
  <calcPr calcId="92512" fullCalcOnLoad="1"/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7" i="4"/>
  <c r="F17" i="4"/>
  <c r="J17" i="4"/>
  <c r="L17" i="4"/>
  <c r="M17" i="4"/>
  <c r="N17" i="4"/>
  <c r="O17" i="4"/>
  <c r="Q17" i="4"/>
  <c r="R17" i="4"/>
  <c r="S17" i="4"/>
  <c r="T17" i="4"/>
  <c r="U17" i="4"/>
  <c r="X17" i="4"/>
  <c r="Y17" i="4"/>
  <c r="C18" i="4"/>
  <c r="F18" i="4"/>
  <c r="J18" i="4"/>
  <c r="L18" i="4"/>
  <c r="M18" i="4"/>
  <c r="N18" i="4"/>
  <c r="O18" i="4"/>
  <c r="Q18" i="4"/>
  <c r="R18" i="4"/>
  <c r="S18" i="4"/>
  <c r="T18" i="4"/>
  <c r="U18" i="4"/>
  <c r="X18" i="4"/>
  <c r="Y18" i="4"/>
  <c r="C19" i="4"/>
  <c r="F19" i="4"/>
  <c r="J19" i="4"/>
  <c r="L19" i="4"/>
  <c r="M19" i="4"/>
  <c r="N19" i="4"/>
  <c r="O19" i="4"/>
  <c r="Q19" i="4"/>
  <c r="R19" i="4"/>
  <c r="S19" i="4"/>
  <c r="T19" i="4"/>
  <c r="U19" i="4"/>
  <c r="X19" i="4"/>
  <c r="Y19" i="4"/>
  <c r="C20" i="4"/>
  <c r="F20" i="4"/>
  <c r="J20" i="4"/>
  <c r="L20" i="4"/>
  <c r="M20" i="4"/>
  <c r="N20" i="4"/>
  <c r="O20" i="4"/>
  <c r="Q20" i="4"/>
  <c r="R20" i="4"/>
  <c r="S20" i="4"/>
  <c r="T20" i="4"/>
  <c r="U20" i="4"/>
  <c r="X20" i="4"/>
  <c r="Y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Y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Y22" i="4"/>
  <c r="C23" i="4"/>
  <c r="F23" i="4"/>
  <c r="J23" i="4"/>
  <c r="L23" i="4"/>
  <c r="M23" i="4"/>
  <c r="N23" i="4"/>
  <c r="O23" i="4"/>
  <c r="Q23" i="4"/>
  <c r="R23" i="4"/>
  <c r="S23" i="4"/>
  <c r="T23" i="4"/>
  <c r="U23" i="4"/>
  <c r="X23" i="4"/>
  <c r="Y23" i="4"/>
  <c r="C24" i="4"/>
  <c r="F24" i="4"/>
  <c r="J24" i="4"/>
  <c r="L24" i="4"/>
  <c r="M24" i="4"/>
  <c r="N24" i="4"/>
  <c r="O24" i="4"/>
  <c r="Q24" i="4"/>
  <c r="R24" i="4"/>
  <c r="S24" i="4"/>
  <c r="T24" i="4"/>
  <c r="U24" i="4"/>
  <c r="X24" i="4"/>
  <c r="Y24" i="4"/>
  <c r="C25" i="4"/>
  <c r="F25" i="4"/>
  <c r="J25" i="4"/>
  <c r="L25" i="4"/>
  <c r="M25" i="4"/>
  <c r="N25" i="4"/>
  <c r="O25" i="4"/>
  <c r="Q25" i="4"/>
  <c r="R25" i="4"/>
  <c r="S25" i="4"/>
  <c r="T25" i="4"/>
  <c r="U25" i="4"/>
  <c r="X25" i="4"/>
  <c r="Y25" i="4"/>
  <c r="C26" i="4"/>
  <c r="F26" i="4"/>
  <c r="J26" i="4"/>
  <c r="L26" i="4"/>
  <c r="M26" i="4"/>
  <c r="N26" i="4"/>
  <c r="O26" i="4"/>
  <c r="Q26" i="4"/>
  <c r="R26" i="4"/>
  <c r="S26" i="4"/>
  <c r="T26" i="4"/>
  <c r="U26" i="4"/>
  <c r="X26" i="4"/>
  <c r="Y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Y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Y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Y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Y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Y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Y32" i="4"/>
  <c r="C33" i="4"/>
  <c r="F33" i="4"/>
  <c r="J33" i="4"/>
  <c r="L33" i="4"/>
  <c r="M33" i="4"/>
  <c r="N33" i="4"/>
  <c r="O33" i="4"/>
  <c r="Q33" i="4"/>
  <c r="R33" i="4"/>
  <c r="S33" i="4"/>
  <c r="U33" i="4"/>
  <c r="X33" i="4"/>
  <c r="Y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Y34" i="4"/>
  <c r="C35" i="4"/>
  <c r="F35" i="4"/>
  <c r="J35" i="4"/>
  <c r="L35" i="4"/>
  <c r="M35" i="4"/>
  <c r="N35" i="4"/>
  <c r="O35" i="4"/>
  <c r="Q35" i="4"/>
  <c r="R35" i="4"/>
  <c r="S35" i="4"/>
  <c r="T35" i="4"/>
  <c r="U35" i="4"/>
  <c r="X35" i="4"/>
  <c r="Y35" i="4"/>
  <c r="C36" i="4"/>
  <c r="F36" i="4"/>
  <c r="J36" i="4"/>
  <c r="L36" i="4"/>
  <c r="M36" i="4"/>
  <c r="N36" i="4"/>
  <c r="O36" i="4"/>
  <c r="Q36" i="4"/>
  <c r="R36" i="4"/>
  <c r="S36" i="4"/>
  <c r="T36" i="4"/>
  <c r="U36" i="4"/>
  <c r="X36" i="4"/>
  <c r="Y36" i="4"/>
  <c r="C37" i="4"/>
  <c r="F37" i="4"/>
  <c r="J37" i="4"/>
  <c r="L37" i="4"/>
  <c r="M37" i="4"/>
  <c r="N37" i="4"/>
  <c r="O37" i="4"/>
  <c r="Q37" i="4"/>
  <c r="R37" i="4"/>
  <c r="S37" i="4"/>
  <c r="T37" i="4"/>
  <c r="U37" i="4"/>
  <c r="X37" i="4"/>
  <c r="Y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Y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Y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Y40" i="4"/>
  <c r="C41" i="4"/>
  <c r="F41" i="4"/>
  <c r="J41" i="4"/>
  <c r="L41" i="4"/>
  <c r="M41" i="4"/>
  <c r="N41" i="4"/>
  <c r="O41" i="4"/>
  <c r="Q41" i="4"/>
  <c r="R41" i="4"/>
  <c r="S41" i="4"/>
  <c r="T41" i="4"/>
  <c r="U41" i="4"/>
  <c r="X41" i="4"/>
  <c r="Y41" i="4"/>
  <c r="C42" i="4"/>
  <c r="F42" i="4"/>
  <c r="J42" i="4"/>
  <c r="L42" i="4"/>
  <c r="M42" i="4"/>
  <c r="N42" i="4"/>
  <c r="O42" i="4"/>
  <c r="Q42" i="4"/>
  <c r="R42" i="4"/>
  <c r="S42" i="4"/>
  <c r="T42" i="4"/>
  <c r="U42" i="4"/>
  <c r="V42" i="4"/>
  <c r="W42" i="4"/>
  <c r="X42" i="4"/>
  <c r="Y42" i="4"/>
  <c r="C43" i="4"/>
  <c r="F43" i="4"/>
  <c r="J43" i="4"/>
  <c r="L43" i="4"/>
  <c r="M43" i="4"/>
  <c r="N43" i="4"/>
  <c r="O43" i="4"/>
  <c r="Q43" i="4"/>
  <c r="R43" i="4"/>
  <c r="S43" i="4"/>
  <c r="T43" i="4"/>
  <c r="U43" i="4"/>
  <c r="V43" i="4"/>
  <c r="W43" i="4"/>
  <c r="X43" i="4"/>
  <c r="Y43" i="4"/>
  <c r="C44" i="4"/>
  <c r="F44" i="4"/>
  <c r="J44" i="4"/>
  <c r="L44" i="4"/>
  <c r="M44" i="4"/>
  <c r="N44" i="4"/>
  <c r="O44" i="4"/>
  <c r="Q44" i="4"/>
  <c r="R44" i="4"/>
  <c r="S44" i="4"/>
  <c r="T44" i="4"/>
  <c r="U44" i="4"/>
  <c r="X44" i="4"/>
  <c r="Y44" i="4"/>
  <c r="C45" i="4"/>
  <c r="F45" i="4"/>
  <c r="J45" i="4"/>
  <c r="L45" i="4"/>
  <c r="M45" i="4"/>
  <c r="N45" i="4"/>
  <c r="O45" i="4"/>
  <c r="Q45" i="4"/>
  <c r="R45" i="4"/>
  <c r="S45" i="4"/>
  <c r="T45" i="4"/>
  <c r="U45" i="4"/>
  <c r="X45" i="4"/>
  <c r="Y45" i="4"/>
  <c r="C46" i="4"/>
  <c r="F46" i="4"/>
  <c r="J46" i="4"/>
  <c r="L46" i="4"/>
  <c r="M46" i="4"/>
  <c r="N46" i="4"/>
  <c r="O46" i="4"/>
  <c r="Q46" i="4"/>
  <c r="R46" i="4"/>
  <c r="S46" i="4"/>
  <c r="T46" i="4"/>
  <c r="U46" i="4"/>
  <c r="X46" i="4"/>
  <c r="Y46" i="4"/>
  <c r="C47" i="4"/>
  <c r="F47" i="4"/>
  <c r="J47" i="4"/>
  <c r="L47" i="4"/>
  <c r="M47" i="4"/>
  <c r="N47" i="4"/>
  <c r="O47" i="4"/>
  <c r="Q47" i="4"/>
  <c r="R47" i="4"/>
  <c r="S47" i="4"/>
  <c r="T47" i="4"/>
  <c r="U47" i="4"/>
  <c r="V47" i="4"/>
  <c r="W47" i="4"/>
  <c r="X47" i="4"/>
  <c r="Y47" i="4"/>
  <c r="B49" i="4"/>
  <c r="C49" i="4"/>
  <c r="V49" i="4"/>
  <c r="W49" i="4"/>
  <c r="X49" i="4"/>
  <c r="Y49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W3950" i="4"/>
  <c r="R3951" i="4"/>
  <c r="W3951" i="4"/>
  <c r="R3952" i="4"/>
  <c r="W3952" i="4"/>
  <c r="R3953" i="4"/>
  <c r="W3953" i="4"/>
  <c r="R3954" i="4"/>
  <c r="W3954" i="4"/>
  <c r="R3955" i="4"/>
  <c r="W3955" i="4"/>
  <c r="R3956" i="4"/>
  <c r="W3956" i="4"/>
  <c r="R3957" i="4"/>
  <c r="W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R4425" i="4"/>
  <c r="R4426" i="4"/>
  <c r="R4427" i="4"/>
  <c r="R4428" i="4"/>
  <c r="R4429" i="4"/>
  <c r="R4430" i="4"/>
  <c r="R4431" i="4"/>
  <c r="R4432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<sst xmlns="http://schemas.openxmlformats.org/spreadsheetml/2006/main" count="211" uniqueCount="119">
  <si>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</si>
  <si>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</si>
  <si>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</si>
  <si>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</si>
  <si>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</si>
  <si>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</si>
  <si>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</si>
  <si>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</si>
  <si>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</si>
  <si>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</si>
  <si>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</si>
  <si>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</si>
  <si>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</si>
  <si>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</si>
  <si>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</si>
  <si>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</si>
  <si>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</si>
  <si>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</si>
  <si>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</si>
  <si>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</si>
  <si>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</si>
  <si>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</si>
  <si>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</si>
  <si>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</si>
  <si>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</si>
  <si>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</si>
  <si>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</si>
  <si>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</si>
  <si>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</si>
  <si>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</si>
  <si>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</si>
  <si>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</si>
  <si>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</si>
  <si>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</si>
  <si>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</si>
  <si>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</si>
  <si>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</si>
  <si>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</si>
  <si>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</si>
  <si>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</si>
  <si>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</si>
  <si>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</si>
  <si>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</si>
  <si>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</si>
  <si>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</si>
  <si>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</si>
  <si>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</si>
  <si>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</si>
  <si>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</si>
  <si>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</si>
  <si>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</si>
  <si>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</si>
  <si>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</si>
  <si>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</si>
  <si>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</si>
  <si>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</si>
  <si>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</si>
  <si>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</si>
  <si>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</si>
  <si>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</si>
  <si>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</si>
  <si>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</si>
  <si>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</si>
  <si>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</si>
  <si>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</si>
  <si>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</si>
  <si>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</si>
  <si>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</si>
  <si>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</si>
  <si>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</si>
  <si>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</si>
  <si>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</si>
  <si>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</si>
  <si>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</si>
  <si>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</si>
  <si>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</si>
  <si>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</si>
  <si>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</si>
  <si>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</si>
  <si>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</si>
  <si>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</si>
  <si>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</si>
  <si>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</si>
  <si>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</si>
  <si>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</si>
  <si>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</si>
  <si>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</si>
  <si>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</si>
  <si>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</si>
  <si>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</si>
  <si>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</si>
  <si>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</si>
  <si>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</si>
  <si>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</si>
  <si>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</si>
  <si>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</si>
  <si>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</si>
  <si>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</si>
  <si>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</si>
  <si>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</si>
  <si>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</si>
  <si>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</si>
  <si>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</si>
  <si>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</si>
  <si>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</si>
  <si>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</si>
  <si>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</si>
  <si>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</si>
  <si>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</si>
  <si>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</si>
  <si>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</si>
  <si>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</si>
  <si>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</si>
  <si>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</si>
  <si>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Amount Due from Citizens</t>
  </si>
  <si>
    <t>NOTE:</t>
  </si>
  <si>
    <t xml:space="preserve">On the 25th, PPL called on 10,000 which was scheduled to them.  They tried to flow to an alternate delivery point and, as a result, </t>
  </si>
  <si>
    <t>zero gas flowed.  Normally, PPL would be subject to penalties.  However, we have chosen not to bill them for those penalties</t>
  </si>
  <si>
    <t>so that if we nominate incorrectly in the future, we will not be subject to penalties to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</si>
</sst>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2" borderId="1" xfId="1" applyNumberFormat="1" applyFont="1" applyFill="1" applyBorder="1"/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16" fontId="4" fillId="0" borderId="0" xfId="0" applyNumberFormat="1" applyFont="1"/>
    <xf numFmtId="166" fontId="3" fillId="0" borderId="0" xfId="1" applyNumberFormat="1" applyFont="1" applyBorder="1"/>
    <xf numFmtId="43" fontId="0" fillId="0" borderId="0" xfId="0" applyNumberFormat="1" applyBorder="1"/>
    <xf numFmtId="43" fontId="1" fillId="0" borderId="0" xfId="1" applyBorder="1"/>
    <xf numFmtId="170" fontId="3" fillId="0" borderId="0" xfId="1" applyNumberFormat="1" applyFont="1" applyBorder="1"/>
    <xf numFmtId="170" fontId="0" fillId="2" borderId="0" xfId="1" applyNumberFormat="1" applyFont="1" applyFill="1"/>
    <xf numFmtId="170" fontId="2" fillId="3" borderId="0" xfId="1" applyNumberFormat="1" applyFont="1" applyFill="1" applyAlignment="1">
      <alignment horizontal="center" wrapText="1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right"/>
    </xf>
    <xf numFmtId="166" fontId="3" fillId="0" borderId="0" xfId="1" applyNumberFormat="1" applyFont="1" applyFill="1"/>
    <xf numFmtId="170" fontId="3" fillId="0" borderId="0" xfId="1" applyNumberFormat="1" applyFont="1" applyFill="1"/>
    <xf numFmtId="0" fontId="2" fillId="0" borderId="0" xfId="0" applyFont="1" applyAlignment="1">
      <alignment horizontal="right"/>
    </xf>
    <xf numFmtId="16" fontId="4" fillId="0" borderId="0" xfId="0" applyNumberFormat="1" applyFont="1" applyFill="1"/>
    <xf numFmtId="170" fontId="4" fillId="0" borderId="0" xfId="1" applyNumberFormat="1" applyFont="1" applyFill="1"/>
    <xf numFmtId="0" fontId="0" fillId="0" borderId="0" xfId="0" applyFill="1"/>
    <xf numFmtId="170" fontId="1" fillId="0" borderId="0" xfId="1" applyNumberFormat="1" applyFill="1"/>
    <xf numFmtId="2" fontId="0" fillId="0" borderId="0" xfId="0" applyNumberFormat="1" applyFill="1"/>
    <xf numFmtId="170" fontId="0" fillId="0" borderId="0" xfId="0" applyNumberFormat="1" applyFill="1"/>
    <xf numFmtId="170" fontId="0" fillId="0" borderId="0" xfId="1" applyNumberFormat="1" applyFont="1" applyFill="1"/>
    <xf numFmtId="43" fontId="0" fillId="0" borderId="0" xfId="0" applyNumberFormat="1" applyFill="1"/>
    <xf numFmtId="43" fontId="1" fillId="0" borderId="0" xfId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43" fontId="0" fillId="0" borderId="0" xfId="0" applyNumberFormat="1" applyFill="1" applyBorder="1"/>
    <xf numFmtId="166" fontId="3" fillId="0" borderId="0" xfId="1" applyNumberFormat="1" applyFont="1" applyFill="1" applyBorder="1"/>
    <xf numFmtId="16" fontId="4" fillId="2" borderId="0" xfId="0" applyNumberFormat="1" applyFont="1" applyFill="1"/>
    <xf numFmtId="170" fontId="3" fillId="2" borderId="0" xfId="1" applyNumberFormat="1" applyFont="1" applyFill="1"/>
    <xf numFmtId="170" fontId="4" fillId="2" borderId="0" xfId="1" applyNumberFormat="1" applyFont="1" applyFill="1"/>
    <xf numFmtId="2" fontId="0" fillId="2" borderId="0" xfId="0" applyNumberFormat="1" applyFill="1"/>
    <xf numFmtId="43" fontId="0" fillId="2" borderId="0" xfId="0" applyNumberFormat="1" applyFill="1"/>
    <xf numFmtId="43" fontId="1" fillId="2" borderId="0" xfId="1" applyFill="1"/>
    <xf numFmtId="43" fontId="0" fillId="2" borderId="0" xfId="1" applyFont="1" applyFill="1"/>
    <xf numFmtId="43" fontId="0" fillId="2" borderId="1" xfId="0" applyNumberFormat="1" applyFill="1" applyBorder="1"/>
    <xf numFmtId="43" fontId="1" fillId="2" borderId="1" xfId="1" applyFill="1" applyBorder="1"/>
    <xf numFmtId="16" fontId="4" fillId="4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32"/>
  <sheetViews>
    <sheetView tabSelected="1" topLeftCell="A13" zoomScale="75" zoomScaleNormal="100" workbookViewId="0">
      <selection activeCell="P25" sqref="P25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style="14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5" width="12.6640625" customWidth="1"/>
    <col min="26" max="26" width="10.33203125" bestFit="1" customWidth="1"/>
    <col min="27" max="27" width="11.33203125" bestFit="1" customWidth="1"/>
    <col min="28" max="29" width="10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  <c r="H3" s="66" t="s">
        <v>115</v>
      </c>
      <c r="I3" t="s">
        <v>116</v>
      </c>
    </row>
    <row r="4" spans="1:25" x14ac:dyDescent="0.25">
      <c r="A4" t="s">
        <v>10</v>
      </c>
      <c r="I4" t="s">
        <v>117</v>
      </c>
    </row>
    <row r="5" spans="1:25" x14ac:dyDescent="0.25">
      <c r="A5" t="s">
        <v>11</v>
      </c>
      <c r="E5" s="9">
        <v>2.5000000000000001E-3</v>
      </c>
      <c r="I5" t="s">
        <v>118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</row>
    <row r="10" spans="1:25" x14ac:dyDescent="0.25">
      <c r="A10" s="23" t="s">
        <v>12</v>
      </c>
      <c r="B10" s="23"/>
      <c r="C10" s="23"/>
      <c r="D10" s="60"/>
      <c r="E10" s="31">
        <v>0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90" t="s">
        <v>24</v>
      </c>
      <c r="N13" s="90"/>
      <c r="O13" s="90"/>
      <c r="P13" s="90"/>
      <c r="Q13" s="90"/>
      <c r="R13" s="90"/>
      <c r="S13" s="28"/>
      <c r="T13" s="28"/>
      <c r="V13" s="91" t="s">
        <v>31</v>
      </c>
      <c r="W13" s="91"/>
      <c r="X13" s="91"/>
    </row>
    <row r="14" spans="1:25" ht="66" x14ac:dyDescent="0.25">
      <c r="A14" s="1"/>
      <c r="B14" s="27" t="s">
        <v>39</v>
      </c>
      <c r="C14" s="4" t="s">
        <v>44</v>
      </c>
      <c r="D14" s="61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47</v>
      </c>
      <c r="S14" s="4" t="s">
        <v>43</v>
      </c>
      <c r="T14" s="76" t="s">
        <v>48</v>
      </c>
      <c r="U14" s="76" t="s">
        <v>46</v>
      </c>
      <c r="V14" s="76" t="s">
        <v>28</v>
      </c>
      <c r="W14" s="4" t="s">
        <v>29</v>
      </c>
      <c r="X14" s="4" t="s">
        <v>30</v>
      </c>
      <c r="Y14" s="4" t="s">
        <v>114</v>
      </c>
    </row>
    <row r="15" spans="1:25" x14ac:dyDescent="0.25">
      <c r="A15" s="1" t="s">
        <v>1</v>
      </c>
      <c r="B15" s="5" t="s">
        <v>3</v>
      </c>
      <c r="C15" s="5" t="s">
        <v>3</v>
      </c>
      <c r="D15" s="62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77" t="s">
        <v>2</v>
      </c>
      <c r="U15" s="77" t="s">
        <v>2</v>
      </c>
      <c r="V15" s="77" t="s">
        <v>45</v>
      </c>
      <c r="W15" s="5" t="s">
        <v>22</v>
      </c>
      <c r="X15" s="5" t="s">
        <v>22</v>
      </c>
      <c r="Y15" s="5" t="s">
        <v>22</v>
      </c>
    </row>
    <row r="16" spans="1:25" x14ac:dyDescent="0.25">
      <c r="A16" s="1"/>
      <c r="B16" s="5"/>
      <c r="C16" s="5"/>
      <c r="D16" s="62"/>
      <c r="E16" s="5"/>
      <c r="F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77"/>
      <c r="U16" s="77"/>
      <c r="V16" s="77"/>
      <c r="W16" s="5"/>
      <c r="X16" s="5"/>
      <c r="Y16" s="5"/>
    </row>
    <row r="17" spans="1:26" x14ac:dyDescent="0.25">
      <c r="A17" s="55">
        <v>37073</v>
      </c>
      <c r="B17" s="11">
        <v>0</v>
      </c>
      <c r="C17" s="64">
        <f t="shared" ref="C17:C27" si="0">B17/(1-$E$9-$E$5)</f>
        <v>0</v>
      </c>
      <c r="D17" s="63">
        <v>2.79</v>
      </c>
      <c r="E17" s="12">
        <v>0.1</v>
      </c>
      <c r="F17" s="17">
        <f t="shared" ref="F17:F27" si="1">D17-E17</f>
        <v>2.69</v>
      </c>
      <c r="H17" s="12">
        <v>2.33</v>
      </c>
      <c r="I17" s="12">
        <v>0</v>
      </c>
      <c r="J17" s="25">
        <f t="shared" ref="J17:J27" si="2">H17+I17</f>
        <v>2.33</v>
      </c>
      <c r="K17" s="5"/>
      <c r="L17" s="25">
        <f t="shared" ref="L17:L27" si="3">IF(J17&gt;F17,J17,F17)</f>
        <v>2.69</v>
      </c>
      <c r="M17" s="17">
        <f t="shared" ref="M17:M27" si="4">H17</f>
        <v>2.33</v>
      </c>
      <c r="N17" s="25">
        <f t="shared" ref="N17:N27" si="5">IF(B17=0,0,$E$6)</f>
        <v>0</v>
      </c>
      <c r="O17" s="25">
        <f t="shared" ref="O17:O27" si="6">IF(B17=0,0,$E$7)</f>
        <v>0</v>
      </c>
      <c r="P17" s="5"/>
      <c r="Q17" s="25">
        <f t="shared" ref="Q17:Q27" si="7">IF(B17=0,0,$E$11)</f>
        <v>0</v>
      </c>
      <c r="R17" s="70">
        <f t="shared" ref="R17:R27" si="8">ROUND((((M17/(1-$E$5))+N17+O17)/(1-$E$9))+Q17,4)</f>
        <v>2.4459</v>
      </c>
      <c r="S17" s="72">
        <f t="shared" ref="S17:S27" si="9">L17-R17</f>
        <v>0.24409999999999998</v>
      </c>
      <c r="T17" s="72">
        <f t="shared" ref="T17:T27" si="10">S17*0.085</f>
        <v>2.07485E-2</v>
      </c>
      <c r="U17" s="73">
        <f t="shared" ref="U17:U27" si="11">R17+T17</f>
        <v>2.4666484999999998</v>
      </c>
      <c r="V17" s="74">
        <v>0</v>
      </c>
      <c r="W17" s="16">
        <v>0</v>
      </c>
      <c r="X17" s="26">
        <f t="shared" ref="X17:X28" si="12">V17+W17</f>
        <v>0</v>
      </c>
      <c r="Y17" s="16">
        <f t="shared" ref="Y17:Y27" si="13">R17*B17+X17</f>
        <v>0</v>
      </c>
    </row>
    <row r="18" spans="1:26" x14ac:dyDescent="0.25">
      <c r="A18" s="55">
        <v>37074</v>
      </c>
      <c r="B18" s="11">
        <v>0</v>
      </c>
      <c r="C18" s="64">
        <f t="shared" si="0"/>
        <v>0</v>
      </c>
      <c r="D18" s="63">
        <v>2.79</v>
      </c>
      <c r="E18" s="12">
        <v>0.1</v>
      </c>
      <c r="F18" s="17">
        <f t="shared" si="1"/>
        <v>2.69</v>
      </c>
      <c r="H18" s="12">
        <v>2.33</v>
      </c>
      <c r="I18" s="12">
        <v>0</v>
      </c>
      <c r="J18" s="25">
        <f t="shared" si="2"/>
        <v>2.33</v>
      </c>
      <c r="K18" s="5"/>
      <c r="L18" s="25">
        <f t="shared" si="3"/>
        <v>2.69</v>
      </c>
      <c r="M18" s="17">
        <f t="shared" si="4"/>
        <v>2.33</v>
      </c>
      <c r="N18" s="25">
        <f t="shared" si="5"/>
        <v>0</v>
      </c>
      <c r="O18" s="25">
        <f t="shared" si="6"/>
        <v>0</v>
      </c>
      <c r="P18" s="5"/>
      <c r="Q18" s="25">
        <f t="shared" si="7"/>
        <v>0</v>
      </c>
      <c r="R18" s="70">
        <f t="shared" si="8"/>
        <v>2.4459</v>
      </c>
      <c r="S18" s="72">
        <f t="shared" si="9"/>
        <v>0.24409999999999998</v>
      </c>
      <c r="T18" s="72">
        <f t="shared" si="10"/>
        <v>2.07485E-2</v>
      </c>
      <c r="U18" s="73">
        <f t="shared" si="11"/>
        <v>2.4666484999999998</v>
      </c>
      <c r="V18" s="74">
        <v>0</v>
      </c>
      <c r="W18" s="16">
        <v>0</v>
      </c>
      <c r="X18" s="26">
        <f t="shared" si="12"/>
        <v>0</v>
      </c>
      <c r="Y18" s="16">
        <f t="shared" si="13"/>
        <v>0</v>
      </c>
    </row>
    <row r="19" spans="1:26" x14ac:dyDescent="0.25">
      <c r="A19" s="55">
        <v>37075</v>
      </c>
      <c r="B19" s="11">
        <v>0</v>
      </c>
      <c r="C19" s="64">
        <f t="shared" si="0"/>
        <v>0</v>
      </c>
      <c r="D19" s="63">
        <v>3.2949999999999999</v>
      </c>
      <c r="E19" s="12">
        <v>0.1</v>
      </c>
      <c r="F19" s="17">
        <f t="shared" si="1"/>
        <v>3.1949999999999998</v>
      </c>
      <c r="H19" s="12">
        <v>2.34</v>
      </c>
      <c r="I19" s="12">
        <v>0</v>
      </c>
      <c r="J19" s="25">
        <f t="shared" si="2"/>
        <v>2.34</v>
      </c>
      <c r="K19" s="5"/>
      <c r="L19" s="25">
        <f t="shared" si="3"/>
        <v>3.1949999999999998</v>
      </c>
      <c r="M19" s="17">
        <f t="shared" si="4"/>
        <v>2.34</v>
      </c>
      <c r="N19" s="25">
        <f t="shared" si="5"/>
        <v>0</v>
      </c>
      <c r="O19" s="25">
        <f t="shared" si="6"/>
        <v>0</v>
      </c>
      <c r="P19" s="5"/>
      <c r="Q19" s="25">
        <f t="shared" si="7"/>
        <v>0</v>
      </c>
      <c r="R19" s="70">
        <f t="shared" si="8"/>
        <v>2.4563999999999999</v>
      </c>
      <c r="S19" s="72">
        <f t="shared" si="9"/>
        <v>0.73859999999999992</v>
      </c>
      <c r="T19" s="72">
        <f t="shared" si="10"/>
        <v>6.2781000000000003E-2</v>
      </c>
      <c r="U19" s="73">
        <f t="shared" si="11"/>
        <v>2.5191810000000001</v>
      </c>
      <c r="V19" s="74">
        <v>0</v>
      </c>
      <c r="W19" s="16">
        <v>0</v>
      </c>
      <c r="X19" s="26">
        <f t="shared" si="12"/>
        <v>0</v>
      </c>
      <c r="Y19" s="16">
        <f t="shared" si="13"/>
        <v>0</v>
      </c>
    </row>
    <row r="20" spans="1:26" x14ac:dyDescent="0.25">
      <c r="A20" s="55">
        <v>37076</v>
      </c>
      <c r="B20" s="11">
        <v>0</v>
      </c>
      <c r="C20" s="64">
        <f t="shared" si="0"/>
        <v>0</v>
      </c>
      <c r="D20" s="63">
        <v>3.67</v>
      </c>
      <c r="E20" s="12">
        <v>0.1</v>
      </c>
      <c r="F20" s="17">
        <f t="shared" si="1"/>
        <v>3.57</v>
      </c>
      <c r="H20" s="12">
        <v>2.21</v>
      </c>
      <c r="I20" s="12">
        <v>0</v>
      </c>
      <c r="J20" s="25">
        <f t="shared" si="2"/>
        <v>2.21</v>
      </c>
      <c r="K20" s="5"/>
      <c r="L20" s="25">
        <f t="shared" si="3"/>
        <v>3.57</v>
      </c>
      <c r="M20" s="17">
        <f t="shared" si="4"/>
        <v>2.21</v>
      </c>
      <c r="N20" s="25">
        <f t="shared" si="5"/>
        <v>0</v>
      </c>
      <c r="O20" s="25">
        <f t="shared" si="6"/>
        <v>0</v>
      </c>
      <c r="P20" s="5"/>
      <c r="Q20" s="25">
        <f t="shared" si="7"/>
        <v>0</v>
      </c>
      <c r="R20" s="70">
        <f t="shared" si="8"/>
        <v>2.3199000000000001</v>
      </c>
      <c r="S20" s="72">
        <f t="shared" si="9"/>
        <v>1.2500999999999998</v>
      </c>
      <c r="T20" s="72">
        <f t="shared" si="10"/>
        <v>0.10625849999999999</v>
      </c>
      <c r="U20" s="73">
        <f t="shared" si="11"/>
        <v>2.4261585000000001</v>
      </c>
      <c r="V20" s="74">
        <v>0</v>
      </c>
      <c r="W20" s="16">
        <v>0</v>
      </c>
      <c r="X20" s="26">
        <f t="shared" si="12"/>
        <v>0</v>
      </c>
      <c r="Y20" s="16">
        <f t="shared" si="13"/>
        <v>0</v>
      </c>
    </row>
    <row r="21" spans="1:26" x14ac:dyDescent="0.25">
      <c r="A21" s="55">
        <v>37077</v>
      </c>
      <c r="B21" s="11">
        <v>0</v>
      </c>
      <c r="C21" s="64">
        <f t="shared" si="0"/>
        <v>0</v>
      </c>
      <c r="D21" s="63">
        <v>3.67</v>
      </c>
      <c r="E21" s="12">
        <v>0.1</v>
      </c>
      <c r="F21" s="17">
        <f t="shared" si="1"/>
        <v>3.57</v>
      </c>
      <c r="H21" s="12">
        <v>2.21</v>
      </c>
      <c r="I21" s="12">
        <v>0</v>
      </c>
      <c r="J21" s="25">
        <f t="shared" si="2"/>
        <v>2.21</v>
      </c>
      <c r="K21" s="5"/>
      <c r="L21" s="25">
        <f t="shared" si="3"/>
        <v>3.57</v>
      </c>
      <c r="M21" s="17">
        <f t="shared" si="4"/>
        <v>2.21</v>
      </c>
      <c r="N21" s="25">
        <f t="shared" si="5"/>
        <v>0</v>
      </c>
      <c r="O21" s="25">
        <f t="shared" si="6"/>
        <v>0</v>
      </c>
      <c r="P21" s="5"/>
      <c r="Q21" s="25">
        <f t="shared" si="7"/>
        <v>0</v>
      </c>
      <c r="R21" s="70">
        <f t="shared" si="8"/>
        <v>2.3199000000000001</v>
      </c>
      <c r="S21" s="72">
        <f t="shared" si="9"/>
        <v>1.2500999999999998</v>
      </c>
      <c r="T21" s="72">
        <f t="shared" si="10"/>
        <v>0.10625849999999999</v>
      </c>
      <c r="U21" s="73">
        <f t="shared" si="11"/>
        <v>2.4261585000000001</v>
      </c>
      <c r="V21" s="74">
        <v>0</v>
      </c>
      <c r="W21" s="16">
        <v>0</v>
      </c>
      <c r="X21" s="26">
        <f t="shared" si="12"/>
        <v>0</v>
      </c>
      <c r="Y21" s="16">
        <f t="shared" si="13"/>
        <v>0</v>
      </c>
    </row>
    <row r="22" spans="1:26" x14ac:dyDescent="0.25">
      <c r="A22" s="55">
        <v>37078</v>
      </c>
      <c r="B22" s="11">
        <v>0</v>
      </c>
      <c r="C22" s="64">
        <f t="shared" si="0"/>
        <v>0</v>
      </c>
      <c r="D22" s="63">
        <v>3.86</v>
      </c>
      <c r="E22" s="12">
        <v>0.1</v>
      </c>
      <c r="F22" s="17">
        <f t="shared" si="1"/>
        <v>3.76</v>
      </c>
      <c r="H22" s="12">
        <v>2.355</v>
      </c>
      <c r="I22" s="12">
        <v>0</v>
      </c>
      <c r="J22" s="25">
        <f t="shared" si="2"/>
        <v>2.355</v>
      </c>
      <c r="K22" s="5"/>
      <c r="L22" s="25">
        <f t="shared" si="3"/>
        <v>3.76</v>
      </c>
      <c r="M22" s="17">
        <f t="shared" si="4"/>
        <v>2.355</v>
      </c>
      <c r="N22" s="25">
        <f t="shared" si="5"/>
        <v>0</v>
      </c>
      <c r="O22" s="25">
        <f t="shared" si="6"/>
        <v>0</v>
      </c>
      <c r="P22" s="5"/>
      <c r="Q22" s="25">
        <f t="shared" si="7"/>
        <v>0</v>
      </c>
      <c r="R22" s="70">
        <f t="shared" si="8"/>
        <v>2.4721000000000002</v>
      </c>
      <c r="S22" s="72">
        <f t="shared" si="9"/>
        <v>1.2878999999999996</v>
      </c>
      <c r="T22" s="72">
        <f t="shared" si="10"/>
        <v>0.10947149999999997</v>
      </c>
      <c r="U22" s="73">
        <f t="shared" si="11"/>
        <v>2.5815715000000004</v>
      </c>
      <c r="V22" s="74">
        <v>0</v>
      </c>
      <c r="W22" s="16">
        <v>0</v>
      </c>
      <c r="X22" s="26">
        <f t="shared" si="12"/>
        <v>0</v>
      </c>
      <c r="Y22" s="16">
        <f t="shared" si="13"/>
        <v>0</v>
      </c>
    </row>
    <row r="23" spans="1:26" x14ac:dyDescent="0.25">
      <c r="A23" s="55">
        <v>37079</v>
      </c>
      <c r="B23" s="11">
        <v>0</v>
      </c>
      <c r="C23" s="64">
        <f t="shared" si="0"/>
        <v>0</v>
      </c>
      <c r="D23" s="63">
        <v>2.8650000000000002</v>
      </c>
      <c r="E23" s="12">
        <v>0.1</v>
      </c>
      <c r="F23" s="17">
        <f t="shared" si="1"/>
        <v>2.7650000000000001</v>
      </c>
      <c r="H23" s="12">
        <v>2.2850000000000001</v>
      </c>
      <c r="I23" s="12">
        <v>0</v>
      </c>
      <c r="J23" s="25">
        <f t="shared" si="2"/>
        <v>2.2850000000000001</v>
      </c>
      <c r="K23" s="5"/>
      <c r="L23" s="25">
        <f t="shared" si="3"/>
        <v>2.7650000000000001</v>
      </c>
      <c r="M23" s="17">
        <f t="shared" si="4"/>
        <v>2.2850000000000001</v>
      </c>
      <c r="N23" s="25">
        <f t="shared" si="5"/>
        <v>0</v>
      </c>
      <c r="O23" s="25">
        <f t="shared" si="6"/>
        <v>0</v>
      </c>
      <c r="P23" s="5"/>
      <c r="Q23" s="25">
        <f t="shared" si="7"/>
        <v>0</v>
      </c>
      <c r="R23" s="70">
        <f t="shared" si="8"/>
        <v>2.3986999999999998</v>
      </c>
      <c r="S23" s="72">
        <f t="shared" si="9"/>
        <v>0.36630000000000029</v>
      </c>
      <c r="T23" s="72">
        <f t="shared" si="10"/>
        <v>3.1135500000000028E-2</v>
      </c>
      <c r="U23" s="73">
        <f t="shared" si="11"/>
        <v>2.4298354999999998</v>
      </c>
      <c r="V23" s="74">
        <v>0</v>
      </c>
      <c r="W23" s="16">
        <v>0</v>
      </c>
      <c r="X23" s="26">
        <f t="shared" si="12"/>
        <v>0</v>
      </c>
      <c r="Y23" s="16">
        <f t="shared" si="13"/>
        <v>0</v>
      </c>
    </row>
    <row r="24" spans="1:26" x14ac:dyDescent="0.25">
      <c r="A24" s="55">
        <v>37080</v>
      </c>
      <c r="B24" s="11">
        <v>0</v>
      </c>
      <c r="C24" s="64">
        <f t="shared" si="0"/>
        <v>0</v>
      </c>
      <c r="D24" s="63">
        <v>2.8650000000000002</v>
      </c>
      <c r="E24" s="12">
        <v>0.1</v>
      </c>
      <c r="F24" s="17">
        <f t="shared" si="1"/>
        <v>2.7650000000000001</v>
      </c>
      <c r="H24" s="12">
        <v>2.2850000000000001</v>
      </c>
      <c r="I24" s="12">
        <v>0</v>
      </c>
      <c r="J24" s="25">
        <f t="shared" si="2"/>
        <v>2.2850000000000001</v>
      </c>
      <c r="K24" s="5"/>
      <c r="L24" s="25">
        <f t="shared" si="3"/>
        <v>2.7650000000000001</v>
      </c>
      <c r="M24" s="17">
        <f t="shared" si="4"/>
        <v>2.2850000000000001</v>
      </c>
      <c r="N24" s="25">
        <f t="shared" si="5"/>
        <v>0</v>
      </c>
      <c r="O24" s="25">
        <f t="shared" si="6"/>
        <v>0</v>
      </c>
      <c r="P24" s="5"/>
      <c r="Q24" s="25">
        <f t="shared" si="7"/>
        <v>0</v>
      </c>
      <c r="R24" s="70">
        <f t="shared" si="8"/>
        <v>2.3986999999999998</v>
      </c>
      <c r="S24" s="72">
        <f t="shared" si="9"/>
        <v>0.36630000000000029</v>
      </c>
      <c r="T24" s="72">
        <f t="shared" si="10"/>
        <v>3.1135500000000028E-2</v>
      </c>
      <c r="U24" s="73">
        <f t="shared" si="11"/>
        <v>2.4298354999999998</v>
      </c>
      <c r="V24" s="74">
        <v>0</v>
      </c>
      <c r="W24" s="16">
        <v>0</v>
      </c>
      <c r="X24" s="26">
        <f t="shared" si="12"/>
        <v>0</v>
      </c>
      <c r="Y24" s="16">
        <f t="shared" si="13"/>
        <v>0</v>
      </c>
    </row>
    <row r="25" spans="1:26" x14ac:dyDescent="0.25">
      <c r="A25" s="55">
        <v>37081</v>
      </c>
      <c r="B25" s="11">
        <v>0</v>
      </c>
      <c r="C25" s="64">
        <f t="shared" si="0"/>
        <v>0</v>
      </c>
      <c r="D25" s="63">
        <v>2.8650000000000002</v>
      </c>
      <c r="E25" s="12">
        <v>0.1</v>
      </c>
      <c r="F25" s="17">
        <f t="shared" si="1"/>
        <v>2.7650000000000001</v>
      </c>
      <c r="H25" s="12">
        <v>2.2850000000000001</v>
      </c>
      <c r="I25" s="12">
        <v>0</v>
      </c>
      <c r="J25" s="25">
        <f t="shared" si="2"/>
        <v>2.2850000000000001</v>
      </c>
      <c r="K25" s="5"/>
      <c r="L25" s="25">
        <f t="shared" si="3"/>
        <v>2.7650000000000001</v>
      </c>
      <c r="M25" s="17">
        <f t="shared" si="4"/>
        <v>2.2850000000000001</v>
      </c>
      <c r="N25" s="25">
        <f t="shared" si="5"/>
        <v>0</v>
      </c>
      <c r="O25" s="25">
        <f t="shared" si="6"/>
        <v>0</v>
      </c>
      <c r="P25" s="5"/>
      <c r="Q25" s="25">
        <f t="shared" si="7"/>
        <v>0</v>
      </c>
      <c r="R25" s="70">
        <f t="shared" si="8"/>
        <v>2.3986999999999998</v>
      </c>
      <c r="S25" s="72">
        <f t="shared" si="9"/>
        <v>0.36630000000000029</v>
      </c>
      <c r="T25" s="72">
        <f t="shared" si="10"/>
        <v>3.1135500000000028E-2</v>
      </c>
      <c r="U25" s="73">
        <f t="shared" si="11"/>
        <v>2.4298354999999998</v>
      </c>
      <c r="V25" s="74">
        <v>0</v>
      </c>
      <c r="W25" s="16">
        <v>0</v>
      </c>
      <c r="X25" s="26">
        <f t="shared" si="12"/>
        <v>0</v>
      </c>
      <c r="Y25" s="16">
        <f t="shared" si="13"/>
        <v>0</v>
      </c>
    </row>
    <row r="26" spans="1:26" x14ac:dyDescent="0.25">
      <c r="A26" s="55">
        <v>37082</v>
      </c>
      <c r="B26" s="11">
        <v>0</v>
      </c>
      <c r="C26" s="64">
        <f t="shared" si="0"/>
        <v>0</v>
      </c>
      <c r="D26" s="63">
        <v>3.53</v>
      </c>
      <c r="E26" s="12">
        <v>0.1</v>
      </c>
      <c r="F26" s="17">
        <f t="shared" si="1"/>
        <v>3.4299999999999997</v>
      </c>
      <c r="H26" s="12">
        <v>2.4700000000000002</v>
      </c>
      <c r="I26" s="12">
        <v>0</v>
      </c>
      <c r="J26" s="25">
        <f t="shared" si="2"/>
        <v>2.4700000000000002</v>
      </c>
      <c r="K26" s="5"/>
      <c r="L26" s="25">
        <f t="shared" si="3"/>
        <v>3.4299999999999997</v>
      </c>
      <c r="M26" s="17">
        <f t="shared" si="4"/>
        <v>2.4700000000000002</v>
      </c>
      <c r="N26" s="25">
        <f t="shared" si="5"/>
        <v>0</v>
      </c>
      <c r="O26" s="25">
        <f t="shared" si="6"/>
        <v>0</v>
      </c>
      <c r="P26" s="5"/>
      <c r="Q26" s="25">
        <f t="shared" si="7"/>
        <v>0</v>
      </c>
      <c r="R26" s="70">
        <f t="shared" si="8"/>
        <v>2.5929000000000002</v>
      </c>
      <c r="S26" s="72">
        <f t="shared" si="9"/>
        <v>0.83709999999999951</v>
      </c>
      <c r="T26" s="72">
        <f t="shared" si="10"/>
        <v>7.1153499999999967E-2</v>
      </c>
      <c r="U26" s="73">
        <f t="shared" si="11"/>
        <v>2.6640535000000001</v>
      </c>
      <c r="V26" s="74">
        <v>0</v>
      </c>
      <c r="W26" s="16">
        <v>0</v>
      </c>
      <c r="X26" s="26">
        <f t="shared" si="12"/>
        <v>0</v>
      </c>
      <c r="Y26" s="16">
        <f t="shared" si="13"/>
        <v>0</v>
      </c>
    </row>
    <row r="27" spans="1:26" x14ac:dyDescent="0.25">
      <c r="A27" s="55">
        <v>37083</v>
      </c>
      <c r="B27" s="11">
        <v>0</v>
      </c>
      <c r="C27" s="64">
        <f t="shared" si="0"/>
        <v>0</v>
      </c>
      <c r="D27" s="63">
        <v>3.7050000000000001</v>
      </c>
      <c r="E27" s="12">
        <v>0.1</v>
      </c>
      <c r="F27" s="17">
        <f t="shared" si="1"/>
        <v>3.605</v>
      </c>
      <c r="H27" s="12">
        <v>2.59</v>
      </c>
      <c r="I27" s="12">
        <v>0</v>
      </c>
      <c r="J27" s="25">
        <f t="shared" si="2"/>
        <v>2.59</v>
      </c>
      <c r="K27" s="5"/>
      <c r="L27" s="25">
        <f t="shared" si="3"/>
        <v>3.605</v>
      </c>
      <c r="M27" s="17">
        <f t="shared" si="4"/>
        <v>2.59</v>
      </c>
      <c r="N27" s="25">
        <f t="shared" si="5"/>
        <v>0</v>
      </c>
      <c r="O27" s="25">
        <f t="shared" si="6"/>
        <v>0</v>
      </c>
      <c r="P27" s="5"/>
      <c r="Q27" s="25">
        <f t="shared" si="7"/>
        <v>0</v>
      </c>
      <c r="R27" s="70">
        <f t="shared" si="8"/>
        <v>2.7187999999999999</v>
      </c>
      <c r="S27" s="72">
        <f t="shared" si="9"/>
        <v>0.8862000000000001</v>
      </c>
      <c r="T27" s="72">
        <f t="shared" si="10"/>
        <v>7.5327000000000019E-2</v>
      </c>
      <c r="U27" s="73">
        <f t="shared" si="11"/>
        <v>2.794127</v>
      </c>
      <c r="V27" s="74">
        <v>0</v>
      </c>
      <c r="W27" s="16">
        <v>0</v>
      </c>
      <c r="X27" s="26">
        <f t="shared" si="12"/>
        <v>0</v>
      </c>
      <c r="Y27" s="16">
        <f t="shared" si="13"/>
        <v>0</v>
      </c>
    </row>
    <row r="28" spans="1:26" x14ac:dyDescent="0.25">
      <c r="A28" s="55">
        <v>37084</v>
      </c>
      <c r="B28" s="11">
        <v>0</v>
      </c>
      <c r="C28" s="64">
        <f>B28/(1-$E$9-$E$5)</f>
        <v>0</v>
      </c>
      <c r="D28" s="12">
        <v>3.7549999999999999</v>
      </c>
      <c r="E28" s="12">
        <v>0.1</v>
      </c>
      <c r="F28" s="17">
        <f t="shared" ref="F28:F46" si="14">D28-E28</f>
        <v>3.6549999999999998</v>
      </c>
      <c r="H28" s="12">
        <v>2.6</v>
      </c>
      <c r="I28" s="12">
        <v>0</v>
      </c>
      <c r="J28" s="25">
        <f t="shared" ref="J28:J46" si="15">H28+I28</f>
        <v>2.6</v>
      </c>
      <c r="K28" s="6"/>
      <c r="L28" s="25">
        <f t="shared" ref="L28:L46" si="16">IF(J28&gt;F28,J28,F28)</f>
        <v>3.6549999999999998</v>
      </c>
      <c r="M28" s="17">
        <f t="shared" ref="M28:M47" si="17">H28</f>
        <v>2.6</v>
      </c>
      <c r="N28" s="25">
        <f t="shared" ref="N28:N46" si="18">IF(B28=0,0,$E$6)</f>
        <v>0</v>
      </c>
      <c r="O28" s="25">
        <f t="shared" ref="O28:O46" si="19">IF(B28=0,0,$E$7)</f>
        <v>0</v>
      </c>
      <c r="P28" s="70"/>
      <c r="Q28" s="25">
        <f t="shared" ref="Q28:Q46" si="20">IF(B28=0,0,$E$11)</f>
        <v>0</v>
      </c>
      <c r="R28" s="70">
        <f>ROUND((((M28/(1-$E$5))+N28+O28)/(1-$E$9))+Q28,4)</f>
        <v>2.7292999999999998</v>
      </c>
      <c r="S28" s="15">
        <f t="shared" ref="S28:S46" si="21">L28-R28</f>
        <v>0.92569999999999997</v>
      </c>
      <c r="T28" s="72">
        <f>S28*0.085</f>
        <v>7.8684500000000004E-2</v>
      </c>
      <c r="U28" s="73">
        <f>R28+T28</f>
        <v>2.8079844999999999</v>
      </c>
      <c r="V28" s="74">
        <v>0</v>
      </c>
      <c r="W28" s="16">
        <v>0</v>
      </c>
      <c r="X28" s="26">
        <f t="shared" si="12"/>
        <v>0</v>
      </c>
      <c r="Y28" s="16">
        <f>R28*B28+X28</f>
        <v>0</v>
      </c>
    </row>
    <row r="29" spans="1:26" x14ac:dyDescent="0.25">
      <c r="A29" s="55">
        <v>37085</v>
      </c>
      <c r="B29" s="11">
        <v>0</v>
      </c>
      <c r="C29" s="64">
        <f t="shared" ref="C29:C47" si="22">B29/(1-$E$9-$E$5)</f>
        <v>0</v>
      </c>
      <c r="D29" s="12">
        <v>3.8149999999999999</v>
      </c>
      <c r="E29" s="12">
        <v>0.1</v>
      </c>
      <c r="F29" s="17">
        <f t="shared" si="14"/>
        <v>3.7149999999999999</v>
      </c>
      <c r="H29" s="12">
        <v>2.68</v>
      </c>
      <c r="I29" s="12">
        <v>0</v>
      </c>
      <c r="J29" s="25">
        <f t="shared" si="15"/>
        <v>2.68</v>
      </c>
      <c r="K29" s="6"/>
      <c r="L29" s="25">
        <f t="shared" si="16"/>
        <v>3.7149999999999999</v>
      </c>
      <c r="M29" s="17">
        <f>H29</f>
        <v>2.68</v>
      </c>
      <c r="N29" s="25">
        <f t="shared" si="18"/>
        <v>0</v>
      </c>
      <c r="O29" s="25">
        <f t="shared" si="19"/>
        <v>0</v>
      </c>
      <c r="P29" s="70"/>
      <c r="Q29" s="25">
        <f t="shared" si="20"/>
        <v>0</v>
      </c>
      <c r="R29" s="70">
        <f t="shared" ref="R29:R34" si="23">ROUND((((M29/(1-$E$5))+N29+O29)/(1-$E$9))+Q29,4)</f>
        <v>2.8132999999999999</v>
      </c>
      <c r="S29" s="15">
        <f t="shared" si="21"/>
        <v>0.90169999999999995</v>
      </c>
      <c r="T29" s="72">
        <f t="shared" ref="T29:T47" si="24">S29*0.085</f>
        <v>7.6644500000000004E-2</v>
      </c>
      <c r="U29" s="73">
        <f t="shared" ref="U29:U46" si="25">R29+T29</f>
        <v>2.8899444999999999</v>
      </c>
      <c r="V29" s="74">
        <v>0</v>
      </c>
      <c r="W29" s="16">
        <v>0</v>
      </c>
      <c r="X29" s="26">
        <f t="shared" ref="X29:X46" si="26">V29+W29</f>
        <v>0</v>
      </c>
      <c r="Y29" s="16">
        <f t="shared" ref="Y29:Y46" si="27">R29*B29+X29</f>
        <v>0</v>
      </c>
      <c r="Z29" s="16"/>
    </row>
    <row r="30" spans="1:26" x14ac:dyDescent="0.25">
      <c r="A30" s="55">
        <v>37086</v>
      </c>
      <c r="B30" s="11">
        <v>0</v>
      </c>
      <c r="C30" s="64">
        <f t="shared" si="22"/>
        <v>0</v>
      </c>
      <c r="D30" s="12">
        <v>2.67</v>
      </c>
      <c r="E30" s="12">
        <v>0.1</v>
      </c>
      <c r="F30" s="17">
        <f t="shared" si="14"/>
        <v>2.57</v>
      </c>
      <c r="H30" s="12">
        <v>2.4</v>
      </c>
      <c r="I30" s="12">
        <v>0</v>
      </c>
      <c r="J30" s="25">
        <f t="shared" si="15"/>
        <v>2.4</v>
      </c>
      <c r="K30" s="6"/>
      <c r="L30" s="25">
        <f t="shared" si="16"/>
        <v>2.57</v>
      </c>
      <c r="M30" s="17">
        <f t="shared" si="17"/>
        <v>2.4</v>
      </c>
      <c r="N30" s="25">
        <f t="shared" si="18"/>
        <v>0</v>
      </c>
      <c r="O30" s="25">
        <f t="shared" si="19"/>
        <v>0</v>
      </c>
      <c r="P30" s="70"/>
      <c r="Q30" s="25">
        <f t="shared" si="20"/>
        <v>0</v>
      </c>
      <c r="R30" s="70">
        <f t="shared" si="23"/>
        <v>2.5194000000000001</v>
      </c>
      <c r="S30" s="15">
        <f t="shared" si="21"/>
        <v>5.0599999999999756E-2</v>
      </c>
      <c r="T30" s="72">
        <f t="shared" si="24"/>
        <v>4.3009999999999793E-3</v>
      </c>
      <c r="U30" s="73">
        <f t="shared" si="25"/>
        <v>2.523701</v>
      </c>
      <c r="V30" s="74">
        <v>0</v>
      </c>
      <c r="W30" s="16">
        <v>0</v>
      </c>
      <c r="X30" s="26">
        <f t="shared" si="26"/>
        <v>0</v>
      </c>
      <c r="Y30" s="16">
        <f t="shared" si="27"/>
        <v>0</v>
      </c>
    </row>
    <row r="31" spans="1:26" x14ac:dyDescent="0.25">
      <c r="A31" s="55">
        <v>37087</v>
      </c>
      <c r="B31" s="11">
        <v>0</v>
      </c>
      <c r="C31" s="64">
        <f t="shared" si="22"/>
        <v>0</v>
      </c>
      <c r="D31" s="12">
        <v>2.67</v>
      </c>
      <c r="E31" s="12">
        <v>0.1</v>
      </c>
      <c r="F31" s="17">
        <f t="shared" si="14"/>
        <v>2.57</v>
      </c>
      <c r="H31" s="12">
        <v>2.4</v>
      </c>
      <c r="I31" s="12">
        <v>0</v>
      </c>
      <c r="J31" s="25">
        <f t="shared" si="15"/>
        <v>2.4</v>
      </c>
      <c r="K31" s="6"/>
      <c r="L31" s="25">
        <f t="shared" si="16"/>
        <v>2.57</v>
      </c>
      <c r="M31" s="17">
        <f t="shared" si="17"/>
        <v>2.4</v>
      </c>
      <c r="N31" s="25">
        <f t="shared" si="18"/>
        <v>0</v>
      </c>
      <c r="O31" s="25">
        <f t="shared" si="19"/>
        <v>0</v>
      </c>
      <c r="P31" s="70"/>
      <c r="Q31" s="25">
        <f t="shared" si="20"/>
        <v>0</v>
      </c>
      <c r="R31" s="70">
        <f t="shared" si="23"/>
        <v>2.5194000000000001</v>
      </c>
      <c r="S31" s="15">
        <f t="shared" si="21"/>
        <v>5.0599999999999756E-2</v>
      </c>
      <c r="T31" s="72">
        <f t="shared" si="24"/>
        <v>4.3009999999999793E-3</v>
      </c>
      <c r="U31" s="73">
        <f t="shared" si="25"/>
        <v>2.523701</v>
      </c>
      <c r="V31" s="74">
        <v>0</v>
      </c>
      <c r="W31" s="16">
        <v>0</v>
      </c>
      <c r="X31" s="26">
        <f t="shared" si="26"/>
        <v>0</v>
      </c>
      <c r="Y31" s="16">
        <f t="shared" si="27"/>
        <v>0</v>
      </c>
    </row>
    <row r="32" spans="1:26" x14ac:dyDescent="0.25">
      <c r="A32" s="55">
        <v>37088</v>
      </c>
      <c r="B32" s="11">
        <v>0</v>
      </c>
      <c r="C32" s="64">
        <f t="shared" si="22"/>
        <v>0</v>
      </c>
      <c r="D32" s="12">
        <v>2.67</v>
      </c>
      <c r="E32" s="12">
        <v>0.1</v>
      </c>
      <c r="F32" s="17">
        <f t="shared" si="14"/>
        <v>2.57</v>
      </c>
      <c r="H32" s="12">
        <v>2.4</v>
      </c>
      <c r="I32" s="12">
        <v>0</v>
      </c>
      <c r="J32" s="25">
        <f t="shared" si="15"/>
        <v>2.4</v>
      </c>
      <c r="K32" s="6"/>
      <c r="L32" s="25">
        <f t="shared" si="16"/>
        <v>2.57</v>
      </c>
      <c r="M32" s="17">
        <f t="shared" si="17"/>
        <v>2.4</v>
      </c>
      <c r="N32" s="25">
        <f t="shared" si="18"/>
        <v>0</v>
      </c>
      <c r="O32" s="25">
        <f t="shared" si="19"/>
        <v>0</v>
      </c>
      <c r="P32" s="70"/>
      <c r="Q32" s="25">
        <f t="shared" si="20"/>
        <v>0</v>
      </c>
      <c r="R32" s="70">
        <f t="shared" si="23"/>
        <v>2.5194000000000001</v>
      </c>
      <c r="S32" s="15">
        <f t="shared" si="21"/>
        <v>5.0599999999999756E-2</v>
      </c>
      <c r="T32" s="72">
        <f t="shared" si="24"/>
        <v>4.3009999999999793E-3</v>
      </c>
      <c r="U32" s="73">
        <f t="shared" si="25"/>
        <v>2.523701</v>
      </c>
      <c r="V32" s="74">
        <v>0</v>
      </c>
      <c r="W32" s="16">
        <v>0</v>
      </c>
      <c r="X32" s="26">
        <f t="shared" si="26"/>
        <v>0</v>
      </c>
      <c r="Y32" s="16">
        <f t="shared" si="27"/>
        <v>0</v>
      </c>
    </row>
    <row r="33" spans="1:28" s="48" customFormat="1" x14ac:dyDescent="0.25">
      <c r="A33" s="89">
        <v>37089</v>
      </c>
      <c r="B33" s="45">
        <v>1068</v>
      </c>
      <c r="C33" s="45">
        <f t="shared" si="22"/>
        <v>1121.259842519685</v>
      </c>
      <c r="D33" s="46">
        <v>3.04</v>
      </c>
      <c r="E33" s="46">
        <v>0.1</v>
      </c>
      <c r="F33" s="47">
        <f t="shared" si="14"/>
        <v>2.94</v>
      </c>
      <c r="H33" s="46">
        <v>2.4649999999999999</v>
      </c>
      <c r="I33" s="46">
        <v>0.5</v>
      </c>
      <c r="J33" s="49">
        <f t="shared" si="15"/>
        <v>2.9649999999999999</v>
      </c>
      <c r="K33" s="50"/>
      <c r="L33" s="49">
        <f t="shared" si="16"/>
        <v>2.9649999999999999</v>
      </c>
      <c r="M33" s="47">
        <f t="shared" si="17"/>
        <v>2.4649999999999999</v>
      </c>
      <c r="N33" s="49">
        <f t="shared" si="18"/>
        <v>0.1052</v>
      </c>
      <c r="O33" s="49">
        <f t="shared" si="19"/>
        <v>1.1000000000000001E-3</v>
      </c>
      <c r="P33" s="49"/>
      <c r="Q33" s="49">
        <f t="shared" si="20"/>
        <v>2.53E-2</v>
      </c>
      <c r="R33" s="49">
        <f t="shared" si="23"/>
        <v>2.7242000000000002</v>
      </c>
      <c r="S33" s="51">
        <f t="shared" si="21"/>
        <v>0.24079999999999968</v>
      </c>
      <c r="T33" s="51">
        <v>1.6500000000000001E-2</v>
      </c>
      <c r="U33" s="52">
        <f t="shared" si="25"/>
        <v>2.7407000000000004</v>
      </c>
      <c r="V33" s="53">
        <v>14.24</v>
      </c>
      <c r="W33" s="53">
        <v>3.38</v>
      </c>
      <c r="X33" s="54">
        <f t="shared" si="26"/>
        <v>17.62</v>
      </c>
      <c r="Y33" s="53">
        <f t="shared" si="27"/>
        <v>2927.0655999999999</v>
      </c>
    </row>
    <row r="34" spans="1:28" x14ac:dyDescent="0.25">
      <c r="A34" s="55">
        <v>37090</v>
      </c>
      <c r="B34" s="11">
        <v>0</v>
      </c>
      <c r="C34" s="64">
        <f t="shared" si="22"/>
        <v>0</v>
      </c>
      <c r="D34" s="12">
        <v>3.21</v>
      </c>
      <c r="E34" s="12">
        <v>0.1</v>
      </c>
      <c r="F34" s="17">
        <f t="shared" si="14"/>
        <v>3.11</v>
      </c>
      <c r="H34" s="12">
        <v>2.4950000000000001</v>
      </c>
      <c r="I34" s="12">
        <v>0</v>
      </c>
      <c r="J34" s="25">
        <f t="shared" si="15"/>
        <v>2.4950000000000001</v>
      </c>
      <c r="K34" s="6"/>
      <c r="L34" s="25">
        <f t="shared" si="16"/>
        <v>3.11</v>
      </c>
      <c r="M34" s="17">
        <f t="shared" si="17"/>
        <v>2.4950000000000001</v>
      </c>
      <c r="N34" s="25">
        <f t="shared" si="18"/>
        <v>0</v>
      </c>
      <c r="O34" s="25">
        <f t="shared" si="19"/>
        <v>0</v>
      </c>
      <c r="P34" s="70"/>
      <c r="Q34" s="25">
        <f t="shared" si="20"/>
        <v>0</v>
      </c>
      <c r="R34" s="70">
        <f t="shared" si="23"/>
        <v>2.6191</v>
      </c>
      <c r="S34" s="15">
        <f t="shared" si="21"/>
        <v>0.49089999999999989</v>
      </c>
      <c r="T34" s="72">
        <f t="shared" si="24"/>
        <v>4.1726499999999993E-2</v>
      </c>
      <c r="U34" s="73">
        <f t="shared" si="25"/>
        <v>2.6608264999999998</v>
      </c>
      <c r="V34" s="74">
        <v>0</v>
      </c>
      <c r="W34" s="16">
        <v>0</v>
      </c>
      <c r="X34" s="26">
        <f t="shared" si="26"/>
        <v>0</v>
      </c>
      <c r="Y34" s="16">
        <f t="shared" si="27"/>
        <v>0</v>
      </c>
    </row>
    <row r="35" spans="1:28" x14ac:dyDescent="0.25">
      <c r="A35" s="67">
        <v>37091</v>
      </c>
      <c r="B35" s="64">
        <v>0</v>
      </c>
      <c r="C35" s="64">
        <f t="shared" si="22"/>
        <v>0</v>
      </c>
      <c r="D35" s="65">
        <v>3.32</v>
      </c>
      <c r="E35" s="65">
        <v>0.1</v>
      </c>
      <c r="F35" s="68">
        <f t="shared" si="14"/>
        <v>3.2199999999999998</v>
      </c>
      <c r="G35" s="69"/>
      <c r="H35" s="65">
        <v>2.33</v>
      </c>
      <c r="I35" s="65">
        <v>0</v>
      </c>
      <c r="J35" s="70">
        <f t="shared" si="15"/>
        <v>2.33</v>
      </c>
      <c r="K35" s="71"/>
      <c r="L35" s="70">
        <f t="shared" si="16"/>
        <v>3.2199999999999998</v>
      </c>
      <c r="M35" s="68">
        <f t="shared" si="17"/>
        <v>2.33</v>
      </c>
      <c r="N35" s="70">
        <f t="shared" si="18"/>
        <v>0</v>
      </c>
      <c r="O35" s="70">
        <f t="shared" si="19"/>
        <v>0</v>
      </c>
      <c r="P35" s="70"/>
      <c r="Q35" s="70">
        <f t="shared" si="20"/>
        <v>0</v>
      </c>
      <c r="R35" s="70">
        <f t="shared" ref="R35:R40" si="28">ROUND((((M35/(1-$E$5))+N35+O35)/(1-$E$9))+Q35,4)</f>
        <v>2.4459</v>
      </c>
      <c r="S35" s="72">
        <f t="shared" si="21"/>
        <v>0.77409999999999979</v>
      </c>
      <c r="T35" s="72">
        <f t="shared" si="24"/>
        <v>6.5798499999999982E-2</v>
      </c>
      <c r="U35" s="73">
        <f t="shared" si="25"/>
        <v>2.5116985000000001</v>
      </c>
      <c r="V35" s="74">
        <v>0</v>
      </c>
      <c r="W35" s="74">
        <v>0</v>
      </c>
      <c r="X35" s="75">
        <f t="shared" si="26"/>
        <v>0</v>
      </c>
      <c r="Y35" s="16">
        <f t="shared" si="27"/>
        <v>0</v>
      </c>
      <c r="Z35" s="13"/>
      <c r="AA35" s="16"/>
      <c r="AB35" s="13"/>
    </row>
    <row r="36" spans="1:28" x14ac:dyDescent="0.25">
      <c r="A36" s="55">
        <v>37092</v>
      </c>
      <c r="B36" s="11">
        <v>0</v>
      </c>
      <c r="C36" s="64">
        <f t="shared" si="22"/>
        <v>0</v>
      </c>
      <c r="D36" s="12">
        <v>3.4</v>
      </c>
      <c r="E36" s="65">
        <v>0.1</v>
      </c>
      <c r="F36" s="17">
        <f t="shared" si="14"/>
        <v>3.3</v>
      </c>
      <c r="H36" s="12">
        <v>2.335</v>
      </c>
      <c r="I36" s="12">
        <v>0</v>
      </c>
      <c r="J36" s="25">
        <f t="shared" si="15"/>
        <v>2.335</v>
      </c>
      <c r="K36" s="6"/>
      <c r="L36" s="25">
        <f t="shared" si="16"/>
        <v>3.3</v>
      </c>
      <c r="M36" s="17">
        <f t="shared" si="17"/>
        <v>2.335</v>
      </c>
      <c r="N36" s="25">
        <f t="shared" si="18"/>
        <v>0</v>
      </c>
      <c r="O36" s="25">
        <f t="shared" si="19"/>
        <v>0</v>
      </c>
      <c r="P36" s="70"/>
      <c r="Q36" s="25">
        <f t="shared" si="20"/>
        <v>0</v>
      </c>
      <c r="R36" s="70">
        <f t="shared" si="28"/>
        <v>2.4512</v>
      </c>
      <c r="S36" s="15">
        <f t="shared" si="21"/>
        <v>0.84879999999999978</v>
      </c>
      <c r="T36" s="72">
        <f t="shared" si="24"/>
        <v>7.214799999999999E-2</v>
      </c>
      <c r="U36" s="73">
        <f t="shared" si="25"/>
        <v>2.5233479999999999</v>
      </c>
      <c r="V36" s="74">
        <v>0</v>
      </c>
      <c r="W36" s="16">
        <v>0</v>
      </c>
      <c r="X36" s="26">
        <f t="shared" si="26"/>
        <v>0</v>
      </c>
      <c r="Y36" s="16">
        <f t="shared" si="27"/>
        <v>0</v>
      </c>
    </row>
    <row r="37" spans="1:28" x14ac:dyDescent="0.25">
      <c r="A37" s="55">
        <v>37093</v>
      </c>
      <c r="B37" s="11">
        <v>0</v>
      </c>
      <c r="C37" s="64">
        <f t="shared" si="22"/>
        <v>0</v>
      </c>
      <c r="D37" s="12">
        <v>2.3650000000000002</v>
      </c>
      <c r="E37" s="65">
        <v>0.1</v>
      </c>
      <c r="F37" s="17">
        <f t="shared" si="14"/>
        <v>2.2650000000000001</v>
      </c>
      <c r="H37" s="12">
        <v>2.17</v>
      </c>
      <c r="I37" s="12">
        <v>0</v>
      </c>
      <c r="J37" s="25">
        <f t="shared" si="15"/>
        <v>2.17</v>
      </c>
      <c r="K37" s="6"/>
      <c r="L37" s="25">
        <f t="shared" si="16"/>
        <v>2.2650000000000001</v>
      </c>
      <c r="M37" s="17">
        <f t="shared" si="17"/>
        <v>2.17</v>
      </c>
      <c r="N37" s="25">
        <f t="shared" si="18"/>
        <v>0</v>
      </c>
      <c r="O37" s="25">
        <f t="shared" si="19"/>
        <v>0</v>
      </c>
      <c r="P37" s="70"/>
      <c r="Q37" s="25">
        <f t="shared" si="20"/>
        <v>0</v>
      </c>
      <c r="R37" s="70">
        <f t="shared" si="28"/>
        <v>2.2778999999999998</v>
      </c>
      <c r="S37" s="15">
        <f t="shared" si="21"/>
        <v>-1.2899999999999689E-2</v>
      </c>
      <c r="T37" s="72">
        <f t="shared" si="24"/>
        <v>-1.0964999999999736E-3</v>
      </c>
      <c r="U37" s="73">
        <f t="shared" si="25"/>
        <v>2.2768034999999998</v>
      </c>
      <c r="V37" s="74">
        <v>0</v>
      </c>
      <c r="W37" s="16">
        <v>0</v>
      </c>
      <c r="X37" s="26">
        <f t="shared" si="26"/>
        <v>0</v>
      </c>
      <c r="Y37" s="16">
        <f t="shared" si="27"/>
        <v>0</v>
      </c>
    </row>
    <row r="38" spans="1:28" x14ac:dyDescent="0.25">
      <c r="A38" s="55">
        <v>37094</v>
      </c>
      <c r="B38" s="11">
        <v>0</v>
      </c>
      <c r="C38" s="64">
        <f t="shared" si="22"/>
        <v>0</v>
      </c>
      <c r="D38" s="12">
        <v>2.3650000000000002</v>
      </c>
      <c r="E38" s="65">
        <v>0.1</v>
      </c>
      <c r="F38" s="17">
        <f t="shared" si="14"/>
        <v>2.2650000000000001</v>
      </c>
      <c r="H38" s="12">
        <v>2.17</v>
      </c>
      <c r="I38" s="12">
        <v>0</v>
      </c>
      <c r="J38" s="25">
        <f t="shared" si="15"/>
        <v>2.17</v>
      </c>
      <c r="K38" s="6"/>
      <c r="L38" s="25">
        <f t="shared" si="16"/>
        <v>2.2650000000000001</v>
      </c>
      <c r="M38" s="17">
        <f t="shared" si="17"/>
        <v>2.17</v>
      </c>
      <c r="N38" s="25">
        <f t="shared" si="18"/>
        <v>0</v>
      </c>
      <c r="O38" s="25">
        <f t="shared" si="19"/>
        <v>0</v>
      </c>
      <c r="P38" s="70"/>
      <c r="Q38" s="25">
        <f t="shared" si="20"/>
        <v>0</v>
      </c>
      <c r="R38" s="70">
        <f t="shared" si="28"/>
        <v>2.2778999999999998</v>
      </c>
      <c r="S38" s="15">
        <f t="shared" si="21"/>
        <v>-1.2899999999999689E-2</v>
      </c>
      <c r="T38" s="72">
        <f t="shared" si="24"/>
        <v>-1.0964999999999736E-3</v>
      </c>
      <c r="U38" s="73">
        <f t="shared" si="25"/>
        <v>2.2768034999999998</v>
      </c>
      <c r="V38" s="74">
        <v>0</v>
      </c>
      <c r="W38" s="16">
        <v>0</v>
      </c>
      <c r="X38" s="26">
        <f t="shared" si="26"/>
        <v>0</v>
      </c>
      <c r="Y38" s="16">
        <f t="shared" si="27"/>
        <v>0</v>
      </c>
    </row>
    <row r="39" spans="1:28" x14ac:dyDescent="0.25">
      <c r="A39" s="55">
        <v>37095</v>
      </c>
      <c r="B39" s="11">
        <v>0</v>
      </c>
      <c r="C39" s="64">
        <f t="shared" si="22"/>
        <v>0</v>
      </c>
      <c r="D39" s="12">
        <v>2.3650000000000002</v>
      </c>
      <c r="E39" s="65">
        <v>0.1</v>
      </c>
      <c r="F39" s="17">
        <f t="shared" si="14"/>
        <v>2.2650000000000001</v>
      </c>
      <c r="H39" s="12">
        <v>2.17</v>
      </c>
      <c r="I39" s="12">
        <v>0</v>
      </c>
      <c r="J39" s="25">
        <f t="shared" si="15"/>
        <v>2.17</v>
      </c>
      <c r="K39" s="6"/>
      <c r="L39" s="25">
        <f t="shared" si="16"/>
        <v>2.2650000000000001</v>
      </c>
      <c r="M39" s="17">
        <f t="shared" si="17"/>
        <v>2.17</v>
      </c>
      <c r="N39" s="25">
        <f t="shared" si="18"/>
        <v>0</v>
      </c>
      <c r="O39" s="25">
        <f t="shared" si="19"/>
        <v>0</v>
      </c>
      <c r="P39" s="70"/>
      <c r="Q39" s="25">
        <f t="shared" si="20"/>
        <v>0</v>
      </c>
      <c r="R39" s="70">
        <f t="shared" si="28"/>
        <v>2.2778999999999998</v>
      </c>
      <c r="S39" s="15">
        <f t="shared" si="21"/>
        <v>-1.2899999999999689E-2</v>
      </c>
      <c r="T39" s="72">
        <f t="shared" si="24"/>
        <v>-1.0964999999999736E-3</v>
      </c>
      <c r="U39" s="73">
        <f t="shared" si="25"/>
        <v>2.2768034999999998</v>
      </c>
      <c r="V39" s="74">
        <v>0</v>
      </c>
      <c r="W39" s="16">
        <v>0</v>
      </c>
      <c r="X39" s="26">
        <f t="shared" si="26"/>
        <v>0</v>
      </c>
      <c r="Y39" s="16">
        <f t="shared" si="27"/>
        <v>0</v>
      </c>
    </row>
    <row r="40" spans="1:28" x14ac:dyDescent="0.25">
      <c r="A40" s="55">
        <v>37096</v>
      </c>
      <c r="B40" s="11">
        <v>0</v>
      </c>
      <c r="C40" s="64">
        <f t="shared" si="22"/>
        <v>0</v>
      </c>
      <c r="D40" s="12">
        <v>3.3849999999999998</v>
      </c>
      <c r="E40" s="65">
        <v>0.1</v>
      </c>
      <c r="F40" s="17">
        <f t="shared" si="14"/>
        <v>3.2849999999999997</v>
      </c>
      <c r="H40" s="12">
        <v>2.44</v>
      </c>
      <c r="I40" s="12">
        <v>0</v>
      </c>
      <c r="J40" s="25">
        <f t="shared" si="15"/>
        <v>2.44</v>
      </c>
      <c r="K40" s="6"/>
      <c r="L40" s="25">
        <f t="shared" si="16"/>
        <v>3.2849999999999997</v>
      </c>
      <c r="M40" s="17">
        <f t="shared" si="17"/>
        <v>2.44</v>
      </c>
      <c r="N40" s="25">
        <f t="shared" si="18"/>
        <v>0</v>
      </c>
      <c r="O40" s="25">
        <f t="shared" si="19"/>
        <v>0</v>
      </c>
      <c r="P40" s="70"/>
      <c r="Q40" s="25">
        <f t="shared" si="20"/>
        <v>0</v>
      </c>
      <c r="R40" s="70">
        <f t="shared" si="28"/>
        <v>2.5613999999999999</v>
      </c>
      <c r="S40" s="15">
        <f t="shared" si="21"/>
        <v>0.7235999999999998</v>
      </c>
      <c r="T40" s="72">
        <f t="shared" si="24"/>
        <v>6.1505999999999984E-2</v>
      </c>
      <c r="U40" s="73">
        <f t="shared" si="25"/>
        <v>2.622906</v>
      </c>
      <c r="V40" s="74">
        <v>0</v>
      </c>
      <c r="W40" s="16">
        <v>0</v>
      </c>
      <c r="X40" s="26">
        <f t="shared" si="26"/>
        <v>0</v>
      </c>
      <c r="Y40" s="16">
        <f t="shared" si="27"/>
        <v>0</v>
      </c>
    </row>
    <row r="41" spans="1:28" x14ac:dyDescent="0.25">
      <c r="A41" s="55">
        <v>37097</v>
      </c>
      <c r="B41" s="11">
        <v>0</v>
      </c>
      <c r="C41" s="64">
        <f t="shared" si="22"/>
        <v>0</v>
      </c>
      <c r="D41" s="12">
        <v>3.65</v>
      </c>
      <c r="E41" s="65">
        <v>0.1</v>
      </c>
      <c r="F41" s="17">
        <f t="shared" si="14"/>
        <v>3.55</v>
      </c>
      <c r="H41" s="12">
        <v>2.57</v>
      </c>
      <c r="I41" s="12">
        <v>0</v>
      </c>
      <c r="J41" s="25">
        <f t="shared" si="15"/>
        <v>2.57</v>
      </c>
      <c r="K41" s="6"/>
      <c r="L41" s="25">
        <f t="shared" si="16"/>
        <v>3.55</v>
      </c>
      <c r="M41" s="17">
        <f t="shared" si="17"/>
        <v>2.57</v>
      </c>
      <c r="N41" s="25">
        <f t="shared" si="18"/>
        <v>0</v>
      </c>
      <c r="O41" s="25">
        <f t="shared" si="19"/>
        <v>0</v>
      </c>
      <c r="P41" s="70"/>
      <c r="Q41" s="25">
        <f t="shared" si="20"/>
        <v>0</v>
      </c>
      <c r="R41" s="70">
        <f t="shared" ref="R41:R46" si="29">ROUND((((M41/(1-$E$5))+N41+O41)/(1-$E$9))+Q41,4)</f>
        <v>2.6978</v>
      </c>
      <c r="S41" s="15">
        <f t="shared" si="21"/>
        <v>0.85219999999999985</v>
      </c>
      <c r="T41" s="72">
        <f t="shared" si="24"/>
        <v>7.2436999999999988E-2</v>
      </c>
      <c r="U41" s="73">
        <f t="shared" si="25"/>
        <v>2.7702369999999998</v>
      </c>
      <c r="V41" s="74">
        <v>0</v>
      </c>
      <c r="W41" s="16">
        <v>0</v>
      </c>
      <c r="X41" s="26">
        <f t="shared" si="26"/>
        <v>0</v>
      </c>
      <c r="Y41" s="16">
        <f t="shared" si="27"/>
        <v>0</v>
      </c>
    </row>
    <row r="42" spans="1:28" s="23" customFormat="1" x14ac:dyDescent="0.25">
      <c r="A42" s="80">
        <v>37098</v>
      </c>
      <c r="B42" s="29">
        <v>5000</v>
      </c>
      <c r="C42" s="29">
        <f t="shared" si="22"/>
        <v>5249.3438320209971</v>
      </c>
      <c r="D42" s="81">
        <v>3.5249999999999999</v>
      </c>
      <c r="E42" s="81">
        <v>0.1</v>
      </c>
      <c r="F42" s="82">
        <f t="shared" si="14"/>
        <v>3.4249999999999998</v>
      </c>
      <c r="H42" s="81">
        <v>2.645</v>
      </c>
      <c r="I42" s="81">
        <v>0.5</v>
      </c>
      <c r="J42" s="30">
        <f t="shared" si="15"/>
        <v>3.145</v>
      </c>
      <c r="K42" s="83"/>
      <c r="L42" s="30">
        <f t="shared" si="16"/>
        <v>3.4249999999999998</v>
      </c>
      <c r="M42" s="82">
        <f t="shared" si="17"/>
        <v>2.645</v>
      </c>
      <c r="N42" s="30">
        <f>IF(B42=0,0,$E$6)</f>
        <v>0.1052</v>
      </c>
      <c r="O42" s="30">
        <f>IF(B42=0,0,$E$7)</f>
        <v>1.1000000000000001E-3</v>
      </c>
      <c r="P42" s="30"/>
      <c r="Q42" s="30">
        <f>IF(B42=0,0,$E$11)</f>
        <v>2.53E-2</v>
      </c>
      <c r="R42" s="30">
        <f t="shared" si="29"/>
        <v>2.9131999999999998</v>
      </c>
      <c r="S42" s="33">
        <f>L42-R42</f>
        <v>0.51180000000000003</v>
      </c>
      <c r="T42" s="33">
        <f t="shared" si="24"/>
        <v>4.3503000000000007E-2</v>
      </c>
      <c r="U42" s="60">
        <f>R42+T42</f>
        <v>2.9567029999999996</v>
      </c>
      <c r="V42" s="84">
        <f>(((0.075*S42)*B42)/C42)*C42</f>
        <v>191.92500000000001</v>
      </c>
      <c r="W42" s="84">
        <f>(((0.01*S42)*B42)/C42)*C42</f>
        <v>25.590000000000003</v>
      </c>
      <c r="X42" s="85">
        <f>V42+W42</f>
        <v>217.51500000000001</v>
      </c>
      <c r="Y42" s="84">
        <f t="shared" si="27"/>
        <v>14783.514999999998</v>
      </c>
      <c r="Z42" s="86"/>
      <c r="AA42" s="84"/>
      <c r="AB42" s="86"/>
    </row>
    <row r="43" spans="1:28" s="23" customFormat="1" x14ac:dyDescent="0.25">
      <c r="A43" s="80">
        <v>37099</v>
      </c>
      <c r="B43" s="29">
        <v>9771</v>
      </c>
      <c r="C43" s="29">
        <f t="shared" si="22"/>
        <v>10258.267716535433</v>
      </c>
      <c r="D43" s="81">
        <v>3.105</v>
      </c>
      <c r="E43" s="81">
        <v>0.1</v>
      </c>
      <c r="F43" s="82">
        <f t="shared" si="14"/>
        <v>3.0049999999999999</v>
      </c>
      <c r="H43" s="81">
        <v>2.6549999999999998</v>
      </c>
      <c r="I43" s="81">
        <v>0.5</v>
      </c>
      <c r="J43" s="30">
        <f t="shared" si="15"/>
        <v>3.1549999999999998</v>
      </c>
      <c r="K43" s="83"/>
      <c r="L43" s="30">
        <f t="shared" si="16"/>
        <v>3.1549999999999998</v>
      </c>
      <c r="M43" s="82">
        <f t="shared" si="17"/>
        <v>2.6549999999999998</v>
      </c>
      <c r="N43" s="30">
        <f t="shared" si="18"/>
        <v>0.1052</v>
      </c>
      <c r="O43" s="30">
        <f t="shared" si="19"/>
        <v>1.1000000000000001E-3</v>
      </c>
      <c r="P43" s="30"/>
      <c r="Q43" s="30">
        <f t="shared" si="20"/>
        <v>2.53E-2</v>
      </c>
      <c r="R43" s="30">
        <f t="shared" si="29"/>
        <v>2.9237000000000002</v>
      </c>
      <c r="S43" s="33">
        <f t="shared" si="21"/>
        <v>0.23129999999999962</v>
      </c>
      <c r="T43" s="33">
        <f t="shared" si="24"/>
        <v>1.966049999999997E-2</v>
      </c>
      <c r="U43" s="60">
        <f t="shared" si="25"/>
        <v>2.9433605000000003</v>
      </c>
      <c r="V43" s="84">
        <f>(((0.075*S43)*B43)/C43)*C43</f>
        <v>169.50242249999971</v>
      </c>
      <c r="W43" s="84">
        <f>(((0.01*S43)*B43)/C43)*C43</f>
        <v>22.60032299999996</v>
      </c>
      <c r="X43" s="85">
        <f t="shared" si="26"/>
        <v>192.10274549999968</v>
      </c>
      <c r="Y43" s="84">
        <f t="shared" si="27"/>
        <v>28759.575445500002</v>
      </c>
    </row>
    <row r="44" spans="1:28" x14ac:dyDescent="0.25">
      <c r="A44" s="55">
        <v>37100</v>
      </c>
      <c r="B44" s="11">
        <v>0</v>
      </c>
      <c r="C44" s="64">
        <f t="shared" si="22"/>
        <v>0</v>
      </c>
      <c r="D44" s="12">
        <v>2.91</v>
      </c>
      <c r="E44" s="12">
        <v>0.1</v>
      </c>
      <c r="F44" s="17">
        <f t="shared" si="14"/>
        <v>2.81</v>
      </c>
      <c r="H44" s="12">
        <v>2.61</v>
      </c>
      <c r="I44" s="12">
        <v>0</v>
      </c>
      <c r="J44" s="25">
        <f t="shared" si="15"/>
        <v>2.61</v>
      </c>
      <c r="K44" s="6"/>
      <c r="L44" s="25">
        <f t="shared" si="16"/>
        <v>2.81</v>
      </c>
      <c r="M44" s="17">
        <f t="shared" si="17"/>
        <v>2.61</v>
      </c>
      <c r="N44" s="25">
        <f t="shared" si="18"/>
        <v>0</v>
      </c>
      <c r="O44" s="25">
        <f t="shared" si="19"/>
        <v>0</v>
      </c>
      <c r="P44" s="70"/>
      <c r="Q44" s="25">
        <f t="shared" si="20"/>
        <v>0</v>
      </c>
      <c r="R44" s="70">
        <f t="shared" si="29"/>
        <v>2.7397999999999998</v>
      </c>
      <c r="S44" s="15">
        <f t="shared" si="21"/>
        <v>7.0200000000000262E-2</v>
      </c>
      <c r="T44" s="72">
        <f t="shared" si="24"/>
        <v>5.9670000000000226E-3</v>
      </c>
      <c r="U44" s="73">
        <f t="shared" si="25"/>
        <v>2.7457669999999998</v>
      </c>
      <c r="V44" s="74">
        <v>0</v>
      </c>
      <c r="W44" s="16">
        <v>0</v>
      </c>
      <c r="X44" s="26">
        <f t="shared" si="26"/>
        <v>0</v>
      </c>
      <c r="Y44" s="16">
        <f t="shared" si="27"/>
        <v>0</v>
      </c>
    </row>
    <row r="45" spans="1:28" x14ac:dyDescent="0.25">
      <c r="A45" s="55">
        <v>37101</v>
      </c>
      <c r="B45" s="11">
        <v>0</v>
      </c>
      <c r="C45" s="64">
        <f t="shared" si="22"/>
        <v>0</v>
      </c>
      <c r="D45" s="12">
        <v>2.91</v>
      </c>
      <c r="E45" s="12">
        <v>0.1</v>
      </c>
      <c r="F45" s="17">
        <f t="shared" si="14"/>
        <v>2.81</v>
      </c>
      <c r="H45" s="12">
        <v>2.61</v>
      </c>
      <c r="I45" s="12">
        <v>0</v>
      </c>
      <c r="J45" s="25">
        <f t="shared" si="15"/>
        <v>2.61</v>
      </c>
      <c r="K45" s="6"/>
      <c r="L45" s="25">
        <f t="shared" si="16"/>
        <v>2.81</v>
      </c>
      <c r="M45" s="17">
        <f t="shared" si="17"/>
        <v>2.61</v>
      </c>
      <c r="N45" s="25">
        <f t="shared" si="18"/>
        <v>0</v>
      </c>
      <c r="O45" s="25">
        <f t="shared" si="19"/>
        <v>0</v>
      </c>
      <c r="P45" s="70"/>
      <c r="Q45" s="25">
        <f t="shared" si="20"/>
        <v>0</v>
      </c>
      <c r="R45" s="70">
        <f t="shared" si="29"/>
        <v>2.7397999999999998</v>
      </c>
      <c r="S45" s="15">
        <f t="shared" si="21"/>
        <v>7.0200000000000262E-2</v>
      </c>
      <c r="T45" s="72">
        <f t="shared" si="24"/>
        <v>5.9670000000000226E-3</v>
      </c>
      <c r="U45" s="73">
        <f t="shared" si="25"/>
        <v>2.7457669999999998</v>
      </c>
      <c r="V45" s="74">
        <v>0</v>
      </c>
      <c r="W45" s="16">
        <v>0</v>
      </c>
      <c r="X45" s="26">
        <f t="shared" si="26"/>
        <v>0</v>
      </c>
      <c r="Y45" s="16">
        <f t="shared" si="27"/>
        <v>0</v>
      </c>
    </row>
    <row r="46" spans="1:28" x14ac:dyDescent="0.25">
      <c r="A46" s="55">
        <v>37102</v>
      </c>
      <c r="B46" s="56">
        <v>0</v>
      </c>
      <c r="C46" s="79">
        <f t="shared" si="22"/>
        <v>0</v>
      </c>
      <c r="D46" s="59">
        <v>2.91</v>
      </c>
      <c r="E46" s="12">
        <v>0.1</v>
      </c>
      <c r="F46" s="17">
        <f t="shared" si="14"/>
        <v>2.81</v>
      </c>
      <c r="H46" s="12">
        <v>2.61</v>
      </c>
      <c r="I46" s="12">
        <v>0</v>
      </c>
      <c r="J46" s="25">
        <f t="shared" si="15"/>
        <v>2.61</v>
      </c>
      <c r="K46" s="6"/>
      <c r="L46" s="25">
        <f t="shared" si="16"/>
        <v>2.81</v>
      </c>
      <c r="M46" s="17">
        <f t="shared" si="17"/>
        <v>2.61</v>
      </c>
      <c r="N46" s="25">
        <f t="shared" si="18"/>
        <v>0</v>
      </c>
      <c r="O46" s="25">
        <f t="shared" si="19"/>
        <v>0</v>
      </c>
      <c r="P46" s="70"/>
      <c r="Q46" s="25">
        <f t="shared" si="20"/>
        <v>0</v>
      </c>
      <c r="R46" s="70">
        <f t="shared" si="29"/>
        <v>2.7397999999999998</v>
      </c>
      <c r="S46" s="15">
        <f t="shared" si="21"/>
        <v>7.0200000000000262E-2</v>
      </c>
      <c r="T46" s="72">
        <f t="shared" si="24"/>
        <v>5.9670000000000226E-3</v>
      </c>
      <c r="U46" s="73">
        <f t="shared" si="25"/>
        <v>2.7457669999999998</v>
      </c>
      <c r="V46" s="78">
        <v>0</v>
      </c>
      <c r="W46" s="57">
        <v>0</v>
      </c>
      <c r="X46" s="58">
        <f t="shared" si="26"/>
        <v>0</v>
      </c>
      <c r="Y46" s="57">
        <f t="shared" si="27"/>
        <v>0</v>
      </c>
    </row>
    <row r="47" spans="1:28" s="23" customFormat="1" x14ac:dyDescent="0.25">
      <c r="A47" s="80">
        <v>37103</v>
      </c>
      <c r="B47" s="32">
        <v>10000</v>
      </c>
      <c r="C47" s="32">
        <f t="shared" si="22"/>
        <v>10498.687664041994</v>
      </c>
      <c r="D47" s="81">
        <v>3.375</v>
      </c>
      <c r="E47" s="81">
        <v>0.1</v>
      </c>
      <c r="F47" s="82">
        <f>D47-E47</f>
        <v>3.2749999999999999</v>
      </c>
      <c r="H47" s="81">
        <v>2.78</v>
      </c>
      <c r="I47" s="81">
        <v>0.5</v>
      </c>
      <c r="J47" s="30">
        <f>H47+I47</f>
        <v>3.28</v>
      </c>
      <c r="K47" s="83"/>
      <c r="L47" s="30">
        <f>IF(J47&gt;F47,J47,F47)</f>
        <v>3.28</v>
      </c>
      <c r="M47" s="82">
        <f t="shared" si="17"/>
        <v>2.78</v>
      </c>
      <c r="N47" s="30">
        <f>IF(B47=0,0,$E$6)</f>
        <v>0.1052</v>
      </c>
      <c r="O47" s="30">
        <f>IF(B47=0,0,$E$7)</f>
        <v>1.1000000000000001E-3</v>
      </c>
      <c r="P47" s="30"/>
      <c r="Q47" s="30">
        <f>IF(B47=0,0,$E$11)</f>
        <v>2.53E-2</v>
      </c>
      <c r="R47" s="30">
        <f>ROUND((((M47/(1-$E$5))+N47+O47)/(1-$E$9))+Q47,4)</f>
        <v>3.0548999999999999</v>
      </c>
      <c r="S47" s="33">
        <f>L47-R47</f>
        <v>0.22509999999999986</v>
      </c>
      <c r="T47" s="33">
        <f t="shared" si="24"/>
        <v>1.9133499999999991E-2</v>
      </c>
      <c r="U47" s="60">
        <f>R47+T47</f>
        <v>3.0740335000000001</v>
      </c>
      <c r="V47" s="87">
        <f>(((0.075*S47)*B47)/C47)*C47</f>
        <v>168.82499999999987</v>
      </c>
      <c r="W47" s="87">
        <f>(((0.01*S47)*B47)/C47)*C47</f>
        <v>22.509999999999984</v>
      </c>
      <c r="X47" s="88">
        <f>V47+W47</f>
        <v>191.33499999999987</v>
      </c>
      <c r="Y47" s="87">
        <f>R47*B47+X47</f>
        <v>30740.334999999999</v>
      </c>
    </row>
    <row r="48" spans="1:28" x14ac:dyDescent="0.25">
      <c r="A48" s="55"/>
      <c r="B48" s="56"/>
      <c r="C48" s="79"/>
      <c r="D48" s="12"/>
      <c r="E48" s="12"/>
      <c r="F48" s="17"/>
      <c r="H48" s="12"/>
      <c r="I48" s="12"/>
      <c r="J48" s="25"/>
      <c r="K48" s="6"/>
      <c r="L48" s="25"/>
      <c r="M48" s="17"/>
      <c r="N48" s="25"/>
      <c r="O48" s="25"/>
      <c r="P48" s="70"/>
      <c r="Q48" s="25"/>
      <c r="R48" s="70"/>
      <c r="S48" s="15"/>
      <c r="T48" s="72"/>
      <c r="U48" s="73"/>
      <c r="V48" s="78"/>
      <c r="W48" s="57"/>
      <c r="X48" s="58"/>
      <c r="Y48" s="57"/>
    </row>
    <row r="49" spans="1:25" x14ac:dyDescent="0.25">
      <c r="A49" s="18" t="s">
        <v>26</v>
      </c>
      <c r="B49" s="19">
        <f>SUM(B28:B46)</f>
        <v>15839</v>
      </c>
      <c r="C49" s="11">
        <f>SUM(C28:C46)</f>
        <v>16628.871391076114</v>
      </c>
      <c r="E49" s="12"/>
      <c r="R49" s="26"/>
      <c r="S49" s="15"/>
      <c r="T49" s="72"/>
      <c r="U49" s="74"/>
      <c r="V49" s="74">
        <f>SUM(V28:V46)</f>
        <v>375.6674224999997</v>
      </c>
      <c r="W49" s="16">
        <f>SUM(W28:W46)</f>
        <v>51.570322999999959</v>
      </c>
      <c r="X49" s="16">
        <f>SUM(X29:X46)</f>
        <v>427.23774549999973</v>
      </c>
      <c r="Y49" s="16">
        <f>SUM(Y29:Y46)</f>
        <v>46470.1560455</v>
      </c>
    </row>
    <row r="50" spans="1:25" x14ac:dyDescent="0.25">
      <c r="A50" s="2"/>
      <c r="C50" s="11"/>
      <c r="E50" s="12"/>
      <c r="R50" s="26"/>
      <c r="S50" s="15"/>
      <c r="T50" s="72"/>
      <c r="U50" s="74"/>
      <c r="V50" s="74"/>
      <c r="W50" s="16"/>
    </row>
    <row r="51" spans="1:25" x14ac:dyDescent="0.25">
      <c r="C51" s="11"/>
      <c r="E51" s="12"/>
      <c r="R51" s="26"/>
      <c r="S51" s="15"/>
      <c r="T51" s="72"/>
      <c r="U51" s="74"/>
      <c r="V51" s="74"/>
      <c r="W51" s="16"/>
    </row>
    <row r="52" spans="1:25" x14ac:dyDescent="0.25">
      <c r="C52" s="11"/>
      <c r="E52" s="12"/>
      <c r="R52" s="26"/>
      <c r="S52" s="15"/>
      <c r="T52" s="72"/>
      <c r="U52" s="74"/>
      <c r="V52" s="74"/>
      <c r="W52" s="16"/>
    </row>
    <row r="53" spans="1:25" x14ac:dyDescent="0.25">
      <c r="C53" s="11"/>
      <c r="E53" s="12"/>
      <c r="R53" s="26"/>
      <c r="S53" s="15"/>
      <c r="T53" s="72"/>
      <c r="U53" s="74"/>
      <c r="V53" s="74"/>
      <c r="W53" s="16"/>
    </row>
    <row r="54" spans="1:25" x14ac:dyDescent="0.25">
      <c r="C54" s="11"/>
      <c r="E54" s="12"/>
      <c r="R54" s="26"/>
      <c r="S54" s="15"/>
      <c r="T54" s="72"/>
      <c r="U54" s="74"/>
      <c r="V54" s="74"/>
      <c r="W54" s="16"/>
    </row>
    <row r="55" spans="1:25" x14ac:dyDescent="0.25">
      <c r="C55" s="11"/>
      <c r="E55" s="12"/>
      <c r="R55" s="26"/>
      <c r="S55" s="15"/>
      <c r="T55" s="72"/>
      <c r="U55" s="74"/>
      <c r="V55" s="74"/>
      <c r="W55" s="16"/>
    </row>
    <row r="56" spans="1:25" x14ac:dyDescent="0.25">
      <c r="C56" s="11">
        <f t="shared" ref="C56:C94" si="30">B56/(1-$E$9)</f>
        <v>0</v>
      </c>
      <c r="E56" s="12">
        <v>0</v>
      </c>
      <c r="R56" s="26"/>
      <c r="S56" s="15"/>
      <c r="T56" s="72"/>
      <c r="U56" s="74"/>
      <c r="V56" s="74"/>
      <c r="W56" s="16"/>
    </row>
    <row r="57" spans="1:25" x14ac:dyDescent="0.25">
      <c r="C57" s="11">
        <f t="shared" si="30"/>
        <v>0</v>
      </c>
      <c r="E57" s="12">
        <v>0</v>
      </c>
      <c r="R57" s="26"/>
      <c r="S57" s="15"/>
      <c r="T57" s="72"/>
      <c r="U57" s="74"/>
      <c r="V57" s="74"/>
      <c r="W57" s="16"/>
    </row>
    <row r="58" spans="1:25" x14ac:dyDescent="0.25">
      <c r="C58" s="11">
        <f t="shared" si="30"/>
        <v>0</v>
      </c>
      <c r="E58" s="12">
        <v>0</v>
      </c>
      <c r="R58" s="26"/>
      <c r="S58" s="15"/>
      <c r="T58" s="72"/>
      <c r="U58" s="74"/>
      <c r="V58" s="74"/>
      <c r="W58" s="16"/>
    </row>
    <row r="59" spans="1:25" x14ac:dyDescent="0.25">
      <c r="C59" s="11">
        <f t="shared" si="30"/>
        <v>0</v>
      </c>
      <c r="E59" s="12">
        <v>0</v>
      </c>
      <c r="R59" s="26"/>
      <c r="S59" s="15"/>
      <c r="T59" s="72"/>
      <c r="U59" s="74"/>
      <c r="V59" s="74"/>
      <c r="W59" s="16"/>
    </row>
    <row r="60" spans="1:25" x14ac:dyDescent="0.25">
      <c r="C60" s="11">
        <f t="shared" si="30"/>
        <v>0</v>
      </c>
      <c r="E60" s="12">
        <v>0</v>
      </c>
      <c r="R60" s="26"/>
      <c r="S60" s="15"/>
      <c r="T60" s="72"/>
      <c r="U60" s="74"/>
      <c r="V60" s="74"/>
      <c r="W60" s="16"/>
    </row>
    <row r="61" spans="1:25" x14ac:dyDescent="0.25">
      <c r="C61" s="11">
        <f t="shared" si="30"/>
        <v>0</v>
      </c>
      <c r="E61" s="12">
        <v>0</v>
      </c>
      <c r="R61" s="26"/>
      <c r="S61" s="15"/>
      <c r="T61" s="72"/>
      <c r="U61" s="74"/>
      <c r="V61" s="74"/>
      <c r="W61" s="16"/>
    </row>
    <row r="62" spans="1:25" x14ac:dyDescent="0.25">
      <c r="C62" s="11">
        <f t="shared" si="30"/>
        <v>0</v>
      </c>
      <c r="E62" s="12">
        <v>0</v>
      </c>
      <c r="R62" s="26"/>
      <c r="S62" s="15"/>
      <c r="T62" s="72"/>
      <c r="U62" s="74"/>
      <c r="V62" s="74"/>
      <c r="W62" s="16"/>
    </row>
    <row r="63" spans="1:25" x14ac:dyDescent="0.25">
      <c r="C63" s="11">
        <f t="shared" si="30"/>
        <v>0</v>
      </c>
      <c r="E63" s="12">
        <v>0</v>
      </c>
      <c r="R63" s="26"/>
      <c r="S63" s="15"/>
      <c r="T63" s="72"/>
      <c r="U63" s="74"/>
      <c r="V63" s="74"/>
      <c r="W63" s="16"/>
    </row>
    <row r="64" spans="1:25" x14ac:dyDescent="0.25">
      <c r="C64" s="11">
        <f t="shared" si="30"/>
        <v>0</v>
      </c>
      <c r="E64" s="12">
        <v>0</v>
      </c>
      <c r="R64" s="26"/>
      <c r="S64" s="15"/>
      <c r="T64" s="72"/>
      <c r="U64" s="74"/>
      <c r="V64" s="74"/>
      <c r="W64" s="16"/>
    </row>
    <row r="65" spans="3:23" x14ac:dyDescent="0.25">
      <c r="C65" s="11">
        <f t="shared" si="30"/>
        <v>0</v>
      </c>
      <c r="E65" s="12">
        <v>0</v>
      </c>
      <c r="R65" s="26"/>
      <c r="S65" s="15"/>
      <c r="T65" s="72"/>
      <c r="U65" s="74"/>
      <c r="V65" s="74"/>
      <c r="W65" s="16"/>
    </row>
    <row r="66" spans="3:23" x14ac:dyDescent="0.25">
      <c r="C66" s="11">
        <f t="shared" si="30"/>
        <v>0</v>
      </c>
      <c r="E66" s="12">
        <v>0</v>
      </c>
      <c r="R66" s="26"/>
      <c r="S66" s="15"/>
      <c r="T66" s="72"/>
      <c r="U66" s="74"/>
      <c r="V66" s="74"/>
      <c r="W66" s="16"/>
    </row>
    <row r="67" spans="3:23" x14ac:dyDescent="0.25">
      <c r="C67" s="11">
        <f t="shared" si="30"/>
        <v>0</v>
      </c>
      <c r="E67" s="12">
        <v>0</v>
      </c>
      <c r="R67" s="26"/>
      <c r="S67" s="15"/>
      <c r="T67" s="72"/>
      <c r="U67" s="74"/>
      <c r="V67" s="74"/>
      <c r="W67" s="16"/>
    </row>
    <row r="68" spans="3:23" x14ac:dyDescent="0.25">
      <c r="C68" s="11">
        <f t="shared" si="30"/>
        <v>0</v>
      </c>
      <c r="E68" s="12">
        <v>0</v>
      </c>
      <c r="R68" s="26"/>
      <c r="S68" s="15"/>
      <c r="T68" s="72"/>
      <c r="U68" s="74"/>
      <c r="V68" s="74"/>
      <c r="W68" s="16"/>
    </row>
    <row r="69" spans="3:23" x14ac:dyDescent="0.25">
      <c r="C69" s="11">
        <f t="shared" si="30"/>
        <v>0</v>
      </c>
      <c r="E69" s="12">
        <v>0</v>
      </c>
      <c r="R69" s="26"/>
      <c r="S69" s="15"/>
      <c r="T69" s="72"/>
      <c r="U69" s="74"/>
      <c r="V69" s="74"/>
      <c r="W69" s="16"/>
    </row>
    <row r="70" spans="3:23" x14ac:dyDescent="0.25">
      <c r="C70" s="11">
        <f t="shared" si="30"/>
        <v>0</v>
      </c>
      <c r="E70" s="12">
        <v>0</v>
      </c>
      <c r="R70" s="26"/>
      <c r="S70" s="15"/>
      <c r="T70" s="72"/>
      <c r="U70" s="74"/>
      <c r="V70" s="74"/>
      <c r="W70" s="16"/>
    </row>
    <row r="71" spans="3:23" x14ac:dyDescent="0.25">
      <c r="C71" s="11">
        <f t="shared" si="30"/>
        <v>0</v>
      </c>
      <c r="E71" s="12">
        <v>0</v>
      </c>
      <c r="R71" s="26"/>
      <c r="S71" s="15"/>
      <c r="T71" s="72"/>
      <c r="U71" s="74"/>
      <c r="V71" s="74"/>
      <c r="W71" s="16"/>
    </row>
    <row r="72" spans="3:23" x14ac:dyDescent="0.25">
      <c r="C72" s="11">
        <f t="shared" si="30"/>
        <v>0</v>
      </c>
      <c r="E72" s="12">
        <v>0</v>
      </c>
      <c r="R72" s="26"/>
      <c r="S72" s="15"/>
      <c r="T72" s="72"/>
      <c r="U72" s="74"/>
      <c r="V72" s="74"/>
      <c r="W72" s="16"/>
    </row>
    <row r="73" spans="3:23" x14ac:dyDescent="0.25">
      <c r="C73" s="11">
        <f t="shared" si="30"/>
        <v>0</v>
      </c>
      <c r="E73" s="12">
        <v>0</v>
      </c>
      <c r="R73" s="26"/>
      <c r="S73" s="15"/>
      <c r="T73" s="72"/>
      <c r="U73" s="74"/>
      <c r="V73" s="74"/>
      <c r="W73" s="16"/>
    </row>
    <row r="74" spans="3:23" x14ac:dyDescent="0.25">
      <c r="C74" s="11">
        <f t="shared" si="30"/>
        <v>0</v>
      </c>
      <c r="E74" s="12">
        <v>0</v>
      </c>
      <c r="R74" s="26"/>
      <c r="S74" s="15"/>
      <c r="T74" s="72"/>
      <c r="U74" s="74"/>
      <c r="V74" s="74"/>
      <c r="W74" s="16"/>
    </row>
    <row r="75" spans="3:23" x14ac:dyDescent="0.25">
      <c r="C75" s="11">
        <f t="shared" si="30"/>
        <v>0</v>
      </c>
      <c r="E75" s="12">
        <v>0</v>
      </c>
      <c r="R75" s="26"/>
      <c r="S75" s="15"/>
      <c r="T75" s="72"/>
      <c r="U75" s="74"/>
      <c r="V75" s="74"/>
      <c r="W75" s="16"/>
    </row>
    <row r="76" spans="3:23" x14ac:dyDescent="0.25">
      <c r="C76" s="11">
        <f t="shared" si="30"/>
        <v>0</v>
      </c>
      <c r="E76" s="12">
        <v>0</v>
      </c>
      <c r="R76" s="26"/>
      <c r="S76" s="15"/>
      <c r="T76" s="72"/>
      <c r="U76" s="74"/>
      <c r="V76" s="74"/>
      <c r="W76" s="16"/>
    </row>
    <row r="77" spans="3:23" x14ac:dyDescent="0.25">
      <c r="C77" s="11">
        <f t="shared" si="30"/>
        <v>0</v>
      </c>
      <c r="E77" s="12">
        <v>0</v>
      </c>
      <c r="R77" s="26"/>
      <c r="S77" s="15"/>
      <c r="T77" s="72"/>
      <c r="U77" s="74"/>
      <c r="V77" s="74"/>
      <c r="W77" s="16"/>
    </row>
    <row r="78" spans="3:23" x14ac:dyDescent="0.25">
      <c r="C78" s="11">
        <f t="shared" si="30"/>
        <v>0</v>
      </c>
      <c r="E78" s="12">
        <v>0</v>
      </c>
      <c r="R78" s="26"/>
      <c r="S78" s="15"/>
      <c r="T78" s="72"/>
      <c r="U78" s="74"/>
      <c r="V78" s="74"/>
      <c r="W78" s="16"/>
    </row>
    <row r="79" spans="3:23" x14ac:dyDescent="0.25">
      <c r="C79" s="11">
        <f t="shared" si="30"/>
        <v>0</v>
      </c>
      <c r="E79" s="12">
        <v>0</v>
      </c>
      <c r="R79" s="26"/>
      <c r="S79" s="15"/>
      <c r="T79" s="72"/>
      <c r="U79" s="74"/>
      <c r="V79" s="74"/>
      <c r="W79" s="16"/>
    </row>
    <row r="80" spans="3:23" x14ac:dyDescent="0.25">
      <c r="C80" s="11">
        <f t="shared" si="30"/>
        <v>0</v>
      </c>
      <c r="E80" s="12">
        <v>0</v>
      </c>
      <c r="R80" s="26"/>
      <c r="S80" s="15"/>
      <c r="T80" s="72"/>
      <c r="U80" s="74"/>
      <c r="V80" s="74"/>
      <c r="W80" s="16"/>
    </row>
    <row r="81" spans="3:23" x14ac:dyDescent="0.25">
      <c r="C81" s="11">
        <f t="shared" si="30"/>
        <v>0</v>
      </c>
      <c r="E81" s="12">
        <v>0</v>
      </c>
      <c r="R81" s="26"/>
      <c r="S81" s="15"/>
      <c r="T81" s="72"/>
      <c r="U81" s="74"/>
      <c r="V81" s="74"/>
      <c r="W81" s="16"/>
    </row>
    <row r="82" spans="3:23" x14ac:dyDescent="0.25">
      <c r="C82" s="11">
        <f t="shared" si="30"/>
        <v>0</v>
      </c>
      <c r="E82" s="12">
        <v>0</v>
      </c>
      <c r="R82" s="26"/>
      <c r="S82" s="15"/>
      <c r="T82" s="72"/>
      <c r="U82" s="74"/>
      <c r="V82" s="74"/>
      <c r="W82" s="16"/>
    </row>
    <row r="83" spans="3:23" x14ac:dyDescent="0.25">
      <c r="C83" s="11">
        <f t="shared" si="30"/>
        <v>0</v>
      </c>
      <c r="E83" s="12">
        <v>0</v>
      </c>
      <c r="R83" s="26"/>
      <c r="S83" s="15"/>
      <c r="T83" s="72"/>
      <c r="U83" s="74"/>
      <c r="V83" s="74"/>
      <c r="W83" s="16"/>
    </row>
    <row r="84" spans="3:23" x14ac:dyDescent="0.25">
      <c r="C84" s="11">
        <f t="shared" si="30"/>
        <v>0</v>
      </c>
      <c r="E84" s="12">
        <v>0</v>
      </c>
      <c r="R84" s="26"/>
      <c r="S84" s="15"/>
      <c r="T84" s="72"/>
      <c r="U84" s="74"/>
      <c r="V84" s="74"/>
      <c r="W84" s="16"/>
    </row>
    <row r="85" spans="3:23" x14ac:dyDescent="0.25">
      <c r="C85" s="11">
        <f t="shared" si="30"/>
        <v>0</v>
      </c>
      <c r="E85" s="12">
        <v>0</v>
      </c>
      <c r="R85" s="26"/>
      <c r="S85" s="15"/>
      <c r="T85" s="72"/>
      <c r="U85" s="74"/>
      <c r="V85" s="74"/>
      <c r="W85" s="16"/>
    </row>
    <row r="86" spans="3:23" x14ac:dyDescent="0.25">
      <c r="C86" s="11">
        <f t="shared" si="30"/>
        <v>0</v>
      </c>
      <c r="E86" s="12">
        <v>0</v>
      </c>
      <c r="R86" s="26"/>
      <c r="S86" s="15"/>
      <c r="T86" s="72"/>
      <c r="U86" s="74"/>
      <c r="V86" s="74"/>
      <c r="W86" s="16"/>
    </row>
    <row r="87" spans="3:23" x14ac:dyDescent="0.25">
      <c r="C87" s="11">
        <f t="shared" si="30"/>
        <v>0</v>
      </c>
      <c r="E87" s="12">
        <v>0</v>
      </c>
      <c r="R87" s="26"/>
      <c r="S87" s="15"/>
      <c r="T87" s="72"/>
      <c r="U87" s="74"/>
      <c r="V87" s="74"/>
      <c r="W87" s="16"/>
    </row>
    <row r="88" spans="3:23" x14ac:dyDescent="0.25">
      <c r="C88" s="11">
        <f t="shared" si="30"/>
        <v>0</v>
      </c>
      <c r="E88" s="12">
        <v>0</v>
      </c>
      <c r="R88" s="26"/>
      <c r="S88" s="15"/>
      <c r="T88" s="72"/>
      <c r="U88" s="74"/>
      <c r="V88" s="74"/>
      <c r="W88" s="16"/>
    </row>
    <row r="89" spans="3:23" x14ac:dyDescent="0.25">
      <c r="C89" s="11">
        <f t="shared" si="30"/>
        <v>0</v>
      </c>
      <c r="E89" s="12">
        <v>0</v>
      </c>
      <c r="R89" s="26"/>
      <c r="S89" s="15"/>
      <c r="T89" s="72"/>
      <c r="U89" s="74"/>
      <c r="V89" s="74"/>
      <c r="W89" s="16"/>
    </row>
    <row r="90" spans="3:23" x14ac:dyDescent="0.25">
      <c r="C90" s="11">
        <f t="shared" si="30"/>
        <v>0</v>
      </c>
      <c r="E90" s="12">
        <v>0</v>
      </c>
      <c r="R90" s="26"/>
      <c r="S90" s="15"/>
      <c r="T90" s="72"/>
      <c r="U90" s="74"/>
      <c r="V90" s="74"/>
      <c r="W90" s="16"/>
    </row>
    <row r="91" spans="3:23" x14ac:dyDescent="0.25">
      <c r="C91" s="11">
        <f t="shared" si="30"/>
        <v>0</v>
      </c>
      <c r="E91" s="12">
        <v>0</v>
      </c>
      <c r="R91" s="26"/>
      <c r="S91" s="15"/>
      <c r="T91" s="72"/>
      <c r="U91" s="74"/>
      <c r="V91" s="74"/>
      <c r="W91" s="16"/>
    </row>
    <row r="92" spans="3:23" x14ac:dyDescent="0.25">
      <c r="C92" s="11">
        <f t="shared" si="30"/>
        <v>0</v>
      </c>
      <c r="E92" s="12">
        <v>0</v>
      </c>
      <c r="R92" s="26"/>
      <c r="S92" s="15"/>
      <c r="T92" s="72"/>
      <c r="U92" s="74"/>
      <c r="V92" s="74"/>
      <c r="W92" s="16"/>
    </row>
    <row r="93" spans="3:23" x14ac:dyDescent="0.25">
      <c r="C93" s="11">
        <f t="shared" si="30"/>
        <v>0</v>
      </c>
      <c r="E93" s="12">
        <v>0</v>
      </c>
      <c r="R93" s="26"/>
      <c r="S93" s="15"/>
      <c r="T93" s="72"/>
      <c r="U93" s="74"/>
      <c r="V93" s="74"/>
      <c r="W93" s="16"/>
    </row>
    <row r="94" spans="3:23" x14ac:dyDescent="0.25">
      <c r="C94" s="11">
        <f t="shared" si="30"/>
        <v>0</v>
      </c>
      <c r="E94" s="12">
        <v>0</v>
      </c>
      <c r="R94" s="26"/>
      <c r="S94" s="15"/>
      <c r="T94" s="72"/>
      <c r="U94" s="74"/>
      <c r="V94" s="74"/>
      <c r="W94" s="16"/>
    </row>
    <row r="95" spans="3:23" x14ac:dyDescent="0.25">
      <c r="C95" s="11">
        <f t="shared" ref="C95:C158" si="31">B95/(1-$E$9)</f>
        <v>0</v>
      </c>
      <c r="E95" s="12">
        <v>0</v>
      </c>
      <c r="R95" s="26"/>
      <c r="S95" s="15"/>
      <c r="T95" s="72"/>
      <c r="U95" s="74"/>
      <c r="V95" s="74"/>
      <c r="W95" s="16"/>
    </row>
    <row r="96" spans="3:23" x14ac:dyDescent="0.25">
      <c r="C96" s="11">
        <f t="shared" si="31"/>
        <v>0</v>
      </c>
      <c r="E96" s="12">
        <v>0</v>
      </c>
      <c r="R96" s="26"/>
      <c r="S96" s="15"/>
      <c r="T96" s="72"/>
      <c r="U96" s="74"/>
      <c r="V96" s="74"/>
      <c r="W96" s="16"/>
    </row>
    <row r="97" spans="3:23" x14ac:dyDescent="0.25">
      <c r="C97" s="11">
        <f t="shared" si="31"/>
        <v>0</v>
      </c>
      <c r="E97" s="12">
        <v>0</v>
      </c>
      <c r="R97" s="26"/>
      <c r="S97" s="15"/>
      <c r="T97" s="72"/>
      <c r="U97" s="74"/>
      <c r="V97" s="74"/>
      <c r="W97" s="16"/>
    </row>
    <row r="98" spans="3:23" x14ac:dyDescent="0.25">
      <c r="C98" s="11">
        <f t="shared" si="31"/>
        <v>0</v>
      </c>
      <c r="E98" s="12">
        <v>0</v>
      </c>
      <c r="R98" s="26"/>
      <c r="S98" s="15"/>
      <c r="T98" s="72"/>
      <c r="U98" s="74"/>
      <c r="V98" s="74"/>
      <c r="W98" s="16"/>
    </row>
    <row r="99" spans="3:23" x14ac:dyDescent="0.25">
      <c r="C99" s="11">
        <f t="shared" si="31"/>
        <v>0</v>
      </c>
      <c r="E99" s="12">
        <v>0</v>
      </c>
      <c r="R99" s="26"/>
      <c r="S99" s="15"/>
      <c r="T99" s="72"/>
      <c r="U99" s="74"/>
      <c r="V99" s="74"/>
      <c r="W99" s="16"/>
    </row>
    <row r="100" spans="3:23" x14ac:dyDescent="0.25">
      <c r="C100" s="11">
        <f t="shared" si="31"/>
        <v>0</v>
      </c>
      <c r="E100" s="12">
        <v>0</v>
      </c>
      <c r="R100" s="26"/>
      <c r="S100" s="15"/>
      <c r="T100" s="72"/>
      <c r="U100" s="74"/>
      <c r="V100" s="74"/>
      <c r="W100" s="16"/>
    </row>
    <row r="101" spans="3:23" x14ac:dyDescent="0.25">
      <c r="C101" s="11">
        <f t="shared" si="31"/>
        <v>0</v>
      </c>
      <c r="E101" s="12">
        <v>0</v>
      </c>
      <c r="R101" s="26"/>
      <c r="S101" s="15"/>
      <c r="T101" s="72"/>
      <c r="U101" s="74"/>
      <c r="V101" s="74"/>
      <c r="W101" s="16"/>
    </row>
    <row r="102" spans="3:23" x14ac:dyDescent="0.25">
      <c r="C102" s="11">
        <f t="shared" si="31"/>
        <v>0</v>
      </c>
      <c r="E102" s="12">
        <v>0</v>
      </c>
      <c r="R102" s="26"/>
      <c r="S102" s="15"/>
      <c r="T102" s="72"/>
      <c r="U102" s="74"/>
      <c r="V102" s="74"/>
      <c r="W102" s="16"/>
    </row>
    <row r="103" spans="3:23" x14ac:dyDescent="0.25">
      <c r="C103" s="11">
        <f t="shared" si="31"/>
        <v>0</v>
      </c>
      <c r="E103" s="12">
        <v>0</v>
      </c>
      <c r="R103" s="26"/>
      <c r="S103" s="15"/>
      <c r="T103" s="72"/>
      <c r="U103" s="74"/>
      <c r="V103" s="74"/>
      <c r="W103" s="16"/>
    </row>
    <row r="104" spans="3:23" x14ac:dyDescent="0.25">
      <c r="C104" s="11">
        <f t="shared" si="31"/>
        <v>0</v>
      </c>
      <c r="E104" s="12">
        <v>0</v>
      </c>
      <c r="R104" s="26"/>
      <c r="S104" s="15"/>
      <c r="T104" s="72"/>
      <c r="U104" s="74"/>
      <c r="V104" s="74"/>
      <c r="W104" s="16"/>
    </row>
    <row r="105" spans="3:23" x14ac:dyDescent="0.25">
      <c r="C105" s="11">
        <f t="shared" si="31"/>
        <v>0</v>
      </c>
      <c r="E105" s="12">
        <v>0</v>
      </c>
      <c r="R105" s="26"/>
      <c r="S105" s="15"/>
      <c r="T105" s="72"/>
      <c r="U105" s="74"/>
      <c r="V105" s="74"/>
      <c r="W105" s="16"/>
    </row>
    <row r="106" spans="3:23" x14ac:dyDescent="0.25">
      <c r="C106" s="11">
        <f t="shared" si="31"/>
        <v>0</v>
      </c>
      <c r="E106" s="12">
        <v>0</v>
      </c>
      <c r="R106" s="26"/>
      <c r="S106" s="15"/>
      <c r="T106" s="72"/>
      <c r="U106" s="74"/>
      <c r="V106" s="74"/>
      <c r="W106" s="16"/>
    </row>
    <row r="107" spans="3:23" x14ac:dyDescent="0.25">
      <c r="C107" s="11">
        <f t="shared" si="31"/>
        <v>0</v>
      </c>
      <c r="E107" s="12">
        <v>0</v>
      </c>
      <c r="R107" s="26"/>
      <c r="S107" s="15"/>
      <c r="T107" s="72"/>
      <c r="U107" s="74"/>
      <c r="V107" s="74"/>
      <c r="W107" s="16"/>
    </row>
    <row r="108" spans="3:23" x14ac:dyDescent="0.25">
      <c r="C108" s="11">
        <f t="shared" si="31"/>
        <v>0</v>
      </c>
      <c r="E108" s="12">
        <v>0</v>
      </c>
      <c r="R108" s="26"/>
      <c r="S108" s="15"/>
      <c r="T108" s="72"/>
      <c r="U108" s="74"/>
      <c r="V108" s="74"/>
      <c r="W108" s="16"/>
    </row>
    <row r="109" spans="3:23" x14ac:dyDescent="0.25">
      <c r="C109" s="11">
        <f t="shared" si="31"/>
        <v>0</v>
      </c>
      <c r="E109" s="12">
        <v>0</v>
      </c>
      <c r="R109" s="26"/>
      <c r="S109" s="15"/>
      <c r="T109" s="72"/>
      <c r="U109" s="74"/>
      <c r="V109" s="74"/>
      <c r="W109" s="16"/>
    </row>
    <row r="110" spans="3:23" x14ac:dyDescent="0.25">
      <c r="C110" s="11">
        <f t="shared" si="31"/>
        <v>0</v>
      </c>
      <c r="E110" s="12">
        <v>0</v>
      </c>
      <c r="R110" s="26"/>
      <c r="S110" s="15"/>
      <c r="T110" s="72"/>
      <c r="U110" s="74"/>
      <c r="V110" s="74"/>
      <c r="W110" s="16"/>
    </row>
    <row r="111" spans="3:23" x14ac:dyDescent="0.25">
      <c r="C111" s="11">
        <f t="shared" si="31"/>
        <v>0</v>
      </c>
      <c r="E111" s="12">
        <v>0</v>
      </c>
      <c r="R111" s="26"/>
      <c r="S111" s="15"/>
      <c r="T111" s="72"/>
      <c r="U111" s="74"/>
      <c r="V111" s="74"/>
      <c r="W111" s="16"/>
    </row>
    <row r="112" spans="3:23" x14ac:dyDescent="0.25">
      <c r="C112" s="11">
        <f t="shared" si="31"/>
        <v>0</v>
      </c>
      <c r="E112" s="12">
        <v>0</v>
      </c>
      <c r="R112" s="26"/>
      <c r="S112" s="15"/>
      <c r="T112" s="72"/>
      <c r="U112" s="74"/>
      <c r="V112" s="74"/>
      <c r="W112" s="16"/>
    </row>
    <row r="113" spans="3:23" x14ac:dyDescent="0.25">
      <c r="C113" s="11">
        <f t="shared" si="31"/>
        <v>0</v>
      </c>
      <c r="E113" s="12">
        <v>0</v>
      </c>
      <c r="R113" s="26"/>
      <c r="S113" s="15"/>
      <c r="T113" s="72"/>
      <c r="U113" s="74"/>
      <c r="V113" s="74"/>
      <c r="W113" s="16"/>
    </row>
    <row r="114" spans="3:23" x14ac:dyDescent="0.25">
      <c r="C114" s="11">
        <f t="shared" si="31"/>
        <v>0</v>
      </c>
      <c r="E114" s="12">
        <v>0</v>
      </c>
      <c r="R114" s="26"/>
      <c r="S114" s="15"/>
      <c r="T114" s="72"/>
      <c r="U114" s="74"/>
      <c r="V114" s="74"/>
      <c r="W114" s="16"/>
    </row>
    <row r="115" spans="3:23" x14ac:dyDescent="0.25">
      <c r="C115" s="11">
        <f t="shared" si="31"/>
        <v>0</v>
      </c>
      <c r="E115" s="12">
        <v>0</v>
      </c>
      <c r="R115" s="26"/>
      <c r="S115" s="15"/>
      <c r="T115" s="72"/>
      <c r="U115" s="74"/>
      <c r="V115" s="74"/>
      <c r="W115" s="16"/>
    </row>
    <row r="116" spans="3:23" x14ac:dyDescent="0.25">
      <c r="C116" s="11">
        <f t="shared" si="31"/>
        <v>0</v>
      </c>
      <c r="E116" s="12">
        <v>0</v>
      </c>
      <c r="R116" s="26"/>
      <c r="S116" s="15"/>
      <c r="T116" s="72"/>
      <c r="U116" s="74"/>
      <c r="V116" s="74"/>
      <c r="W116" s="16"/>
    </row>
    <row r="117" spans="3:23" x14ac:dyDescent="0.25">
      <c r="C117" s="11">
        <f t="shared" si="31"/>
        <v>0</v>
      </c>
      <c r="E117" s="12">
        <v>0</v>
      </c>
      <c r="R117" s="26"/>
      <c r="S117" s="15"/>
      <c r="T117" s="72"/>
      <c r="U117" s="74"/>
      <c r="V117" s="74"/>
      <c r="W117" s="16"/>
    </row>
    <row r="118" spans="3:23" x14ac:dyDescent="0.25">
      <c r="C118" s="11">
        <f t="shared" si="31"/>
        <v>0</v>
      </c>
      <c r="E118" s="12">
        <v>0</v>
      </c>
      <c r="R118" s="26"/>
      <c r="S118" s="15"/>
      <c r="T118" s="72"/>
      <c r="U118" s="74"/>
      <c r="V118" s="74"/>
      <c r="W118" s="16"/>
    </row>
    <row r="119" spans="3:23" x14ac:dyDescent="0.25">
      <c r="C119" s="11">
        <f t="shared" si="31"/>
        <v>0</v>
      </c>
      <c r="E119" s="12">
        <v>0</v>
      </c>
      <c r="R119" s="26"/>
      <c r="S119" s="15"/>
      <c r="T119" s="72"/>
      <c r="U119" s="74"/>
      <c r="V119" s="74"/>
      <c r="W119" s="16"/>
    </row>
    <row r="120" spans="3:23" x14ac:dyDescent="0.25">
      <c r="C120" s="11">
        <f t="shared" si="31"/>
        <v>0</v>
      </c>
      <c r="E120" s="12">
        <v>0</v>
      </c>
      <c r="R120" s="26"/>
      <c r="S120" s="15"/>
      <c r="T120" s="72"/>
      <c r="U120" s="74"/>
      <c r="V120" s="74"/>
      <c r="W120" s="16"/>
    </row>
    <row r="121" spans="3:23" x14ac:dyDescent="0.25">
      <c r="C121" s="11">
        <f t="shared" si="31"/>
        <v>0</v>
      </c>
      <c r="E121" s="12">
        <v>0</v>
      </c>
      <c r="R121" s="26"/>
      <c r="S121" s="15"/>
      <c r="T121" s="72"/>
      <c r="U121" s="74"/>
      <c r="V121" s="74"/>
      <c r="W121" s="16"/>
    </row>
    <row r="122" spans="3:23" x14ac:dyDescent="0.25">
      <c r="C122" s="11">
        <f t="shared" si="31"/>
        <v>0</v>
      </c>
      <c r="E122" s="12">
        <v>0</v>
      </c>
      <c r="R122" s="26"/>
      <c r="S122" s="15"/>
      <c r="T122" s="72"/>
      <c r="U122" s="74"/>
      <c r="V122" s="74"/>
      <c r="W122" s="16"/>
    </row>
    <row r="123" spans="3:23" x14ac:dyDescent="0.25">
      <c r="C123" s="11">
        <f t="shared" si="31"/>
        <v>0</v>
      </c>
      <c r="E123" s="12">
        <v>0</v>
      </c>
      <c r="R123" s="26"/>
      <c r="S123" s="15"/>
      <c r="T123" s="72"/>
      <c r="U123" s="74"/>
      <c r="V123" s="74"/>
      <c r="W123" s="16"/>
    </row>
    <row r="124" spans="3:23" x14ac:dyDescent="0.25">
      <c r="C124" s="11">
        <f t="shared" si="31"/>
        <v>0</v>
      </c>
      <c r="E124" s="12">
        <v>0</v>
      </c>
      <c r="R124" s="26"/>
      <c r="S124" s="15"/>
      <c r="T124" s="72"/>
      <c r="U124" s="74"/>
      <c r="V124" s="74"/>
      <c r="W124" s="16"/>
    </row>
    <row r="125" spans="3:23" x14ac:dyDescent="0.25">
      <c r="C125" s="11">
        <f t="shared" si="31"/>
        <v>0</v>
      </c>
      <c r="E125" s="12">
        <v>0</v>
      </c>
      <c r="R125" s="26"/>
      <c r="S125" s="15"/>
      <c r="T125" s="72"/>
      <c r="U125" s="74"/>
      <c r="V125" s="74"/>
      <c r="W125" s="16"/>
    </row>
    <row r="126" spans="3:23" x14ac:dyDescent="0.25">
      <c r="C126" s="11">
        <f t="shared" si="31"/>
        <v>0</v>
      </c>
      <c r="E126" s="12">
        <v>0</v>
      </c>
      <c r="R126" s="26"/>
      <c r="S126" s="15"/>
      <c r="T126" s="72"/>
      <c r="U126" s="74"/>
      <c r="V126" s="74"/>
      <c r="W126" s="16"/>
    </row>
    <row r="127" spans="3:23" x14ac:dyDescent="0.25">
      <c r="C127" s="11">
        <f t="shared" si="31"/>
        <v>0</v>
      </c>
      <c r="E127" s="12">
        <v>0</v>
      </c>
      <c r="R127" s="26"/>
      <c r="S127" s="15"/>
      <c r="T127" s="72"/>
      <c r="U127" s="74"/>
      <c r="V127" s="74"/>
      <c r="W127" s="16"/>
    </row>
    <row r="128" spans="3:23" x14ac:dyDescent="0.25">
      <c r="C128" s="11">
        <f t="shared" si="31"/>
        <v>0</v>
      </c>
      <c r="E128" s="12">
        <v>0</v>
      </c>
      <c r="R128" s="26"/>
      <c r="S128" s="15"/>
      <c r="T128" s="72"/>
      <c r="U128" s="74"/>
      <c r="V128" s="74"/>
      <c r="W128" s="16"/>
    </row>
    <row r="129" spans="3:23" x14ac:dyDescent="0.25">
      <c r="C129" s="11">
        <f t="shared" si="31"/>
        <v>0</v>
      </c>
      <c r="E129" s="12">
        <v>0</v>
      </c>
      <c r="R129" s="26"/>
      <c r="S129" s="15"/>
      <c r="T129" s="72"/>
      <c r="U129" s="74"/>
      <c r="V129" s="74"/>
      <c r="W129" s="16"/>
    </row>
    <row r="130" spans="3:23" x14ac:dyDescent="0.25">
      <c r="C130" s="11">
        <f t="shared" si="31"/>
        <v>0</v>
      </c>
      <c r="E130" s="12">
        <v>0</v>
      </c>
      <c r="R130" s="26"/>
      <c r="S130" s="15"/>
      <c r="T130" s="72"/>
      <c r="U130" s="74"/>
      <c r="V130" s="74"/>
      <c r="W130" s="16"/>
    </row>
    <row r="131" spans="3:23" x14ac:dyDescent="0.25">
      <c r="C131" s="11">
        <f t="shared" si="31"/>
        <v>0</v>
      </c>
      <c r="E131" s="12">
        <v>0</v>
      </c>
      <c r="R131" s="26"/>
      <c r="S131" s="15"/>
      <c r="T131" s="72"/>
      <c r="U131" s="74"/>
      <c r="V131" s="74"/>
      <c r="W131" s="16"/>
    </row>
    <row r="132" spans="3:23" x14ac:dyDescent="0.25">
      <c r="C132" s="11">
        <f t="shared" si="31"/>
        <v>0</v>
      </c>
      <c r="E132" s="12">
        <v>0</v>
      </c>
      <c r="R132" s="26"/>
      <c r="S132" s="15"/>
      <c r="T132" s="72"/>
      <c r="U132" s="74"/>
      <c r="V132" s="74"/>
      <c r="W132" s="16"/>
    </row>
    <row r="133" spans="3:23" x14ac:dyDescent="0.25">
      <c r="C133" s="11">
        <f t="shared" si="31"/>
        <v>0</v>
      </c>
      <c r="E133" s="12">
        <v>0</v>
      </c>
      <c r="R133" s="26"/>
      <c r="S133" s="15"/>
      <c r="T133" s="72"/>
      <c r="U133" s="74"/>
      <c r="V133" s="74"/>
      <c r="W133" s="16"/>
    </row>
    <row r="134" spans="3:23" x14ac:dyDescent="0.25">
      <c r="C134" s="11">
        <f t="shared" si="31"/>
        <v>0</v>
      </c>
      <c r="E134" s="12">
        <v>0</v>
      </c>
      <c r="R134" s="26"/>
      <c r="S134" s="15"/>
      <c r="T134" s="72"/>
      <c r="U134" s="74"/>
      <c r="V134" s="74"/>
      <c r="W134" s="16"/>
    </row>
    <row r="135" spans="3:23" x14ac:dyDescent="0.25">
      <c r="C135" s="11">
        <f t="shared" si="31"/>
        <v>0</v>
      </c>
      <c r="E135" s="12">
        <v>0</v>
      </c>
      <c r="R135" s="26"/>
      <c r="S135" s="15"/>
      <c r="T135" s="72"/>
      <c r="U135" s="74"/>
      <c r="V135" s="74"/>
      <c r="W135" s="16"/>
    </row>
    <row r="136" spans="3:23" x14ac:dyDescent="0.25">
      <c r="C136" s="11">
        <f t="shared" si="31"/>
        <v>0</v>
      </c>
      <c r="E136" s="12">
        <v>0</v>
      </c>
      <c r="R136" s="26"/>
      <c r="S136" s="15"/>
      <c r="T136" s="72"/>
      <c r="U136" s="74"/>
      <c r="V136" s="74"/>
      <c r="W136" s="16"/>
    </row>
    <row r="137" spans="3:23" x14ac:dyDescent="0.25">
      <c r="C137" s="11">
        <f t="shared" si="31"/>
        <v>0</v>
      </c>
      <c r="E137" s="12">
        <v>0</v>
      </c>
      <c r="R137" s="26"/>
      <c r="S137" s="15"/>
      <c r="T137" s="72"/>
      <c r="U137" s="74"/>
      <c r="V137" s="74"/>
      <c r="W137" s="16"/>
    </row>
    <row r="138" spans="3:23" x14ac:dyDescent="0.25">
      <c r="C138" s="11">
        <f t="shared" si="31"/>
        <v>0</v>
      </c>
      <c r="E138" s="12">
        <v>0</v>
      </c>
      <c r="R138" s="26"/>
      <c r="S138" s="15"/>
      <c r="T138" s="72"/>
      <c r="U138" s="74"/>
      <c r="V138" s="74"/>
      <c r="W138" s="16"/>
    </row>
    <row r="139" spans="3:23" x14ac:dyDescent="0.25">
      <c r="C139" s="11">
        <f t="shared" si="31"/>
        <v>0</v>
      </c>
      <c r="E139" s="12">
        <v>0</v>
      </c>
      <c r="R139" s="26"/>
      <c r="S139" s="15"/>
      <c r="T139" s="72"/>
      <c r="U139" s="74"/>
      <c r="V139" s="74"/>
      <c r="W139" s="16"/>
    </row>
    <row r="140" spans="3:23" x14ac:dyDescent="0.25">
      <c r="C140" s="11">
        <f t="shared" si="31"/>
        <v>0</v>
      </c>
      <c r="E140" s="12">
        <v>0</v>
      </c>
      <c r="R140" s="26"/>
      <c r="S140" s="15"/>
      <c r="T140" s="72"/>
      <c r="U140" s="74"/>
      <c r="V140" s="74"/>
      <c r="W140" s="16"/>
    </row>
    <row r="141" spans="3:23" x14ac:dyDescent="0.25">
      <c r="C141" s="11">
        <f t="shared" si="31"/>
        <v>0</v>
      </c>
      <c r="E141" s="12">
        <v>0</v>
      </c>
      <c r="R141" s="26"/>
      <c r="S141" s="15"/>
      <c r="T141" s="72"/>
      <c r="U141" s="74"/>
      <c r="V141" s="74"/>
      <c r="W141" s="16"/>
    </row>
    <row r="142" spans="3:23" x14ac:dyDescent="0.25">
      <c r="C142" s="11">
        <f t="shared" si="31"/>
        <v>0</v>
      </c>
      <c r="E142" s="12">
        <v>0</v>
      </c>
      <c r="R142" s="26"/>
      <c r="S142" s="15"/>
      <c r="T142" s="72"/>
      <c r="U142" s="74"/>
      <c r="V142" s="74"/>
      <c r="W142" s="16"/>
    </row>
    <row r="143" spans="3:23" x14ac:dyDescent="0.25">
      <c r="C143" s="11">
        <f t="shared" si="31"/>
        <v>0</v>
      </c>
      <c r="E143" s="12">
        <v>0</v>
      </c>
      <c r="R143" s="26"/>
      <c r="S143" s="15"/>
      <c r="T143" s="72"/>
      <c r="U143" s="74"/>
      <c r="V143" s="74"/>
      <c r="W143" s="16"/>
    </row>
    <row r="144" spans="3:23" x14ac:dyDescent="0.25">
      <c r="C144" s="11">
        <f t="shared" si="31"/>
        <v>0</v>
      </c>
      <c r="E144" s="12">
        <v>0</v>
      </c>
      <c r="R144" s="26"/>
      <c r="S144" s="15"/>
      <c r="T144" s="72"/>
      <c r="U144" s="74"/>
      <c r="V144" s="74"/>
      <c r="W144" s="16"/>
    </row>
    <row r="145" spans="3:23" x14ac:dyDescent="0.25">
      <c r="C145" s="11">
        <f t="shared" si="31"/>
        <v>0</v>
      </c>
      <c r="E145" s="12">
        <v>0</v>
      </c>
      <c r="R145" s="26"/>
      <c r="S145" s="15"/>
      <c r="T145" s="72"/>
      <c r="U145" s="74"/>
      <c r="V145" s="74"/>
      <c r="W145" s="16"/>
    </row>
    <row r="146" spans="3:23" x14ac:dyDescent="0.25">
      <c r="C146" s="11">
        <f t="shared" si="31"/>
        <v>0</v>
      </c>
      <c r="E146" s="12">
        <v>0</v>
      </c>
      <c r="R146" s="26"/>
      <c r="S146" s="15"/>
      <c r="T146" s="72"/>
      <c r="U146" s="74"/>
      <c r="V146" s="74"/>
      <c r="W146" s="16"/>
    </row>
    <row r="147" spans="3:23" x14ac:dyDescent="0.25">
      <c r="C147" s="11">
        <f t="shared" si="31"/>
        <v>0</v>
      </c>
      <c r="E147" s="12">
        <v>0</v>
      </c>
      <c r="R147" s="26"/>
      <c r="S147" s="15"/>
      <c r="T147" s="72"/>
      <c r="U147" s="74"/>
      <c r="V147" s="74"/>
      <c r="W147" s="16"/>
    </row>
    <row r="148" spans="3:23" x14ac:dyDescent="0.25">
      <c r="C148" s="11">
        <f t="shared" si="31"/>
        <v>0</v>
      </c>
      <c r="E148" s="12">
        <v>0</v>
      </c>
      <c r="R148" s="26"/>
      <c r="S148" s="15"/>
      <c r="T148" s="72"/>
      <c r="U148" s="74"/>
      <c r="V148" s="74"/>
      <c r="W148" s="16"/>
    </row>
    <row r="149" spans="3:23" x14ac:dyDescent="0.25">
      <c r="C149" s="11">
        <f t="shared" si="31"/>
        <v>0</v>
      </c>
      <c r="E149" s="12">
        <v>0</v>
      </c>
      <c r="R149" s="26"/>
      <c r="S149" s="15"/>
      <c r="T149" s="72"/>
      <c r="U149" s="74"/>
      <c r="V149" s="74"/>
      <c r="W149" s="16"/>
    </row>
    <row r="150" spans="3:23" x14ac:dyDescent="0.25">
      <c r="C150" s="11">
        <f t="shared" si="31"/>
        <v>0</v>
      </c>
      <c r="E150" s="12">
        <v>0</v>
      </c>
      <c r="R150" s="26"/>
      <c r="S150" s="15"/>
      <c r="T150" s="72"/>
      <c r="U150" s="74"/>
      <c r="V150" s="74"/>
      <c r="W150" s="16"/>
    </row>
    <row r="151" spans="3:23" x14ac:dyDescent="0.25">
      <c r="C151" s="11">
        <f t="shared" si="31"/>
        <v>0</v>
      </c>
      <c r="E151" s="12">
        <v>0</v>
      </c>
      <c r="R151" s="26"/>
      <c r="S151" s="15"/>
      <c r="T151" s="72"/>
      <c r="U151" s="74"/>
      <c r="V151" s="74"/>
      <c r="W151" s="16"/>
    </row>
    <row r="152" spans="3:23" x14ac:dyDescent="0.25">
      <c r="C152" s="11">
        <f t="shared" si="31"/>
        <v>0</v>
      </c>
      <c r="E152" s="12">
        <v>0</v>
      </c>
      <c r="R152" s="26"/>
      <c r="S152" s="15"/>
      <c r="T152" s="72"/>
      <c r="U152" s="74"/>
      <c r="V152" s="74"/>
      <c r="W152" s="16"/>
    </row>
    <row r="153" spans="3:23" x14ac:dyDescent="0.25">
      <c r="C153" s="11">
        <f t="shared" si="31"/>
        <v>0</v>
      </c>
      <c r="E153" s="12">
        <v>0</v>
      </c>
      <c r="R153" s="26"/>
      <c r="S153" s="15"/>
      <c r="T153" s="72"/>
      <c r="U153" s="74"/>
      <c r="V153" s="74"/>
      <c r="W153" s="16"/>
    </row>
    <row r="154" spans="3:23" x14ac:dyDescent="0.25">
      <c r="C154" s="11">
        <f t="shared" si="31"/>
        <v>0</v>
      </c>
      <c r="E154" s="12">
        <v>0</v>
      </c>
      <c r="R154" s="26"/>
      <c r="S154" s="15"/>
      <c r="T154" s="72"/>
      <c r="U154" s="74"/>
      <c r="V154" s="74"/>
      <c r="W154" s="16"/>
    </row>
    <row r="155" spans="3:23" x14ac:dyDescent="0.25">
      <c r="C155" s="11">
        <f t="shared" si="31"/>
        <v>0</v>
      </c>
      <c r="E155" s="12">
        <v>0</v>
      </c>
      <c r="R155" s="26"/>
      <c r="S155" s="15"/>
      <c r="T155" s="72"/>
      <c r="U155" s="74"/>
      <c r="V155" s="74"/>
      <c r="W155" s="16"/>
    </row>
    <row r="156" spans="3:23" x14ac:dyDescent="0.25">
      <c r="C156" s="11">
        <f t="shared" si="31"/>
        <v>0</v>
      </c>
      <c r="E156" s="12">
        <v>0</v>
      </c>
      <c r="R156" s="26"/>
      <c r="S156" s="15"/>
      <c r="T156" s="72"/>
      <c r="U156" s="74"/>
      <c r="V156" s="74"/>
      <c r="W156" s="16"/>
    </row>
    <row r="157" spans="3:23" x14ac:dyDescent="0.25">
      <c r="C157" s="11">
        <f t="shared" si="31"/>
        <v>0</v>
      </c>
      <c r="E157" s="12">
        <v>0</v>
      </c>
      <c r="R157" s="26"/>
      <c r="S157" s="15"/>
      <c r="T157" s="72"/>
      <c r="U157" s="74"/>
      <c r="V157" s="74"/>
      <c r="W157" s="16"/>
    </row>
    <row r="158" spans="3:23" x14ac:dyDescent="0.25">
      <c r="C158" s="11">
        <f t="shared" si="31"/>
        <v>0</v>
      </c>
      <c r="E158" s="12">
        <v>0</v>
      </c>
      <c r="R158" s="26"/>
      <c r="S158" s="15"/>
      <c r="T158" s="72"/>
      <c r="U158" s="74"/>
      <c r="V158" s="74"/>
      <c r="W158" s="16"/>
    </row>
    <row r="159" spans="3:23" x14ac:dyDescent="0.25">
      <c r="C159" s="11">
        <f t="shared" ref="C159:C222" si="32">B159/(1-$E$9)</f>
        <v>0</v>
      </c>
      <c r="E159" s="12">
        <v>0</v>
      </c>
      <c r="R159" s="26"/>
      <c r="S159" s="15"/>
      <c r="T159" s="72"/>
      <c r="U159" s="74"/>
      <c r="V159" s="74"/>
      <c r="W159" s="16"/>
    </row>
    <row r="160" spans="3:23" x14ac:dyDescent="0.25">
      <c r="C160" s="11">
        <f t="shared" si="32"/>
        <v>0</v>
      </c>
      <c r="E160" s="12">
        <v>0</v>
      </c>
      <c r="R160" s="26"/>
      <c r="S160" s="15"/>
      <c r="T160" s="72"/>
      <c r="U160" s="74"/>
      <c r="V160" s="74"/>
      <c r="W160" s="16"/>
    </row>
    <row r="161" spans="3:23" x14ac:dyDescent="0.25">
      <c r="C161" s="11">
        <f t="shared" si="32"/>
        <v>0</v>
      </c>
      <c r="E161" s="12">
        <v>0</v>
      </c>
      <c r="R161" s="26"/>
      <c r="S161" s="15"/>
      <c r="T161" s="72"/>
      <c r="U161" s="74"/>
      <c r="V161" s="74"/>
      <c r="W161" s="16"/>
    </row>
    <row r="162" spans="3:23" x14ac:dyDescent="0.25">
      <c r="C162" s="11">
        <f t="shared" si="32"/>
        <v>0</v>
      </c>
      <c r="E162" s="12">
        <v>0</v>
      </c>
      <c r="R162" s="26"/>
      <c r="S162" s="15"/>
      <c r="T162" s="72"/>
      <c r="U162" s="74"/>
      <c r="V162" s="74"/>
      <c r="W162" s="16"/>
    </row>
    <row r="163" spans="3:23" x14ac:dyDescent="0.25">
      <c r="C163" s="11">
        <f t="shared" si="32"/>
        <v>0</v>
      </c>
      <c r="E163" s="12">
        <v>0</v>
      </c>
      <c r="R163" s="26"/>
      <c r="S163" s="15"/>
      <c r="T163" s="72"/>
      <c r="U163" s="74"/>
      <c r="V163" s="74"/>
      <c r="W163" s="16"/>
    </row>
    <row r="164" spans="3:23" x14ac:dyDescent="0.25">
      <c r="C164" s="11">
        <f t="shared" si="32"/>
        <v>0</v>
      </c>
      <c r="E164" s="12">
        <v>0</v>
      </c>
      <c r="R164" s="26"/>
      <c r="S164" s="15"/>
      <c r="T164" s="72"/>
      <c r="U164" s="74"/>
      <c r="V164" s="74"/>
      <c r="W164" s="16"/>
    </row>
    <row r="165" spans="3:23" x14ac:dyDescent="0.25">
      <c r="C165" s="11">
        <f t="shared" si="32"/>
        <v>0</v>
      </c>
      <c r="E165" s="12">
        <v>0</v>
      </c>
      <c r="R165" s="26"/>
      <c r="S165" s="15"/>
      <c r="T165" s="72"/>
      <c r="U165" s="74"/>
      <c r="V165" s="74"/>
      <c r="W165" s="16"/>
    </row>
    <row r="166" spans="3:23" x14ac:dyDescent="0.25">
      <c r="C166" s="11">
        <f t="shared" si="32"/>
        <v>0</v>
      </c>
      <c r="E166" s="12">
        <v>0</v>
      </c>
      <c r="R166" s="26"/>
      <c r="S166" s="15"/>
      <c r="T166" s="72"/>
      <c r="U166" s="74"/>
      <c r="V166" s="74"/>
      <c r="W166" s="16"/>
    </row>
    <row r="167" spans="3:23" x14ac:dyDescent="0.25">
      <c r="C167" s="11">
        <f t="shared" si="32"/>
        <v>0</v>
      </c>
      <c r="E167" s="12">
        <v>0</v>
      </c>
      <c r="R167" s="26"/>
      <c r="S167" s="15"/>
      <c r="T167" s="72"/>
      <c r="U167" s="74"/>
      <c r="V167" s="74"/>
      <c r="W167" s="16"/>
    </row>
    <row r="168" spans="3:23" x14ac:dyDescent="0.25">
      <c r="C168" s="11">
        <f t="shared" si="32"/>
        <v>0</v>
      </c>
      <c r="E168" s="12">
        <v>0</v>
      </c>
      <c r="R168" s="26"/>
      <c r="S168" s="15"/>
      <c r="T168" s="72"/>
      <c r="U168" s="74"/>
      <c r="V168" s="74"/>
      <c r="W168" s="16"/>
    </row>
    <row r="169" spans="3:23" x14ac:dyDescent="0.25">
      <c r="C169" s="11">
        <f t="shared" si="32"/>
        <v>0</v>
      </c>
      <c r="E169" s="12">
        <v>0</v>
      </c>
      <c r="R169" s="26"/>
      <c r="S169" s="15"/>
      <c r="T169" s="72"/>
      <c r="U169" s="74"/>
      <c r="V169" s="74"/>
      <c r="W169" s="16"/>
    </row>
    <row r="170" spans="3:23" x14ac:dyDescent="0.25">
      <c r="C170" s="11">
        <f t="shared" si="32"/>
        <v>0</v>
      </c>
      <c r="E170" s="12">
        <v>0</v>
      </c>
      <c r="R170" s="26"/>
      <c r="S170" s="15"/>
      <c r="T170" s="72"/>
      <c r="U170" s="74"/>
      <c r="V170" s="74"/>
      <c r="W170" s="16"/>
    </row>
    <row r="171" spans="3:23" x14ac:dyDescent="0.25">
      <c r="C171" s="11">
        <f t="shared" si="32"/>
        <v>0</v>
      </c>
      <c r="E171" s="12">
        <v>0</v>
      </c>
      <c r="R171" s="26"/>
      <c r="S171" s="15"/>
      <c r="T171" s="72"/>
      <c r="U171" s="74"/>
      <c r="V171" s="74"/>
      <c r="W171" s="16"/>
    </row>
    <row r="172" spans="3:23" x14ac:dyDescent="0.25">
      <c r="C172" s="11">
        <f t="shared" si="32"/>
        <v>0</v>
      </c>
      <c r="E172" s="12">
        <v>0</v>
      </c>
      <c r="R172" s="26"/>
      <c r="S172" s="15"/>
      <c r="T172" s="72"/>
      <c r="U172" s="74"/>
      <c r="V172" s="74"/>
      <c r="W172" s="16"/>
    </row>
    <row r="173" spans="3:23" x14ac:dyDescent="0.25">
      <c r="C173" s="11">
        <f t="shared" si="32"/>
        <v>0</v>
      </c>
      <c r="E173" s="12">
        <v>0</v>
      </c>
      <c r="R173" s="26"/>
      <c r="S173" s="15"/>
      <c r="T173" s="72"/>
      <c r="U173" s="74"/>
      <c r="V173" s="74"/>
      <c r="W173" s="16"/>
    </row>
    <row r="174" spans="3:23" x14ac:dyDescent="0.25">
      <c r="C174" s="11">
        <f t="shared" si="32"/>
        <v>0</v>
      </c>
      <c r="E174" s="12">
        <v>0</v>
      </c>
      <c r="R174" s="26"/>
      <c r="S174" s="15"/>
      <c r="T174" s="72"/>
      <c r="U174" s="74"/>
      <c r="V174" s="74"/>
      <c r="W174" s="16"/>
    </row>
    <row r="175" spans="3:23" x14ac:dyDescent="0.25">
      <c r="C175" s="11">
        <f t="shared" si="32"/>
        <v>0</v>
      </c>
      <c r="E175" s="12">
        <v>0</v>
      </c>
      <c r="R175" s="26"/>
      <c r="S175" s="15"/>
      <c r="T175" s="72"/>
      <c r="U175" s="74"/>
      <c r="V175" s="74"/>
      <c r="W175" s="16"/>
    </row>
    <row r="176" spans="3:23" x14ac:dyDescent="0.25">
      <c r="C176" s="11">
        <f t="shared" si="32"/>
        <v>0</v>
      </c>
      <c r="E176" s="12">
        <v>0</v>
      </c>
      <c r="R176" s="26"/>
      <c r="S176" s="15"/>
      <c r="T176" s="72"/>
      <c r="U176" s="74"/>
      <c r="V176" s="74"/>
      <c r="W176" s="16"/>
    </row>
    <row r="177" spans="3:23" x14ac:dyDescent="0.25">
      <c r="C177" s="11">
        <f t="shared" si="32"/>
        <v>0</v>
      </c>
      <c r="E177" s="12">
        <v>0</v>
      </c>
      <c r="R177" s="26"/>
      <c r="S177" s="15"/>
      <c r="T177" s="72"/>
      <c r="U177" s="74"/>
      <c r="V177" s="74"/>
      <c r="W177" s="16"/>
    </row>
    <row r="178" spans="3:23" x14ac:dyDescent="0.25">
      <c r="C178" s="11">
        <f t="shared" si="32"/>
        <v>0</v>
      </c>
      <c r="E178" s="12">
        <v>0</v>
      </c>
      <c r="R178" s="26"/>
      <c r="S178" s="15"/>
      <c r="T178" s="72"/>
      <c r="U178" s="74"/>
      <c r="V178" s="74"/>
      <c r="W178" s="16"/>
    </row>
    <row r="179" spans="3:23" x14ac:dyDescent="0.25">
      <c r="C179" s="11">
        <f t="shared" si="32"/>
        <v>0</v>
      </c>
      <c r="E179" s="12">
        <v>0</v>
      </c>
      <c r="R179" s="26"/>
      <c r="S179" s="15"/>
      <c r="T179" s="72"/>
      <c r="U179" s="74"/>
      <c r="V179" s="74"/>
      <c r="W179" s="16"/>
    </row>
    <row r="180" spans="3:23" x14ac:dyDescent="0.25">
      <c r="C180" s="11">
        <f t="shared" si="32"/>
        <v>0</v>
      </c>
      <c r="E180" s="12">
        <v>0</v>
      </c>
      <c r="R180" s="26"/>
      <c r="S180" s="15"/>
      <c r="T180" s="72"/>
      <c r="U180" s="74"/>
      <c r="V180" s="74"/>
      <c r="W180" s="16"/>
    </row>
    <row r="181" spans="3:23" x14ac:dyDescent="0.25">
      <c r="C181" s="11">
        <f t="shared" si="32"/>
        <v>0</v>
      </c>
      <c r="E181" s="12">
        <v>0</v>
      </c>
      <c r="R181" s="26"/>
      <c r="S181" s="15"/>
      <c r="T181" s="72"/>
      <c r="U181" s="74"/>
      <c r="V181" s="74"/>
      <c r="W181" s="16"/>
    </row>
    <row r="182" spans="3:23" x14ac:dyDescent="0.25">
      <c r="C182" s="11">
        <f t="shared" si="32"/>
        <v>0</v>
      </c>
      <c r="E182" s="12">
        <v>0</v>
      </c>
      <c r="R182" s="26"/>
      <c r="S182" s="15"/>
      <c r="T182" s="72"/>
      <c r="U182" s="74"/>
      <c r="V182" s="74"/>
      <c r="W182" s="16"/>
    </row>
    <row r="183" spans="3:23" x14ac:dyDescent="0.25">
      <c r="C183" s="11">
        <f t="shared" si="32"/>
        <v>0</v>
      </c>
      <c r="E183" s="12">
        <v>0</v>
      </c>
      <c r="R183" s="26"/>
      <c r="S183" s="15"/>
      <c r="T183" s="72"/>
      <c r="U183" s="74"/>
      <c r="V183" s="74"/>
      <c r="W183" s="16"/>
    </row>
    <row r="184" spans="3:23" x14ac:dyDescent="0.25">
      <c r="C184" s="11">
        <f t="shared" si="32"/>
        <v>0</v>
      </c>
      <c r="E184" s="12">
        <v>0</v>
      </c>
      <c r="R184" s="26"/>
      <c r="S184" s="15"/>
      <c r="T184" s="72"/>
      <c r="U184" s="74"/>
      <c r="V184" s="74"/>
      <c r="W184" s="16"/>
    </row>
    <row r="185" spans="3:23" x14ac:dyDescent="0.25">
      <c r="C185" s="11">
        <f t="shared" si="32"/>
        <v>0</v>
      </c>
      <c r="E185" s="12">
        <v>0</v>
      </c>
      <c r="R185" s="26"/>
      <c r="S185" s="15"/>
      <c r="T185" s="72"/>
      <c r="U185" s="74"/>
      <c r="V185" s="74"/>
      <c r="W185" s="16"/>
    </row>
    <row r="186" spans="3:23" x14ac:dyDescent="0.25">
      <c r="C186" s="11">
        <f t="shared" si="32"/>
        <v>0</v>
      </c>
      <c r="E186" s="12">
        <v>0</v>
      </c>
      <c r="R186" s="26"/>
      <c r="S186" s="15"/>
      <c r="T186" s="72"/>
      <c r="U186" s="74"/>
      <c r="V186" s="74"/>
      <c r="W186" s="16"/>
    </row>
    <row r="187" spans="3:23" x14ac:dyDescent="0.25">
      <c r="C187" s="11">
        <f t="shared" si="32"/>
        <v>0</v>
      </c>
      <c r="E187" s="12">
        <v>0</v>
      </c>
      <c r="R187" s="26"/>
      <c r="S187" s="15"/>
      <c r="T187" s="72"/>
      <c r="U187" s="74"/>
      <c r="V187" s="74"/>
      <c r="W187" s="16"/>
    </row>
    <row r="188" spans="3:23" x14ac:dyDescent="0.25">
      <c r="C188" s="11">
        <f t="shared" si="32"/>
        <v>0</v>
      </c>
      <c r="E188" s="12">
        <v>0</v>
      </c>
      <c r="R188" s="26"/>
      <c r="S188" s="15"/>
      <c r="T188" s="72"/>
      <c r="U188" s="74"/>
      <c r="V188" s="74"/>
      <c r="W188" s="16"/>
    </row>
    <row r="189" spans="3:23" x14ac:dyDescent="0.25">
      <c r="C189" s="11">
        <f t="shared" si="32"/>
        <v>0</v>
      </c>
      <c r="E189" s="12">
        <v>0</v>
      </c>
      <c r="R189" s="26"/>
      <c r="S189" s="15"/>
      <c r="T189" s="72"/>
      <c r="U189" s="74"/>
      <c r="V189" s="74"/>
      <c r="W189" s="16"/>
    </row>
    <row r="190" spans="3:23" x14ac:dyDescent="0.25">
      <c r="C190" s="11">
        <f t="shared" si="32"/>
        <v>0</v>
      </c>
      <c r="E190" s="12">
        <v>0</v>
      </c>
      <c r="R190" s="26"/>
      <c r="S190" s="15"/>
      <c r="T190" s="72"/>
      <c r="U190" s="74"/>
      <c r="V190" s="74"/>
      <c r="W190" s="16"/>
    </row>
    <row r="191" spans="3:23" x14ac:dyDescent="0.25">
      <c r="C191" s="11">
        <f t="shared" si="32"/>
        <v>0</v>
      </c>
      <c r="E191" s="12">
        <v>0</v>
      </c>
      <c r="R191" s="26"/>
      <c r="S191" s="15"/>
      <c r="T191" s="72"/>
      <c r="U191" s="74"/>
      <c r="V191" s="74"/>
      <c r="W191" s="16"/>
    </row>
    <row r="192" spans="3:23" x14ac:dyDescent="0.25">
      <c r="C192" s="11">
        <f t="shared" si="32"/>
        <v>0</v>
      </c>
      <c r="E192" s="12">
        <v>0</v>
      </c>
      <c r="R192" s="26"/>
      <c r="S192" s="15"/>
      <c r="T192" s="72"/>
      <c r="U192" s="74"/>
      <c r="V192" s="74"/>
      <c r="W192" s="16"/>
    </row>
    <row r="193" spans="3:23" x14ac:dyDescent="0.25">
      <c r="C193" s="11">
        <f t="shared" si="32"/>
        <v>0</v>
      </c>
      <c r="E193" s="12">
        <v>0</v>
      </c>
      <c r="R193" s="26"/>
      <c r="S193" s="15"/>
      <c r="T193" s="72"/>
      <c r="U193" s="74"/>
      <c r="V193" s="74"/>
      <c r="W193" s="16"/>
    </row>
    <row r="194" spans="3:23" x14ac:dyDescent="0.25">
      <c r="C194" s="11">
        <f t="shared" si="32"/>
        <v>0</v>
      </c>
      <c r="E194" s="12">
        <v>0</v>
      </c>
      <c r="R194" s="26"/>
      <c r="S194" s="15"/>
      <c r="T194" s="72"/>
      <c r="U194" s="74"/>
      <c r="V194" s="74"/>
      <c r="W194" s="16"/>
    </row>
    <row r="195" spans="3:23" x14ac:dyDescent="0.25">
      <c r="C195" s="11">
        <f t="shared" si="32"/>
        <v>0</v>
      </c>
      <c r="E195" s="12">
        <v>0</v>
      </c>
      <c r="R195" s="26"/>
      <c r="S195" s="15"/>
      <c r="T195" s="72"/>
      <c r="U195" s="74"/>
      <c r="V195" s="74"/>
      <c r="W195" s="16"/>
    </row>
    <row r="196" spans="3:23" x14ac:dyDescent="0.25">
      <c r="C196" s="11">
        <f t="shared" si="32"/>
        <v>0</v>
      </c>
      <c r="E196" s="12">
        <v>0</v>
      </c>
      <c r="R196" s="26"/>
      <c r="S196" s="15"/>
      <c r="T196" s="72"/>
      <c r="U196" s="74"/>
      <c r="V196" s="74"/>
      <c r="W196" s="16"/>
    </row>
    <row r="197" spans="3:23" x14ac:dyDescent="0.25">
      <c r="C197" s="11">
        <f t="shared" si="32"/>
        <v>0</v>
      </c>
      <c r="E197" s="12">
        <v>0</v>
      </c>
      <c r="R197" s="26"/>
      <c r="S197" s="15"/>
      <c r="T197" s="72"/>
      <c r="U197" s="74"/>
      <c r="V197" s="74"/>
      <c r="W197" s="16"/>
    </row>
    <row r="198" spans="3:23" x14ac:dyDescent="0.25">
      <c r="C198" s="11">
        <f t="shared" si="32"/>
        <v>0</v>
      </c>
      <c r="E198" s="12">
        <v>0</v>
      </c>
      <c r="R198" s="26"/>
      <c r="S198" s="15"/>
      <c r="T198" s="72"/>
      <c r="U198" s="74"/>
      <c r="V198" s="74"/>
      <c r="W198" s="16"/>
    </row>
    <row r="199" spans="3:23" x14ac:dyDescent="0.25">
      <c r="C199" s="11">
        <f t="shared" si="32"/>
        <v>0</v>
      </c>
      <c r="E199" s="12">
        <v>0</v>
      </c>
      <c r="R199" s="26"/>
      <c r="S199" s="15"/>
      <c r="T199" s="72"/>
      <c r="U199" s="74"/>
      <c r="V199" s="74"/>
      <c r="W199" s="16"/>
    </row>
    <row r="200" spans="3:23" x14ac:dyDescent="0.25">
      <c r="C200" s="11">
        <f t="shared" si="32"/>
        <v>0</v>
      </c>
      <c r="E200" s="12">
        <v>0</v>
      </c>
      <c r="R200" s="26"/>
      <c r="S200" s="15"/>
      <c r="T200" s="72"/>
      <c r="U200" s="74"/>
      <c r="V200" s="74"/>
      <c r="W200" s="16"/>
    </row>
    <row r="201" spans="3:23" x14ac:dyDescent="0.25">
      <c r="C201" s="11">
        <f t="shared" si="32"/>
        <v>0</v>
      </c>
      <c r="E201" s="12">
        <v>0</v>
      </c>
      <c r="R201" s="26"/>
      <c r="S201" s="15"/>
      <c r="T201" s="72"/>
      <c r="U201" s="74"/>
      <c r="V201" s="74"/>
      <c r="W201" s="16"/>
    </row>
    <row r="202" spans="3:23" x14ac:dyDescent="0.25">
      <c r="C202" s="11">
        <f t="shared" si="32"/>
        <v>0</v>
      </c>
      <c r="E202" s="12">
        <v>0</v>
      </c>
      <c r="R202" s="26"/>
      <c r="S202" s="15"/>
      <c r="T202" s="72"/>
      <c r="U202" s="74"/>
      <c r="V202" s="74"/>
      <c r="W202" s="16"/>
    </row>
    <row r="203" spans="3:23" x14ac:dyDescent="0.25">
      <c r="C203" s="11">
        <f t="shared" si="32"/>
        <v>0</v>
      </c>
      <c r="E203" s="12">
        <v>0</v>
      </c>
      <c r="R203" s="26"/>
      <c r="S203" s="15"/>
      <c r="T203" s="72"/>
      <c r="U203" s="74"/>
      <c r="V203" s="74"/>
      <c r="W203" s="16"/>
    </row>
    <row r="204" spans="3:23" x14ac:dyDescent="0.25">
      <c r="C204" s="11">
        <f t="shared" si="32"/>
        <v>0</v>
      </c>
      <c r="E204" s="12">
        <v>0</v>
      </c>
      <c r="R204" s="26"/>
      <c r="S204" s="15"/>
      <c r="T204" s="72"/>
      <c r="U204" s="74"/>
      <c r="V204" s="74"/>
      <c r="W204" s="16"/>
    </row>
    <row r="205" spans="3:23" x14ac:dyDescent="0.25">
      <c r="C205" s="11">
        <f t="shared" si="32"/>
        <v>0</v>
      </c>
      <c r="E205" s="12">
        <v>0</v>
      </c>
      <c r="R205" s="26"/>
      <c r="S205" s="15"/>
      <c r="T205" s="72"/>
      <c r="U205" s="74"/>
      <c r="V205" s="74"/>
      <c r="W205" s="16"/>
    </row>
    <row r="206" spans="3:23" x14ac:dyDescent="0.25">
      <c r="C206" s="11">
        <f t="shared" si="32"/>
        <v>0</v>
      </c>
      <c r="E206" s="12">
        <v>0</v>
      </c>
      <c r="R206" s="26"/>
      <c r="S206" s="15"/>
      <c r="T206" s="72"/>
      <c r="U206" s="74"/>
      <c r="V206" s="74"/>
      <c r="W206" s="16"/>
    </row>
    <row r="207" spans="3:23" x14ac:dyDescent="0.25">
      <c r="C207" s="11">
        <f t="shared" si="32"/>
        <v>0</v>
      </c>
      <c r="E207" s="12">
        <v>0</v>
      </c>
      <c r="R207" s="26"/>
      <c r="S207" s="15"/>
      <c r="T207" s="72"/>
      <c r="U207" s="74"/>
      <c r="V207" s="74"/>
      <c r="W207" s="16"/>
    </row>
    <row r="208" spans="3:23" x14ac:dyDescent="0.25">
      <c r="C208" s="11">
        <f t="shared" si="32"/>
        <v>0</v>
      </c>
      <c r="E208" s="12">
        <v>0</v>
      </c>
      <c r="R208" s="26"/>
      <c r="S208" s="15"/>
      <c r="T208" s="72"/>
      <c r="U208" s="74"/>
      <c r="V208" s="74"/>
      <c r="W208" s="16"/>
    </row>
    <row r="209" spans="3:23" x14ac:dyDescent="0.25">
      <c r="C209" s="11">
        <f t="shared" si="32"/>
        <v>0</v>
      </c>
      <c r="E209" s="12">
        <v>0</v>
      </c>
      <c r="R209" s="26"/>
      <c r="S209" s="15"/>
      <c r="T209" s="72"/>
      <c r="U209" s="74"/>
      <c r="V209" s="74"/>
      <c r="W209" s="16"/>
    </row>
    <row r="210" spans="3:23" x14ac:dyDescent="0.25">
      <c r="C210" s="11">
        <f t="shared" si="32"/>
        <v>0</v>
      </c>
      <c r="E210" s="12">
        <v>0</v>
      </c>
      <c r="R210" s="26"/>
      <c r="S210" s="15"/>
      <c r="T210" s="72"/>
      <c r="U210" s="74"/>
      <c r="V210" s="74"/>
      <c r="W210" s="16"/>
    </row>
    <row r="211" spans="3:23" x14ac:dyDescent="0.25">
      <c r="C211" s="11">
        <f t="shared" si="32"/>
        <v>0</v>
      </c>
      <c r="E211" s="12">
        <v>0</v>
      </c>
      <c r="R211" s="26"/>
      <c r="S211" s="15"/>
      <c r="T211" s="72"/>
      <c r="U211" s="74"/>
      <c r="V211" s="74"/>
      <c r="W211" s="16"/>
    </row>
    <row r="212" spans="3:23" x14ac:dyDescent="0.25">
      <c r="C212" s="11">
        <f t="shared" si="32"/>
        <v>0</v>
      </c>
      <c r="E212" s="12">
        <v>0</v>
      </c>
      <c r="R212" s="26"/>
      <c r="S212" s="15"/>
      <c r="T212" s="72"/>
      <c r="U212" s="74"/>
      <c r="V212" s="74"/>
      <c r="W212" s="16"/>
    </row>
    <row r="213" spans="3:23" x14ac:dyDescent="0.25">
      <c r="C213" s="11">
        <f t="shared" si="32"/>
        <v>0</v>
      </c>
      <c r="E213" s="12">
        <v>0</v>
      </c>
      <c r="R213" s="26"/>
      <c r="S213" s="15"/>
      <c r="T213" s="72"/>
      <c r="U213" s="74"/>
      <c r="V213" s="74"/>
      <c r="W213" s="16"/>
    </row>
    <row r="214" spans="3:23" x14ac:dyDescent="0.25">
      <c r="C214" s="11">
        <f t="shared" si="32"/>
        <v>0</v>
      </c>
      <c r="E214" s="12">
        <v>0</v>
      </c>
      <c r="R214" s="26"/>
      <c r="S214" s="15"/>
      <c r="T214" s="72"/>
      <c r="U214" s="74"/>
      <c r="V214" s="74"/>
      <c r="W214" s="16"/>
    </row>
    <row r="215" spans="3:23" x14ac:dyDescent="0.25">
      <c r="C215" s="11">
        <f t="shared" si="32"/>
        <v>0</v>
      </c>
      <c r="E215" s="12">
        <v>0</v>
      </c>
      <c r="R215" s="26"/>
      <c r="S215" s="15"/>
      <c r="T215" s="72"/>
      <c r="U215" s="74"/>
      <c r="V215" s="74"/>
      <c r="W215" s="16"/>
    </row>
    <row r="216" spans="3:23" x14ac:dyDescent="0.25">
      <c r="C216" s="11">
        <f t="shared" si="32"/>
        <v>0</v>
      </c>
      <c r="E216" s="12">
        <v>0</v>
      </c>
      <c r="R216" s="26"/>
      <c r="S216" s="15"/>
      <c r="T216" s="72"/>
      <c r="U216" s="74"/>
      <c r="V216" s="74"/>
      <c r="W216" s="16"/>
    </row>
    <row r="217" spans="3:23" x14ac:dyDescent="0.25">
      <c r="C217" s="11">
        <f t="shared" si="32"/>
        <v>0</v>
      </c>
      <c r="E217" s="12">
        <v>0</v>
      </c>
      <c r="R217" s="26"/>
      <c r="S217" s="15"/>
      <c r="T217" s="72"/>
      <c r="U217" s="74"/>
      <c r="V217" s="74"/>
      <c r="W217" s="16"/>
    </row>
    <row r="218" spans="3:23" x14ac:dyDescent="0.25">
      <c r="C218" s="11">
        <f t="shared" si="32"/>
        <v>0</v>
      </c>
      <c r="E218" s="12">
        <v>0</v>
      </c>
      <c r="R218" s="26"/>
      <c r="S218" s="15"/>
      <c r="T218" s="72"/>
      <c r="U218" s="74"/>
      <c r="V218" s="74"/>
      <c r="W218" s="16"/>
    </row>
    <row r="219" spans="3:23" x14ac:dyDescent="0.25">
      <c r="C219" s="11">
        <f t="shared" si="32"/>
        <v>0</v>
      </c>
      <c r="E219" s="12">
        <v>0</v>
      </c>
      <c r="R219" s="26"/>
      <c r="S219" s="15"/>
      <c r="T219" s="72"/>
      <c r="U219" s="74"/>
      <c r="V219" s="74"/>
      <c r="W219" s="16"/>
    </row>
    <row r="220" spans="3:23" x14ac:dyDescent="0.25">
      <c r="C220" s="11">
        <f t="shared" si="32"/>
        <v>0</v>
      </c>
      <c r="E220" s="12">
        <v>0</v>
      </c>
      <c r="R220" s="26"/>
      <c r="S220" s="15"/>
      <c r="T220" s="72"/>
      <c r="U220" s="74"/>
      <c r="V220" s="74"/>
      <c r="W220" s="16"/>
    </row>
    <row r="221" spans="3:23" x14ac:dyDescent="0.25">
      <c r="C221" s="11">
        <f t="shared" si="32"/>
        <v>0</v>
      </c>
      <c r="E221" s="12">
        <v>0</v>
      </c>
      <c r="R221" s="26"/>
      <c r="S221" s="15"/>
      <c r="T221" s="72"/>
      <c r="U221" s="74"/>
      <c r="V221" s="74"/>
      <c r="W221" s="16"/>
    </row>
    <row r="222" spans="3:23" x14ac:dyDescent="0.25">
      <c r="C222" s="11">
        <f t="shared" si="32"/>
        <v>0</v>
      </c>
      <c r="E222" s="12">
        <v>0</v>
      </c>
      <c r="R222" s="26"/>
      <c r="S222" s="15"/>
      <c r="T222" s="72"/>
      <c r="U222" s="74"/>
      <c r="V222" s="74"/>
      <c r="W222" s="16"/>
    </row>
    <row r="223" spans="3:23" x14ac:dyDescent="0.25">
      <c r="C223" s="11">
        <f t="shared" ref="C223:C286" si="33">B223/(1-$E$9)</f>
        <v>0</v>
      </c>
      <c r="E223" s="12">
        <v>0</v>
      </c>
      <c r="R223" s="26"/>
      <c r="S223" s="15"/>
      <c r="T223" s="72"/>
      <c r="U223" s="74"/>
      <c r="V223" s="74"/>
      <c r="W223" s="16"/>
    </row>
    <row r="224" spans="3:23" x14ac:dyDescent="0.25">
      <c r="C224" s="11">
        <f t="shared" si="33"/>
        <v>0</v>
      </c>
      <c r="E224" s="12">
        <v>0</v>
      </c>
      <c r="R224" s="26"/>
      <c r="S224" s="15"/>
      <c r="T224" s="72"/>
      <c r="U224" s="74"/>
      <c r="V224" s="74"/>
      <c r="W224" s="16"/>
    </row>
    <row r="225" spans="3:23" x14ac:dyDescent="0.25">
      <c r="C225" s="11">
        <f t="shared" si="33"/>
        <v>0</v>
      </c>
      <c r="E225" s="12">
        <v>0</v>
      </c>
      <c r="R225" s="26"/>
      <c r="S225" s="15"/>
      <c r="T225" s="72"/>
      <c r="U225" s="74"/>
      <c r="V225" s="74"/>
      <c r="W225" s="16"/>
    </row>
    <row r="226" spans="3:23" x14ac:dyDescent="0.25">
      <c r="C226" s="11">
        <f t="shared" si="33"/>
        <v>0</v>
      </c>
      <c r="E226" s="12">
        <v>0</v>
      </c>
      <c r="R226" s="26"/>
      <c r="S226" s="15"/>
      <c r="T226" s="72"/>
      <c r="U226" s="74"/>
      <c r="V226" s="74"/>
      <c r="W226" s="16"/>
    </row>
    <row r="227" spans="3:23" x14ac:dyDescent="0.25">
      <c r="C227" s="11">
        <f t="shared" si="33"/>
        <v>0</v>
      </c>
      <c r="E227" s="12">
        <v>0</v>
      </c>
      <c r="R227" s="26"/>
      <c r="S227" s="15"/>
      <c r="T227" s="72"/>
      <c r="U227" s="74"/>
      <c r="V227" s="74"/>
      <c r="W227" s="16"/>
    </row>
    <row r="228" spans="3:23" x14ac:dyDescent="0.25">
      <c r="C228" s="11">
        <f t="shared" si="33"/>
        <v>0</v>
      </c>
      <c r="E228" s="12">
        <v>0</v>
      </c>
      <c r="R228" s="26"/>
      <c r="S228" s="15"/>
      <c r="T228" s="72"/>
      <c r="U228" s="74"/>
      <c r="V228" s="74"/>
      <c r="W228" s="16"/>
    </row>
    <row r="229" spans="3:23" x14ac:dyDescent="0.25">
      <c r="C229" s="11">
        <f t="shared" si="33"/>
        <v>0</v>
      </c>
      <c r="E229" s="12">
        <v>0</v>
      </c>
      <c r="R229" s="26"/>
      <c r="S229" s="15"/>
      <c r="T229" s="72"/>
      <c r="U229" s="74"/>
      <c r="V229" s="74"/>
      <c r="W229" s="16"/>
    </row>
    <row r="230" spans="3:23" x14ac:dyDescent="0.25">
      <c r="C230" s="11">
        <f t="shared" si="33"/>
        <v>0</v>
      </c>
      <c r="E230" s="12">
        <v>0</v>
      </c>
      <c r="R230" s="26"/>
      <c r="S230" s="15"/>
      <c r="T230" s="72"/>
      <c r="U230" s="74"/>
      <c r="V230" s="74"/>
      <c r="W230" s="16"/>
    </row>
    <row r="231" spans="3:23" x14ac:dyDescent="0.25">
      <c r="C231" s="11">
        <f t="shared" si="33"/>
        <v>0</v>
      </c>
      <c r="E231" s="12">
        <v>0</v>
      </c>
      <c r="R231" s="26"/>
      <c r="S231" s="15"/>
      <c r="T231" s="72"/>
      <c r="U231" s="74"/>
      <c r="V231" s="74"/>
      <c r="W231" s="16"/>
    </row>
    <row r="232" spans="3:23" x14ac:dyDescent="0.25">
      <c r="C232" s="11">
        <f t="shared" si="33"/>
        <v>0</v>
      </c>
      <c r="E232" s="12">
        <v>0</v>
      </c>
      <c r="R232" s="26"/>
      <c r="S232" s="15"/>
      <c r="T232" s="72"/>
      <c r="U232" s="74"/>
      <c r="V232" s="74"/>
      <c r="W232" s="16"/>
    </row>
    <row r="233" spans="3:23" x14ac:dyDescent="0.25">
      <c r="C233" s="11">
        <f t="shared" si="33"/>
        <v>0</v>
      </c>
      <c r="E233" s="12">
        <v>0</v>
      </c>
      <c r="R233" s="26"/>
      <c r="S233" s="15"/>
      <c r="T233" s="72"/>
      <c r="U233" s="74"/>
      <c r="V233" s="74"/>
      <c r="W233" s="16"/>
    </row>
    <row r="234" spans="3:23" x14ac:dyDescent="0.25">
      <c r="C234" s="11">
        <f t="shared" si="33"/>
        <v>0</v>
      </c>
      <c r="E234" s="12">
        <v>0</v>
      </c>
      <c r="R234" s="26"/>
      <c r="S234" s="15"/>
      <c r="T234" s="72"/>
      <c r="U234" s="74"/>
      <c r="V234" s="74"/>
      <c r="W234" s="16"/>
    </row>
    <row r="235" spans="3:23" x14ac:dyDescent="0.25">
      <c r="C235" s="11">
        <f t="shared" si="33"/>
        <v>0</v>
      </c>
      <c r="E235" s="12">
        <v>0</v>
      </c>
      <c r="R235" s="26"/>
      <c r="S235" s="15"/>
      <c r="T235" s="72"/>
      <c r="U235" s="74"/>
      <c r="V235" s="74"/>
      <c r="W235" s="16"/>
    </row>
    <row r="236" spans="3:23" x14ac:dyDescent="0.25">
      <c r="C236" s="11">
        <f t="shared" si="33"/>
        <v>0</v>
      </c>
      <c r="E236" s="12">
        <v>0</v>
      </c>
      <c r="R236" s="26"/>
      <c r="S236" s="15"/>
      <c r="T236" s="72"/>
      <c r="U236" s="74"/>
      <c r="V236" s="74"/>
      <c r="W236" s="16"/>
    </row>
    <row r="237" spans="3:23" x14ac:dyDescent="0.25">
      <c r="C237" s="11">
        <f t="shared" si="33"/>
        <v>0</v>
      </c>
      <c r="E237" s="12">
        <v>0</v>
      </c>
      <c r="R237" s="26"/>
      <c r="S237" s="15"/>
      <c r="T237" s="72"/>
      <c r="U237" s="74"/>
      <c r="V237" s="74"/>
      <c r="W237" s="16"/>
    </row>
    <row r="238" spans="3:23" x14ac:dyDescent="0.25">
      <c r="C238" s="11">
        <f t="shared" si="33"/>
        <v>0</v>
      </c>
      <c r="E238" s="12">
        <v>0</v>
      </c>
      <c r="R238" s="26"/>
      <c r="S238" s="15"/>
      <c r="T238" s="72"/>
      <c r="U238" s="74"/>
      <c r="V238" s="74"/>
      <c r="W238" s="16"/>
    </row>
    <row r="239" spans="3:23" x14ac:dyDescent="0.25">
      <c r="C239" s="11">
        <f t="shared" si="33"/>
        <v>0</v>
      </c>
      <c r="E239" s="12">
        <v>0</v>
      </c>
      <c r="R239" s="26"/>
      <c r="S239" s="15"/>
      <c r="T239" s="72"/>
      <c r="U239" s="74"/>
      <c r="V239" s="74"/>
      <c r="W239" s="16"/>
    </row>
    <row r="240" spans="3:23" x14ac:dyDescent="0.25">
      <c r="C240" s="11">
        <f t="shared" si="33"/>
        <v>0</v>
      </c>
      <c r="E240" s="12">
        <v>0</v>
      </c>
      <c r="R240" s="26"/>
      <c r="S240" s="15"/>
      <c r="T240" s="72"/>
      <c r="U240" s="74"/>
      <c r="V240" s="74"/>
      <c r="W240" s="16"/>
    </row>
    <row r="241" spans="3:23" x14ac:dyDescent="0.25">
      <c r="C241" s="11">
        <f t="shared" si="33"/>
        <v>0</v>
      </c>
      <c r="E241" s="12">
        <v>0</v>
      </c>
      <c r="R241" s="26"/>
      <c r="S241" s="15"/>
      <c r="T241" s="72"/>
      <c r="U241" s="74"/>
      <c r="V241" s="74"/>
      <c r="W241" s="16"/>
    </row>
    <row r="242" spans="3:23" x14ac:dyDescent="0.25">
      <c r="C242" s="11">
        <f t="shared" si="33"/>
        <v>0</v>
      </c>
      <c r="E242" s="12">
        <v>0</v>
      </c>
      <c r="R242" s="26"/>
      <c r="S242" s="15"/>
      <c r="T242" s="72"/>
      <c r="U242" s="74"/>
      <c r="V242" s="74"/>
      <c r="W242" s="16"/>
    </row>
    <row r="243" spans="3:23" x14ac:dyDescent="0.25">
      <c r="C243" s="11">
        <f t="shared" si="33"/>
        <v>0</v>
      </c>
      <c r="E243" s="12">
        <v>0</v>
      </c>
      <c r="R243" s="26"/>
      <c r="S243" s="15"/>
      <c r="T243" s="72"/>
      <c r="U243" s="74"/>
      <c r="V243" s="74"/>
      <c r="W243" s="16"/>
    </row>
    <row r="244" spans="3:23" x14ac:dyDescent="0.25">
      <c r="C244" s="11">
        <f t="shared" si="33"/>
        <v>0</v>
      </c>
      <c r="E244" s="12">
        <v>0</v>
      </c>
      <c r="R244" s="26"/>
      <c r="S244" s="15"/>
      <c r="T244" s="72"/>
      <c r="U244" s="74"/>
      <c r="V244" s="74"/>
      <c r="W244" s="16"/>
    </row>
    <row r="245" spans="3:23" x14ac:dyDescent="0.25">
      <c r="C245" s="11">
        <f t="shared" si="33"/>
        <v>0</v>
      </c>
      <c r="E245" s="12">
        <v>0</v>
      </c>
      <c r="R245" s="26"/>
      <c r="S245" s="15"/>
      <c r="T245" s="72"/>
      <c r="U245" s="74"/>
      <c r="V245" s="74"/>
      <c r="W245" s="16"/>
    </row>
    <row r="246" spans="3:23" x14ac:dyDescent="0.25">
      <c r="C246" s="11">
        <f t="shared" si="33"/>
        <v>0</v>
      </c>
      <c r="E246" s="12">
        <v>0</v>
      </c>
      <c r="R246" s="26"/>
      <c r="S246" s="15"/>
      <c r="T246" s="72"/>
      <c r="U246" s="74"/>
      <c r="V246" s="74"/>
      <c r="W246" s="16"/>
    </row>
    <row r="247" spans="3:23" x14ac:dyDescent="0.25">
      <c r="C247" s="11">
        <f t="shared" si="33"/>
        <v>0</v>
      </c>
      <c r="E247" s="12">
        <v>0</v>
      </c>
      <c r="R247" s="26"/>
      <c r="S247" s="15"/>
      <c r="T247" s="72"/>
      <c r="U247" s="74"/>
      <c r="V247" s="74"/>
      <c r="W247" s="16"/>
    </row>
    <row r="248" spans="3:23" x14ac:dyDescent="0.25">
      <c r="C248" s="11">
        <f t="shared" si="33"/>
        <v>0</v>
      </c>
      <c r="E248" s="12">
        <v>0</v>
      </c>
      <c r="R248" s="26"/>
      <c r="S248" s="15"/>
      <c r="T248" s="72"/>
      <c r="U248" s="74"/>
      <c r="V248" s="74"/>
      <c r="W248" s="16"/>
    </row>
    <row r="249" spans="3:23" x14ac:dyDescent="0.25">
      <c r="C249" s="11">
        <f t="shared" si="33"/>
        <v>0</v>
      </c>
      <c r="E249" s="12">
        <v>0</v>
      </c>
      <c r="R249" s="26"/>
      <c r="S249" s="15"/>
      <c r="T249" s="72"/>
      <c r="U249" s="74"/>
      <c r="V249" s="74"/>
      <c r="W249" s="16"/>
    </row>
    <row r="250" spans="3:23" x14ac:dyDescent="0.25">
      <c r="C250" s="11">
        <f t="shared" si="33"/>
        <v>0</v>
      </c>
      <c r="E250" s="12">
        <v>0</v>
      </c>
      <c r="R250" s="26"/>
      <c r="S250" s="15"/>
      <c r="T250" s="72"/>
      <c r="U250" s="74"/>
      <c r="V250" s="74"/>
      <c r="W250" s="16"/>
    </row>
    <row r="251" spans="3:23" x14ac:dyDescent="0.25">
      <c r="C251" s="11">
        <f t="shared" si="33"/>
        <v>0</v>
      </c>
      <c r="E251" s="12">
        <v>0</v>
      </c>
      <c r="R251" s="26"/>
      <c r="S251" s="15"/>
      <c r="T251" s="72"/>
      <c r="U251" s="74"/>
      <c r="V251" s="74"/>
      <c r="W251" s="16"/>
    </row>
    <row r="252" spans="3:23" x14ac:dyDescent="0.25">
      <c r="C252" s="11">
        <f t="shared" si="33"/>
        <v>0</v>
      </c>
      <c r="E252" s="12">
        <v>0</v>
      </c>
      <c r="R252" s="26"/>
      <c r="S252" s="15"/>
      <c r="T252" s="72"/>
      <c r="U252" s="74"/>
      <c r="V252" s="74"/>
      <c r="W252" s="16"/>
    </row>
    <row r="253" spans="3:23" x14ac:dyDescent="0.25">
      <c r="C253" s="11">
        <f t="shared" si="33"/>
        <v>0</v>
      </c>
      <c r="E253" s="12">
        <v>0</v>
      </c>
      <c r="R253" s="26"/>
      <c r="S253" s="15"/>
      <c r="T253" s="72"/>
      <c r="U253" s="74"/>
      <c r="V253" s="74"/>
      <c r="W253" s="16"/>
    </row>
    <row r="254" spans="3:23" x14ac:dyDescent="0.25">
      <c r="C254" s="11">
        <f t="shared" si="33"/>
        <v>0</v>
      </c>
      <c r="E254" s="12">
        <v>0</v>
      </c>
      <c r="R254" s="26"/>
      <c r="S254" s="15"/>
      <c r="T254" s="72"/>
      <c r="U254" s="74"/>
      <c r="V254" s="74"/>
      <c r="W254" s="16"/>
    </row>
    <row r="255" spans="3:23" x14ac:dyDescent="0.25">
      <c r="C255" s="11">
        <f t="shared" si="33"/>
        <v>0</v>
      </c>
      <c r="E255" s="12">
        <v>0</v>
      </c>
      <c r="R255" s="26"/>
      <c r="S255" s="15"/>
      <c r="T255" s="72"/>
      <c r="U255" s="74"/>
      <c r="V255" s="74"/>
      <c r="W255" s="16"/>
    </row>
    <row r="256" spans="3:23" x14ac:dyDescent="0.25">
      <c r="C256" s="11">
        <f t="shared" si="33"/>
        <v>0</v>
      </c>
      <c r="E256" s="12">
        <v>0</v>
      </c>
      <c r="R256" s="26"/>
      <c r="S256" s="15"/>
      <c r="T256" s="72"/>
      <c r="U256" s="74"/>
      <c r="V256" s="74"/>
      <c r="W256" s="16"/>
    </row>
    <row r="257" spans="3:23" x14ac:dyDescent="0.25">
      <c r="C257" s="11">
        <f t="shared" si="33"/>
        <v>0</v>
      </c>
      <c r="E257" s="12">
        <v>0</v>
      </c>
      <c r="R257" s="26"/>
      <c r="S257" s="15"/>
      <c r="T257" s="72"/>
      <c r="U257" s="74"/>
      <c r="V257" s="74"/>
      <c r="W257" s="16"/>
    </row>
    <row r="258" spans="3:23" x14ac:dyDescent="0.25">
      <c r="C258" s="11">
        <f t="shared" si="33"/>
        <v>0</v>
      </c>
      <c r="E258" s="12">
        <v>0</v>
      </c>
      <c r="R258" s="26"/>
      <c r="S258" s="15"/>
      <c r="T258" s="72"/>
      <c r="U258" s="74"/>
      <c r="V258" s="74"/>
      <c r="W258" s="16"/>
    </row>
    <row r="259" spans="3:23" x14ac:dyDescent="0.25">
      <c r="C259" s="11">
        <f t="shared" si="33"/>
        <v>0</v>
      </c>
      <c r="E259" s="12">
        <v>0</v>
      </c>
      <c r="R259" s="26"/>
      <c r="S259" s="15"/>
      <c r="T259" s="72"/>
      <c r="U259" s="74"/>
      <c r="V259" s="74"/>
      <c r="W259" s="16"/>
    </row>
    <row r="260" spans="3:23" x14ac:dyDescent="0.25">
      <c r="C260" s="11">
        <f t="shared" si="33"/>
        <v>0</v>
      </c>
      <c r="E260" s="12">
        <v>0</v>
      </c>
      <c r="R260" s="26"/>
      <c r="S260" s="15"/>
      <c r="T260" s="72"/>
      <c r="U260" s="74"/>
      <c r="V260" s="74"/>
      <c r="W260" s="16"/>
    </row>
    <row r="261" spans="3:23" x14ac:dyDescent="0.25">
      <c r="C261" s="11">
        <f t="shared" si="33"/>
        <v>0</v>
      </c>
      <c r="E261" s="12">
        <v>0</v>
      </c>
      <c r="R261" s="26"/>
      <c r="S261" s="15"/>
      <c r="T261" s="72"/>
      <c r="U261" s="74"/>
      <c r="V261" s="74"/>
      <c r="W261" s="16"/>
    </row>
    <row r="262" spans="3:23" x14ac:dyDescent="0.25">
      <c r="C262" s="11">
        <f t="shared" si="33"/>
        <v>0</v>
      </c>
      <c r="E262" s="12">
        <v>0</v>
      </c>
      <c r="R262" s="26"/>
      <c r="S262" s="15"/>
      <c r="T262" s="72"/>
      <c r="U262" s="74"/>
      <c r="V262" s="74"/>
      <c r="W262" s="16"/>
    </row>
    <row r="263" spans="3:23" x14ac:dyDescent="0.25">
      <c r="C263" s="11">
        <f t="shared" si="33"/>
        <v>0</v>
      </c>
      <c r="E263" s="12">
        <v>0</v>
      </c>
      <c r="R263" s="26"/>
      <c r="S263" s="15"/>
      <c r="T263" s="72"/>
      <c r="U263" s="74"/>
      <c r="V263" s="74"/>
      <c r="W263" s="16"/>
    </row>
    <row r="264" spans="3:23" x14ac:dyDescent="0.25">
      <c r="C264" s="11">
        <f t="shared" si="33"/>
        <v>0</v>
      </c>
      <c r="E264" s="12">
        <v>0</v>
      </c>
      <c r="R264" s="26"/>
      <c r="S264" s="15"/>
      <c r="T264" s="72"/>
      <c r="U264" s="74"/>
      <c r="V264" s="74"/>
      <c r="W264" s="16"/>
    </row>
    <row r="265" spans="3:23" x14ac:dyDescent="0.25">
      <c r="C265" s="11">
        <f t="shared" si="33"/>
        <v>0</v>
      </c>
      <c r="E265" s="12">
        <v>0</v>
      </c>
      <c r="R265" s="26"/>
      <c r="S265" s="15"/>
      <c r="T265" s="72"/>
      <c r="U265" s="74"/>
      <c r="V265" s="74"/>
      <c r="W265" s="16"/>
    </row>
    <row r="266" spans="3:23" x14ac:dyDescent="0.25">
      <c r="C266" s="11">
        <f t="shared" si="33"/>
        <v>0</v>
      </c>
      <c r="E266" s="12">
        <v>0</v>
      </c>
      <c r="R266" s="26"/>
      <c r="S266" s="15"/>
      <c r="T266" s="72"/>
      <c r="U266" s="74"/>
      <c r="V266" s="74"/>
      <c r="W266" s="16"/>
    </row>
    <row r="267" spans="3:23" x14ac:dyDescent="0.25">
      <c r="C267" s="11">
        <f t="shared" si="33"/>
        <v>0</v>
      </c>
      <c r="E267" s="12">
        <v>0</v>
      </c>
      <c r="R267" s="26"/>
      <c r="S267" s="15"/>
      <c r="T267" s="72"/>
      <c r="U267" s="74"/>
      <c r="V267" s="74"/>
      <c r="W267" s="16"/>
    </row>
    <row r="268" spans="3:23" x14ac:dyDescent="0.25">
      <c r="C268" s="11">
        <f t="shared" si="33"/>
        <v>0</v>
      </c>
      <c r="E268" s="12">
        <v>0</v>
      </c>
      <c r="R268" s="26"/>
      <c r="S268" s="15"/>
      <c r="T268" s="72"/>
      <c r="U268" s="74"/>
      <c r="V268" s="74"/>
      <c r="W268" s="16"/>
    </row>
    <row r="269" spans="3:23" x14ac:dyDescent="0.25">
      <c r="C269" s="11">
        <f t="shared" si="33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33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33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33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si="33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33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33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33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33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33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si="33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33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33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33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33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33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33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33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ref="C287:C350" si="34">B287/(1-$E$9)</f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34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34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34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34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34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34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34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34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34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34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34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34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34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34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34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34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34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34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34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34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34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34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34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34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34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34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34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34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34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34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34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34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34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34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34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34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34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34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34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34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34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34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34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34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34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34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34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34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34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si="34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34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34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34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34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34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si="34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34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34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34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34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34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34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34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ref="C351:C414" si="35">B351/(1-$E$9)</f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35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35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35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35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35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35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35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35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35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35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35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35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35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35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35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35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35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35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35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35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35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35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35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35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35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35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35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35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35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35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35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35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35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35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35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35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35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35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35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35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35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35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35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35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35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35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35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35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35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si="35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35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35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35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35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35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si="35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35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35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35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35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35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35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35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ref="C415:C478" si="36">B415/(1-$E$9)</f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36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36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36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36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36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36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36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36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36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36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36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36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36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36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36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36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36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36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36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36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36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36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36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36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36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36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36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36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36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36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36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36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36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36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36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36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36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36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36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36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36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36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36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36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36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36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36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36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36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si="36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36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36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36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36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36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si="36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36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36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36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36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36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36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36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ref="C479:C542" si="37">B479/(1-$E$9)</f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37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37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37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37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37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37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37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37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37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37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37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37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37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37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37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37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37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37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37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37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37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37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37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37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37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37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37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37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37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37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37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37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37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37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37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37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37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37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37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37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37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37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37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37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37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37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37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37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37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si="37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37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37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37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37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37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si="37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37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37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37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37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37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37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37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ref="C543:C606" si="38">B543/(1-$E$9)</f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38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38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38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38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38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38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38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38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38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38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38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38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38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38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38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38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38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38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38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38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38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38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38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38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38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38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38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38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38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38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38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38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38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38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38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38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38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38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38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38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38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38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38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38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38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38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38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38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38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si="38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38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38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38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38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38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si="38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38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38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38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38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38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38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38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ref="C607:C670" si="39">B607/(1-$E$9)</f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39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39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39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39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39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39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39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39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39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39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39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39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39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39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39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39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39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39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39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39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39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39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39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39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39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39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39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39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39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39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39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39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39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39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39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39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39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39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39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39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39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39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39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39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39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39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39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39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39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si="39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39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39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39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39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39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si="39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39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39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39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39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39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39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39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ref="C671:C734" si="40">B671/(1-$E$9)</f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40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40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40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40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40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40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40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40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40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40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40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40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40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40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40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40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40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40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40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40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40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40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40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40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40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40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40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40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40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40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40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40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40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40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40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40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40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40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40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40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40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40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40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40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40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40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40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40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40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si="40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40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40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40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40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40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si="40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40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40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40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40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40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40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40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ref="C735:C798" si="41">B735/(1-$E$9)</f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41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41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41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41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41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41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41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41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41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41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41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41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41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41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41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41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41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41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41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41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41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41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41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41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41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41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41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41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41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41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41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41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41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41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41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41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41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41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41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41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41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41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41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41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41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41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41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41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41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si="41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41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41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41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41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41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si="41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41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41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41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41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41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41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41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ref="C799:C862" si="42">B799/(1-$E$9)</f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42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42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42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42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42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42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42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42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42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42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42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42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42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42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42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42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42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42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42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42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42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42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42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42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42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42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42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42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42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42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42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42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42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42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42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42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42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42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42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42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42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42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42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42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42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42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42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42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42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si="42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42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42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42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42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42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si="42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42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42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42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42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42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42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42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ref="C863:C926" si="43">B863/(1-$E$9)</f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43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43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43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43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43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43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43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43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43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43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43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43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43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43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43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43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43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43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43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43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43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43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43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43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43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43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43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43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43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43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43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43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43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43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43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43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43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43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43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43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43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43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43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43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43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43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43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43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43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si="43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43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43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43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43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43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si="43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43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43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43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43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43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43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43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ref="C927:C990" si="44">B927/(1-$E$9)</f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44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44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44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44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44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44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44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44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44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44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44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44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44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44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44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44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44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44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44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44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44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44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44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44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44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44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44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44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44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44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44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44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44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44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44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44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44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44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44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44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44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44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44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44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44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44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44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44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44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si="44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44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44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44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44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44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si="44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44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44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44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44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44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44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44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ref="C991:C1015" si="45">B991/(1-$E$9)</f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45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45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45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45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45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45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45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45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5">
      <c r="C1000" s="11">
        <f t="shared" si="45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5">
      <c r="C1001" s="11">
        <f t="shared" si="45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5">
      <c r="C1002" s="11">
        <f t="shared" si="45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5">
      <c r="C1003" s="11">
        <f t="shared" si="45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5">
      <c r="C1004" s="11">
        <f t="shared" si="45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5">
      <c r="C1005" s="11">
        <f t="shared" si="45"/>
        <v>0</v>
      </c>
      <c r="E1005" s="12">
        <v>0</v>
      </c>
      <c r="R1005" s="26"/>
      <c r="S1005" s="15"/>
      <c r="T1005" s="15"/>
      <c r="U1005" s="16"/>
      <c r="V1005" s="16"/>
      <c r="W1005" s="16"/>
    </row>
    <row r="1006" spans="3:23" x14ac:dyDescent="0.25">
      <c r="C1006" s="11">
        <f t="shared" si="45"/>
        <v>0</v>
      </c>
      <c r="E1006" s="12">
        <v>0</v>
      </c>
      <c r="R1006" s="26"/>
      <c r="S1006" s="15"/>
      <c r="T1006" s="15"/>
      <c r="U1006" s="16"/>
      <c r="V1006" s="16"/>
      <c r="W1006" s="16"/>
    </row>
    <row r="1007" spans="3:23" x14ac:dyDescent="0.25">
      <c r="C1007" s="11">
        <f t="shared" si="45"/>
        <v>0</v>
      </c>
      <c r="E1007" s="12">
        <v>0</v>
      </c>
      <c r="R1007" s="26"/>
      <c r="S1007" s="15"/>
      <c r="T1007" s="15"/>
      <c r="U1007" s="16"/>
      <c r="V1007" s="16"/>
      <c r="W1007" s="16"/>
    </row>
    <row r="1008" spans="3:23" x14ac:dyDescent="0.25">
      <c r="C1008" s="11">
        <f t="shared" si="45"/>
        <v>0</v>
      </c>
      <c r="E1008" s="12">
        <v>0</v>
      </c>
      <c r="R1008" s="26"/>
      <c r="S1008" s="15"/>
      <c r="T1008" s="15"/>
      <c r="U1008" s="16"/>
      <c r="V1008" s="16"/>
      <c r="W1008" s="16"/>
    </row>
    <row r="1009" spans="3:23" x14ac:dyDescent="0.25">
      <c r="C1009" s="11">
        <f t="shared" si="45"/>
        <v>0</v>
      </c>
      <c r="E1009" s="12">
        <v>0</v>
      </c>
      <c r="R1009" s="26"/>
      <c r="S1009" s="15"/>
      <c r="T1009" s="15"/>
      <c r="U1009" s="16"/>
      <c r="V1009" s="16"/>
      <c r="W1009" s="16"/>
    </row>
    <row r="1010" spans="3:23" x14ac:dyDescent="0.25">
      <c r="C1010" s="11">
        <f t="shared" si="45"/>
        <v>0</v>
      </c>
      <c r="E1010" s="12">
        <v>0</v>
      </c>
      <c r="R1010" s="26"/>
      <c r="S1010" s="15"/>
      <c r="T1010" s="15"/>
      <c r="U1010" s="16"/>
      <c r="V1010" s="16"/>
      <c r="W1010" s="16"/>
    </row>
    <row r="1011" spans="3:23" x14ac:dyDescent="0.25">
      <c r="C1011" s="11">
        <f t="shared" si="45"/>
        <v>0</v>
      </c>
      <c r="E1011" s="12">
        <v>0</v>
      </c>
      <c r="R1011" s="26"/>
      <c r="S1011" s="15"/>
      <c r="T1011" s="15"/>
      <c r="U1011" s="16"/>
      <c r="V1011" s="16"/>
      <c r="W1011" s="16"/>
    </row>
    <row r="1012" spans="3:23" x14ac:dyDescent="0.25">
      <c r="C1012" s="11">
        <f t="shared" si="45"/>
        <v>0</v>
      </c>
      <c r="E1012" s="12">
        <v>0</v>
      </c>
      <c r="R1012" s="26"/>
      <c r="S1012" s="15"/>
      <c r="T1012" s="15"/>
      <c r="U1012" s="16"/>
      <c r="V1012" s="16"/>
      <c r="W1012" s="16"/>
    </row>
    <row r="1013" spans="3:23" x14ac:dyDescent="0.25">
      <c r="C1013" s="11">
        <f t="shared" si="45"/>
        <v>0</v>
      </c>
      <c r="E1013" s="12">
        <v>0</v>
      </c>
      <c r="R1013" s="26"/>
      <c r="S1013" s="26"/>
      <c r="T1013" s="26"/>
      <c r="U1013" s="16"/>
      <c r="V1013" s="16"/>
      <c r="W1013" s="16"/>
    </row>
    <row r="1014" spans="3:23" x14ac:dyDescent="0.25">
      <c r="C1014" s="11">
        <f t="shared" si="45"/>
        <v>0</v>
      </c>
      <c r="E1014" s="12">
        <v>0</v>
      </c>
      <c r="R1014" s="26"/>
      <c r="S1014" s="26"/>
      <c r="T1014" s="26"/>
      <c r="U1014" s="16"/>
      <c r="V1014" s="16"/>
      <c r="W1014" s="16"/>
    </row>
    <row r="1015" spans="3:23" x14ac:dyDescent="0.25">
      <c r="C1015" s="11">
        <f t="shared" si="45"/>
        <v>0</v>
      </c>
      <c r="E1015" s="12">
        <v>0</v>
      </c>
      <c r="R1015" s="26"/>
      <c r="S1015" s="26"/>
      <c r="T1015" s="26"/>
      <c r="U1015" s="16"/>
      <c r="V1015" s="16"/>
      <c r="W1015" s="16"/>
    </row>
    <row r="1016" spans="3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3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3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3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3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3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3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3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3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5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5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5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5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5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5">
      <c r="E1426" s="12">
        <v>0</v>
      </c>
      <c r="R1426" s="26"/>
      <c r="S1426" s="26"/>
      <c r="T1426" s="26"/>
      <c r="U1426" s="16"/>
      <c r="V1426" s="16"/>
      <c r="W1426" s="16"/>
    </row>
    <row r="1427" spans="5:23" x14ac:dyDescent="0.25">
      <c r="E1427" s="12">
        <v>0</v>
      </c>
      <c r="R1427" s="26"/>
      <c r="S1427" s="26"/>
      <c r="T1427" s="26"/>
      <c r="U1427" s="16"/>
      <c r="V1427" s="16"/>
      <c r="W1427" s="16"/>
    </row>
    <row r="1428" spans="5:23" x14ac:dyDescent="0.25">
      <c r="E1428" s="12">
        <v>0</v>
      </c>
      <c r="R1428" s="26"/>
      <c r="S1428" s="26"/>
      <c r="T1428" s="26"/>
      <c r="U1428" s="16"/>
      <c r="V1428" s="16"/>
      <c r="W1428" s="16"/>
    </row>
    <row r="1429" spans="5:23" x14ac:dyDescent="0.25">
      <c r="E1429" s="12">
        <v>0</v>
      </c>
      <c r="R1429" s="26"/>
      <c r="S1429" s="26"/>
      <c r="T1429" s="26"/>
      <c r="U1429" s="16"/>
      <c r="V1429" s="16"/>
      <c r="W1429" s="16"/>
    </row>
    <row r="1430" spans="5:23" x14ac:dyDescent="0.25">
      <c r="E1430" s="12">
        <v>0</v>
      </c>
      <c r="R1430" s="26"/>
      <c r="S1430" s="26"/>
      <c r="T1430" s="26"/>
      <c r="U1430" s="16"/>
      <c r="V1430" s="16"/>
      <c r="W1430" s="16"/>
    </row>
    <row r="1431" spans="5:23" x14ac:dyDescent="0.25">
      <c r="E1431" s="12">
        <v>0</v>
      </c>
      <c r="R1431" s="26"/>
      <c r="S1431" s="26"/>
      <c r="T1431" s="26"/>
      <c r="U1431" s="16"/>
      <c r="V1431" s="16"/>
      <c r="W1431" s="16"/>
    </row>
    <row r="1432" spans="5:23" x14ac:dyDescent="0.25">
      <c r="E1432" s="12">
        <v>0</v>
      </c>
      <c r="R1432" s="26"/>
      <c r="S1432" s="26"/>
      <c r="T1432" s="26"/>
      <c r="U1432" s="16"/>
      <c r="V1432" s="16"/>
      <c r="W1432" s="16"/>
    </row>
    <row r="1433" spans="5:23" x14ac:dyDescent="0.25">
      <c r="E1433" s="12">
        <v>0</v>
      </c>
      <c r="R1433" s="26"/>
      <c r="S1433" s="26"/>
      <c r="T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16"/>
    </row>
    <row r="3250" spans="5:23" x14ac:dyDescent="0.25">
      <c r="E3250" s="12">
        <v>0</v>
      </c>
      <c r="R3250" s="26"/>
      <c r="U3250" s="16"/>
      <c r="V3250" s="16"/>
      <c r="W3250" s="16"/>
    </row>
    <row r="3251" spans="5:23" x14ac:dyDescent="0.25">
      <c r="E3251" s="12">
        <v>0</v>
      </c>
      <c r="R3251" s="26"/>
      <c r="U3251" s="16"/>
      <c r="V3251" s="16"/>
      <c r="W3251" s="16"/>
    </row>
    <row r="3252" spans="5:23" x14ac:dyDescent="0.25">
      <c r="E3252" s="12">
        <v>0</v>
      </c>
      <c r="R3252" s="26"/>
      <c r="U3252" s="16"/>
      <c r="V3252" s="16"/>
      <c r="W3252" s="16"/>
    </row>
    <row r="3253" spans="5:23" x14ac:dyDescent="0.25">
      <c r="E3253" s="12">
        <v>0</v>
      </c>
      <c r="R3253" s="26"/>
      <c r="U3253" s="16"/>
      <c r="V3253" s="16"/>
      <c r="W3253" s="16"/>
    </row>
    <row r="3254" spans="5:23" x14ac:dyDescent="0.25">
      <c r="E3254" s="12">
        <v>0</v>
      </c>
      <c r="R3254" s="26"/>
      <c r="U3254" s="16"/>
      <c r="V3254" s="16"/>
      <c r="W3254" s="16"/>
    </row>
    <row r="3255" spans="5:23" x14ac:dyDescent="0.25">
      <c r="E3255" s="12">
        <v>0</v>
      </c>
      <c r="R3255" s="26"/>
      <c r="U3255" s="16"/>
      <c r="V3255" s="16"/>
      <c r="W3255" s="16"/>
    </row>
    <row r="3256" spans="5:23" x14ac:dyDescent="0.25">
      <c r="E3256" s="12">
        <v>0</v>
      </c>
      <c r="R3256" s="26"/>
      <c r="U3256" s="16"/>
      <c r="V3256" s="16"/>
      <c r="W3256" s="16"/>
    </row>
    <row r="3257" spans="5:23" x14ac:dyDescent="0.25">
      <c r="E3257" s="12">
        <v>0</v>
      </c>
      <c r="R3257" s="26"/>
      <c r="U3257" s="16"/>
      <c r="V3257" s="16"/>
      <c r="W3257" s="16"/>
    </row>
    <row r="3258" spans="5:23" x14ac:dyDescent="0.25">
      <c r="E3258" s="12">
        <v>0</v>
      </c>
      <c r="R3258" s="26"/>
      <c r="U3258" s="16"/>
      <c r="V3258" s="16"/>
      <c r="W3258" s="16"/>
    </row>
    <row r="3259" spans="5:23" x14ac:dyDescent="0.25">
      <c r="E3259" s="12">
        <v>0</v>
      </c>
      <c r="R3259" s="26"/>
      <c r="U3259" s="16"/>
      <c r="V3259" s="16"/>
      <c r="W3259" s="16"/>
    </row>
    <row r="3260" spans="5:23" x14ac:dyDescent="0.25">
      <c r="E3260" s="12">
        <v>0</v>
      </c>
      <c r="R3260" s="26"/>
      <c r="U3260" s="16"/>
      <c r="V3260" s="16"/>
      <c r="W3260" s="16"/>
    </row>
    <row r="3261" spans="5:23" x14ac:dyDescent="0.25">
      <c r="E3261" s="12">
        <v>0</v>
      </c>
      <c r="R3261" s="26"/>
      <c r="U3261" s="16"/>
      <c r="V3261" s="16"/>
      <c r="W3261" s="16"/>
    </row>
    <row r="3262" spans="5:23" x14ac:dyDescent="0.25">
      <c r="E3262" s="12">
        <v>0</v>
      </c>
      <c r="R3262" s="26"/>
      <c r="U3262" s="16"/>
      <c r="V3262" s="16"/>
      <c r="W3262" s="1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U3386" s="16"/>
      <c r="V3386" s="16"/>
      <c r="W3386" s="26"/>
    </row>
    <row r="3387" spans="5:23" x14ac:dyDescent="0.25">
      <c r="E3387" s="12">
        <v>0</v>
      </c>
      <c r="R3387" s="26"/>
      <c r="U3387" s="16"/>
      <c r="V3387" s="16"/>
      <c r="W3387" s="26"/>
    </row>
    <row r="3388" spans="5:23" x14ac:dyDescent="0.25">
      <c r="E3388" s="12">
        <v>0</v>
      </c>
      <c r="R3388" s="26"/>
      <c r="U3388" s="16"/>
      <c r="V3388" s="16"/>
      <c r="W3388" s="26"/>
    </row>
    <row r="3389" spans="5:23" x14ac:dyDescent="0.25">
      <c r="E3389" s="12">
        <v>0</v>
      </c>
      <c r="R3389" s="26"/>
      <c r="U3389" s="16"/>
      <c r="V3389" s="16"/>
      <c r="W3389" s="26"/>
    </row>
    <row r="3390" spans="5:23" x14ac:dyDescent="0.25">
      <c r="E3390" s="12">
        <v>0</v>
      </c>
      <c r="R3390" s="26"/>
      <c r="U3390" s="16"/>
      <c r="V3390" s="16"/>
      <c r="W3390" s="26"/>
    </row>
    <row r="3391" spans="5:23" x14ac:dyDescent="0.25">
      <c r="E3391" s="12">
        <v>0</v>
      </c>
      <c r="R3391" s="26"/>
      <c r="U3391" s="16"/>
      <c r="V3391" s="16"/>
      <c r="W3391" s="26"/>
    </row>
    <row r="3392" spans="5:23" x14ac:dyDescent="0.25">
      <c r="E3392" s="12">
        <v>0</v>
      </c>
      <c r="R3392" s="26"/>
      <c r="U3392" s="16"/>
      <c r="V3392" s="16"/>
      <c r="W3392" s="26"/>
    </row>
    <row r="3393" spans="5:23" x14ac:dyDescent="0.25">
      <c r="E3393" s="12">
        <v>0</v>
      </c>
      <c r="R3393" s="26"/>
      <c r="U3393" s="16"/>
      <c r="V3393" s="16"/>
      <c r="W3393" s="26"/>
    </row>
    <row r="3394" spans="5:23" x14ac:dyDescent="0.25">
      <c r="E3394" s="12">
        <v>0</v>
      </c>
      <c r="R3394" s="26"/>
      <c r="U3394" s="16"/>
      <c r="V3394" s="16"/>
      <c r="W3394" s="26"/>
    </row>
    <row r="3395" spans="5:23" x14ac:dyDescent="0.25">
      <c r="E3395" s="12">
        <v>0</v>
      </c>
      <c r="R3395" s="26"/>
      <c r="U3395" s="16"/>
      <c r="V3395" s="16"/>
      <c r="W3395" s="26"/>
    </row>
    <row r="3396" spans="5:23" x14ac:dyDescent="0.25">
      <c r="E3396" s="12">
        <v>0</v>
      </c>
      <c r="R3396" s="26"/>
      <c r="U3396" s="16"/>
      <c r="V3396" s="16"/>
      <c r="W3396" s="26"/>
    </row>
    <row r="3397" spans="5:23" x14ac:dyDescent="0.25">
      <c r="E3397" s="12">
        <v>0</v>
      </c>
      <c r="R3397" s="26"/>
      <c r="U3397" s="16"/>
      <c r="V3397" s="16"/>
      <c r="W3397" s="26"/>
    </row>
    <row r="3398" spans="5:23" x14ac:dyDescent="0.25">
      <c r="E3398" s="12">
        <v>0</v>
      </c>
      <c r="R3398" s="26"/>
      <c r="U3398" s="16"/>
      <c r="V3398" s="16"/>
      <c r="W3398" s="26"/>
    </row>
    <row r="3399" spans="5:23" x14ac:dyDescent="0.25">
      <c r="E3399" s="12">
        <v>0</v>
      </c>
      <c r="R3399" s="26"/>
      <c r="U3399" s="1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V3724" s="16"/>
      <c r="W3724" s="26"/>
    </row>
    <row r="3725" spans="5:23" x14ac:dyDescent="0.25">
      <c r="E3725" s="12">
        <v>0</v>
      </c>
      <c r="R3725" s="26"/>
      <c r="V3725" s="16"/>
      <c r="W3725" s="26"/>
    </row>
    <row r="3726" spans="5:23" x14ac:dyDescent="0.25">
      <c r="E3726" s="12">
        <v>0</v>
      </c>
      <c r="R3726" s="26"/>
      <c r="V3726" s="16"/>
      <c r="W3726" s="26"/>
    </row>
    <row r="3727" spans="5:23" x14ac:dyDescent="0.25">
      <c r="E3727" s="12">
        <v>0</v>
      </c>
      <c r="R3727" s="26"/>
      <c r="V3727" s="16"/>
      <c r="W3727" s="26"/>
    </row>
    <row r="3728" spans="5:23" x14ac:dyDescent="0.25">
      <c r="E3728" s="12">
        <v>0</v>
      </c>
      <c r="R3728" s="26"/>
      <c r="V3728" s="16"/>
      <c r="W3728" s="26"/>
    </row>
    <row r="3729" spans="5:23" x14ac:dyDescent="0.25">
      <c r="E3729" s="12">
        <v>0</v>
      </c>
      <c r="R3729" s="26"/>
      <c r="V3729" s="16"/>
      <c r="W3729" s="26"/>
    </row>
    <row r="3730" spans="5:23" x14ac:dyDescent="0.25">
      <c r="E3730" s="12">
        <v>0</v>
      </c>
      <c r="R3730" s="26"/>
      <c r="V3730" s="16"/>
      <c r="W3730" s="26"/>
    </row>
    <row r="3731" spans="5:23" x14ac:dyDescent="0.25">
      <c r="E3731" s="12">
        <v>0</v>
      </c>
      <c r="R3731" s="26"/>
      <c r="V3731" s="16"/>
      <c r="W3731" s="26"/>
    </row>
    <row r="3732" spans="5:23" x14ac:dyDescent="0.25">
      <c r="E3732" s="12">
        <v>0</v>
      </c>
      <c r="R3732" s="26"/>
      <c r="V3732" s="16"/>
      <c r="W3732" s="26"/>
    </row>
    <row r="3733" spans="5:23" x14ac:dyDescent="0.25">
      <c r="E3733" s="12">
        <v>0</v>
      </c>
      <c r="R3733" s="26"/>
      <c r="V3733" s="16"/>
      <c r="W3733" s="26"/>
    </row>
    <row r="3734" spans="5:23" x14ac:dyDescent="0.25">
      <c r="E3734" s="12">
        <v>0</v>
      </c>
      <c r="R3734" s="26"/>
      <c r="V3734" s="16"/>
      <c r="W3734" s="26"/>
    </row>
    <row r="3735" spans="5:23" x14ac:dyDescent="0.25">
      <c r="E3735" s="12">
        <v>0</v>
      </c>
      <c r="R3735" s="26"/>
      <c r="V3735" s="16"/>
      <c r="W3735" s="26"/>
    </row>
    <row r="3736" spans="5:23" x14ac:dyDescent="0.25">
      <c r="E3736" s="12">
        <v>0</v>
      </c>
      <c r="R3736" s="26"/>
      <c r="V3736" s="16"/>
      <c r="W3736" s="26"/>
    </row>
    <row r="3737" spans="5:23" x14ac:dyDescent="0.25">
      <c r="E3737" s="12">
        <v>0</v>
      </c>
      <c r="R3737" s="26"/>
      <c r="V3737" s="1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/>
      <c r="W3900" s="26"/>
    </row>
    <row r="3901" spans="5:23" x14ac:dyDescent="0.25">
      <c r="E3901" s="12">
        <v>0</v>
      </c>
      <c r="R3901" s="26"/>
      <c r="W3901" s="26"/>
    </row>
    <row r="3902" spans="5:23" x14ac:dyDescent="0.25">
      <c r="E3902" s="12">
        <v>0</v>
      </c>
      <c r="R3902" s="26"/>
      <c r="W3902" s="26"/>
    </row>
    <row r="3903" spans="5:23" x14ac:dyDescent="0.25">
      <c r="E3903" s="12">
        <v>0</v>
      </c>
      <c r="R3903" s="26"/>
      <c r="W3903" s="26"/>
    </row>
    <row r="3904" spans="5:23" x14ac:dyDescent="0.25">
      <c r="E3904" s="12">
        <v>0</v>
      </c>
      <c r="R3904" s="26"/>
      <c r="W3904" s="26"/>
    </row>
    <row r="3905" spans="5:23" x14ac:dyDescent="0.25">
      <c r="E3905" s="12">
        <v>0</v>
      </c>
      <c r="R3905" s="26"/>
      <c r="W3905" s="26"/>
    </row>
    <row r="3906" spans="5:23" x14ac:dyDescent="0.25">
      <c r="E3906" s="12">
        <v>0</v>
      </c>
      <c r="R3906" s="26"/>
      <c r="W3906" s="26"/>
    </row>
    <row r="3907" spans="5:23" x14ac:dyDescent="0.25">
      <c r="E3907" s="12">
        <v>0</v>
      </c>
      <c r="R3907" s="26"/>
      <c r="W3907" s="26"/>
    </row>
    <row r="3908" spans="5:23" x14ac:dyDescent="0.25">
      <c r="E3908" s="12">
        <v>0</v>
      </c>
      <c r="R3908" s="26"/>
      <c r="W3908" s="26"/>
    </row>
    <row r="3909" spans="5:23" x14ac:dyDescent="0.25">
      <c r="E3909" s="12">
        <v>0</v>
      </c>
      <c r="R3909" s="26"/>
      <c r="W3909" s="26"/>
    </row>
    <row r="3910" spans="5:23" x14ac:dyDescent="0.25">
      <c r="E3910" s="12">
        <v>0</v>
      </c>
      <c r="R3910" s="26"/>
      <c r="W3910" s="26"/>
    </row>
    <row r="3911" spans="5:23" x14ac:dyDescent="0.25">
      <c r="E3911" s="12">
        <v>0</v>
      </c>
      <c r="R3911" s="26"/>
      <c r="W3911" s="26"/>
    </row>
    <row r="3912" spans="5:23" x14ac:dyDescent="0.25">
      <c r="E3912" s="12">
        <v>0</v>
      </c>
      <c r="R3912" s="26"/>
      <c r="W3912" s="26"/>
    </row>
    <row r="3913" spans="5:23" x14ac:dyDescent="0.25">
      <c r="E3913" s="12">
        <v>0</v>
      </c>
      <c r="R3913" s="26"/>
      <c r="W3913" s="26"/>
    </row>
    <row r="3914" spans="5:23" x14ac:dyDescent="0.25">
      <c r="E3914" s="12">
        <v>0</v>
      </c>
      <c r="R3914" s="26">
        <f t="shared" ref="R3914:R3934" si="46">(((M3914/(1-$E$5))+N3914+O3914)/(1-$E$9))+P3914+Q3914</f>
        <v>0</v>
      </c>
      <c r="W3914" s="26">
        <f t="shared" ref="W3914:W3934" si="47">U3914*0.01</f>
        <v>0</v>
      </c>
    </row>
    <row r="3915" spans="5:23" x14ac:dyDescent="0.25">
      <c r="E3915" s="12">
        <v>0</v>
      </c>
      <c r="R3915" s="26">
        <f t="shared" si="46"/>
        <v>0</v>
      </c>
      <c r="W3915" s="26">
        <f t="shared" si="47"/>
        <v>0</v>
      </c>
    </row>
    <row r="3916" spans="5:23" x14ac:dyDescent="0.25">
      <c r="E3916" s="12">
        <v>0</v>
      </c>
      <c r="R3916" s="26">
        <f t="shared" si="46"/>
        <v>0</v>
      </c>
      <c r="W3916" s="26">
        <f t="shared" si="47"/>
        <v>0</v>
      </c>
    </row>
    <row r="3917" spans="5:23" x14ac:dyDescent="0.25">
      <c r="E3917" s="12">
        <v>0</v>
      </c>
      <c r="R3917" s="26">
        <f t="shared" si="46"/>
        <v>0</v>
      </c>
      <c r="W3917" s="26">
        <f t="shared" si="47"/>
        <v>0</v>
      </c>
    </row>
    <row r="3918" spans="5:23" x14ac:dyDescent="0.25">
      <c r="E3918" s="12">
        <v>0</v>
      </c>
      <c r="R3918" s="26">
        <f t="shared" si="46"/>
        <v>0</v>
      </c>
      <c r="W3918" s="26">
        <f t="shared" si="47"/>
        <v>0</v>
      </c>
    </row>
    <row r="3919" spans="5:23" x14ac:dyDescent="0.25">
      <c r="E3919" s="12">
        <v>0</v>
      </c>
      <c r="R3919" s="26">
        <f t="shared" si="46"/>
        <v>0</v>
      </c>
      <c r="W3919" s="26">
        <f t="shared" si="47"/>
        <v>0</v>
      </c>
    </row>
    <row r="3920" spans="5:23" x14ac:dyDescent="0.25">
      <c r="E3920" s="12">
        <v>0</v>
      </c>
      <c r="R3920" s="26">
        <f t="shared" si="46"/>
        <v>0</v>
      </c>
      <c r="W3920" s="26">
        <f t="shared" si="47"/>
        <v>0</v>
      </c>
    </row>
    <row r="3921" spans="5:23" x14ac:dyDescent="0.25">
      <c r="E3921" s="12">
        <v>0</v>
      </c>
      <c r="R3921" s="26">
        <f t="shared" si="46"/>
        <v>0</v>
      </c>
      <c r="W3921" s="26">
        <f t="shared" si="47"/>
        <v>0</v>
      </c>
    </row>
    <row r="3922" spans="5:23" x14ac:dyDescent="0.25">
      <c r="E3922" s="12">
        <v>0</v>
      </c>
      <c r="R3922" s="26">
        <f t="shared" si="46"/>
        <v>0</v>
      </c>
      <c r="W3922" s="26">
        <f t="shared" si="47"/>
        <v>0</v>
      </c>
    </row>
    <row r="3923" spans="5:23" x14ac:dyDescent="0.25">
      <c r="E3923" s="12">
        <v>0</v>
      </c>
      <c r="R3923" s="26">
        <f t="shared" si="46"/>
        <v>0</v>
      </c>
      <c r="W3923" s="26">
        <f t="shared" si="47"/>
        <v>0</v>
      </c>
    </row>
    <row r="3924" spans="5:23" x14ac:dyDescent="0.25">
      <c r="E3924" s="12">
        <v>0</v>
      </c>
      <c r="R3924" s="26">
        <f t="shared" si="46"/>
        <v>0</v>
      </c>
      <c r="W3924" s="26">
        <f t="shared" si="47"/>
        <v>0</v>
      </c>
    </row>
    <row r="3925" spans="5:23" x14ac:dyDescent="0.25">
      <c r="E3925" s="12">
        <v>0</v>
      </c>
      <c r="R3925" s="26">
        <f t="shared" si="46"/>
        <v>0</v>
      </c>
      <c r="W3925" s="26">
        <f t="shared" si="47"/>
        <v>0</v>
      </c>
    </row>
    <row r="3926" spans="5:23" x14ac:dyDescent="0.25">
      <c r="E3926" s="12">
        <v>0</v>
      </c>
      <c r="R3926" s="26">
        <f t="shared" si="46"/>
        <v>0</v>
      </c>
      <c r="W3926" s="26">
        <f t="shared" si="47"/>
        <v>0</v>
      </c>
    </row>
    <row r="3927" spans="5:23" x14ac:dyDescent="0.25">
      <c r="E3927" s="12">
        <v>0</v>
      </c>
      <c r="R3927" s="26">
        <f t="shared" si="46"/>
        <v>0</v>
      </c>
      <c r="W3927" s="26">
        <f t="shared" si="47"/>
        <v>0</v>
      </c>
    </row>
    <row r="3928" spans="5:23" x14ac:dyDescent="0.25">
      <c r="E3928" s="12">
        <v>0</v>
      </c>
      <c r="R3928" s="26">
        <f t="shared" si="46"/>
        <v>0</v>
      </c>
      <c r="W3928" s="26">
        <f t="shared" si="47"/>
        <v>0</v>
      </c>
    </row>
    <row r="3929" spans="5:23" x14ac:dyDescent="0.25">
      <c r="E3929" s="12">
        <v>0</v>
      </c>
      <c r="R3929" s="26">
        <f t="shared" si="46"/>
        <v>0</v>
      </c>
      <c r="W3929" s="26">
        <f t="shared" si="47"/>
        <v>0</v>
      </c>
    </row>
    <row r="3930" spans="5:23" x14ac:dyDescent="0.25">
      <c r="E3930" s="12">
        <v>0</v>
      </c>
      <c r="R3930" s="26">
        <f t="shared" si="46"/>
        <v>0</v>
      </c>
      <c r="W3930" s="26">
        <f t="shared" si="47"/>
        <v>0</v>
      </c>
    </row>
    <row r="3931" spans="5:23" x14ac:dyDescent="0.25">
      <c r="E3931" s="12">
        <v>0</v>
      </c>
      <c r="R3931" s="26">
        <f t="shared" si="46"/>
        <v>0</v>
      </c>
      <c r="W3931" s="26">
        <f t="shared" si="47"/>
        <v>0</v>
      </c>
    </row>
    <row r="3932" spans="5:23" x14ac:dyDescent="0.25">
      <c r="E3932" s="12">
        <v>0</v>
      </c>
      <c r="R3932" s="26">
        <f t="shared" si="46"/>
        <v>0</v>
      </c>
      <c r="W3932" s="26">
        <f t="shared" si="47"/>
        <v>0</v>
      </c>
    </row>
    <row r="3933" spans="5:23" x14ac:dyDescent="0.25">
      <c r="E3933" s="12">
        <v>0</v>
      </c>
      <c r="R3933" s="26">
        <f t="shared" si="46"/>
        <v>0</v>
      </c>
      <c r="W3933" s="26">
        <f t="shared" si="47"/>
        <v>0</v>
      </c>
    </row>
    <row r="3934" spans="5:23" x14ac:dyDescent="0.25">
      <c r="E3934" s="12">
        <v>0</v>
      </c>
      <c r="R3934" s="26">
        <f t="shared" si="46"/>
        <v>0</v>
      </c>
      <c r="W3934" s="26">
        <f t="shared" si="47"/>
        <v>0</v>
      </c>
    </row>
    <row r="3935" spans="5:23" x14ac:dyDescent="0.25">
      <c r="E3935" s="12">
        <v>0</v>
      </c>
      <c r="R3935" s="26">
        <f t="shared" ref="R3935:R3998" si="48">(((M3935/(1-$E$5))+N3935+O3935)/(1-$E$9))+P3935+Q3935</f>
        <v>0</v>
      </c>
      <c r="W3935" s="26">
        <f t="shared" ref="W3935:W3957" si="49">U3935*0.01</f>
        <v>0</v>
      </c>
    </row>
    <row r="3936" spans="5:23" x14ac:dyDescent="0.25">
      <c r="E3936" s="12">
        <v>0</v>
      </c>
      <c r="R3936" s="26">
        <f t="shared" si="48"/>
        <v>0</v>
      </c>
      <c r="W3936" s="26">
        <f t="shared" si="49"/>
        <v>0</v>
      </c>
    </row>
    <row r="3937" spans="5:23" x14ac:dyDescent="0.25">
      <c r="E3937" s="12">
        <v>0</v>
      </c>
      <c r="R3937" s="26">
        <f t="shared" si="48"/>
        <v>0</v>
      </c>
      <c r="W3937" s="26">
        <f t="shared" si="49"/>
        <v>0</v>
      </c>
    </row>
    <row r="3938" spans="5:23" x14ac:dyDescent="0.25">
      <c r="E3938" s="12">
        <v>0</v>
      </c>
      <c r="R3938" s="26">
        <f t="shared" si="48"/>
        <v>0</v>
      </c>
      <c r="W3938" s="26">
        <f t="shared" si="49"/>
        <v>0</v>
      </c>
    </row>
    <row r="3939" spans="5:23" x14ac:dyDescent="0.25">
      <c r="E3939" s="12">
        <v>0</v>
      </c>
      <c r="R3939" s="26">
        <f t="shared" si="48"/>
        <v>0</v>
      </c>
      <c r="W3939" s="26">
        <f t="shared" si="49"/>
        <v>0</v>
      </c>
    </row>
    <row r="3940" spans="5:23" x14ac:dyDescent="0.25">
      <c r="E3940" s="12">
        <v>0</v>
      </c>
      <c r="R3940" s="26">
        <f t="shared" si="48"/>
        <v>0</v>
      </c>
      <c r="W3940" s="26">
        <f t="shared" si="49"/>
        <v>0</v>
      </c>
    </row>
    <row r="3941" spans="5:23" x14ac:dyDescent="0.25">
      <c r="E3941" s="12">
        <v>0</v>
      </c>
      <c r="R3941" s="26">
        <f t="shared" si="48"/>
        <v>0</v>
      </c>
      <c r="W3941" s="26">
        <f t="shared" si="49"/>
        <v>0</v>
      </c>
    </row>
    <row r="3942" spans="5:23" x14ac:dyDescent="0.25">
      <c r="E3942" s="12">
        <v>0</v>
      </c>
      <c r="R3942" s="26">
        <f t="shared" si="48"/>
        <v>0</v>
      </c>
      <c r="W3942" s="26">
        <f t="shared" si="49"/>
        <v>0</v>
      </c>
    </row>
    <row r="3943" spans="5:23" x14ac:dyDescent="0.25">
      <c r="E3943" s="12">
        <v>0</v>
      </c>
      <c r="R3943" s="26">
        <f t="shared" si="48"/>
        <v>0</v>
      </c>
      <c r="W3943" s="26">
        <f t="shared" si="49"/>
        <v>0</v>
      </c>
    </row>
    <row r="3944" spans="5:23" x14ac:dyDescent="0.25">
      <c r="E3944" s="12">
        <v>0</v>
      </c>
      <c r="R3944" s="26">
        <f t="shared" si="48"/>
        <v>0</v>
      </c>
      <c r="W3944" s="26">
        <f t="shared" si="49"/>
        <v>0</v>
      </c>
    </row>
    <row r="3945" spans="5:23" x14ac:dyDescent="0.25">
      <c r="E3945" s="12">
        <v>0</v>
      </c>
      <c r="R3945" s="26">
        <f t="shared" si="48"/>
        <v>0</v>
      </c>
      <c r="W3945" s="26">
        <f t="shared" si="49"/>
        <v>0</v>
      </c>
    </row>
    <row r="3946" spans="5:23" x14ac:dyDescent="0.25">
      <c r="E3946" s="12">
        <v>0</v>
      </c>
      <c r="R3946" s="26">
        <f t="shared" si="48"/>
        <v>0</v>
      </c>
      <c r="W3946" s="26">
        <f t="shared" si="49"/>
        <v>0</v>
      </c>
    </row>
    <row r="3947" spans="5:23" x14ac:dyDescent="0.25">
      <c r="E3947" s="12">
        <v>0</v>
      </c>
      <c r="R3947" s="26">
        <f t="shared" si="48"/>
        <v>0</v>
      </c>
      <c r="W3947" s="26">
        <f t="shared" si="49"/>
        <v>0</v>
      </c>
    </row>
    <row r="3948" spans="5:23" x14ac:dyDescent="0.25">
      <c r="E3948" s="12">
        <v>0</v>
      </c>
      <c r="R3948" s="26">
        <f t="shared" si="48"/>
        <v>0</v>
      </c>
      <c r="W3948" s="26">
        <f t="shared" si="49"/>
        <v>0</v>
      </c>
    </row>
    <row r="3949" spans="5:23" x14ac:dyDescent="0.25">
      <c r="E3949" s="12">
        <v>0</v>
      </c>
      <c r="R3949" s="26">
        <f t="shared" si="48"/>
        <v>0</v>
      </c>
      <c r="W3949" s="26">
        <f t="shared" si="49"/>
        <v>0</v>
      </c>
    </row>
    <row r="3950" spans="5:23" x14ac:dyDescent="0.25">
      <c r="E3950" s="12">
        <v>0</v>
      </c>
      <c r="R3950" s="26">
        <f t="shared" si="48"/>
        <v>0</v>
      </c>
      <c r="W3950" s="26">
        <f t="shared" si="49"/>
        <v>0</v>
      </c>
    </row>
    <row r="3951" spans="5:23" x14ac:dyDescent="0.25">
      <c r="E3951" s="12">
        <v>0</v>
      </c>
      <c r="R3951" s="26">
        <f t="shared" si="48"/>
        <v>0</v>
      </c>
      <c r="W3951" s="26">
        <f t="shared" si="49"/>
        <v>0</v>
      </c>
    </row>
    <row r="3952" spans="5:23" x14ac:dyDescent="0.25">
      <c r="E3952" s="12">
        <v>0</v>
      </c>
      <c r="R3952" s="26">
        <f t="shared" si="48"/>
        <v>0</v>
      </c>
      <c r="W3952" s="26">
        <f t="shared" si="49"/>
        <v>0</v>
      </c>
    </row>
    <row r="3953" spans="5:23" x14ac:dyDescent="0.25">
      <c r="E3953" s="12">
        <v>0</v>
      </c>
      <c r="R3953" s="26">
        <f t="shared" si="48"/>
        <v>0</v>
      </c>
      <c r="W3953" s="26">
        <f t="shared" si="49"/>
        <v>0</v>
      </c>
    </row>
    <row r="3954" spans="5:23" x14ac:dyDescent="0.25">
      <c r="E3954" s="12">
        <v>0</v>
      </c>
      <c r="R3954" s="26">
        <f t="shared" si="48"/>
        <v>0</v>
      </c>
      <c r="W3954" s="26">
        <f t="shared" si="49"/>
        <v>0</v>
      </c>
    </row>
    <row r="3955" spans="5:23" x14ac:dyDescent="0.25">
      <c r="E3955" s="12">
        <v>0</v>
      </c>
      <c r="R3955" s="26">
        <f t="shared" si="48"/>
        <v>0</v>
      </c>
      <c r="W3955" s="26">
        <f t="shared" si="49"/>
        <v>0</v>
      </c>
    </row>
    <row r="3956" spans="5:23" x14ac:dyDescent="0.25">
      <c r="E3956" s="12">
        <v>0</v>
      </c>
      <c r="R3956" s="26">
        <f t="shared" si="48"/>
        <v>0</v>
      </c>
      <c r="W3956" s="26">
        <f t="shared" si="49"/>
        <v>0</v>
      </c>
    </row>
    <row r="3957" spans="5:23" x14ac:dyDescent="0.25">
      <c r="E3957" s="12">
        <v>0</v>
      </c>
      <c r="R3957" s="26">
        <f t="shared" si="48"/>
        <v>0</v>
      </c>
      <c r="W3957" s="26">
        <f t="shared" si="49"/>
        <v>0</v>
      </c>
    </row>
    <row r="3958" spans="5:23" x14ac:dyDescent="0.25">
      <c r="E3958" s="12">
        <v>0</v>
      </c>
      <c r="R3958" s="26">
        <f t="shared" si="48"/>
        <v>0</v>
      </c>
    </row>
    <row r="3959" spans="5:23" x14ac:dyDescent="0.25">
      <c r="E3959" s="12">
        <v>0</v>
      </c>
      <c r="R3959" s="26">
        <f t="shared" si="48"/>
        <v>0</v>
      </c>
    </row>
    <row r="3960" spans="5:23" x14ac:dyDescent="0.25">
      <c r="E3960" s="12">
        <v>0</v>
      </c>
      <c r="R3960" s="26">
        <f t="shared" si="48"/>
        <v>0</v>
      </c>
    </row>
    <row r="3961" spans="5:23" x14ac:dyDescent="0.25">
      <c r="E3961" s="12">
        <v>0</v>
      </c>
      <c r="R3961" s="26">
        <f t="shared" si="48"/>
        <v>0</v>
      </c>
    </row>
    <row r="3962" spans="5:23" x14ac:dyDescent="0.25">
      <c r="E3962" s="12">
        <v>0</v>
      </c>
      <c r="R3962" s="26">
        <f t="shared" si="48"/>
        <v>0</v>
      </c>
    </row>
    <row r="3963" spans="5:23" x14ac:dyDescent="0.25">
      <c r="E3963" s="12">
        <v>0</v>
      </c>
      <c r="R3963" s="26">
        <f t="shared" si="48"/>
        <v>0</v>
      </c>
    </row>
    <row r="3964" spans="5:23" x14ac:dyDescent="0.25">
      <c r="E3964" s="12">
        <v>0</v>
      </c>
      <c r="R3964" s="26">
        <f t="shared" si="48"/>
        <v>0</v>
      </c>
    </row>
    <row r="3965" spans="5:23" x14ac:dyDescent="0.25">
      <c r="E3965" s="12">
        <v>0</v>
      </c>
      <c r="R3965" s="26">
        <f t="shared" si="48"/>
        <v>0</v>
      </c>
    </row>
    <row r="3966" spans="5:23" x14ac:dyDescent="0.25">
      <c r="E3966" s="12">
        <v>0</v>
      </c>
      <c r="R3966" s="26">
        <f t="shared" si="48"/>
        <v>0</v>
      </c>
    </row>
    <row r="3967" spans="5:23" x14ac:dyDescent="0.25">
      <c r="E3967" s="12">
        <v>0</v>
      </c>
      <c r="R3967" s="26">
        <f t="shared" si="48"/>
        <v>0</v>
      </c>
    </row>
    <row r="3968" spans="5:23" x14ac:dyDescent="0.25">
      <c r="E3968" s="12">
        <v>0</v>
      </c>
      <c r="R3968" s="26">
        <f t="shared" si="48"/>
        <v>0</v>
      </c>
    </row>
    <row r="3969" spans="5:18" x14ac:dyDescent="0.25">
      <c r="E3969" s="12">
        <v>0</v>
      </c>
      <c r="R3969" s="26">
        <f t="shared" si="48"/>
        <v>0</v>
      </c>
    </row>
    <row r="3970" spans="5:18" x14ac:dyDescent="0.25">
      <c r="E3970" s="12">
        <v>0</v>
      </c>
      <c r="R3970" s="26">
        <f t="shared" si="48"/>
        <v>0</v>
      </c>
    </row>
    <row r="3971" spans="5:18" x14ac:dyDescent="0.25">
      <c r="E3971" s="12">
        <v>0</v>
      </c>
      <c r="R3971" s="26">
        <f t="shared" si="48"/>
        <v>0</v>
      </c>
    </row>
    <row r="3972" spans="5:18" x14ac:dyDescent="0.25">
      <c r="E3972" s="12">
        <v>0</v>
      </c>
      <c r="R3972" s="26">
        <f t="shared" si="48"/>
        <v>0</v>
      </c>
    </row>
    <row r="3973" spans="5:18" x14ac:dyDescent="0.25">
      <c r="E3973" s="12">
        <v>0</v>
      </c>
      <c r="R3973" s="26">
        <f t="shared" si="48"/>
        <v>0</v>
      </c>
    </row>
    <row r="3974" spans="5:18" x14ac:dyDescent="0.25">
      <c r="E3974" s="12">
        <v>0</v>
      </c>
      <c r="R3974" s="26">
        <f t="shared" si="48"/>
        <v>0</v>
      </c>
    </row>
    <row r="3975" spans="5:18" x14ac:dyDescent="0.25">
      <c r="E3975" s="12">
        <v>0</v>
      </c>
      <c r="R3975" s="26">
        <f t="shared" si="48"/>
        <v>0</v>
      </c>
    </row>
    <row r="3976" spans="5:18" x14ac:dyDescent="0.25">
      <c r="E3976" s="12">
        <v>0</v>
      </c>
      <c r="R3976" s="26">
        <f t="shared" si="48"/>
        <v>0</v>
      </c>
    </row>
    <row r="3977" spans="5:18" x14ac:dyDescent="0.25">
      <c r="E3977" s="12">
        <v>0</v>
      </c>
      <c r="R3977" s="26">
        <f t="shared" si="48"/>
        <v>0</v>
      </c>
    </row>
    <row r="3978" spans="5:18" x14ac:dyDescent="0.25">
      <c r="E3978" s="12">
        <v>0</v>
      </c>
      <c r="R3978" s="26">
        <f t="shared" si="48"/>
        <v>0</v>
      </c>
    </row>
    <row r="3979" spans="5:18" x14ac:dyDescent="0.25">
      <c r="E3979" s="12">
        <v>0</v>
      </c>
      <c r="R3979" s="26">
        <f t="shared" si="48"/>
        <v>0</v>
      </c>
    </row>
    <row r="3980" spans="5:18" x14ac:dyDescent="0.25">
      <c r="E3980" s="12">
        <v>0</v>
      </c>
      <c r="R3980" s="26">
        <f t="shared" si="48"/>
        <v>0</v>
      </c>
    </row>
    <row r="3981" spans="5:18" x14ac:dyDescent="0.25">
      <c r="E3981" s="12">
        <v>0</v>
      </c>
      <c r="R3981" s="26">
        <f t="shared" si="48"/>
        <v>0</v>
      </c>
    </row>
    <row r="3982" spans="5:18" x14ac:dyDescent="0.25">
      <c r="E3982" s="12">
        <v>0</v>
      </c>
      <c r="R3982" s="26">
        <f t="shared" si="48"/>
        <v>0</v>
      </c>
    </row>
    <row r="3983" spans="5:18" x14ac:dyDescent="0.25">
      <c r="E3983" s="12">
        <v>0</v>
      </c>
      <c r="R3983" s="26">
        <f t="shared" si="48"/>
        <v>0</v>
      </c>
    </row>
    <row r="3984" spans="5:18" x14ac:dyDescent="0.25">
      <c r="E3984" s="12">
        <v>0</v>
      </c>
      <c r="R3984" s="26">
        <f t="shared" si="48"/>
        <v>0</v>
      </c>
    </row>
    <row r="3985" spans="5:18" x14ac:dyDescent="0.25">
      <c r="E3985" s="12">
        <v>0</v>
      </c>
      <c r="R3985" s="26">
        <f t="shared" si="48"/>
        <v>0</v>
      </c>
    </row>
    <row r="3986" spans="5:18" x14ac:dyDescent="0.25">
      <c r="E3986" s="12">
        <v>0</v>
      </c>
      <c r="R3986" s="26">
        <f t="shared" si="48"/>
        <v>0</v>
      </c>
    </row>
    <row r="3987" spans="5:18" x14ac:dyDescent="0.25">
      <c r="E3987" s="12">
        <v>0</v>
      </c>
      <c r="R3987" s="26">
        <f t="shared" si="48"/>
        <v>0</v>
      </c>
    </row>
    <row r="3988" spans="5:18" x14ac:dyDescent="0.25">
      <c r="E3988" s="12">
        <v>0</v>
      </c>
      <c r="R3988" s="26">
        <f t="shared" si="48"/>
        <v>0</v>
      </c>
    </row>
    <row r="3989" spans="5:18" x14ac:dyDescent="0.25">
      <c r="E3989" s="12">
        <v>0</v>
      </c>
      <c r="R3989" s="26">
        <f t="shared" si="48"/>
        <v>0</v>
      </c>
    </row>
    <row r="3990" spans="5:18" x14ac:dyDescent="0.25">
      <c r="E3990" s="12">
        <v>0</v>
      </c>
      <c r="R3990" s="26">
        <f t="shared" si="48"/>
        <v>0</v>
      </c>
    </row>
    <row r="3991" spans="5:18" x14ac:dyDescent="0.25">
      <c r="E3991" s="12">
        <v>0</v>
      </c>
      <c r="R3991" s="26">
        <f t="shared" si="48"/>
        <v>0</v>
      </c>
    </row>
    <row r="3992" spans="5:18" x14ac:dyDescent="0.25">
      <c r="E3992" s="12">
        <v>0</v>
      </c>
      <c r="R3992" s="26">
        <f t="shared" si="48"/>
        <v>0</v>
      </c>
    </row>
    <row r="3993" spans="5:18" x14ac:dyDescent="0.25">
      <c r="E3993" s="12">
        <v>0</v>
      </c>
      <c r="R3993" s="26">
        <f t="shared" si="48"/>
        <v>0</v>
      </c>
    </row>
    <row r="3994" spans="5:18" x14ac:dyDescent="0.25">
      <c r="E3994" s="12">
        <v>0</v>
      </c>
      <c r="R3994" s="26">
        <f t="shared" si="48"/>
        <v>0</v>
      </c>
    </row>
    <row r="3995" spans="5:18" x14ac:dyDescent="0.25">
      <c r="E3995" s="12">
        <v>0</v>
      </c>
      <c r="R3995" s="26">
        <f t="shared" si="48"/>
        <v>0</v>
      </c>
    </row>
    <row r="3996" spans="5:18" x14ac:dyDescent="0.25">
      <c r="E3996" s="12">
        <v>0</v>
      </c>
      <c r="R3996" s="26">
        <f t="shared" si="48"/>
        <v>0</v>
      </c>
    </row>
    <row r="3997" spans="5:18" x14ac:dyDescent="0.25">
      <c r="E3997" s="12">
        <v>0</v>
      </c>
      <c r="R3997" s="26">
        <f t="shared" si="48"/>
        <v>0</v>
      </c>
    </row>
    <row r="3998" spans="5:18" x14ac:dyDescent="0.25">
      <c r="E3998" s="12">
        <v>0</v>
      </c>
      <c r="R3998" s="26">
        <f t="shared" si="48"/>
        <v>0</v>
      </c>
    </row>
    <row r="3999" spans="5:18" x14ac:dyDescent="0.25">
      <c r="E3999" s="12">
        <v>0</v>
      </c>
      <c r="R3999" s="26">
        <f t="shared" ref="R3999:R4062" si="50">(((M3999/(1-$E$5))+N3999+O3999)/(1-$E$9))+P3999+Q3999</f>
        <v>0</v>
      </c>
    </row>
    <row r="4000" spans="5:18" x14ac:dyDescent="0.25">
      <c r="E4000" s="12">
        <v>0</v>
      </c>
      <c r="R4000" s="26">
        <f t="shared" si="50"/>
        <v>0</v>
      </c>
    </row>
    <row r="4001" spans="5:18" x14ac:dyDescent="0.25">
      <c r="E4001" s="12">
        <v>0</v>
      </c>
      <c r="R4001" s="26">
        <f t="shared" si="50"/>
        <v>0</v>
      </c>
    </row>
    <row r="4002" spans="5:18" x14ac:dyDescent="0.25">
      <c r="E4002" s="12">
        <v>0</v>
      </c>
      <c r="R4002" s="26">
        <f t="shared" si="50"/>
        <v>0</v>
      </c>
    </row>
    <row r="4003" spans="5:18" x14ac:dyDescent="0.25">
      <c r="E4003" s="12">
        <v>0</v>
      </c>
      <c r="R4003" s="26">
        <f t="shared" si="50"/>
        <v>0</v>
      </c>
    </row>
    <row r="4004" spans="5:18" x14ac:dyDescent="0.25">
      <c r="E4004" s="12">
        <v>0</v>
      </c>
      <c r="R4004" s="26">
        <f t="shared" si="50"/>
        <v>0</v>
      </c>
    </row>
    <row r="4005" spans="5:18" x14ac:dyDescent="0.25">
      <c r="E4005" s="12">
        <v>0</v>
      </c>
      <c r="R4005" s="26">
        <f t="shared" si="50"/>
        <v>0</v>
      </c>
    </row>
    <row r="4006" spans="5:18" x14ac:dyDescent="0.25">
      <c r="E4006" s="12">
        <v>0</v>
      </c>
      <c r="R4006" s="26">
        <f t="shared" si="50"/>
        <v>0</v>
      </c>
    </row>
    <row r="4007" spans="5:18" x14ac:dyDescent="0.25">
      <c r="E4007" s="12">
        <v>0</v>
      </c>
      <c r="R4007" s="26">
        <f t="shared" si="50"/>
        <v>0</v>
      </c>
    </row>
    <row r="4008" spans="5:18" x14ac:dyDescent="0.25">
      <c r="E4008" s="12">
        <v>0</v>
      </c>
      <c r="R4008" s="26">
        <f t="shared" si="50"/>
        <v>0</v>
      </c>
    </row>
    <row r="4009" spans="5:18" x14ac:dyDescent="0.25">
      <c r="E4009" s="12">
        <v>0</v>
      </c>
      <c r="R4009" s="26">
        <f t="shared" si="50"/>
        <v>0</v>
      </c>
    </row>
    <row r="4010" spans="5:18" x14ac:dyDescent="0.25">
      <c r="E4010" s="12">
        <v>0</v>
      </c>
      <c r="R4010" s="26">
        <f t="shared" si="50"/>
        <v>0</v>
      </c>
    </row>
    <row r="4011" spans="5:18" x14ac:dyDescent="0.25">
      <c r="E4011" s="12">
        <v>0</v>
      </c>
      <c r="R4011" s="26">
        <f t="shared" si="50"/>
        <v>0</v>
      </c>
    </row>
    <row r="4012" spans="5:18" x14ac:dyDescent="0.25">
      <c r="E4012" s="12">
        <v>0</v>
      </c>
      <c r="R4012" s="26">
        <f t="shared" si="50"/>
        <v>0</v>
      </c>
    </row>
    <row r="4013" spans="5:18" x14ac:dyDescent="0.25">
      <c r="E4013" s="12">
        <v>0</v>
      </c>
      <c r="R4013" s="26">
        <f t="shared" si="50"/>
        <v>0</v>
      </c>
    </row>
    <row r="4014" spans="5:18" x14ac:dyDescent="0.25">
      <c r="E4014" s="12">
        <v>0</v>
      </c>
      <c r="R4014" s="26">
        <f t="shared" si="50"/>
        <v>0</v>
      </c>
    </row>
    <row r="4015" spans="5:18" x14ac:dyDescent="0.25">
      <c r="E4015" s="12">
        <v>0</v>
      </c>
      <c r="R4015" s="26">
        <f t="shared" si="50"/>
        <v>0</v>
      </c>
    </row>
    <row r="4016" spans="5:18" x14ac:dyDescent="0.25">
      <c r="E4016" s="12">
        <v>0</v>
      </c>
      <c r="R4016" s="26">
        <f t="shared" si="50"/>
        <v>0</v>
      </c>
    </row>
    <row r="4017" spans="5:18" x14ac:dyDescent="0.25">
      <c r="E4017" s="12">
        <v>0</v>
      </c>
      <c r="R4017" s="26">
        <f t="shared" si="50"/>
        <v>0</v>
      </c>
    </row>
    <row r="4018" spans="5:18" x14ac:dyDescent="0.25">
      <c r="E4018" s="12">
        <v>0</v>
      </c>
      <c r="R4018" s="26">
        <f t="shared" si="50"/>
        <v>0</v>
      </c>
    </row>
    <row r="4019" spans="5:18" x14ac:dyDescent="0.25">
      <c r="E4019" s="12">
        <v>0</v>
      </c>
      <c r="R4019" s="26">
        <f t="shared" si="50"/>
        <v>0</v>
      </c>
    </row>
    <row r="4020" spans="5:18" x14ac:dyDescent="0.25">
      <c r="E4020" s="12">
        <v>0</v>
      </c>
      <c r="R4020" s="26">
        <f t="shared" si="50"/>
        <v>0</v>
      </c>
    </row>
    <row r="4021" spans="5:18" x14ac:dyDescent="0.25">
      <c r="E4021" s="12">
        <v>0</v>
      </c>
      <c r="R4021" s="26">
        <f t="shared" si="50"/>
        <v>0</v>
      </c>
    </row>
    <row r="4022" spans="5:18" x14ac:dyDescent="0.25">
      <c r="E4022" s="12">
        <v>0</v>
      </c>
      <c r="R4022" s="26">
        <f t="shared" si="50"/>
        <v>0</v>
      </c>
    </row>
    <row r="4023" spans="5:18" x14ac:dyDescent="0.25">
      <c r="E4023" s="12">
        <v>0</v>
      </c>
      <c r="R4023" s="26">
        <f t="shared" si="50"/>
        <v>0</v>
      </c>
    </row>
    <row r="4024" spans="5:18" x14ac:dyDescent="0.25">
      <c r="E4024" s="12">
        <v>0</v>
      </c>
      <c r="R4024" s="26">
        <f t="shared" si="50"/>
        <v>0</v>
      </c>
    </row>
    <row r="4025" spans="5:18" x14ac:dyDescent="0.25">
      <c r="E4025" s="12">
        <v>0</v>
      </c>
      <c r="R4025" s="26">
        <f t="shared" si="50"/>
        <v>0</v>
      </c>
    </row>
    <row r="4026" spans="5:18" x14ac:dyDescent="0.25">
      <c r="E4026" s="12">
        <v>0</v>
      </c>
      <c r="R4026" s="26">
        <f t="shared" si="50"/>
        <v>0</v>
      </c>
    </row>
    <row r="4027" spans="5:18" x14ac:dyDescent="0.25">
      <c r="E4027" s="12">
        <v>0</v>
      </c>
      <c r="R4027" s="26">
        <f t="shared" si="50"/>
        <v>0</v>
      </c>
    </row>
    <row r="4028" spans="5:18" x14ac:dyDescent="0.25">
      <c r="E4028" s="12">
        <v>0</v>
      </c>
      <c r="R4028" s="26">
        <f t="shared" si="50"/>
        <v>0</v>
      </c>
    </row>
    <row r="4029" spans="5:18" x14ac:dyDescent="0.25">
      <c r="E4029" s="12">
        <v>0</v>
      </c>
      <c r="R4029" s="26">
        <f t="shared" si="50"/>
        <v>0</v>
      </c>
    </row>
    <row r="4030" spans="5:18" x14ac:dyDescent="0.25">
      <c r="E4030" s="12">
        <v>0</v>
      </c>
      <c r="R4030" s="26">
        <f t="shared" si="50"/>
        <v>0</v>
      </c>
    </row>
    <row r="4031" spans="5:18" x14ac:dyDescent="0.25">
      <c r="E4031" s="12">
        <v>0</v>
      </c>
      <c r="R4031" s="26">
        <f t="shared" si="50"/>
        <v>0</v>
      </c>
    </row>
    <row r="4032" spans="5:18" x14ac:dyDescent="0.25">
      <c r="E4032" s="12">
        <v>0</v>
      </c>
      <c r="R4032" s="26">
        <f t="shared" si="50"/>
        <v>0</v>
      </c>
    </row>
    <row r="4033" spans="5:18" x14ac:dyDescent="0.25">
      <c r="E4033" s="12">
        <v>0</v>
      </c>
      <c r="R4033" s="26">
        <f t="shared" si="50"/>
        <v>0</v>
      </c>
    </row>
    <row r="4034" spans="5:18" x14ac:dyDescent="0.25">
      <c r="E4034" s="12">
        <v>0</v>
      </c>
      <c r="R4034" s="26">
        <f t="shared" si="50"/>
        <v>0</v>
      </c>
    </row>
    <row r="4035" spans="5:18" x14ac:dyDescent="0.25">
      <c r="E4035" s="12">
        <v>0</v>
      </c>
      <c r="R4035" s="26">
        <f t="shared" si="50"/>
        <v>0</v>
      </c>
    </row>
    <row r="4036" spans="5:18" x14ac:dyDescent="0.25">
      <c r="E4036" s="12">
        <v>0</v>
      </c>
      <c r="R4036" s="26">
        <f t="shared" si="50"/>
        <v>0</v>
      </c>
    </row>
    <row r="4037" spans="5:18" x14ac:dyDescent="0.25">
      <c r="E4037" s="12">
        <v>0</v>
      </c>
      <c r="R4037" s="26">
        <f t="shared" si="50"/>
        <v>0</v>
      </c>
    </row>
    <row r="4038" spans="5:18" x14ac:dyDescent="0.25">
      <c r="E4038" s="12">
        <v>0</v>
      </c>
      <c r="R4038" s="26">
        <f t="shared" si="50"/>
        <v>0</v>
      </c>
    </row>
    <row r="4039" spans="5:18" x14ac:dyDescent="0.25">
      <c r="E4039" s="12">
        <v>0</v>
      </c>
      <c r="R4039" s="26">
        <f t="shared" si="50"/>
        <v>0</v>
      </c>
    </row>
    <row r="4040" spans="5:18" x14ac:dyDescent="0.25">
      <c r="E4040" s="12">
        <v>0</v>
      </c>
      <c r="R4040" s="26">
        <f t="shared" si="50"/>
        <v>0</v>
      </c>
    </row>
    <row r="4041" spans="5:18" x14ac:dyDescent="0.25">
      <c r="E4041" s="12">
        <v>0</v>
      </c>
      <c r="R4041" s="26">
        <f t="shared" si="50"/>
        <v>0</v>
      </c>
    </row>
    <row r="4042" spans="5:18" x14ac:dyDescent="0.25">
      <c r="E4042" s="12">
        <v>0</v>
      </c>
      <c r="R4042" s="26">
        <f t="shared" si="50"/>
        <v>0</v>
      </c>
    </row>
    <row r="4043" spans="5:18" x14ac:dyDescent="0.25">
      <c r="E4043" s="12">
        <v>0</v>
      </c>
      <c r="R4043" s="26">
        <f t="shared" si="50"/>
        <v>0</v>
      </c>
    </row>
    <row r="4044" spans="5:18" x14ac:dyDescent="0.25">
      <c r="E4044" s="12">
        <v>0</v>
      </c>
      <c r="R4044" s="26">
        <f t="shared" si="50"/>
        <v>0</v>
      </c>
    </row>
    <row r="4045" spans="5:18" x14ac:dyDescent="0.25">
      <c r="E4045" s="12">
        <v>0</v>
      </c>
      <c r="R4045" s="26">
        <f t="shared" si="50"/>
        <v>0</v>
      </c>
    </row>
    <row r="4046" spans="5:18" x14ac:dyDescent="0.25">
      <c r="E4046" s="12">
        <v>0</v>
      </c>
      <c r="R4046" s="26">
        <f t="shared" si="50"/>
        <v>0</v>
      </c>
    </row>
    <row r="4047" spans="5:18" x14ac:dyDescent="0.25">
      <c r="E4047" s="12">
        <v>0</v>
      </c>
      <c r="R4047" s="26">
        <f t="shared" si="50"/>
        <v>0</v>
      </c>
    </row>
    <row r="4048" spans="5:18" x14ac:dyDescent="0.25">
      <c r="E4048" s="12">
        <v>0</v>
      </c>
      <c r="R4048" s="26">
        <f t="shared" si="50"/>
        <v>0</v>
      </c>
    </row>
    <row r="4049" spans="5:18" x14ac:dyDescent="0.25">
      <c r="E4049" s="12">
        <v>0</v>
      </c>
      <c r="R4049" s="26">
        <f t="shared" si="50"/>
        <v>0</v>
      </c>
    </row>
    <row r="4050" spans="5:18" x14ac:dyDescent="0.25">
      <c r="E4050" s="12">
        <v>0</v>
      </c>
      <c r="R4050" s="26">
        <f t="shared" si="50"/>
        <v>0</v>
      </c>
    </row>
    <row r="4051" spans="5:18" x14ac:dyDescent="0.25">
      <c r="E4051" s="12">
        <v>0</v>
      </c>
      <c r="R4051" s="26">
        <f t="shared" si="50"/>
        <v>0</v>
      </c>
    </row>
    <row r="4052" spans="5:18" x14ac:dyDescent="0.25">
      <c r="E4052" s="12">
        <v>0</v>
      </c>
      <c r="R4052" s="26">
        <f t="shared" si="50"/>
        <v>0</v>
      </c>
    </row>
    <row r="4053" spans="5:18" x14ac:dyDescent="0.25">
      <c r="E4053" s="12">
        <v>0</v>
      </c>
      <c r="R4053" s="26">
        <f t="shared" si="50"/>
        <v>0</v>
      </c>
    </row>
    <row r="4054" spans="5:18" x14ac:dyDescent="0.25">
      <c r="E4054" s="12">
        <v>0</v>
      </c>
      <c r="R4054" s="26">
        <f t="shared" si="50"/>
        <v>0</v>
      </c>
    </row>
    <row r="4055" spans="5:18" x14ac:dyDescent="0.25">
      <c r="E4055" s="12">
        <v>0</v>
      </c>
      <c r="R4055" s="26">
        <f t="shared" si="50"/>
        <v>0</v>
      </c>
    </row>
    <row r="4056" spans="5:18" x14ac:dyDescent="0.25">
      <c r="E4056" s="12">
        <v>0</v>
      </c>
      <c r="R4056" s="26">
        <f t="shared" si="50"/>
        <v>0</v>
      </c>
    </row>
    <row r="4057" spans="5:18" x14ac:dyDescent="0.25">
      <c r="E4057" s="12">
        <v>0</v>
      </c>
      <c r="R4057" s="26">
        <f t="shared" si="50"/>
        <v>0</v>
      </c>
    </row>
    <row r="4058" spans="5:18" x14ac:dyDescent="0.25">
      <c r="E4058" s="12">
        <v>0</v>
      </c>
      <c r="R4058" s="26">
        <f t="shared" si="50"/>
        <v>0</v>
      </c>
    </row>
    <row r="4059" spans="5:18" x14ac:dyDescent="0.25">
      <c r="E4059" s="12">
        <v>0</v>
      </c>
      <c r="R4059" s="26">
        <f t="shared" si="50"/>
        <v>0</v>
      </c>
    </row>
    <row r="4060" spans="5:18" x14ac:dyDescent="0.25">
      <c r="E4060" s="12">
        <v>0</v>
      </c>
      <c r="R4060" s="26">
        <f t="shared" si="50"/>
        <v>0</v>
      </c>
    </row>
    <row r="4061" spans="5:18" x14ac:dyDescent="0.25">
      <c r="E4061" s="12">
        <v>0</v>
      </c>
      <c r="R4061" s="26">
        <f t="shared" si="50"/>
        <v>0</v>
      </c>
    </row>
    <row r="4062" spans="5:18" x14ac:dyDescent="0.25">
      <c r="E4062" s="12">
        <v>0</v>
      </c>
      <c r="R4062" s="26">
        <f t="shared" si="50"/>
        <v>0</v>
      </c>
    </row>
    <row r="4063" spans="5:18" x14ac:dyDescent="0.25">
      <c r="E4063" s="12">
        <v>0</v>
      </c>
      <c r="R4063" s="26">
        <f t="shared" ref="R4063:R4126" si="51">(((M4063/(1-$E$5))+N4063+O4063)/(1-$E$9))+P4063+Q4063</f>
        <v>0</v>
      </c>
    </row>
    <row r="4064" spans="5:18" x14ac:dyDescent="0.25">
      <c r="E4064" s="12">
        <v>0</v>
      </c>
      <c r="R4064" s="26">
        <f t="shared" si="51"/>
        <v>0</v>
      </c>
    </row>
    <row r="4065" spans="5:18" x14ac:dyDescent="0.25">
      <c r="E4065" s="12">
        <v>0</v>
      </c>
      <c r="R4065" s="26">
        <f t="shared" si="51"/>
        <v>0</v>
      </c>
    </row>
    <row r="4066" spans="5:18" x14ac:dyDescent="0.25">
      <c r="E4066" s="12">
        <v>0</v>
      </c>
      <c r="R4066" s="26">
        <f t="shared" si="51"/>
        <v>0</v>
      </c>
    </row>
    <row r="4067" spans="5:18" x14ac:dyDescent="0.25">
      <c r="E4067" s="12">
        <v>0</v>
      </c>
      <c r="R4067" s="26">
        <f t="shared" si="51"/>
        <v>0</v>
      </c>
    </row>
    <row r="4068" spans="5:18" x14ac:dyDescent="0.25">
      <c r="E4068" s="12">
        <v>0</v>
      </c>
      <c r="R4068" s="26">
        <f t="shared" si="51"/>
        <v>0</v>
      </c>
    </row>
    <row r="4069" spans="5:18" x14ac:dyDescent="0.25">
      <c r="E4069" s="12">
        <v>0</v>
      </c>
      <c r="R4069" s="26">
        <f t="shared" si="51"/>
        <v>0</v>
      </c>
    </row>
    <row r="4070" spans="5:18" x14ac:dyDescent="0.25">
      <c r="E4070" s="12">
        <v>0</v>
      </c>
      <c r="R4070" s="26">
        <f t="shared" si="51"/>
        <v>0</v>
      </c>
    </row>
    <row r="4071" spans="5:18" x14ac:dyDescent="0.25">
      <c r="E4071" s="12">
        <v>0</v>
      </c>
      <c r="R4071" s="26">
        <f t="shared" si="51"/>
        <v>0</v>
      </c>
    </row>
    <row r="4072" spans="5:18" x14ac:dyDescent="0.25">
      <c r="E4072" s="12">
        <v>0</v>
      </c>
      <c r="R4072" s="26">
        <f t="shared" si="51"/>
        <v>0</v>
      </c>
    </row>
    <row r="4073" spans="5:18" x14ac:dyDescent="0.25">
      <c r="E4073" s="12">
        <v>0</v>
      </c>
      <c r="R4073" s="26">
        <f t="shared" si="51"/>
        <v>0</v>
      </c>
    </row>
    <row r="4074" spans="5:18" x14ac:dyDescent="0.25">
      <c r="E4074" s="12">
        <v>0</v>
      </c>
      <c r="R4074" s="26">
        <f t="shared" si="51"/>
        <v>0</v>
      </c>
    </row>
    <row r="4075" spans="5:18" x14ac:dyDescent="0.25">
      <c r="E4075" s="12">
        <v>0</v>
      </c>
      <c r="R4075" s="26">
        <f t="shared" si="51"/>
        <v>0</v>
      </c>
    </row>
    <row r="4076" spans="5:18" x14ac:dyDescent="0.25">
      <c r="E4076" s="12">
        <v>0</v>
      </c>
      <c r="R4076" s="26">
        <f t="shared" si="51"/>
        <v>0</v>
      </c>
    </row>
    <row r="4077" spans="5:18" x14ac:dyDescent="0.25">
      <c r="E4077" s="12">
        <v>0</v>
      </c>
      <c r="R4077" s="26">
        <f t="shared" si="51"/>
        <v>0</v>
      </c>
    </row>
    <row r="4078" spans="5:18" x14ac:dyDescent="0.25">
      <c r="E4078" s="12">
        <v>0</v>
      </c>
      <c r="R4078" s="26">
        <f t="shared" si="51"/>
        <v>0</v>
      </c>
    </row>
    <row r="4079" spans="5:18" x14ac:dyDescent="0.25">
      <c r="E4079" s="12">
        <v>0</v>
      </c>
      <c r="R4079" s="26">
        <f t="shared" si="51"/>
        <v>0</v>
      </c>
    </row>
    <row r="4080" spans="5:18" x14ac:dyDescent="0.25">
      <c r="E4080" s="12">
        <v>0</v>
      </c>
      <c r="R4080" s="26">
        <f t="shared" si="51"/>
        <v>0</v>
      </c>
    </row>
    <row r="4081" spans="5:18" x14ac:dyDescent="0.25">
      <c r="E4081" s="12">
        <v>0</v>
      </c>
      <c r="R4081" s="26">
        <f t="shared" si="51"/>
        <v>0</v>
      </c>
    </row>
    <row r="4082" spans="5:18" x14ac:dyDescent="0.25">
      <c r="E4082" s="12">
        <v>0</v>
      </c>
      <c r="R4082" s="26">
        <f t="shared" si="51"/>
        <v>0</v>
      </c>
    </row>
    <row r="4083" spans="5:18" x14ac:dyDescent="0.25">
      <c r="E4083" s="12">
        <v>0</v>
      </c>
      <c r="R4083" s="26">
        <f t="shared" si="51"/>
        <v>0</v>
      </c>
    </row>
    <row r="4084" spans="5:18" x14ac:dyDescent="0.25">
      <c r="E4084" s="12">
        <v>0</v>
      </c>
      <c r="R4084" s="26">
        <f t="shared" si="51"/>
        <v>0</v>
      </c>
    </row>
    <row r="4085" spans="5:18" x14ac:dyDescent="0.25">
      <c r="E4085" s="12">
        <v>0</v>
      </c>
      <c r="R4085" s="26">
        <f t="shared" si="51"/>
        <v>0</v>
      </c>
    </row>
    <row r="4086" spans="5:18" x14ac:dyDescent="0.25">
      <c r="E4086" s="12">
        <v>0</v>
      </c>
      <c r="R4086" s="26">
        <f t="shared" si="51"/>
        <v>0</v>
      </c>
    </row>
    <row r="4087" spans="5:18" x14ac:dyDescent="0.25">
      <c r="E4087" s="12">
        <v>0</v>
      </c>
      <c r="R4087" s="26">
        <f t="shared" si="51"/>
        <v>0</v>
      </c>
    </row>
    <row r="4088" spans="5:18" x14ac:dyDescent="0.25">
      <c r="E4088" s="12">
        <v>0</v>
      </c>
      <c r="R4088" s="26">
        <f t="shared" si="51"/>
        <v>0</v>
      </c>
    </row>
    <row r="4089" spans="5:18" x14ac:dyDescent="0.25">
      <c r="E4089" s="12">
        <v>0</v>
      </c>
      <c r="R4089" s="26">
        <f t="shared" si="51"/>
        <v>0</v>
      </c>
    </row>
    <row r="4090" spans="5:18" x14ac:dyDescent="0.25">
      <c r="E4090" s="12">
        <v>0</v>
      </c>
      <c r="R4090" s="26">
        <f t="shared" si="51"/>
        <v>0</v>
      </c>
    </row>
    <row r="4091" spans="5:18" x14ac:dyDescent="0.25">
      <c r="E4091" s="12">
        <v>0</v>
      </c>
      <c r="R4091" s="26">
        <f t="shared" si="51"/>
        <v>0</v>
      </c>
    </row>
    <row r="4092" spans="5:18" x14ac:dyDescent="0.25">
      <c r="E4092" s="12">
        <v>0</v>
      </c>
      <c r="R4092" s="26">
        <f t="shared" si="51"/>
        <v>0</v>
      </c>
    </row>
    <row r="4093" spans="5:18" x14ac:dyDescent="0.25">
      <c r="E4093" s="12">
        <v>0</v>
      </c>
      <c r="R4093" s="26">
        <f t="shared" si="51"/>
        <v>0</v>
      </c>
    </row>
    <row r="4094" spans="5:18" x14ac:dyDescent="0.25">
      <c r="E4094" s="12">
        <v>0</v>
      </c>
      <c r="R4094" s="26">
        <f t="shared" si="51"/>
        <v>0</v>
      </c>
    </row>
    <row r="4095" spans="5:18" x14ac:dyDescent="0.25">
      <c r="E4095" s="12">
        <v>0</v>
      </c>
      <c r="R4095" s="26">
        <f t="shared" si="51"/>
        <v>0</v>
      </c>
    </row>
    <row r="4096" spans="5:18" x14ac:dyDescent="0.25">
      <c r="E4096" s="12">
        <v>0</v>
      </c>
      <c r="R4096" s="26">
        <f t="shared" si="51"/>
        <v>0</v>
      </c>
    </row>
    <row r="4097" spans="5:18" x14ac:dyDescent="0.25">
      <c r="E4097" s="12">
        <v>0</v>
      </c>
      <c r="R4097" s="26">
        <f t="shared" si="51"/>
        <v>0</v>
      </c>
    </row>
    <row r="4098" spans="5:18" x14ac:dyDescent="0.25">
      <c r="E4098" s="12">
        <v>0</v>
      </c>
      <c r="R4098" s="26">
        <f t="shared" si="51"/>
        <v>0</v>
      </c>
    </row>
    <row r="4099" spans="5:18" x14ac:dyDescent="0.25">
      <c r="E4099" s="12">
        <v>0</v>
      </c>
      <c r="R4099" s="26">
        <f t="shared" si="51"/>
        <v>0</v>
      </c>
    </row>
    <row r="4100" spans="5:18" x14ac:dyDescent="0.25">
      <c r="E4100" s="12">
        <v>0</v>
      </c>
      <c r="R4100" s="26">
        <f t="shared" si="51"/>
        <v>0</v>
      </c>
    </row>
    <row r="4101" spans="5:18" x14ac:dyDescent="0.25">
      <c r="E4101" s="12">
        <v>0</v>
      </c>
      <c r="R4101" s="26">
        <f t="shared" si="51"/>
        <v>0</v>
      </c>
    </row>
    <row r="4102" spans="5:18" x14ac:dyDescent="0.25">
      <c r="E4102" s="12">
        <v>0</v>
      </c>
      <c r="R4102" s="26">
        <f t="shared" si="51"/>
        <v>0</v>
      </c>
    </row>
    <row r="4103" spans="5:18" x14ac:dyDescent="0.25">
      <c r="E4103" s="12">
        <v>0</v>
      </c>
      <c r="R4103" s="26">
        <f t="shared" si="51"/>
        <v>0</v>
      </c>
    </row>
    <row r="4104" spans="5:18" x14ac:dyDescent="0.25">
      <c r="E4104" s="12">
        <v>0</v>
      </c>
      <c r="R4104" s="26">
        <f t="shared" si="51"/>
        <v>0</v>
      </c>
    </row>
    <row r="4105" spans="5:18" x14ac:dyDescent="0.25">
      <c r="E4105" s="12">
        <v>0</v>
      </c>
      <c r="R4105" s="26">
        <f t="shared" si="51"/>
        <v>0</v>
      </c>
    </row>
    <row r="4106" spans="5:18" x14ac:dyDescent="0.25">
      <c r="E4106" s="12">
        <v>0</v>
      </c>
      <c r="R4106" s="26">
        <f t="shared" si="51"/>
        <v>0</v>
      </c>
    </row>
    <row r="4107" spans="5:18" x14ac:dyDescent="0.25">
      <c r="E4107" s="12">
        <v>0</v>
      </c>
      <c r="R4107" s="26">
        <f t="shared" si="51"/>
        <v>0</v>
      </c>
    </row>
    <row r="4108" spans="5:18" x14ac:dyDescent="0.25">
      <c r="E4108" s="12">
        <v>0</v>
      </c>
      <c r="R4108" s="26">
        <f t="shared" si="51"/>
        <v>0</v>
      </c>
    </row>
    <row r="4109" spans="5:18" x14ac:dyDescent="0.25">
      <c r="E4109" s="12">
        <v>0</v>
      </c>
      <c r="R4109" s="26">
        <f t="shared" si="51"/>
        <v>0</v>
      </c>
    </row>
    <row r="4110" spans="5:18" x14ac:dyDescent="0.25">
      <c r="E4110" s="12">
        <v>0</v>
      </c>
      <c r="R4110" s="26">
        <f t="shared" si="51"/>
        <v>0</v>
      </c>
    </row>
    <row r="4111" spans="5:18" x14ac:dyDescent="0.25">
      <c r="E4111" s="12">
        <v>0</v>
      </c>
      <c r="R4111" s="26">
        <f t="shared" si="51"/>
        <v>0</v>
      </c>
    </row>
    <row r="4112" spans="5:18" x14ac:dyDescent="0.25">
      <c r="E4112" s="12">
        <v>0</v>
      </c>
      <c r="R4112" s="26">
        <f t="shared" si="51"/>
        <v>0</v>
      </c>
    </row>
    <row r="4113" spans="5:18" x14ac:dyDescent="0.25">
      <c r="E4113" s="12">
        <v>0</v>
      </c>
      <c r="R4113" s="26">
        <f t="shared" si="51"/>
        <v>0</v>
      </c>
    </row>
    <row r="4114" spans="5:18" x14ac:dyDescent="0.25">
      <c r="E4114" s="12">
        <v>0</v>
      </c>
      <c r="R4114" s="26">
        <f t="shared" si="51"/>
        <v>0</v>
      </c>
    </row>
    <row r="4115" spans="5:18" x14ac:dyDescent="0.25">
      <c r="E4115" s="12">
        <v>0</v>
      </c>
      <c r="R4115" s="26">
        <f t="shared" si="51"/>
        <v>0</v>
      </c>
    </row>
    <row r="4116" spans="5:18" x14ac:dyDescent="0.25">
      <c r="E4116" s="12">
        <v>0</v>
      </c>
      <c r="R4116" s="26">
        <f t="shared" si="51"/>
        <v>0</v>
      </c>
    </row>
    <row r="4117" spans="5:18" x14ac:dyDescent="0.25">
      <c r="E4117" s="12">
        <v>0</v>
      </c>
      <c r="R4117" s="26">
        <f t="shared" si="51"/>
        <v>0</v>
      </c>
    </row>
    <row r="4118" spans="5:18" x14ac:dyDescent="0.25">
      <c r="E4118" s="12">
        <v>0</v>
      </c>
      <c r="R4118" s="26">
        <f t="shared" si="51"/>
        <v>0</v>
      </c>
    </row>
    <row r="4119" spans="5:18" x14ac:dyDescent="0.25">
      <c r="E4119" s="12">
        <v>0</v>
      </c>
      <c r="R4119" s="26">
        <f t="shared" si="51"/>
        <v>0</v>
      </c>
    </row>
    <row r="4120" spans="5:18" x14ac:dyDescent="0.25">
      <c r="E4120" s="12">
        <v>0</v>
      </c>
      <c r="R4120" s="26">
        <f t="shared" si="51"/>
        <v>0</v>
      </c>
    </row>
    <row r="4121" spans="5:18" x14ac:dyDescent="0.25">
      <c r="E4121" s="12">
        <v>0</v>
      </c>
      <c r="R4121" s="26">
        <f t="shared" si="51"/>
        <v>0</v>
      </c>
    </row>
    <row r="4122" spans="5:18" x14ac:dyDescent="0.25">
      <c r="E4122" s="12">
        <v>0</v>
      </c>
      <c r="R4122" s="26">
        <f t="shared" si="51"/>
        <v>0</v>
      </c>
    </row>
    <row r="4123" spans="5:18" x14ac:dyDescent="0.25">
      <c r="E4123" s="12">
        <v>0</v>
      </c>
      <c r="R4123" s="26">
        <f t="shared" si="51"/>
        <v>0</v>
      </c>
    </row>
    <row r="4124" spans="5:18" x14ac:dyDescent="0.25">
      <c r="E4124" s="12">
        <v>0</v>
      </c>
      <c r="R4124" s="26">
        <f t="shared" si="51"/>
        <v>0</v>
      </c>
    </row>
    <row r="4125" spans="5:18" x14ac:dyDescent="0.25">
      <c r="E4125" s="12">
        <v>0</v>
      </c>
      <c r="R4125" s="26">
        <f t="shared" si="51"/>
        <v>0</v>
      </c>
    </row>
    <row r="4126" spans="5:18" x14ac:dyDescent="0.25">
      <c r="E4126" s="12">
        <v>0</v>
      </c>
      <c r="R4126" s="26">
        <f t="shared" si="51"/>
        <v>0</v>
      </c>
    </row>
    <row r="4127" spans="5:18" x14ac:dyDescent="0.25">
      <c r="E4127" s="12">
        <v>0</v>
      </c>
      <c r="R4127" s="26">
        <f t="shared" ref="R4127:R4190" si="52">(((M4127/(1-$E$5))+N4127+O4127)/(1-$E$9))+P4127+Q4127</f>
        <v>0</v>
      </c>
    </row>
    <row r="4128" spans="5:18" x14ac:dyDescent="0.25">
      <c r="E4128" s="12">
        <v>0</v>
      </c>
      <c r="R4128" s="26">
        <f t="shared" si="52"/>
        <v>0</v>
      </c>
    </row>
    <row r="4129" spans="5:18" x14ac:dyDescent="0.25">
      <c r="E4129" s="12">
        <v>0</v>
      </c>
      <c r="R4129" s="26">
        <f t="shared" si="52"/>
        <v>0</v>
      </c>
    </row>
    <row r="4130" spans="5:18" x14ac:dyDescent="0.25">
      <c r="E4130" s="12">
        <v>0</v>
      </c>
      <c r="R4130" s="26">
        <f t="shared" si="52"/>
        <v>0</v>
      </c>
    </row>
    <row r="4131" spans="5:18" x14ac:dyDescent="0.25">
      <c r="E4131" s="12">
        <v>0</v>
      </c>
      <c r="R4131" s="26">
        <f t="shared" si="52"/>
        <v>0</v>
      </c>
    </row>
    <row r="4132" spans="5:18" x14ac:dyDescent="0.25">
      <c r="E4132" s="12">
        <v>0</v>
      </c>
      <c r="R4132" s="26">
        <f t="shared" si="52"/>
        <v>0</v>
      </c>
    </row>
    <row r="4133" spans="5:18" x14ac:dyDescent="0.25">
      <c r="E4133" s="12">
        <v>0</v>
      </c>
      <c r="R4133" s="26">
        <f t="shared" si="52"/>
        <v>0</v>
      </c>
    </row>
    <row r="4134" spans="5:18" x14ac:dyDescent="0.25">
      <c r="E4134" s="12">
        <v>0</v>
      </c>
      <c r="R4134" s="26">
        <f t="shared" si="52"/>
        <v>0</v>
      </c>
    </row>
    <row r="4135" spans="5:18" x14ac:dyDescent="0.25">
      <c r="E4135" s="12">
        <v>0</v>
      </c>
      <c r="R4135" s="26">
        <f t="shared" si="52"/>
        <v>0</v>
      </c>
    </row>
    <row r="4136" spans="5:18" x14ac:dyDescent="0.25">
      <c r="E4136" s="12">
        <v>0</v>
      </c>
      <c r="R4136" s="26">
        <f t="shared" si="52"/>
        <v>0</v>
      </c>
    </row>
    <row r="4137" spans="5:18" x14ac:dyDescent="0.25">
      <c r="E4137" s="12">
        <v>0</v>
      </c>
      <c r="R4137" s="26">
        <f t="shared" si="52"/>
        <v>0</v>
      </c>
    </row>
    <row r="4138" spans="5:18" x14ac:dyDescent="0.25">
      <c r="E4138" s="12">
        <v>0</v>
      </c>
      <c r="R4138" s="26">
        <f t="shared" si="52"/>
        <v>0</v>
      </c>
    </row>
    <row r="4139" spans="5:18" x14ac:dyDescent="0.25">
      <c r="E4139" s="12">
        <v>0</v>
      </c>
      <c r="R4139" s="26">
        <f t="shared" si="52"/>
        <v>0</v>
      </c>
    </row>
    <row r="4140" spans="5:18" x14ac:dyDescent="0.25">
      <c r="E4140" s="12">
        <v>0</v>
      </c>
      <c r="R4140" s="26">
        <f t="shared" si="52"/>
        <v>0</v>
      </c>
    </row>
    <row r="4141" spans="5:18" x14ac:dyDescent="0.25">
      <c r="E4141" s="12">
        <v>0</v>
      </c>
      <c r="R4141" s="26">
        <f t="shared" si="52"/>
        <v>0</v>
      </c>
    </row>
    <row r="4142" spans="5:18" x14ac:dyDescent="0.25">
      <c r="E4142" s="12">
        <v>0</v>
      </c>
      <c r="R4142" s="26">
        <f t="shared" si="52"/>
        <v>0</v>
      </c>
    </row>
    <row r="4143" spans="5:18" x14ac:dyDescent="0.25">
      <c r="E4143" s="12">
        <v>0</v>
      </c>
      <c r="R4143" s="26">
        <f t="shared" si="52"/>
        <v>0</v>
      </c>
    </row>
    <row r="4144" spans="5:18" x14ac:dyDescent="0.25">
      <c r="E4144" s="12">
        <v>0</v>
      </c>
      <c r="R4144" s="26">
        <f t="shared" si="52"/>
        <v>0</v>
      </c>
    </row>
    <row r="4145" spans="5:18" x14ac:dyDescent="0.25">
      <c r="E4145" s="12">
        <v>0</v>
      </c>
      <c r="R4145" s="26">
        <f t="shared" si="52"/>
        <v>0</v>
      </c>
    </row>
    <row r="4146" spans="5:18" x14ac:dyDescent="0.25">
      <c r="E4146" s="12">
        <v>0</v>
      </c>
      <c r="R4146" s="26">
        <f t="shared" si="52"/>
        <v>0</v>
      </c>
    </row>
    <row r="4147" spans="5:18" x14ac:dyDescent="0.25">
      <c r="E4147" s="12">
        <v>0</v>
      </c>
      <c r="R4147" s="26">
        <f t="shared" si="52"/>
        <v>0</v>
      </c>
    </row>
    <row r="4148" spans="5:18" x14ac:dyDescent="0.25">
      <c r="E4148" s="12">
        <v>0</v>
      </c>
      <c r="R4148" s="26">
        <f t="shared" si="52"/>
        <v>0</v>
      </c>
    </row>
    <row r="4149" spans="5:18" x14ac:dyDescent="0.25">
      <c r="E4149" s="12">
        <v>0</v>
      </c>
      <c r="R4149" s="26">
        <f t="shared" si="52"/>
        <v>0</v>
      </c>
    </row>
    <row r="4150" spans="5:18" x14ac:dyDescent="0.25">
      <c r="E4150" s="12">
        <v>0</v>
      </c>
      <c r="R4150" s="26">
        <f t="shared" si="52"/>
        <v>0</v>
      </c>
    </row>
    <row r="4151" spans="5:18" x14ac:dyDescent="0.25">
      <c r="E4151" s="12">
        <v>0</v>
      </c>
      <c r="R4151" s="26">
        <f t="shared" si="52"/>
        <v>0</v>
      </c>
    </row>
    <row r="4152" spans="5:18" x14ac:dyDescent="0.25">
      <c r="E4152" s="12">
        <v>0</v>
      </c>
      <c r="R4152" s="26">
        <f t="shared" si="52"/>
        <v>0</v>
      </c>
    </row>
    <row r="4153" spans="5:18" x14ac:dyDescent="0.25">
      <c r="E4153" s="12">
        <v>0</v>
      </c>
      <c r="R4153" s="26">
        <f t="shared" si="52"/>
        <v>0</v>
      </c>
    </row>
    <row r="4154" spans="5:18" x14ac:dyDescent="0.25">
      <c r="E4154" s="12">
        <v>0</v>
      </c>
      <c r="R4154" s="26">
        <f t="shared" si="52"/>
        <v>0</v>
      </c>
    </row>
    <row r="4155" spans="5:18" x14ac:dyDescent="0.25">
      <c r="E4155" s="12">
        <v>0</v>
      </c>
      <c r="R4155" s="26">
        <f t="shared" si="52"/>
        <v>0</v>
      </c>
    </row>
    <row r="4156" spans="5:18" x14ac:dyDescent="0.25">
      <c r="E4156" s="12">
        <v>0</v>
      </c>
      <c r="R4156" s="26">
        <f t="shared" si="52"/>
        <v>0</v>
      </c>
    </row>
    <row r="4157" spans="5:18" x14ac:dyDescent="0.25">
      <c r="E4157" s="12">
        <v>0</v>
      </c>
      <c r="R4157" s="26">
        <f t="shared" si="52"/>
        <v>0</v>
      </c>
    </row>
    <row r="4158" spans="5:18" x14ac:dyDescent="0.25">
      <c r="E4158" s="12">
        <v>0</v>
      </c>
      <c r="R4158" s="26">
        <f t="shared" si="52"/>
        <v>0</v>
      </c>
    </row>
    <row r="4159" spans="5:18" x14ac:dyDescent="0.25">
      <c r="E4159" s="12">
        <v>0</v>
      </c>
      <c r="R4159" s="26">
        <f t="shared" si="52"/>
        <v>0</v>
      </c>
    </row>
    <row r="4160" spans="5:18" x14ac:dyDescent="0.25">
      <c r="E4160" s="12">
        <v>0</v>
      </c>
      <c r="R4160" s="26">
        <f t="shared" si="52"/>
        <v>0</v>
      </c>
    </row>
    <row r="4161" spans="5:18" x14ac:dyDescent="0.25">
      <c r="E4161" s="12">
        <v>0</v>
      </c>
      <c r="R4161" s="26">
        <f t="shared" si="52"/>
        <v>0</v>
      </c>
    </row>
    <row r="4162" spans="5:18" x14ac:dyDescent="0.25">
      <c r="E4162" s="12">
        <v>0</v>
      </c>
      <c r="R4162" s="26">
        <f t="shared" si="52"/>
        <v>0</v>
      </c>
    </row>
    <row r="4163" spans="5:18" x14ac:dyDescent="0.25">
      <c r="E4163" s="12">
        <v>0</v>
      </c>
      <c r="R4163" s="26">
        <f t="shared" si="52"/>
        <v>0</v>
      </c>
    </row>
    <row r="4164" spans="5:18" x14ac:dyDescent="0.25">
      <c r="E4164" s="12">
        <v>0</v>
      </c>
      <c r="R4164" s="26">
        <f t="shared" si="52"/>
        <v>0</v>
      </c>
    </row>
    <row r="4165" spans="5:18" x14ac:dyDescent="0.25">
      <c r="E4165" s="12">
        <v>0</v>
      </c>
      <c r="R4165" s="26">
        <f t="shared" si="52"/>
        <v>0</v>
      </c>
    </row>
    <row r="4166" spans="5:18" x14ac:dyDescent="0.25">
      <c r="E4166" s="12">
        <v>0</v>
      </c>
      <c r="R4166" s="26">
        <f t="shared" si="52"/>
        <v>0</v>
      </c>
    </row>
    <row r="4167" spans="5:18" x14ac:dyDescent="0.25">
      <c r="E4167" s="12">
        <v>0</v>
      </c>
      <c r="R4167" s="26">
        <f t="shared" si="52"/>
        <v>0</v>
      </c>
    </row>
    <row r="4168" spans="5:18" x14ac:dyDescent="0.25">
      <c r="E4168" s="12">
        <v>0</v>
      </c>
      <c r="R4168" s="26">
        <f t="shared" si="52"/>
        <v>0</v>
      </c>
    </row>
    <row r="4169" spans="5:18" x14ac:dyDescent="0.25">
      <c r="E4169" s="12">
        <v>0</v>
      </c>
      <c r="R4169" s="26">
        <f t="shared" si="52"/>
        <v>0</v>
      </c>
    </row>
    <row r="4170" spans="5:18" x14ac:dyDescent="0.25">
      <c r="E4170" s="12">
        <v>0</v>
      </c>
      <c r="R4170" s="26">
        <f t="shared" si="52"/>
        <v>0</v>
      </c>
    </row>
    <row r="4171" spans="5:18" x14ac:dyDescent="0.25">
      <c r="E4171" s="12">
        <v>0</v>
      </c>
      <c r="R4171" s="26">
        <f t="shared" si="52"/>
        <v>0</v>
      </c>
    </row>
    <row r="4172" spans="5:18" x14ac:dyDescent="0.25">
      <c r="E4172" s="12">
        <v>0</v>
      </c>
      <c r="R4172" s="26">
        <f t="shared" si="52"/>
        <v>0</v>
      </c>
    </row>
    <row r="4173" spans="5:18" x14ac:dyDescent="0.25">
      <c r="E4173" s="12">
        <v>0</v>
      </c>
      <c r="R4173" s="26">
        <f t="shared" si="52"/>
        <v>0</v>
      </c>
    </row>
    <row r="4174" spans="5:18" x14ac:dyDescent="0.25">
      <c r="E4174" s="12">
        <v>0</v>
      </c>
      <c r="R4174" s="26">
        <f t="shared" si="52"/>
        <v>0</v>
      </c>
    </row>
    <row r="4175" spans="5:18" x14ac:dyDescent="0.25">
      <c r="E4175" s="12">
        <v>0</v>
      </c>
      <c r="R4175" s="26">
        <f t="shared" si="52"/>
        <v>0</v>
      </c>
    </row>
    <row r="4176" spans="5:18" x14ac:dyDescent="0.25">
      <c r="E4176" s="12">
        <v>0</v>
      </c>
      <c r="R4176" s="26">
        <f t="shared" si="52"/>
        <v>0</v>
      </c>
    </row>
    <row r="4177" spans="5:18" x14ac:dyDescent="0.25">
      <c r="E4177" s="12">
        <v>0</v>
      </c>
      <c r="R4177" s="26">
        <f t="shared" si="52"/>
        <v>0</v>
      </c>
    </row>
    <row r="4178" spans="5:18" x14ac:dyDescent="0.25">
      <c r="E4178" s="12">
        <v>0</v>
      </c>
      <c r="R4178" s="26">
        <f t="shared" si="52"/>
        <v>0</v>
      </c>
    </row>
    <row r="4179" spans="5:18" x14ac:dyDescent="0.25">
      <c r="E4179" s="12">
        <v>0</v>
      </c>
      <c r="R4179" s="26">
        <f t="shared" si="52"/>
        <v>0</v>
      </c>
    </row>
    <row r="4180" spans="5:18" x14ac:dyDescent="0.25">
      <c r="E4180" s="12">
        <v>0</v>
      </c>
      <c r="R4180" s="26">
        <f t="shared" si="52"/>
        <v>0</v>
      </c>
    </row>
    <row r="4181" spans="5:18" x14ac:dyDescent="0.25">
      <c r="E4181" s="12">
        <v>0</v>
      </c>
      <c r="R4181" s="26">
        <f t="shared" si="52"/>
        <v>0</v>
      </c>
    </row>
    <row r="4182" spans="5:18" x14ac:dyDescent="0.25">
      <c r="E4182" s="12">
        <v>0</v>
      </c>
      <c r="R4182" s="26">
        <f t="shared" si="52"/>
        <v>0</v>
      </c>
    </row>
    <row r="4183" spans="5:18" x14ac:dyDescent="0.25">
      <c r="E4183" s="12">
        <v>0</v>
      </c>
      <c r="R4183" s="26">
        <f t="shared" si="52"/>
        <v>0</v>
      </c>
    </row>
    <row r="4184" spans="5:18" x14ac:dyDescent="0.25">
      <c r="E4184" s="12">
        <v>0</v>
      </c>
      <c r="R4184" s="26">
        <f t="shared" si="52"/>
        <v>0</v>
      </c>
    </row>
    <row r="4185" spans="5:18" x14ac:dyDescent="0.25">
      <c r="E4185" s="12">
        <v>0</v>
      </c>
      <c r="R4185" s="26">
        <f t="shared" si="52"/>
        <v>0</v>
      </c>
    </row>
    <row r="4186" spans="5:18" x14ac:dyDescent="0.25">
      <c r="E4186" s="12">
        <v>0</v>
      </c>
      <c r="R4186" s="26">
        <f t="shared" si="52"/>
        <v>0</v>
      </c>
    </row>
    <row r="4187" spans="5:18" x14ac:dyDescent="0.25">
      <c r="E4187" s="12">
        <v>0</v>
      </c>
      <c r="R4187" s="26">
        <f t="shared" si="52"/>
        <v>0</v>
      </c>
    </row>
    <row r="4188" spans="5:18" x14ac:dyDescent="0.25">
      <c r="E4188" s="12">
        <v>0</v>
      </c>
      <c r="R4188" s="26">
        <f t="shared" si="52"/>
        <v>0</v>
      </c>
    </row>
    <row r="4189" spans="5:18" x14ac:dyDescent="0.25">
      <c r="E4189" s="12">
        <v>0</v>
      </c>
      <c r="R4189" s="26">
        <f t="shared" si="52"/>
        <v>0</v>
      </c>
    </row>
    <row r="4190" spans="5:18" x14ac:dyDescent="0.25">
      <c r="E4190" s="12">
        <v>0</v>
      </c>
      <c r="R4190" s="26">
        <f t="shared" si="52"/>
        <v>0</v>
      </c>
    </row>
    <row r="4191" spans="5:18" x14ac:dyDescent="0.25">
      <c r="E4191" s="12">
        <v>0</v>
      </c>
      <c r="R4191" s="26">
        <f t="shared" ref="R4191:R4254" si="53">(((M4191/(1-$E$5))+N4191+O4191)/(1-$E$9))+P4191+Q4191</f>
        <v>0</v>
      </c>
    </row>
    <row r="4192" spans="5:18" x14ac:dyDescent="0.25">
      <c r="E4192" s="12">
        <v>0</v>
      </c>
      <c r="R4192" s="26">
        <f t="shared" si="53"/>
        <v>0</v>
      </c>
    </row>
    <row r="4193" spans="5:18" x14ac:dyDescent="0.25">
      <c r="E4193" s="12">
        <v>0</v>
      </c>
      <c r="R4193" s="26">
        <f t="shared" si="53"/>
        <v>0</v>
      </c>
    </row>
    <row r="4194" spans="5:18" x14ac:dyDescent="0.25">
      <c r="E4194" s="12">
        <v>0</v>
      </c>
      <c r="R4194" s="26">
        <f t="shared" si="53"/>
        <v>0</v>
      </c>
    </row>
    <row r="4195" spans="5:18" x14ac:dyDescent="0.25">
      <c r="E4195" s="12">
        <v>0</v>
      </c>
      <c r="R4195" s="26">
        <f t="shared" si="53"/>
        <v>0</v>
      </c>
    </row>
    <row r="4196" spans="5:18" x14ac:dyDescent="0.25">
      <c r="E4196" s="12">
        <v>0</v>
      </c>
      <c r="R4196" s="26">
        <f t="shared" si="53"/>
        <v>0</v>
      </c>
    </row>
    <row r="4197" spans="5:18" x14ac:dyDescent="0.25">
      <c r="E4197" s="12">
        <v>0</v>
      </c>
      <c r="R4197" s="26">
        <f t="shared" si="53"/>
        <v>0</v>
      </c>
    </row>
    <row r="4198" spans="5:18" x14ac:dyDescent="0.25">
      <c r="E4198" s="12">
        <v>0</v>
      </c>
      <c r="R4198" s="26">
        <f t="shared" si="53"/>
        <v>0</v>
      </c>
    </row>
    <row r="4199" spans="5:18" x14ac:dyDescent="0.25">
      <c r="E4199" s="12">
        <v>0</v>
      </c>
      <c r="R4199" s="26">
        <f t="shared" si="53"/>
        <v>0</v>
      </c>
    </row>
    <row r="4200" spans="5:18" x14ac:dyDescent="0.25">
      <c r="E4200" s="12">
        <v>0</v>
      </c>
      <c r="R4200" s="26">
        <f t="shared" si="53"/>
        <v>0</v>
      </c>
    </row>
    <row r="4201" spans="5:18" x14ac:dyDescent="0.25">
      <c r="E4201" s="12">
        <v>0</v>
      </c>
      <c r="R4201" s="26">
        <f t="shared" si="53"/>
        <v>0</v>
      </c>
    </row>
    <row r="4202" spans="5:18" x14ac:dyDescent="0.25">
      <c r="E4202" s="12">
        <v>0</v>
      </c>
      <c r="R4202" s="26">
        <f t="shared" si="53"/>
        <v>0</v>
      </c>
    </row>
    <row r="4203" spans="5:18" x14ac:dyDescent="0.25">
      <c r="E4203" s="12">
        <v>0</v>
      </c>
      <c r="R4203" s="26">
        <f t="shared" si="53"/>
        <v>0</v>
      </c>
    </row>
    <row r="4204" spans="5:18" x14ac:dyDescent="0.25">
      <c r="E4204" s="12">
        <v>0</v>
      </c>
      <c r="R4204" s="26">
        <f t="shared" si="53"/>
        <v>0</v>
      </c>
    </row>
    <row r="4205" spans="5:18" x14ac:dyDescent="0.25">
      <c r="E4205" s="12">
        <v>0</v>
      </c>
      <c r="R4205" s="26">
        <f t="shared" si="53"/>
        <v>0</v>
      </c>
    </row>
    <row r="4206" spans="5:18" x14ac:dyDescent="0.25">
      <c r="E4206" s="12">
        <v>0</v>
      </c>
      <c r="R4206" s="26">
        <f t="shared" si="53"/>
        <v>0</v>
      </c>
    </row>
    <row r="4207" spans="5:18" x14ac:dyDescent="0.25">
      <c r="E4207" s="12">
        <v>0</v>
      </c>
      <c r="R4207" s="26">
        <f t="shared" si="53"/>
        <v>0</v>
      </c>
    </row>
    <row r="4208" spans="5:18" x14ac:dyDescent="0.25">
      <c r="E4208" s="12">
        <v>0</v>
      </c>
      <c r="R4208" s="26">
        <f t="shared" si="53"/>
        <v>0</v>
      </c>
    </row>
    <row r="4209" spans="5:18" x14ac:dyDescent="0.25">
      <c r="E4209" s="12">
        <v>0</v>
      </c>
      <c r="R4209" s="26">
        <f t="shared" si="53"/>
        <v>0</v>
      </c>
    </row>
    <row r="4210" spans="5:18" x14ac:dyDescent="0.25">
      <c r="E4210" s="12">
        <v>0</v>
      </c>
      <c r="R4210" s="26">
        <f t="shared" si="53"/>
        <v>0</v>
      </c>
    </row>
    <row r="4211" spans="5:18" x14ac:dyDescent="0.25">
      <c r="E4211" s="12">
        <v>0</v>
      </c>
      <c r="R4211" s="26">
        <f t="shared" si="53"/>
        <v>0</v>
      </c>
    </row>
    <row r="4212" spans="5:18" x14ac:dyDescent="0.25">
      <c r="E4212" s="12">
        <v>0</v>
      </c>
      <c r="R4212" s="26">
        <f t="shared" si="53"/>
        <v>0</v>
      </c>
    </row>
    <row r="4213" spans="5:18" x14ac:dyDescent="0.25">
      <c r="E4213" s="12">
        <v>0</v>
      </c>
      <c r="R4213" s="26">
        <f t="shared" si="53"/>
        <v>0</v>
      </c>
    </row>
    <row r="4214" spans="5:18" x14ac:dyDescent="0.25">
      <c r="E4214" s="12">
        <v>0</v>
      </c>
      <c r="R4214" s="26">
        <f t="shared" si="53"/>
        <v>0</v>
      </c>
    </row>
    <row r="4215" spans="5:18" x14ac:dyDescent="0.25">
      <c r="E4215" s="12">
        <v>0</v>
      </c>
      <c r="R4215" s="26">
        <f t="shared" si="53"/>
        <v>0</v>
      </c>
    </row>
    <row r="4216" spans="5:18" x14ac:dyDescent="0.25">
      <c r="E4216" s="12">
        <v>0</v>
      </c>
      <c r="R4216" s="26">
        <f t="shared" si="53"/>
        <v>0</v>
      </c>
    </row>
    <row r="4217" spans="5:18" x14ac:dyDescent="0.25">
      <c r="E4217" s="12">
        <v>0</v>
      </c>
      <c r="R4217" s="26">
        <f t="shared" si="53"/>
        <v>0</v>
      </c>
    </row>
    <row r="4218" spans="5:18" x14ac:dyDescent="0.25">
      <c r="E4218" s="12">
        <v>0</v>
      </c>
      <c r="R4218" s="26">
        <f t="shared" si="53"/>
        <v>0</v>
      </c>
    </row>
    <row r="4219" spans="5:18" x14ac:dyDescent="0.25">
      <c r="E4219" s="12">
        <v>0</v>
      </c>
      <c r="R4219" s="26">
        <f t="shared" si="53"/>
        <v>0</v>
      </c>
    </row>
    <row r="4220" spans="5:18" x14ac:dyDescent="0.25">
      <c r="E4220" s="12">
        <v>0</v>
      </c>
      <c r="R4220" s="26">
        <f t="shared" si="53"/>
        <v>0</v>
      </c>
    </row>
    <row r="4221" spans="5:18" x14ac:dyDescent="0.25">
      <c r="E4221" s="12">
        <v>0</v>
      </c>
      <c r="R4221" s="26">
        <f t="shared" si="53"/>
        <v>0</v>
      </c>
    </row>
    <row r="4222" spans="5:18" x14ac:dyDescent="0.25">
      <c r="R4222" s="26">
        <f t="shared" si="53"/>
        <v>0</v>
      </c>
    </row>
    <row r="4223" spans="5:18" x14ac:dyDescent="0.25">
      <c r="R4223" s="26">
        <f t="shared" si="53"/>
        <v>0</v>
      </c>
    </row>
    <row r="4224" spans="5:18" x14ac:dyDescent="0.25">
      <c r="R4224" s="26">
        <f t="shared" si="53"/>
        <v>0</v>
      </c>
    </row>
    <row r="4225" spans="18:18" x14ac:dyDescent="0.25">
      <c r="R4225" s="26">
        <f t="shared" si="53"/>
        <v>0</v>
      </c>
    </row>
    <row r="4226" spans="18:18" x14ac:dyDescent="0.25">
      <c r="R4226" s="26">
        <f t="shared" si="53"/>
        <v>0</v>
      </c>
    </row>
    <row r="4227" spans="18:18" x14ac:dyDescent="0.25">
      <c r="R4227" s="26">
        <f t="shared" si="53"/>
        <v>0</v>
      </c>
    </row>
    <row r="4228" spans="18:18" x14ac:dyDescent="0.25">
      <c r="R4228" s="26">
        <f t="shared" si="53"/>
        <v>0</v>
      </c>
    </row>
    <row r="4229" spans="18:18" x14ac:dyDescent="0.25">
      <c r="R4229" s="26">
        <f t="shared" si="53"/>
        <v>0</v>
      </c>
    </row>
    <row r="4230" spans="18:18" x14ac:dyDescent="0.25">
      <c r="R4230" s="26">
        <f t="shared" si="53"/>
        <v>0</v>
      </c>
    </row>
    <row r="4231" spans="18:18" x14ac:dyDescent="0.25">
      <c r="R4231" s="26">
        <f t="shared" si="53"/>
        <v>0</v>
      </c>
    </row>
    <row r="4232" spans="18:18" x14ac:dyDescent="0.25">
      <c r="R4232" s="26">
        <f t="shared" si="53"/>
        <v>0</v>
      </c>
    </row>
    <row r="4233" spans="18:18" x14ac:dyDescent="0.25">
      <c r="R4233" s="26">
        <f t="shared" si="53"/>
        <v>0</v>
      </c>
    </row>
    <row r="4234" spans="18:18" x14ac:dyDescent="0.25">
      <c r="R4234" s="26">
        <f t="shared" si="53"/>
        <v>0</v>
      </c>
    </row>
    <row r="4235" spans="18:18" x14ac:dyDescent="0.25">
      <c r="R4235" s="26">
        <f t="shared" si="53"/>
        <v>0</v>
      </c>
    </row>
    <row r="4236" spans="18:18" x14ac:dyDescent="0.25">
      <c r="R4236" s="26">
        <f t="shared" si="53"/>
        <v>0</v>
      </c>
    </row>
    <row r="4237" spans="18:18" x14ac:dyDescent="0.25">
      <c r="R4237" s="26">
        <f t="shared" si="53"/>
        <v>0</v>
      </c>
    </row>
    <row r="4238" spans="18:18" x14ac:dyDescent="0.25">
      <c r="R4238" s="26">
        <f t="shared" si="53"/>
        <v>0</v>
      </c>
    </row>
    <row r="4239" spans="18:18" x14ac:dyDescent="0.25">
      <c r="R4239" s="26">
        <f t="shared" si="53"/>
        <v>0</v>
      </c>
    </row>
    <row r="4240" spans="18:18" x14ac:dyDescent="0.25">
      <c r="R4240" s="26">
        <f t="shared" si="53"/>
        <v>0</v>
      </c>
    </row>
    <row r="4241" spans="18:18" x14ac:dyDescent="0.25">
      <c r="R4241" s="26">
        <f t="shared" si="53"/>
        <v>0</v>
      </c>
    </row>
    <row r="4242" spans="18:18" x14ac:dyDescent="0.25">
      <c r="R4242" s="26">
        <f t="shared" si="53"/>
        <v>0</v>
      </c>
    </row>
    <row r="4243" spans="18:18" x14ac:dyDescent="0.25">
      <c r="R4243" s="26">
        <f t="shared" si="53"/>
        <v>0</v>
      </c>
    </row>
    <row r="4244" spans="18:18" x14ac:dyDescent="0.25">
      <c r="R4244" s="26">
        <f t="shared" si="53"/>
        <v>0</v>
      </c>
    </row>
    <row r="4245" spans="18:18" x14ac:dyDescent="0.25">
      <c r="R4245" s="26">
        <f t="shared" si="53"/>
        <v>0</v>
      </c>
    </row>
    <row r="4246" spans="18:18" x14ac:dyDescent="0.25">
      <c r="R4246" s="26">
        <f t="shared" si="53"/>
        <v>0</v>
      </c>
    </row>
    <row r="4247" spans="18:18" x14ac:dyDescent="0.25">
      <c r="R4247" s="26">
        <f t="shared" si="53"/>
        <v>0</v>
      </c>
    </row>
    <row r="4248" spans="18:18" x14ac:dyDescent="0.25">
      <c r="R4248" s="26">
        <f t="shared" si="53"/>
        <v>0</v>
      </c>
    </row>
    <row r="4249" spans="18:18" x14ac:dyDescent="0.25">
      <c r="R4249" s="26">
        <f t="shared" si="53"/>
        <v>0</v>
      </c>
    </row>
    <row r="4250" spans="18:18" x14ac:dyDescent="0.25">
      <c r="R4250" s="26">
        <f t="shared" si="53"/>
        <v>0</v>
      </c>
    </row>
    <row r="4251" spans="18:18" x14ac:dyDescent="0.25">
      <c r="R4251" s="26">
        <f t="shared" si="53"/>
        <v>0</v>
      </c>
    </row>
    <row r="4252" spans="18:18" x14ac:dyDescent="0.25">
      <c r="R4252" s="26">
        <f t="shared" si="53"/>
        <v>0</v>
      </c>
    </row>
    <row r="4253" spans="18:18" x14ac:dyDescent="0.25">
      <c r="R4253" s="26">
        <f t="shared" si="53"/>
        <v>0</v>
      </c>
    </row>
    <row r="4254" spans="18:18" x14ac:dyDescent="0.25">
      <c r="R4254" s="26">
        <f t="shared" si="53"/>
        <v>0</v>
      </c>
    </row>
    <row r="4255" spans="18:18" x14ac:dyDescent="0.25">
      <c r="R4255" s="26">
        <f t="shared" ref="R4255:R4318" si="54">(((M4255/(1-$E$5))+N4255+O4255)/(1-$E$9))+P4255+Q4255</f>
        <v>0</v>
      </c>
    </row>
    <row r="4256" spans="18:18" x14ac:dyDescent="0.25">
      <c r="R4256" s="26">
        <f t="shared" si="54"/>
        <v>0</v>
      </c>
    </row>
    <row r="4257" spans="18:18" x14ac:dyDescent="0.25">
      <c r="R4257" s="26">
        <f t="shared" si="54"/>
        <v>0</v>
      </c>
    </row>
    <row r="4258" spans="18:18" x14ac:dyDescent="0.25">
      <c r="R4258" s="26">
        <f t="shared" si="54"/>
        <v>0</v>
      </c>
    </row>
    <row r="4259" spans="18:18" x14ac:dyDescent="0.25">
      <c r="R4259" s="26">
        <f t="shared" si="54"/>
        <v>0</v>
      </c>
    </row>
    <row r="4260" spans="18:18" x14ac:dyDescent="0.25">
      <c r="R4260" s="26">
        <f t="shared" si="54"/>
        <v>0</v>
      </c>
    </row>
    <row r="4261" spans="18:18" x14ac:dyDescent="0.25">
      <c r="R4261" s="26">
        <f t="shared" si="54"/>
        <v>0</v>
      </c>
    </row>
    <row r="4262" spans="18:18" x14ac:dyDescent="0.25">
      <c r="R4262" s="26">
        <f t="shared" si="54"/>
        <v>0</v>
      </c>
    </row>
    <row r="4263" spans="18:18" x14ac:dyDescent="0.25">
      <c r="R4263" s="26">
        <f t="shared" si="54"/>
        <v>0</v>
      </c>
    </row>
    <row r="4264" spans="18:18" x14ac:dyDescent="0.25">
      <c r="R4264" s="26">
        <f t="shared" si="54"/>
        <v>0</v>
      </c>
    </row>
    <row r="4265" spans="18:18" x14ac:dyDescent="0.25">
      <c r="R4265" s="26">
        <f t="shared" si="54"/>
        <v>0</v>
      </c>
    </row>
    <row r="4266" spans="18:18" x14ac:dyDescent="0.25">
      <c r="R4266" s="26">
        <f t="shared" si="54"/>
        <v>0</v>
      </c>
    </row>
    <row r="4267" spans="18:18" x14ac:dyDescent="0.25">
      <c r="R4267" s="26">
        <f t="shared" si="54"/>
        <v>0</v>
      </c>
    </row>
    <row r="4268" spans="18:18" x14ac:dyDescent="0.25">
      <c r="R4268" s="26">
        <f t="shared" si="54"/>
        <v>0</v>
      </c>
    </row>
    <row r="4269" spans="18:18" x14ac:dyDescent="0.25">
      <c r="R4269" s="26">
        <f t="shared" si="54"/>
        <v>0</v>
      </c>
    </row>
    <row r="4270" spans="18:18" x14ac:dyDescent="0.25">
      <c r="R4270" s="26">
        <f t="shared" si="54"/>
        <v>0</v>
      </c>
    </row>
    <row r="4271" spans="18:18" x14ac:dyDescent="0.25">
      <c r="R4271" s="26">
        <f t="shared" si="54"/>
        <v>0</v>
      </c>
    </row>
    <row r="4272" spans="18:18" x14ac:dyDescent="0.25">
      <c r="R4272" s="26">
        <f t="shared" si="54"/>
        <v>0</v>
      </c>
    </row>
    <row r="4273" spans="18:18" x14ac:dyDescent="0.25">
      <c r="R4273" s="26">
        <f t="shared" si="54"/>
        <v>0</v>
      </c>
    </row>
    <row r="4274" spans="18:18" x14ac:dyDescent="0.25">
      <c r="R4274" s="26">
        <f t="shared" si="54"/>
        <v>0</v>
      </c>
    </row>
    <row r="4275" spans="18:18" x14ac:dyDescent="0.25">
      <c r="R4275" s="26">
        <f t="shared" si="54"/>
        <v>0</v>
      </c>
    </row>
    <row r="4276" spans="18:18" x14ac:dyDescent="0.25">
      <c r="R4276" s="26">
        <f t="shared" si="54"/>
        <v>0</v>
      </c>
    </row>
    <row r="4277" spans="18:18" x14ac:dyDescent="0.25">
      <c r="R4277" s="26">
        <f t="shared" si="54"/>
        <v>0</v>
      </c>
    </row>
    <row r="4278" spans="18:18" x14ac:dyDescent="0.25">
      <c r="R4278" s="26">
        <f t="shared" si="54"/>
        <v>0</v>
      </c>
    </row>
    <row r="4279" spans="18:18" x14ac:dyDescent="0.25">
      <c r="R4279" s="26">
        <f t="shared" si="54"/>
        <v>0</v>
      </c>
    </row>
    <row r="4280" spans="18:18" x14ac:dyDescent="0.25">
      <c r="R4280" s="26">
        <f t="shared" si="54"/>
        <v>0</v>
      </c>
    </row>
    <row r="4281" spans="18:18" x14ac:dyDescent="0.25">
      <c r="R4281" s="26">
        <f t="shared" si="54"/>
        <v>0</v>
      </c>
    </row>
    <row r="4282" spans="18:18" x14ac:dyDescent="0.25">
      <c r="R4282" s="26">
        <f t="shared" si="54"/>
        <v>0</v>
      </c>
    </row>
    <row r="4283" spans="18:18" x14ac:dyDescent="0.25">
      <c r="R4283" s="26">
        <f t="shared" si="54"/>
        <v>0</v>
      </c>
    </row>
    <row r="4284" spans="18:18" x14ac:dyDescent="0.25">
      <c r="R4284" s="26">
        <f t="shared" si="54"/>
        <v>0</v>
      </c>
    </row>
    <row r="4285" spans="18:18" x14ac:dyDescent="0.25">
      <c r="R4285" s="26">
        <f t="shared" si="54"/>
        <v>0</v>
      </c>
    </row>
    <row r="4286" spans="18:18" x14ac:dyDescent="0.25">
      <c r="R4286" s="26">
        <f t="shared" si="54"/>
        <v>0</v>
      </c>
    </row>
    <row r="4287" spans="18:18" x14ac:dyDescent="0.25">
      <c r="R4287" s="26">
        <f t="shared" si="54"/>
        <v>0</v>
      </c>
    </row>
    <row r="4288" spans="18:18" x14ac:dyDescent="0.25">
      <c r="R4288" s="26">
        <f t="shared" si="54"/>
        <v>0</v>
      </c>
    </row>
    <row r="4289" spans="18:18" x14ac:dyDescent="0.25">
      <c r="R4289" s="26">
        <f t="shared" si="54"/>
        <v>0</v>
      </c>
    </row>
    <row r="4290" spans="18:18" x14ac:dyDescent="0.25">
      <c r="R4290" s="26">
        <f t="shared" si="54"/>
        <v>0</v>
      </c>
    </row>
    <row r="4291" spans="18:18" x14ac:dyDescent="0.25">
      <c r="R4291" s="26">
        <f t="shared" si="54"/>
        <v>0</v>
      </c>
    </row>
    <row r="4292" spans="18:18" x14ac:dyDescent="0.25">
      <c r="R4292" s="26">
        <f t="shared" si="54"/>
        <v>0</v>
      </c>
    </row>
    <row r="4293" spans="18:18" x14ac:dyDescent="0.25">
      <c r="R4293" s="26">
        <f t="shared" si="54"/>
        <v>0</v>
      </c>
    </row>
    <row r="4294" spans="18:18" x14ac:dyDescent="0.25">
      <c r="R4294" s="26">
        <f t="shared" si="54"/>
        <v>0</v>
      </c>
    </row>
    <row r="4295" spans="18:18" x14ac:dyDescent="0.25">
      <c r="R4295" s="26">
        <f t="shared" si="54"/>
        <v>0</v>
      </c>
    </row>
    <row r="4296" spans="18:18" x14ac:dyDescent="0.25">
      <c r="R4296" s="26">
        <f t="shared" si="54"/>
        <v>0</v>
      </c>
    </row>
    <row r="4297" spans="18:18" x14ac:dyDescent="0.25">
      <c r="R4297" s="26">
        <f t="shared" si="54"/>
        <v>0</v>
      </c>
    </row>
    <row r="4298" spans="18:18" x14ac:dyDescent="0.25">
      <c r="R4298" s="26">
        <f t="shared" si="54"/>
        <v>0</v>
      </c>
    </row>
    <row r="4299" spans="18:18" x14ac:dyDescent="0.25">
      <c r="R4299" s="26">
        <f t="shared" si="54"/>
        <v>0</v>
      </c>
    </row>
    <row r="4300" spans="18:18" x14ac:dyDescent="0.25">
      <c r="R4300" s="26">
        <f t="shared" si="54"/>
        <v>0</v>
      </c>
    </row>
    <row r="4301" spans="18:18" x14ac:dyDescent="0.25">
      <c r="R4301" s="26">
        <f t="shared" si="54"/>
        <v>0</v>
      </c>
    </row>
    <row r="4302" spans="18:18" x14ac:dyDescent="0.25">
      <c r="R4302" s="26">
        <f t="shared" si="54"/>
        <v>0</v>
      </c>
    </row>
    <row r="4303" spans="18:18" x14ac:dyDescent="0.25">
      <c r="R4303" s="26">
        <f t="shared" si="54"/>
        <v>0</v>
      </c>
    </row>
    <row r="4304" spans="18:18" x14ac:dyDescent="0.25">
      <c r="R4304" s="26">
        <f t="shared" si="54"/>
        <v>0</v>
      </c>
    </row>
    <row r="4305" spans="18:18" x14ac:dyDescent="0.25">
      <c r="R4305" s="26">
        <f t="shared" si="54"/>
        <v>0</v>
      </c>
    </row>
    <row r="4306" spans="18:18" x14ac:dyDescent="0.25">
      <c r="R4306" s="26">
        <f t="shared" si="54"/>
        <v>0</v>
      </c>
    </row>
    <row r="4307" spans="18:18" x14ac:dyDescent="0.25">
      <c r="R4307" s="26">
        <f t="shared" si="54"/>
        <v>0</v>
      </c>
    </row>
    <row r="4308" spans="18:18" x14ac:dyDescent="0.25">
      <c r="R4308" s="26">
        <f t="shared" si="54"/>
        <v>0</v>
      </c>
    </row>
    <row r="4309" spans="18:18" x14ac:dyDescent="0.25">
      <c r="R4309" s="26">
        <f t="shared" si="54"/>
        <v>0</v>
      </c>
    </row>
    <row r="4310" spans="18:18" x14ac:dyDescent="0.25">
      <c r="R4310" s="26">
        <f t="shared" si="54"/>
        <v>0</v>
      </c>
    </row>
    <row r="4311" spans="18:18" x14ac:dyDescent="0.25">
      <c r="R4311" s="26">
        <f t="shared" si="54"/>
        <v>0</v>
      </c>
    </row>
    <row r="4312" spans="18:18" x14ac:dyDescent="0.25">
      <c r="R4312" s="26">
        <f t="shared" si="54"/>
        <v>0</v>
      </c>
    </row>
    <row r="4313" spans="18:18" x14ac:dyDescent="0.25">
      <c r="R4313" s="26">
        <f t="shared" si="54"/>
        <v>0</v>
      </c>
    </row>
    <row r="4314" spans="18:18" x14ac:dyDescent="0.25">
      <c r="R4314" s="26">
        <f t="shared" si="54"/>
        <v>0</v>
      </c>
    </row>
    <row r="4315" spans="18:18" x14ac:dyDescent="0.25">
      <c r="R4315" s="26">
        <f t="shared" si="54"/>
        <v>0</v>
      </c>
    </row>
    <row r="4316" spans="18:18" x14ac:dyDescent="0.25">
      <c r="R4316" s="26">
        <f t="shared" si="54"/>
        <v>0</v>
      </c>
    </row>
    <row r="4317" spans="18:18" x14ac:dyDescent="0.25">
      <c r="R4317" s="26">
        <f t="shared" si="54"/>
        <v>0</v>
      </c>
    </row>
    <row r="4318" spans="18:18" x14ac:dyDescent="0.25">
      <c r="R4318" s="26">
        <f t="shared" si="54"/>
        <v>0</v>
      </c>
    </row>
    <row r="4319" spans="18:18" x14ac:dyDescent="0.25">
      <c r="R4319" s="26">
        <f t="shared" ref="R4319:R4382" si="55">(((M4319/(1-$E$5))+N4319+O4319)/(1-$E$9))+P4319+Q4319</f>
        <v>0</v>
      </c>
    </row>
    <row r="4320" spans="18:18" x14ac:dyDescent="0.25">
      <c r="R4320" s="26">
        <f t="shared" si="55"/>
        <v>0</v>
      </c>
    </row>
    <row r="4321" spans="18:18" x14ac:dyDescent="0.25">
      <c r="R4321" s="26">
        <f t="shared" si="55"/>
        <v>0</v>
      </c>
    </row>
    <row r="4322" spans="18:18" x14ac:dyDescent="0.25">
      <c r="R4322" s="26">
        <f t="shared" si="55"/>
        <v>0</v>
      </c>
    </row>
    <row r="4323" spans="18:18" x14ac:dyDescent="0.25">
      <c r="R4323" s="26">
        <f t="shared" si="55"/>
        <v>0</v>
      </c>
    </row>
    <row r="4324" spans="18:18" x14ac:dyDescent="0.25">
      <c r="R4324" s="26">
        <f t="shared" si="55"/>
        <v>0</v>
      </c>
    </row>
    <row r="4325" spans="18:18" x14ac:dyDescent="0.25">
      <c r="R4325" s="26">
        <f t="shared" si="55"/>
        <v>0</v>
      </c>
    </row>
    <row r="4326" spans="18:18" x14ac:dyDescent="0.25">
      <c r="R4326" s="26">
        <f t="shared" si="55"/>
        <v>0</v>
      </c>
    </row>
    <row r="4327" spans="18:18" x14ac:dyDescent="0.25">
      <c r="R4327" s="26">
        <f t="shared" si="55"/>
        <v>0</v>
      </c>
    </row>
    <row r="4328" spans="18:18" x14ac:dyDescent="0.25">
      <c r="R4328" s="26">
        <f t="shared" si="55"/>
        <v>0</v>
      </c>
    </row>
    <row r="4329" spans="18:18" x14ac:dyDescent="0.25">
      <c r="R4329" s="26">
        <f t="shared" si="55"/>
        <v>0</v>
      </c>
    </row>
    <row r="4330" spans="18:18" x14ac:dyDescent="0.25">
      <c r="R4330" s="26">
        <f t="shared" si="55"/>
        <v>0</v>
      </c>
    </row>
    <row r="4331" spans="18:18" x14ac:dyDescent="0.25">
      <c r="R4331" s="26">
        <f t="shared" si="55"/>
        <v>0</v>
      </c>
    </row>
    <row r="4332" spans="18:18" x14ac:dyDescent="0.25">
      <c r="R4332" s="26">
        <f t="shared" si="55"/>
        <v>0</v>
      </c>
    </row>
    <row r="4333" spans="18:18" x14ac:dyDescent="0.25">
      <c r="R4333" s="26">
        <f t="shared" si="55"/>
        <v>0</v>
      </c>
    </row>
    <row r="4334" spans="18:18" x14ac:dyDescent="0.25">
      <c r="R4334" s="26">
        <f t="shared" si="55"/>
        <v>0</v>
      </c>
    </row>
    <row r="4335" spans="18:18" x14ac:dyDescent="0.25">
      <c r="R4335" s="26">
        <f t="shared" si="55"/>
        <v>0</v>
      </c>
    </row>
    <row r="4336" spans="18:18" x14ac:dyDescent="0.25">
      <c r="R4336" s="26">
        <f t="shared" si="55"/>
        <v>0</v>
      </c>
    </row>
    <row r="4337" spans="18:18" x14ac:dyDescent="0.25">
      <c r="R4337" s="26">
        <f t="shared" si="55"/>
        <v>0</v>
      </c>
    </row>
    <row r="4338" spans="18:18" x14ac:dyDescent="0.25">
      <c r="R4338" s="26">
        <f t="shared" si="55"/>
        <v>0</v>
      </c>
    </row>
    <row r="4339" spans="18:18" x14ac:dyDescent="0.25">
      <c r="R4339" s="26">
        <f t="shared" si="55"/>
        <v>0</v>
      </c>
    </row>
    <row r="4340" spans="18:18" x14ac:dyDescent="0.25">
      <c r="R4340" s="26">
        <f t="shared" si="55"/>
        <v>0</v>
      </c>
    </row>
    <row r="4341" spans="18:18" x14ac:dyDescent="0.25">
      <c r="R4341" s="26">
        <f t="shared" si="55"/>
        <v>0</v>
      </c>
    </row>
    <row r="4342" spans="18:18" x14ac:dyDescent="0.25">
      <c r="R4342" s="26">
        <f t="shared" si="55"/>
        <v>0</v>
      </c>
    </row>
    <row r="4343" spans="18:18" x14ac:dyDescent="0.25">
      <c r="R4343" s="26">
        <f t="shared" si="55"/>
        <v>0</v>
      </c>
    </row>
    <row r="4344" spans="18:18" x14ac:dyDescent="0.25">
      <c r="R4344" s="26">
        <f t="shared" si="55"/>
        <v>0</v>
      </c>
    </row>
    <row r="4345" spans="18:18" x14ac:dyDescent="0.25">
      <c r="R4345" s="26">
        <f t="shared" si="55"/>
        <v>0</v>
      </c>
    </row>
    <row r="4346" spans="18:18" x14ac:dyDescent="0.25">
      <c r="R4346" s="26">
        <f t="shared" si="55"/>
        <v>0</v>
      </c>
    </row>
    <row r="4347" spans="18:18" x14ac:dyDescent="0.25">
      <c r="R4347" s="26">
        <f t="shared" si="55"/>
        <v>0</v>
      </c>
    </row>
    <row r="4348" spans="18:18" x14ac:dyDescent="0.25">
      <c r="R4348" s="26">
        <f t="shared" si="55"/>
        <v>0</v>
      </c>
    </row>
    <row r="4349" spans="18:18" x14ac:dyDescent="0.25">
      <c r="R4349" s="26">
        <f t="shared" si="55"/>
        <v>0</v>
      </c>
    </row>
    <row r="4350" spans="18:18" x14ac:dyDescent="0.25">
      <c r="R4350" s="26">
        <f t="shared" si="55"/>
        <v>0</v>
      </c>
    </row>
    <row r="4351" spans="18:18" x14ac:dyDescent="0.25">
      <c r="R4351" s="26">
        <f t="shared" si="55"/>
        <v>0</v>
      </c>
    </row>
    <row r="4352" spans="18:18" x14ac:dyDescent="0.25">
      <c r="R4352" s="26">
        <f t="shared" si="55"/>
        <v>0</v>
      </c>
    </row>
    <row r="4353" spans="18:18" x14ac:dyDescent="0.25">
      <c r="R4353" s="26">
        <f t="shared" si="55"/>
        <v>0</v>
      </c>
    </row>
    <row r="4354" spans="18:18" x14ac:dyDescent="0.25">
      <c r="R4354" s="26">
        <f t="shared" si="55"/>
        <v>0</v>
      </c>
    </row>
    <row r="4355" spans="18:18" x14ac:dyDescent="0.25">
      <c r="R4355" s="26">
        <f t="shared" si="55"/>
        <v>0</v>
      </c>
    </row>
    <row r="4356" spans="18:18" x14ac:dyDescent="0.25">
      <c r="R4356" s="26">
        <f t="shared" si="55"/>
        <v>0</v>
      </c>
    </row>
    <row r="4357" spans="18:18" x14ac:dyDescent="0.25">
      <c r="R4357" s="26">
        <f t="shared" si="55"/>
        <v>0</v>
      </c>
    </row>
    <row r="4358" spans="18:18" x14ac:dyDescent="0.25">
      <c r="R4358" s="26">
        <f t="shared" si="55"/>
        <v>0</v>
      </c>
    </row>
    <row r="4359" spans="18:18" x14ac:dyDescent="0.25">
      <c r="R4359" s="26">
        <f t="shared" si="55"/>
        <v>0</v>
      </c>
    </row>
    <row r="4360" spans="18:18" x14ac:dyDescent="0.25">
      <c r="R4360" s="26">
        <f t="shared" si="55"/>
        <v>0</v>
      </c>
    </row>
    <row r="4361" spans="18:18" x14ac:dyDescent="0.25">
      <c r="R4361" s="26">
        <f t="shared" si="55"/>
        <v>0</v>
      </c>
    </row>
    <row r="4362" spans="18:18" x14ac:dyDescent="0.25">
      <c r="R4362" s="26">
        <f t="shared" si="55"/>
        <v>0</v>
      </c>
    </row>
    <row r="4363" spans="18:18" x14ac:dyDescent="0.25">
      <c r="R4363" s="26">
        <f t="shared" si="55"/>
        <v>0</v>
      </c>
    </row>
    <row r="4364" spans="18:18" x14ac:dyDescent="0.25">
      <c r="R4364" s="26">
        <f t="shared" si="55"/>
        <v>0</v>
      </c>
    </row>
    <row r="4365" spans="18:18" x14ac:dyDescent="0.25">
      <c r="R4365" s="26">
        <f t="shared" si="55"/>
        <v>0</v>
      </c>
    </row>
    <row r="4366" spans="18:18" x14ac:dyDescent="0.25">
      <c r="R4366" s="26">
        <f t="shared" si="55"/>
        <v>0</v>
      </c>
    </row>
    <row r="4367" spans="18:18" x14ac:dyDescent="0.25">
      <c r="R4367" s="26">
        <f t="shared" si="55"/>
        <v>0</v>
      </c>
    </row>
    <row r="4368" spans="18:18" x14ac:dyDescent="0.25">
      <c r="R4368" s="26">
        <f t="shared" si="55"/>
        <v>0</v>
      </c>
    </row>
    <row r="4369" spans="18:18" x14ac:dyDescent="0.25">
      <c r="R4369" s="26">
        <f t="shared" si="55"/>
        <v>0</v>
      </c>
    </row>
    <row r="4370" spans="18:18" x14ac:dyDescent="0.25">
      <c r="R4370" s="26">
        <f t="shared" si="55"/>
        <v>0</v>
      </c>
    </row>
    <row r="4371" spans="18:18" x14ac:dyDescent="0.25">
      <c r="R4371" s="26">
        <f t="shared" si="55"/>
        <v>0</v>
      </c>
    </row>
    <row r="4372" spans="18:18" x14ac:dyDescent="0.25">
      <c r="R4372" s="26">
        <f t="shared" si="55"/>
        <v>0</v>
      </c>
    </row>
    <row r="4373" spans="18:18" x14ac:dyDescent="0.25">
      <c r="R4373" s="26">
        <f t="shared" si="55"/>
        <v>0</v>
      </c>
    </row>
    <row r="4374" spans="18:18" x14ac:dyDescent="0.25">
      <c r="R4374" s="26">
        <f t="shared" si="55"/>
        <v>0</v>
      </c>
    </row>
    <row r="4375" spans="18:18" x14ac:dyDescent="0.25">
      <c r="R4375" s="26">
        <f t="shared" si="55"/>
        <v>0</v>
      </c>
    </row>
    <row r="4376" spans="18:18" x14ac:dyDescent="0.25">
      <c r="R4376" s="26">
        <f t="shared" si="55"/>
        <v>0</v>
      </c>
    </row>
    <row r="4377" spans="18:18" x14ac:dyDescent="0.25">
      <c r="R4377" s="26">
        <f t="shared" si="55"/>
        <v>0</v>
      </c>
    </row>
    <row r="4378" spans="18:18" x14ac:dyDescent="0.25">
      <c r="R4378" s="26">
        <f t="shared" si="55"/>
        <v>0</v>
      </c>
    </row>
    <row r="4379" spans="18:18" x14ac:dyDescent="0.25">
      <c r="R4379" s="26">
        <f t="shared" si="55"/>
        <v>0</v>
      </c>
    </row>
    <row r="4380" spans="18:18" x14ac:dyDescent="0.25">
      <c r="R4380" s="26">
        <f t="shared" si="55"/>
        <v>0</v>
      </c>
    </row>
    <row r="4381" spans="18:18" x14ac:dyDescent="0.25">
      <c r="R4381" s="26">
        <f t="shared" si="55"/>
        <v>0</v>
      </c>
    </row>
    <row r="4382" spans="18:18" x14ac:dyDescent="0.25">
      <c r="R4382" s="26">
        <f t="shared" si="55"/>
        <v>0</v>
      </c>
    </row>
    <row r="4383" spans="18:18" x14ac:dyDescent="0.25">
      <c r="R4383" s="26">
        <f t="shared" ref="R4383:R4432" si="56">(((M4383/(1-$E$5))+N4383+O4383)/(1-$E$9))+P4383+Q4383</f>
        <v>0</v>
      </c>
    </row>
    <row r="4384" spans="18:18" x14ac:dyDescent="0.25">
      <c r="R4384" s="26">
        <f t="shared" si="56"/>
        <v>0</v>
      </c>
    </row>
    <row r="4385" spans="18:18" x14ac:dyDescent="0.25">
      <c r="R4385" s="26">
        <f t="shared" si="56"/>
        <v>0</v>
      </c>
    </row>
    <row r="4386" spans="18:18" x14ac:dyDescent="0.25">
      <c r="R4386" s="26">
        <f t="shared" si="56"/>
        <v>0</v>
      </c>
    </row>
    <row r="4387" spans="18:18" x14ac:dyDescent="0.25">
      <c r="R4387" s="26">
        <f t="shared" si="56"/>
        <v>0</v>
      </c>
    </row>
    <row r="4388" spans="18:18" x14ac:dyDescent="0.25">
      <c r="R4388" s="26">
        <f t="shared" si="56"/>
        <v>0</v>
      </c>
    </row>
    <row r="4389" spans="18:18" x14ac:dyDescent="0.25">
      <c r="R4389" s="26">
        <f t="shared" si="56"/>
        <v>0</v>
      </c>
    </row>
    <row r="4390" spans="18:18" x14ac:dyDescent="0.25">
      <c r="R4390" s="26">
        <f t="shared" si="56"/>
        <v>0</v>
      </c>
    </row>
    <row r="4391" spans="18:18" x14ac:dyDescent="0.25">
      <c r="R4391" s="26">
        <f t="shared" si="56"/>
        <v>0</v>
      </c>
    </row>
    <row r="4392" spans="18:18" x14ac:dyDescent="0.25">
      <c r="R4392" s="26">
        <f t="shared" si="56"/>
        <v>0</v>
      </c>
    </row>
    <row r="4393" spans="18:18" x14ac:dyDescent="0.25">
      <c r="R4393" s="26">
        <f t="shared" si="56"/>
        <v>0</v>
      </c>
    </row>
    <row r="4394" spans="18:18" x14ac:dyDescent="0.25">
      <c r="R4394" s="26">
        <f t="shared" si="56"/>
        <v>0</v>
      </c>
    </row>
    <row r="4395" spans="18:18" x14ac:dyDescent="0.25">
      <c r="R4395" s="26">
        <f t="shared" si="56"/>
        <v>0</v>
      </c>
    </row>
    <row r="4396" spans="18:18" x14ac:dyDescent="0.25">
      <c r="R4396" s="26">
        <f t="shared" si="56"/>
        <v>0</v>
      </c>
    </row>
    <row r="4397" spans="18:18" x14ac:dyDescent="0.25">
      <c r="R4397" s="26">
        <f t="shared" si="56"/>
        <v>0</v>
      </c>
    </row>
    <row r="4398" spans="18:18" x14ac:dyDescent="0.25">
      <c r="R4398" s="26">
        <f t="shared" si="56"/>
        <v>0</v>
      </c>
    </row>
    <row r="4399" spans="18:18" x14ac:dyDescent="0.25">
      <c r="R4399" s="26">
        <f t="shared" si="56"/>
        <v>0</v>
      </c>
    </row>
    <row r="4400" spans="18:18" x14ac:dyDescent="0.25">
      <c r="R4400" s="26">
        <f t="shared" si="56"/>
        <v>0</v>
      </c>
    </row>
    <row r="4401" spans="18:18" x14ac:dyDescent="0.25">
      <c r="R4401" s="26">
        <f t="shared" si="56"/>
        <v>0</v>
      </c>
    </row>
    <row r="4402" spans="18:18" x14ac:dyDescent="0.25">
      <c r="R4402" s="26">
        <f t="shared" si="56"/>
        <v>0</v>
      </c>
    </row>
    <row r="4403" spans="18:18" x14ac:dyDescent="0.25">
      <c r="R4403" s="26">
        <f t="shared" si="56"/>
        <v>0</v>
      </c>
    </row>
    <row r="4404" spans="18:18" x14ac:dyDescent="0.25">
      <c r="R4404" s="26">
        <f t="shared" si="56"/>
        <v>0</v>
      </c>
    </row>
    <row r="4405" spans="18:18" x14ac:dyDescent="0.25">
      <c r="R4405" s="26">
        <f t="shared" si="56"/>
        <v>0</v>
      </c>
    </row>
    <row r="4406" spans="18:18" x14ac:dyDescent="0.25">
      <c r="R4406" s="26">
        <f t="shared" si="56"/>
        <v>0</v>
      </c>
    </row>
    <row r="4407" spans="18:18" x14ac:dyDescent="0.25">
      <c r="R4407" s="26">
        <f t="shared" si="56"/>
        <v>0</v>
      </c>
    </row>
    <row r="4408" spans="18:18" x14ac:dyDescent="0.25">
      <c r="R4408" s="26">
        <f t="shared" si="56"/>
        <v>0</v>
      </c>
    </row>
    <row r="4409" spans="18:18" x14ac:dyDescent="0.25">
      <c r="R4409" s="26">
        <f t="shared" si="56"/>
        <v>0</v>
      </c>
    </row>
    <row r="4410" spans="18:18" x14ac:dyDescent="0.25">
      <c r="R4410" s="26">
        <f t="shared" si="56"/>
        <v>0</v>
      </c>
    </row>
    <row r="4411" spans="18:18" x14ac:dyDescent="0.25">
      <c r="R4411" s="26">
        <f t="shared" si="56"/>
        <v>0</v>
      </c>
    </row>
    <row r="4412" spans="18:18" x14ac:dyDescent="0.25">
      <c r="R4412" s="26">
        <f t="shared" si="56"/>
        <v>0</v>
      </c>
    </row>
    <row r="4413" spans="18:18" x14ac:dyDescent="0.25">
      <c r="R4413" s="26">
        <f t="shared" si="56"/>
        <v>0</v>
      </c>
    </row>
    <row r="4414" spans="18:18" x14ac:dyDescent="0.25">
      <c r="R4414" s="26">
        <f t="shared" si="56"/>
        <v>0</v>
      </c>
    </row>
    <row r="4415" spans="18:18" x14ac:dyDescent="0.25">
      <c r="R4415" s="26">
        <f t="shared" si="56"/>
        <v>0</v>
      </c>
    </row>
    <row r="4416" spans="18:18" x14ac:dyDescent="0.25">
      <c r="R4416" s="26">
        <f t="shared" si="56"/>
        <v>0</v>
      </c>
    </row>
    <row r="4417" spans="18:18" x14ac:dyDescent="0.25">
      <c r="R4417" s="26">
        <f t="shared" si="56"/>
        <v>0</v>
      </c>
    </row>
    <row r="4418" spans="18:18" x14ac:dyDescent="0.25">
      <c r="R4418" s="26">
        <f t="shared" si="56"/>
        <v>0</v>
      </c>
    </row>
    <row r="4419" spans="18:18" x14ac:dyDescent="0.25">
      <c r="R4419" s="26">
        <f t="shared" si="56"/>
        <v>0</v>
      </c>
    </row>
    <row r="4420" spans="18:18" x14ac:dyDescent="0.25">
      <c r="R4420" s="26">
        <f t="shared" si="56"/>
        <v>0</v>
      </c>
    </row>
    <row r="4421" spans="18:18" x14ac:dyDescent="0.25">
      <c r="R4421" s="26">
        <f t="shared" si="56"/>
        <v>0</v>
      </c>
    </row>
    <row r="4422" spans="18:18" x14ac:dyDescent="0.25">
      <c r="R4422" s="26">
        <f t="shared" si="56"/>
        <v>0</v>
      </c>
    </row>
    <row r="4423" spans="18:18" x14ac:dyDescent="0.25">
      <c r="R4423" s="26">
        <f t="shared" si="56"/>
        <v>0</v>
      </c>
    </row>
    <row r="4424" spans="18:18" x14ac:dyDescent="0.25">
      <c r="R4424" s="26">
        <f t="shared" si="56"/>
        <v>0</v>
      </c>
    </row>
    <row r="4425" spans="18:18" x14ac:dyDescent="0.25">
      <c r="R4425" s="26">
        <f t="shared" si="56"/>
        <v>0</v>
      </c>
    </row>
    <row r="4426" spans="18:18" x14ac:dyDescent="0.25">
      <c r="R4426" s="26">
        <f t="shared" si="56"/>
        <v>0</v>
      </c>
    </row>
    <row r="4427" spans="18:18" x14ac:dyDescent="0.25">
      <c r="R4427" s="26">
        <f t="shared" si="56"/>
        <v>0</v>
      </c>
    </row>
    <row r="4428" spans="18:18" x14ac:dyDescent="0.25">
      <c r="R4428" s="26">
        <f t="shared" si="56"/>
        <v>0</v>
      </c>
    </row>
    <row r="4429" spans="18:18" x14ac:dyDescent="0.25">
      <c r="R4429" s="26">
        <f t="shared" si="56"/>
        <v>0</v>
      </c>
    </row>
    <row r="4430" spans="18:18" x14ac:dyDescent="0.25">
      <c r="R4430" s="26">
        <f t="shared" si="56"/>
        <v>0</v>
      </c>
    </row>
    <row r="4431" spans="18:18" x14ac:dyDescent="0.25">
      <c r="R4431" s="26">
        <f t="shared" si="56"/>
        <v>0</v>
      </c>
    </row>
    <row r="4432" spans="18:18" x14ac:dyDescent="0.25">
      <c r="R4432" s="26">
        <f t="shared" si="56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E22" sqref="E22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79</v>
      </c>
      <c r="B1" s="43" t="s">
        <v>113</v>
      </c>
      <c r="C1" s="44">
        <v>37061</v>
      </c>
      <c r="D1" t="s">
        <v>61</v>
      </c>
      <c r="E1" t="s">
        <v>62</v>
      </c>
      <c r="F1" t="s">
        <v>63</v>
      </c>
      <c r="G1" t="s">
        <v>78</v>
      </c>
    </row>
    <row r="2" spans="1:7" x14ac:dyDescent="0.25">
      <c r="A2" s="42" t="s">
        <v>92</v>
      </c>
      <c r="B2" s="42" t="s">
        <v>93</v>
      </c>
      <c r="C2" s="42" t="s">
        <v>94</v>
      </c>
      <c r="D2" s="42" t="s">
        <v>95</v>
      </c>
      <c r="E2" s="42" t="s">
        <v>96</v>
      </c>
      <c r="F2" s="42" t="s">
        <v>97</v>
      </c>
      <c r="G2" s="42" t="s">
        <v>95</v>
      </c>
    </row>
    <row r="3" spans="1:7" x14ac:dyDescent="0.25">
      <c r="A3">
        <v>1</v>
      </c>
      <c r="B3" t="s">
        <v>39</v>
      </c>
      <c r="C3" t="s">
        <v>80</v>
      </c>
      <c r="D3" s="34">
        <v>1068</v>
      </c>
      <c r="F3" s="19"/>
    </row>
    <row r="4" spans="1:7" x14ac:dyDescent="0.25">
      <c r="A4">
        <f>A3+1</f>
        <v>2</v>
      </c>
      <c r="B4" t="s">
        <v>44</v>
      </c>
      <c r="C4" t="s">
        <v>80</v>
      </c>
      <c r="D4" s="34">
        <v>1121</v>
      </c>
      <c r="F4" s="19"/>
    </row>
    <row r="5" spans="1:7" x14ac:dyDescent="0.25">
      <c r="A5">
        <f t="shared" ref="A5:A39" si="0">A4+1</f>
        <v>3</v>
      </c>
      <c r="B5" t="s">
        <v>49</v>
      </c>
      <c r="C5" t="s">
        <v>80</v>
      </c>
      <c r="D5" s="36">
        <v>2.5299999999999998</v>
      </c>
      <c r="F5" s="38">
        <f>D5</f>
        <v>2.5299999999999998</v>
      </c>
      <c r="G5" t="s">
        <v>110</v>
      </c>
    </row>
    <row r="6" spans="1:7" x14ac:dyDescent="0.25">
      <c r="A6">
        <f t="shared" si="0"/>
        <v>4</v>
      </c>
      <c r="B6" t="s">
        <v>50</v>
      </c>
      <c r="C6" t="s">
        <v>80</v>
      </c>
      <c r="D6" s="36">
        <v>3.04</v>
      </c>
    </row>
    <row r="7" spans="1:7" x14ac:dyDescent="0.25">
      <c r="A7">
        <f t="shared" si="0"/>
        <v>5</v>
      </c>
      <c r="B7" t="s">
        <v>51</v>
      </c>
      <c r="C7" t="s">
        <v>80</v>
      </c>
      <c r="D7" s="36">
        <v>0.1</v>
      </c>
    </row>
    <row r="8" spans="1:7" x14ac:dyDescent="0.25">
      <c r="A8">
        <f t="shared" si="0"/>
        <v>6</v>
      </c>
      <c r="B8" t="s">
        <v>52</v>
      </c>
      <c r="C8" t="s">
        <v>80</v>
      </c>
      <c r="D8" s="36">
        <v>2.4649999999999999</v>
      </c>
      <c r="F8" s="36">
        <f>F13-F10-F11-F12</f>
        <v>2.2863805978125002</v>
      </c>
      <c r="G8" t="s">
        <v>109</v>
      </c>
    </row>
    <row r="9" spans="1:7" x14ac:dyDescent="0.25">
      <c r="A9">
        <f t="shared" si="0"/>
        <v>7</v>
      </c>
      <c r="B9" t="s">
        <v>59</v>
      </c>
    </row>
    <row r="10" spans="1:7" x14ac:dyDescent="0.25">
      <c r="A10">
        <f t="shared" si="0"/>
        <v>8</v>
      </c>
      <c r="B10" t="s">
        <v>56</v>
      </c>
      <c r="C10" t="s">
        <v>81</v>
      </c>
      <c r="D10" s="36">
        <f>ROUND((D8/(1-'July 2001'!$E$5))-D8,4)</f>
        <v>6.1999999999999998E-3</v>
      </c>
      <c r="F10" s="36">
        <f>(F13-F12-F11)-(F13-F12-F11)*(1-'July 2001'!E5)</f>
        <v>5.7302771874998548E-3</v>
      </c>
      <c r="G10" t="s">
        <v>108</v>
      </c>
    </row>
    <row r="11" spans="1:7" x14ac:dyDescent="0.25">
      <c r="A11">
        <f t="shared" si="0"/>
        <v>9</v>
      </c>
      <c r="B11" t="s">
        <v>53</v>
      </c>
      <c r="C11" t="s">
        <v>81</v>
      </c>
      <c r="D11" s="36">
        <f>'July 2001'!E6</f>
        <v>0.1052</v>
      </c>
      <c r="F11" s="38">
        <f>D11</f>
        <v>0.1052</v>
      </c>
      <c r="G11" t="s">
        <v>107</v>
      </c>
    </row>
    <row r="12" spans="1:7" x14ac:dyDescent="0.25">
      <c r="A12">
        <f t="shared" si="0"/>
        <v>10</v>
      </c>
      <c r="B12" t="s">
        <v>54</v>
      </c>
      <c r="C12" t="s">
        <v>81</v>
      </c>
      <c r="D12" s="37">
        <f>'July 2001'!$E$7</f>
        <v>1.1000000000000001E-3</v>
      </c>
      <c r="F12" s="41">
        <f>D12</f>
        <v>1.1000000000000001E-3</v>
      </c>
      <c r="G12" t="s">
        <v>105</v>
      </c>
    </row>
    <row r="13" spans="1:7" x14ac:dyDescent="0.25">
      <c r="A13">
        <f t="shared" si="0"/>
        <v>11</v>
      </c>
      <c r="B13" t="s">
        <v>58</v>
      </c>
      <c r="D13" s="36">
        <f>D8+D10+D11+D12</f>
        <v>2.5775000000000001</v>
      </c>
      <c r="F13" s="36">
        <f>F16-F15-F14</f>
        <v>2.3984108750000002</v>
      </c>
      <c r="G13" t="s">
        <v>104</v>
      </c>
    </row>
    <row r="14" spans="1:7" x14ac:dyDescent="0.25">
      <c r="A14">
        <f t="shared" si="0"/>
        <v>12</v>
      </c>
      <c r="B14" t="s">
        <v>57</v>
      </c>
      <c r="C14" t="s">
        <v>81</v>
      </c>
      <c r="D14" s="36">
        <f>ROUND((D13/(1-'July 2001'!$E$9))-D13,4)</f>
        <v>0.1215</v>
      </c>
      <c r="F14" s="36">
        <f>((F16-F15)-((F16-F15)*(1-'July 2001'!E9)))</f>
        <v>0.1130141250000003</v>
      </c>
      <c r="G14" t="s">
        <v>103</v>
      </c>
    </row>
    <row r="15" spans="1:7" x14ac:dyDescent="0.25">
      <c r="A15">
        <f t="shared" si="0"/>
        <v>13</v>
      </c>
      <c r="B15" t="s">
        <v>55</v>
      </c>
      <c r="C15" t="s">
        <v>81</v>
      </c>
      <c r="D15" s="37">
        <f>'July 2001'!$E$11</f>
        <v>2.53E-2</v>
      </c>
      <c r="F15" s="41">
        <f>D15</f>
        <v>2.53E-2</v>
      </c>
      <c r="G15" t="s">
        <v>106</v>
      </c>
    </row>
    <row r="16" spans="1:7" x14ac:dyDescent="0.25">
      <c r="A16">
        <f t="shared" si="0"/>
        <v>14</v>
      </c>
      <c r="B16" t="s">
        <v>60</v>
      </c>
      <c r="D16" s="36">
        <f>D13+D14+D15</f>
        <v>2.7243000000000004</v>
      </c>
      <c r="F16" s="36">
        <f>D16+E34</f>
        <v>2.5367250000000006</v>
      </c>
      <c r="G16" t="s">
        <v>102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64</v>
      </c>
      <c r="C19" t="s">
        <v>82</v>
      </c>
      <c r="D19" s="36">
        <f>D6-D7</f>
        <v>2.94</v>
      </c>
      <c r="E19" s="36">
        <f>D5</f>
        <v>2.5299999999999998</v>
      </c>
      <c r="F19" s="36">
        <f>D5</f>
        <v>2.5299999999999998</v>
      </c>
      <c r="G19" s="38">
        <f t="shared" ref="G19:G29" si="1">F19-D19</f>
        <v>-0.41000000000000014</v>
      </c>
    </row>
    <row r="20" spans="1:9" x14ac:dyDescent="0.25">
      <c r="A20">
        <f t="shared" si="0"/>
        <v>18</v>
      </c>
      <c r="B20" t="s">
        <v>59</v>
      </c>
      <c r="C20" t="s">
        <v>83</v>
      </c>
      <c r="D20" s="38">
        <f>D16</f>
        <v>2.7243000000000004</v>
      </c>
      <c r="E20" s="38">
        <f>D16</f>
        <v>2.7243000000000004</v>
      </c>
      <c r="F20" s="38">
        <f>F16</f>
        <v>2.5367250000000006</v>
      </c>
      <c r="G20" s="36">
        <f t="shared" si="1"/>
        <v>-0.18757499999999983</v>
      </c>
    </row>
    <row r="21" spans="1:9" x14ac:dyDescent="0.25">
      <c r="A21">
        <f t="shared" si="0"/>
        <v>19</v>
      </c>
      <c r="B21" t="s">
        <v>43</v>
      </c>
      <c r="C21" t="s">
        <v>84</v>
      </c>
      <c r="D21" s="36">
        <f>D19-D20</f>
        <v>0.21569999999999956</v>
      </c>
      <c r="E21" s="36">
        <f>E19-E20</f>
        <v>-0.19430000000000058</v>
      </c>
      <c r="F21" s="36">
        <f>F19-F20</f>
        <v>-6.7250000000007581E-3</v>
      </c>
      <c r="G21" s="36">
        <f t="shared" si="1"/>
        <v>-0.22242500000000032</v>
      </c>
    </row>
    <row r="22" spans="1:9" x14ac:dyDescent="0.25">
      <c r="A22">
        <f t="shared" si="0"/>
        <v>20</v>
      </c>
      <c r="B22" t="s">
        <v>65</v>
      </c>
      <c r="C22" t="s">
        <v>85</v>
      </c>
      <c r="D22" s="36">
        <f>ROUND(D21*0.085,4)</f>
        <v>1.83E-2</v>
      </c>
      <c r="E22" s="36">
        <f>ROUND(E21*0.085,4)</f>
        <v>-1.6500000000000001E-2</v>
      </c>
      <c r="F22" s="36">
        <f>ROUND(F21*0.085,4)</f>
        <v>-5.9999999999999995E-4</v>
      </c>
      <c r="G22" s="36">
        <f t="shared" si="1"/>
        <v>-1.89E-2</v>
      </c>
    </row>
    <row r="23" spans="1:9" x14ac:dyDescent="0.25">
      <c r="A23">
        <f t="shared" si="0"/>
        <v>21</v>
      </c>
      <c r="B23" t="s">
        <v>68</v>
      </c>
      <c r="C23" t="s">
        <v>86</v>
      </c>
      <c r="D23" s="36">
        <f>D21-D22</f>
        <v>0.19739999999999955</v>
      </c>
      <c r="E23" s="36">
        <f>E21-E22</f>
        <v>-0.17780000000000057</v>
      </c>
      <c r="F23" s="36">
        <f>F21-F22</f>
        <v>-6.1250000000007583E-3</v>
      </c>
      <c r="G23" s="36">
        <f t="shared" si="1"/>
        <v>-0.20352500000000032</v>
      </c>
    </row>
    <row r="24" spans="1:9" x14ac:dyDescent="0.25">
      <c r="A24">
        <f t="shared" si="0"/>
        <v>22</v>
      </c>
      <c r="B24" t="s">
        <v>66</v>
      </c>
      <c r="C24" t="s">
        <v>87</v>
      </c>
      <c r="D24" s="39">
        <f>ROUND(D3*D22,2)</f>
        <v>19.54</v>
      </c>
      <c r="E24" s="39">
        <f>ROUND(D3*E22,2)</f>
        <v>-17.62</v>
      </c>
      <c r="F24" s="39">
        <f>ROUND(D3*F22,2)</f>
        <v>-0.64</v>
      </c>
      <c r="G24" s="40">
        <f t="shared" si="1"/>
        <v>-20.18</v>
      </c>
      <c r="I24" s="40"/>
    </row>
    <row r="25" spans="1:9" x14ac:dyDescent="0.25">
      <c r="A25">
        <f t="shared" si="0"/>
        <v>23</v>
      </c>
      <c r="B25" t="s">
        <v>67</v>
      </c>
      <c r="C25" t="s">
        <v>88</v>
      </c>
      <c r="D25" s="35">
        <f>ROUND(D3*D23,2)</f>
        <v>210.82</v>
      </c>
      <c r="E25" s="35">
        <f>ROUND(D3*E23,2)</f>
        <v>-189.89</v>
      </c>
      <c r="F25" s="35">
        <f>ROUND(D3*F23,2)</f>
        <v>-6.54</v>
      </c>
      <c r="G25" s="40">
        <f t="shared" si="1"/>
        <v>-217.35999999999999</v>
      </c>
    </row>
    <row r="26" spans="1:9" x14ac:dyDescent="0.25">
      <c r="A26">
        <f t="shared" si="0"/>
        <v>24</v>
      </c>
      <c r="B26" t="s">
        <v>71</v>
      </c>
      <c r="C26" t="s">
        <v>89</v>
      </c>
      <c r="D26" s="35">
        <f>D24+D25</f>
        <v>230.35999999999999</v>
      </c>
      <c r="E26" s="35">
        <f>E24+E25</f>
        <v>-207.51</v>
      </c>
      <c r="F26" s="35">
        <f>F24+F25</f>
        <v>-7.18</v>
      </c>
      <c r="G26" s="40">
        <f t="shared" si="1"/>
        <v>-237.54</v>
      </c>
    </row>
    <row r="27" spans="1:9" x14ac:dyDescent="0.25">
      <c r="A27">
        <f t="shared" si="0"/>
        <v>25</v>
      </c>
      <c r="B27" t="s">
        <v>59</v>
      </c>
      <c r="C27" t="s">
        <v>90</v>
      </c>
      <c r="D27" s="39">
        <f>ROUND(D3*D20,2)</f>
        <v>2909.55</v>
      </c>
      <c r="E27" s="39">
        <f>ROUND(D3*E20,2)</f>
        <v>2909.55</v>
      </c>
      <c r="F27" s="39">
        <f>ROUND(D3*F20,2)</f>
        <v>2709.22</v>
      </c>
      <c r="G27" s="40">
        <f t="shared" si="1"/>
        <v>-200.33000000000038</v>
      </c>
    </row>
    <row r="28" spans="1:9" x14ac:dyDescent="0.25">
      <c r="A28">
        <f t="shared" si="0"/>
        <v>26</v>
      </c>
      <c r="B28" t="s">
        <v>69</v>
      </c>
      <c r="C28" t="s">
        <v>91</v>
      </c>
      <c r="D28" s="39">
        <f>D24+D25+D27</f>
        <v>3139.9100000000003</v>
      </c>
      <c r="E28" s="39">
        <f>E24+E25+E27</f>
        <v>2702.04</v>
      </c>
      <c r="F28" s="39">
        <f>F24+F25+F27</f>
        <v>2702.04</v>
      </c>
      <c r="G28" s="40">
        <f t="shared" si="1"/>
        <v>-437.87000000000035</v>
      </c>
    </row>
    <row r="29" spans="1:9" x14ac:dyDescent="0.25">
      <c r="A29">
        <f t="shared" si="0"/>
        <v>27</v>
      </c>
      <c r="B29" t="s">
        <v>70</v>
      </c>
      <c r="C29" t="s">
        <v>81</v>
      </c>
      <c r="D29" s="39">
        <f>ROUND(D3*D19,2)</f>
        <v>3139.92</v>
      </c>
      <c r="E29" s="39">
        <f>ROUND(D3*E19,2)</f>
        <v>2702.04</v>
      </c>
      <c r="F29" s="39">
        <f>ROUND(D3*F19,2)</f>
        <v>2702.04</v>
      </c>
      <c r="G29" s="40">
        <f t="shared" si="1"/>
        <v>-437.88000000000011</v>
      </c>
    </row>
    <row r="30" spans="1:9" x14ac:dyDescent="0.25">
      <c r="A30">
        <f t="shared" si="0"/>
        <v>28</v>
      </c>
      <c r="D30" s="40">
        <f>D28-D29</f>
        <v>-9.9999999997635314E-3</v>
      </c>
      <c r="E30" s="40">
        <f>E28-E29</f>
        <v>0</v>
      </c>
      <c r="F30" s="40">
        <f>F28-F29</f>
        <v>0</v>
      </c>
      <c r="G30" s="40">
        <f>G28-G29</f>
        <v>9.9999999997635314E-3</v>
      </c>
    </row>
    <row r="31" spans="1:9" x14ac:dyDescent="0.25">
      <c r="A31">
        <f t="shared" si="0"/>
        <v>29</v>
      </c>
      <c r="D31" s="40"/>
      <c r="E31" s="40"/>
      <c r="F31" s="40"/>
      <c r="G31" s="40"/>
    </row>
    <row r="32" spans="1:9" x14ac:dyDescent="0.25">
      <c r="A32">
        <f t="shared" si="0"/>
        <v>30</v>
      </c>
      <c r="B32" t="s">
        <v>72</v>
      </c>
      <c r="C32" t="s">
        <v>98</v>
      </c>
      <c r="E32" s="40">
        <f>E26-D26</f>
        <v>-437.87</v>
      </c>
    </row>
    <row r="33" spans="1:7" x14ac:dyDescent="0.25">
      <c r="A33">
        <f t="shared" si="0"/>
        <v>31</v>
      </c>
      <c r="B33" t="s">
        <v>73</v>
      </c>
      <c r="C33" t="s">
        <v>111</v>
      </c>
      <c r="E33" s="35">
        <f>ROUND(E32*0.5,2)</f>
        <v>-218.94</v>
      </c>
    </row>
    <row r="34" spans="1:7" x14ac:dyDescent="0.25">
      <c r="A34">
        <f t="shared" si="0"/>
        <v>32</v>
      </c>
      <c r="B34" t="s">
        <v>74</v>
      </c>
      <c r="C34" t="s">
        <v>112</v>
      </c>
      <c r="E34" s="36">
        <f>(E33/D3)-((E33*0.085)/D3)</f>
        <v>-0.18757499999999999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75</v>
      </c>
    </row>
    <row r="37" spans="1:7" x14ac:dyDescent="0.25">
      <c r="A37">
        <f t="shared" si="0"/>
        <v>35</v>
      </c>
      <c r="B37" t="s">
        <v>76</v>
      </c>
      <c r="C37" t="s">
        <v>99</v>
      </c>
      <c r="E37" s="40">
        <f>D24+E33</f>
        <v>-199.4</v>
      </c>
      <c r="F37" s="16">
        <f>F24+(D3*(F16-D16))</f>
        <v>-200.9700999999998</v>
      </c>
      <c r="G37" s="40">
        <f>E37-F37</f>
        <v>1.5700999999997975</v>
      </c>
    </row>
    <row r="38" spans="1:7" x14ac:dyDescent="0.25">
      <c r="A38">
        <f t="shared" si="0"/>
        <v>36</v>
      </c>
      <c r="B38" t="s">
        <v>77</v>
      </c>
      <c r="C38" t="s">
        <v>100</v>
      </c>
      <c r="E38" s="40">
        <f>D25+E33</f>
        <v>-8.1200000000000045</v>
      </c>
      <c r="F38" s="40">
        <f>F25</f>
        <v>-6.54</v>
      </c>
      <c r="G38" s="40">
        <f>E38-F38</f>
        <v>-1.5800000000000045</v>
      </c>
    </row>
    <row r="39" spans="1:7" x14ac:dyDescent="0.25">
      <c r="A39">
        <f t="shared" si="0"/>
        <v>37</v>
      </c>
      <c r="C39" t="s">
        <v>101</v>
      </c>
      <c r="E39" s="40">
        <f>E37+E38</f>
        <v>-207.52</v>
      </c>
      <c r="F39" s="16">
        <f>F37+F38</f>
        <v>-207.5100999999998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90" t="s">
        <v>24</v>
      </c>
      <c r="O13" s="90"/>
      <c r="P13" s="90"/>
      <c r="Q13" s="90"/>
      <c r="R13" s="90"/>
      <c r="S13" s="90"/>
      <c r="T13" s="90"/>
      <c r="V13" s="91" t="s">
        <v>31</v>
      </c>
      <c r="W13" s="91"/>
      <c r="X13" s="91"/>
      <c r="Y13" s="91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July 2001</vt:lpstr>
      <vt:lpstr>July 17 Supply Price</vt:lpstr>
      <vt:lpstr>Sheet1</vt:lpstr>
      <vt:lpstr>'July 17 Supply Price'!Print_Area</vt:lpstr>
      <vt:lpstr>'July 2001'!Print_Area</vt:lpstr>
      <vt:lpstr>Sheet1!Print_Area</vt:lpstr>
      <vt:lpstr>'July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2001-08-02T13:30:38Z</cp:lastPrinted>
  <dcterms:created xsi:type="dcterms:W3CDTF">2001-06-12T13:34:26Z</dcterms:created>
  <dcterms:modified xsi:type="dcterms:W3CDTF">2023-09-10T15:37:19Z</dcterms:modified>
</cp:coreProperties>
</file>