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668" yWindow="-12" windowWidth="7656" windowHeight="9492"/>
  </bookViews>
  <sheets>
    <sheet name="El Paso Fixed NSP Transactions" sheetId="6" r:id="rId1"/>
    <sheet name="EPNG-spreadsheet" sheetId="5" r:id="rId2"/>
    <sheet name="Gelber" sheetId="7" r:id="rId3"/>
    <sheet name="TWP- spreadsheet" sheetId="4" r:id="rId4"/>
    <sheet name="TWP WIRE" sheetId="2" r:id="rId5"/>
    <sheet name="ENRON WIRE" sheetId="3" r:id="rId6"/>
  </sheets>
  <externalReferences>
    <externalReference r:id="rId7"/>
  </externalReferences>
  <definedNames>
    <definedName name="\N">#REF!</definedName>
    <definedName name="\P">#REF!</definedName>
    <definedName name="\S">#REF!</definedName>
    <definedName name="\Z">#REF!</definedName>
    <definedName name="_">#REF!</definedName>
    <definedName name="CALCULATION">#REF!</definedName>
    <definedName name="ENRONCAPWIRE">'ENRON WIRE'!$A$1:$H$43</definedName>
    <definedName name="_PG1">#REF!</definedName>
    <definedName name="_PG2">#REF!</definedName>
    <definedName name="_PG3">#REF!</definedName>
    <definedName name="_xlnm.Print_Area" localSheetId="0">'El Paso Fixed NSP Transactions'!$A$1:$F$35</definedName>
    <definedName name="_xlnm.Print_Area" localSheetId="5">'ENRON WIRE'!$A$1:$F$47</definedName>
    <definedName name="_xlnm.Print_Area" localSheetId="1">'EPNG-spreadsheet'!$A$1:$E$69</definedName>
    <definedName name="_xlnm.Print_Area" localSheetId="3">'TWP- spreadsheet'!$A$1:$F$23</definedName>
    <definedName name="_xlnm.Print_Area" localSheetId="4">'TWP WIRE'!$A$1:$F$47</definedName>
    <definedName name="Print_Area_MI" localSheetId="5">'ENRON WIRE'!$O$101:$W$140</definedName>
    <definedName name="TWPWIRE">'TWP WIRE'!$A$1:$H$58</definedName>
  </definedNames>
  <calcPr calcId="92512"/>
</workbook>
</file>

<file path=xl/calcChain.xml><?xml version="1.0" encoding="utf-8"?>
<calcChain xmlns="http://schemas.openxmlformats.org/spreadsheetml/2006/main">
  <c r="A4" i="6" l="1"/>
  <c r="B12" i="6"/>
  <c r="E12" i="6"/>
  <c r="C14" i="6"/>
  <c r="E14" i="6"/>
  <c r="C16" i="6"/>
  <c r="E16" i="6"/>
  <c r="C18" i="6"/>
  <c r="E18" i="6"/>
  <c r="C20" i="6"/>
  <c r="E20" i="6"/>
  <c r="C22" i="6"/>
  <c r="D22" i="6"/>
  <c r="E22" i="6"/>
  <c r="B24" i="6"/>
  <c r="E24" i="6"/>
  <c r="C26" i="6"/>
  <c r="E26" i="6"/>
  <c r="C28" i="6"/>
  <c r="E28" i="6"/>
  <c r="C30" i="6"/>
  <c r="E30" i="6"/>
  <c r="C32" i="6"/>
  <c r="E32" i="6"/>
  <c r="C35" i="6"/>
  <c r="E35" i="6"/>
  <c r="B9" i="3"/>
  <c r="E9" i="3"/>
  <c r="F19" i="3"/>
  <c r="F37" i="3"/>
  <c r="B11" i="5"/>
  <c r="B12" i="5"/>
  <c r="B13" i="5"/>
  <c r="C13" i="5"/>
  <c r="B16" i="5"/>
  <c r="B17" i="5"/>
  <c r="B18" i="5"/>
  <c r="B19" i="5"/>
  <c r="B20" i="5"/>
  <c r="B21" i="5"/>
  <c r="B22" i="5"/>
  <c r="C22" i="5"/>
  <c r="B24" i="5"/>
  <c r="B26" i="5"/>
  <c r="C26" i="5"/>
  <c r="B29" i="5"/>
  <c r="B30" i="5"/>
  <c r="B31" i="5"/>
  <c r="B32" i="5"/>
  <c r="C32" i="5"/>
  <c r="B34" i="5"/>
  <c r="C34" i="5"/>
  <c r="B35" i="5"/>
  <c r="C35" i="5"/>
  <c r="B39" i="5"/>
  <c r="B40" i="5"/>
  <c r="B42" i="5"/>
  <c r="B43" i="5"/>
  <c r="C43" i="5"/>
  <c r="B45" i="5"/>
  <c r="C45" i="5"/>
  <c r="B46" i="5"/>
  <c r="C46" i="5"/>
  <c r="D46" i="5"/>
  <c r="E46" i="5"/>
  <c r="B47" i="5"/>
  <c r="C47" i="5"/>
  <c r="D47" i="5"/>
  <c r="E47" i="5"/>
  <c r="B48" i="5"/>
  <c r="C48" i="5"/>
  <c r="D48" i="5"/>
  <c r="E48" i="5"/>
  <c r="E52" i="5"/>
  <c r="E53" i="5"/>
  <c r="C55" i="5"/>
  <c r="E55" i="5"/>
  <c r="C58" i="5"/>
  <c r="E58" i="5"/>
  <c r="C59" i="5"/>
  <c r="E59" i="5"/>
  <c r="C60" i="5"/>
  <c r="E60" i="5"/>
  <c r="C61" i="5"/>
  <c r="E61" i="5"/>
  <c r="E63" i="5"/>
  <c r="E64" i="5"/>
  <c r="E65" i="5"/>
  <c r="E66" i="5"/>
  <c r="E67" i="5"/>
  <c r="E69" i="5"/>
  <c r="B2" i="7"/>
  <c r="F7" i="7"/>
  <c r="F8" i="7"/>
  <c r="F9" i="7"/>
  <c r="F10" i="7"/>
  <c r="F11" i="7"/>
  <c r="D15" i="7"/>
  <c r="E15" i="7"/>
  <c r="F15" i="7"/>
  <c r="D7" i="4"/>
  <c r="D8" i="4"/>
  <c r="E8" i="4"/>
  <c r="F8" i="4"/>
  <c r="D12" i="4"/>
  <c r="F12" i="4"/>
  <c r="F14" i="4"/>
  <c r="F15" i="4"/>
  <c r="F17" i="4"/>
  <c r="B20" i="4"/>
  <c r="B22" i="4"/>
  <c r="B25" i="4"/>
  <c r="B9" i="2"/>
  <c r="E9" i="2"/>
  <c r="F19" i="2"/>
  <c r="F37" i="2"/>
</calcChain>
</file>

<file path=xl/comments1.xml><?xml version="1.0" encoding="utf-8"?>
<comments xmlns="http://schemas.openxmlformats.org/spreadsheetml/2006/main">
  <authors>
    <author>tkuyken</author>
    <author>dsaucie2</author>
    <author>ajones</author>
  </authors>
  <commentList>
    <comment ref="B5" authorId="0" shapeId="0">
      <text>
        <r>
          <rPr>
            <b/>
            <sz val="8"/>
            <color indexed="81"/>
            <rFont val="Tahoma"/>
          </rPr>
          <t>tkuyken:</t>
        </r>
        <r>
          <rPr>
            <sz val="8"/>
            <color indexed="81"/>
            <rFont val="Tahoma"/>
          </rPr>
          <t xml:space="preserve">
El Paso San Juan non- Bondad Inside Ferc index price for November 98
</t>
        </r>
      </text>
    </comment>
    <comment ref="B7" authorId="1" shapeId="0">
      <text>
        <r>
          <rPr>
            <b/>
            <sz val="8"/>
            <color indexed="81"/>
            <rFont val="Tahoma"/>
          </rPr>
          <t>dsaucie2:</t>
        </r>
        <r>
          <rPr>
            <sz val="8"/>
            <color indexed="81"/>
            <rFont val="Tahoma"/>
          </rPr>
          <t xml:space="preserve">
ck shipper imbal stmt from El Paso -- fuel qty/alloc rec qty = fuel charge %
</t>
        </r>
      </text>
    </comment>
    <comment ref="A9" authorId="2" shapeId="0">
      <text>
        <r>
          <rPr>
            <b/>
            <sz val="8"/>
            <color indexed="81"/>
            <rFont val="Tahoma"/>
          </rPr>
          <t>ajones:</t>
        </r>
        <r>
          <rPr>
            <sz val="8"/>
            <color indexed="81"/>
            <rFont val="Tahoma"/>
          </rPr>
          <t xml:space="preserve">
These numbers come from the El Paso Allocation statements that I receive from Patti Sullivan 3-0494. The numbers are under the column: Net Metered Thruput.</t>
        </r>
      </text>
    </comment>
    <comment ref="C38" authorId="0" shapeId="0">
      <text>
        <r>
          <rPr>
            <b/>
            <sz val="8"/>
            <color indexed="81"/>
            <rFont val="Tahoma"/>
          </rPr>
          <t xml:space="preserve">tkuyken:
</t>
        </r>
        <r>
          <rPr>
            <sz val="8"/>
            <color indexed="81"/>
            <rFont val="Tahoma"/>
            <family val="2"/>
          </rPr>
          <t xml:space="preserve">from EPNG shipper imbalance statement K# 9JYZ
</t>
        </r>
      </text>
    </comment>
    <comment ref="C41" authorId="2" shapeId="0">
      <text>
        <r>
          <rPr>
            <b/>
            <sz val="8"/>
            <color indexed="81"/>
            <rFont val="Tahoma"/>
          </rPr>
          <t>ajones:</t>
        </r>
        <r>
          <rPr>
            <sz val="8"/>
            <color indexed="81"/>
            <rFont val="Tahoma"/>
          </rPr>
          <t xml:space="preserve">
Comes from bulletin board.</t>
        </r>
      </text>
    </comment>
  </commentList>
</comments>
</file>

<file path=xl/comments2.xml><?xml version="1.0" encoding="utf-8"?>
<comments xmlns="http://schemas.openxmlformats.org/spreadsheetml/2006/main">
  <authors>
    <author>ajones</author>
    <author>tkuyken</author>
    <author>dsaucie2</author>
  </authors>
  <commentList>
    <comment ref="A1" authorId="0" shapeId="0">
      <text>
        <r>
          <rPr>
            <b/>
            <sz val="8"/>
            <color indexed="81"/>
            <rFont val="Tahoma"/>
          </rPr>
          <t>ajones:</t>
        </r>
        <r>
          <rPr>
            <sz val="8"/>
            <color indexed="81"/>
            <rFont val="Tahoma"/>
          </rPr>
          <t xml:space="preserve">
You will need the TW Contract balancing statement from Patti Sullivan and the Transwestern Transportation invoice from Alton Honore.</t>
        </r>
      </text>
    </comment>
    <comment ref="D5" authorId="1" shapeId="0">
      <text>
        <r>
          <rPr>
            <b/>
            <sz val="8"/>
            <color indexed="81"/>
            <rFont val="Tahoma"/>
          </rPr>
          <t>tkuyken:</t>
        </r>
        <r>
          <rPr>
            <sz val="8"/>
            <color indexed="81"/>
            <rFont val="Tahoma"/>
          </rPr>
          <t xml:space="preserve">
from TW contract balance statement  - ending balance in DTH under deliveries heading
The new report shows Measured and Scheduled. Use the volume under DTH under the heading "Measured".
</t>
        </r>
      </text>
    </comment>
    <comment ref="D6" authorId="1" shapeId="0">
      <text>
        <r>
          <rPr>
            <b/>
            <sz val="8"/>
            <color indexed="81"/>
            <rFont val="Tahoma"/>
          </rPr>
          <t>tkuyken:</t>
        </r>
        <r>
          <rPr>
            <sz val="8"/>
            <color indexed="81"/>
            <rFont val="Tahoma"/>
          </rPr>
          <t xml:space="preserve">
provided by Wayne
</t>
        </r>
      </text>
    </comment>
    <comment ref="D8" authorId="2" shapeId="0">
      <text>
        <r>
          <rPr>
            <b/>
            <sz val="8"/>
            <color indexed="81"/>
            <rFont val="Tahoma"/>
          </rPr>
          <t>dsaucie2
ck fuel rate!</t>
        </r>
      </text>
    </comment>
    <comment ref="D14" authorId="2" shapeId="0">
      <text>
        <r>
          <rPr>
            <b/>
            <sz val="8"/>
            <color indexed="81"/>
            <rFont val="Tahoma"/>
          </rPr>
          <t>dsaucie2:</t>
        </r>
        <r>
          <rPr>
            <sz val="8"/>
            <color indexed="81"/>
            <rFont val="Tahoma"/>
          </rPr>
          <t xml:space="preserve">
same as net usage # above</t>
        </r>
      </text>
    </comment>
    <comment ref="B22" authorId="1" shapeId="0">
      <text>
        <r>
          <rPr>
            <b/>
            <sz val="8"/>
            <color indexed="81"/>
            <rFont val="Tahoma"/>
          </rPr>
          <t>tkuyken:</t>
        </r>
        <r>
          <rPr>
            <sz val="8"/>
            <color indexed="81"/>
            <rFont val="Tahoma"/>
          </rPr>
          <t xml:space="preserve">
gas price multiplied by 0.25% for lateral fuel
</t>
        </r>
      </text>
    </comment>
    <comment ref="B23" authorId="1" shapeId="0">
      <text>
        <r>
          <rPr>
            <b/>
            <sz val="8"/>
            <color indexed="81"/>
            <rFont val="Tahoma"/>
          </rPr>
          <t>tkuyken:</t>
        </r>
        <r>
          <rPr>
            <sz val="8"/>
            <color indexed="81"/>
            <rFont val="Tahoma"/>
          </rPr>
          <t xml:space="preserve">
from TW transportation invoice on K#26519
</t>
        </r>
      </text>
    </comment>
    <comment ref="B24" authorId="1" shapeId="0">
      <text>
        <r>
          <rPr>
            <b/>
            <sz val="8"/>
            <color indexed="81"/>
            <rFont val="Tahoma"/>
          </rPr>
          <t>tkuyken:</t>
        </r>
        <r>
          <rPr>
            <sz val="8"/>
            <color indexed="81"/>
            <rFont val="Tahoma"/>
          </rPr>
          <t xml:space="preserve">
from TW transportation invoice for K#26519
</t>
        </r>
      </text>
    </comment>
  </commentList>
</comments>
</file>

<file path=xl/sharedStrings.xml><?xml version="1.0" encoding="utf-8"?>
<sst xmlns="http://schemas.openxmlformats.org/spreadsheetml/2006/main" count="213" uniqueCount="139">
  <si>
    <t>DELIVER TO:</t>
  </si>
  <si>
    <t>LOCATION:</t>
  </si>
  <si>
    <t>REQUESTED BY:</t>
  </si>
  <si>
    <t>COMPLETED:</t>
  </si>
  <si>
    <t xml:space="preserve">PAYEE:   </t>
  </si>
  <si>
    <t>TRANSWESTERN PIPELINE COMPANY</t>
  </si>
  <si>
    <t>BANK NAME: *</t>
  </si>
  <si>
    <t>NATIONS BANK OF TEXAS, NA</t>
  </si>
  <si>
    <t>DALLAS, TX 75284-0607</t>
  </si>
  <si>
    <t>WIRE TRF COMMENTS:</t>
  </si>
  <si>
    <t>APPROVER'S SIGNATURE:</t>
  </si>
  <si>
    <t>DATE:</t>
  </si>
  <si>
    <t>NOTES:</t>
  </si>
  <si>
    <t>Date:</t>
  </si>
  <si>
    <t>Required:</t>
  </si>
  <si>
    <t>G/L Acct. Distribution:</t>
  </si>
  <si>
    <t>TOTAL DISTRIBUTION:</t>
  </si>
  <si>
    <t>A/P Use Only:</t>
  </si>
  <si>
    <t>A/P WT #</t>
  </si>
  <si>
    <t>Vender #</t>
  </si>
  <si>
    <t>A/P Inv. Number(s) #</t>
  </si>
  <si>
    <t>ENTERED INTO A/P SYSTEM : By:</t>
  </si>
  <si>
    <t xml:space="preserve">*    Not necessary for EFT’s or if repetitive Wire Transfer number is provided </t>
  </si>
  <si>
    <t xml:space="preserve">**  Note: Attach supporting documentation  </t>
  </si>
  <si>
    <t>Transwestern</t>
  </si>
  <si>
    <t xml:space="preserve">Package </t>
  </si>
  <si>
    <t>MMBtu/d</t>
  </si>
  <si>
    <t># of Days</t>
  </si>
  <si>
    <t>MMBtu</t>
  </si>
  <si>
    <t>$/MMBtu</t>
  </si>
  <si>
    <t>$</t>
  </si>
  <si>
    <t>Net Usage</t>
  </si>
  <si>
    <t>Demand</t>
  </si>
  <si>
    <t>Commodity</t>
  </si>
  <si>
    <t>Subtotal</t>
  </si>
  <si>
    <t>Thoreau - Flagstaff</t>
  </si>
  <si>
    <t>Price Calculation</t>
  </si>
  <si>
    <t>San Juan Index</t>
  </si>
  <si>
    <t>Less Discount</t>
  </si>
  <si>
    <t>San Juan - Thoreau Fuel</t>
  </si>
  <si>
    <t>San Juan - Thoreau Demand</t>
  </si>
  <si>
    <t>San Juan - Thoreau Comm</t>
  </si>
  <si>
    <t>Net Price</t>
  </si>
  <si>
    <t>San Juan Index =</t>
  </si>
  <si>
    <t>ERMS</t>
  </si>
  <si>
    <t>Comments</t>
  </si>
  <si>
    <t>Subtotal NSPs</t>
  </si>
  <si>
    <t>Total Transport Cost</t>
  </si>
  <si>
    <t>Grand Total Due ECT</t>
  </si>
  <si>
    <t>Interstate Transport - EPNG Invoice</t>
  </si>
  <si>
    <t>Metered Thruput</t>
  </si>
  <si>
    <t xml:space="preserve">                              CITIZENS UTILITIES</t>
  </si>
  <si>
    <t xml:space="preserve">                                A/P Wire Transfer Request &amp; EFT Entry Form </t>
  </si>
  <si>
    <t xml:space="preserve">   </t>
  </si>
  <si>
    <t>W.L. Weidenbacher</t>
  </si>
  <si>
    <t xml:space="preserve">PAYMENT DUE DATE: </t>
  </si>
  <si>
    <t>ABA NUMBER:</t>
  </si>
  <si>
    <t>BANK ACCOUNT NUMBER:</t>
  </si>
  <si>
    <t>INVOICE NUMBER(s):</t>
  </si>
  <si>
    <t>TOTAL WIRE:</t>
  </si>
  <si>
    <t>APPROVER'S NAME (Print):</t>
  </si>
  <si>
    <t xml:space="preserve">WT EXECUTED  BY:  </t>
  </si>
  <si>
    <t xml:space="preserve">EFT EXECUTED  BY:  </t>
  </si>
  <si>
    <t>2002-0000-535201-2000641</t>
  </si>
  <si>
    <t>ENRON CAPITAL &amp; TRADE RESOURCES</t>
  </si>
  <si>
    <t>2002-535201-2000641</t>
  </si>
  <si>
    <t xml:space="preserve">Rayna Atzenhoffer </t>
  </si>
  <si>
    <t>ACCOUNTS PAYABLE</t>
  </si>
  <si>
    <t>ENERGY SUPPLY</t>
  </si>
  <si>
    <t>Number of Days/Month</t>
  </si>
  <si>
    <t>Subtotal Other Citygate Supplies</t>
  </si>
  <si>
    <t>9JZ2</t>
  </si>
  <si>
    <t>9JYZ</t>
  </si>
  <si>
    <t xml:space="preserve">  Northern System</t>
  </si>
  <si>
    <t xml:space="preserve">  Southern System</t>
  </si>
  <si>
    <t xml:space="preserve">    D220 - 216798</t>
  </si>
  <si>
    <t xml:space="preserve">    D221 - 216799</t>
  </si>
  <si>
    <t xml:space="preserve">    D223 - 103663 (Nogales 3)</t>
  </si>
  <si>
    <t xml:space="preserve">  Subtotal Southern System</t>
  </si>
  <si>
    <t xml:space="preserve">    D214 - 169</t>
  </si>
  <si>
    <t xml:space="preserve">    D215 - 216794</t>
  </si>
  <si>
    <t xml:space="preserve">    D216 - 216797</t>
  </si>
  <si>
    <t xml:space="preserve">    D217 - 1060</t>
  </si>
  <si>
    <t xml:space="preserve">    D219 - 216796</t>
  </si>
  <si>
    <t xml:space="preserve">  Subtotal Northern System</t>
  </si>
  <si>
    <t>Subtotal Demand Charges</t>
  </si>
  <si>
    <t>Total Metered Throughput</t>
  </si>
  <si>
    <t>Transportation to Citizens' Citygate</t>
  </si>
  <si>
    <t>Subtotal Commodity Charges</t>
  </si>
  <si>
    <t>Total Southern System</t>
  </si>
  <si>
    <t>Total Northern System</t>
  </si>
  <si>
    <t>ECT System Supply Volume</t>
  </si>
  <si>
    <t xml:space="preserve">Citizens Invoice: </t>
  </si>
  <si>
    <t>El Paso Pipeline</t>
  </si>
  <si>
    <t>ECT Gas Supply With NSP Volumes</t>
  </si>
  <si>
    <t>Nogales Transport</t>
  </si>
  <si>
    <t xml:space="preserve">  Nogales Transport</t>
  </si>
  <si>
    <t>Purchases From Others in Basin</t>
  </si>
  <si>
    <t>Accounting Month</t>
  </si>
  <si>
    <t>Mercado Deliveries</t>
  </si>
  <si>
    <t xml:space="preserve">Interstate Transportation Expense </t>
  </si>
  <si>
    <t>Grand Total Owed</t>
  </si>
  <si>
    <t>Metered Throughput</t>
  </si>
  <si>
    <t>Commodity Charges</t>
  </si>
  <si>
    <t>M-9908-16943</t>
  </si>
  <si>
    <t xml:space="preserve">    D218  216795</t>
  </si>
  <si>
    <t>Discount =</t>
  </si>
  <si>
    <t>EPNG Fuel %</t>
  </si>
  <si>
    <t>ENRON / NSP (EPNG)</t>
  </si>
  <si>
    <t xml:space="preserve">  Transport Reimbursement</t>
  </si>
  <si>
    <t>Total Transport Reimbursement Credit</t>
  </si>
  <si>
    <t xml:space="preserve">   9JU9</t>
  </si>
  <si>
    <t>Reservation (#of days/month * 25000)</t>
  </si>
  <si>
    <t>9KNE</t>
  </si>
  <si>
    <t>9KQJ</t>
  </si>
  <si>
    <t>Usage + Fuel (4.5%)</t>
  </si>
  <si>
    <t>Estimate</t>
  </si>
  <si>
    <t>Gelber Fixed</t>
  </si>
  <si>
    <t>Contracts at Fixed Qty / Price</t>
  </si>
  <si>
    <t xml:space="preserve"> Trans #</t>
  </si>
  <si>
    <t>Date</t>
  </si>
  <si>
    <t>Dth / day</t>
  </si>
  <si>
    <t>Dth / mo</t>
  </si>
  <si>
    <t xml:space="preserve">$ / Dth   </t>
  </si>
  <si>
    <t xml:space="preserve">   Total $</t>
  </si>
  <si>
    <t>Totals:</t>
  </si>
  <si>
    <t>QS5478.B</t>
  </si>
  <si>
    <t>Actual</t>
  </si>
  <si>
    <t>Net Usage Plus Fuel (3.6%)</t>
  </si>
  <si>
    <t>9LZL</t>
  </si>
  <si>
    <t>FL4G</t>
  </si>
  <si>
    <t>NX1</t>
  </si>
  <si>
    <t>discount</t>
  </si>
  <si>
    <t>ends 7/31/02</t>
  </si>
  <si>
    <t>Package 29</t>
  </si>
  <si>
    <t>Package 30</t>
  </si>
  <si>
    <t>ends 4/30/02</t>
  </si>
  <si>
    <t>Package 32</t>
  </si>
  <si>
    <t>Package 37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</si>
</sst>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8" formatCode="mm/dd/yy_)"/>
    <numFmt numFmtId="170" formatCode="_(* #,##0_);_(* \(#,##0\);_(* &quot;-&quot;??_);_(@_)"/>
    <numFmt numFmtId="172" formatCode="0.0000"/>
    <numFmt numFmtId="181" formatCode="#,##0.0000"/>
    <numFmt numFmtId="185" formatCode="_(&quot;$&quot;* #,##0.00000_);_(&quot;$&quot;* \(#,##0.00000\);_(&quot;$&quot;* &quot;-&quot;??_);_(@_)"/>
    <numFmt numFmtId="186" formatCode="_(* #,##0.0_);_(* \(#,##0.0\);_(* &quot;-&quot;??_);_(@_)"/>
    <numFmt numFmtId="188" formatCode="_(&quot;$&quot;* #,##0.0000_);_(&quot;$&quot;* \(#,##0.0000\);_(&quot;$&quot;* &quot;-&quot;??_);_(@_)"/>
    <numFmt numFmtId="190" formatCode="_(&quot;$&quot;* #,##0.0000000000_);_(&quot;$&quot;* \(#,##0.0000000000\);_(&quot;$&quot;* &quot;-&quot;??_);_(@_)"/>
    <numFmt numFmtId="191" formatCode="_(&quot;$&quot;* #,##0.00000000000_);_(&quot;$&quot;* \(#,##0.00000000000\);_(&quot;$&quot;* &quot;-&quot;??_);_(@_)"/>
    <numFmt numFmtId="193" formatCode="dd\-mmm\-yy"/>
    <numFmt numFmtId="194" formatCode="_(* #,##0.0000_);_(* \(#,##0.0000\);_(* &quot;-&quot;??_);_(@_)"/>
    <numFmt numFmtId="195" formatCode="_(\A\v\g&quot;$&quot;* #,##0.0000_);_(\A\v\g&quot;$&quot;* \(#,##0.0000\);_(&quot;$&quot;* &quot;-&quot;??_);_(@_)"/>
  </numFmts>
  <fonts count="27" x14ac:knownFonts="1">
    <font>
      <sz val="12"/>
      <name val="Arial"/>
    </font>
    <font>
      <sz val="10"/>
      <name val="Arial"/>
    </font>
    <font>
      <b/>
      <sz val="12"/>
      <color indexed="12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b/>
      <u val="double"/>
      <sz val="12"/>
      <name val="Arial"/>
      <family val="2"/>
    </font>
    <font>
      <sz val="12"/>
      <name val="Arial"/>
      <family val="2"/>
    </font>
    <font>
      <b/>
      <sz val="12"/>
      <color indexed="12"/>
      <name val="Arial"/>
    </font>
    <font>
      <b/>
      <sz val="10"/>
      <name val="Arial"/>
      <family val="2"/>
    </font>
    <font>
      <b/>
      <sz val="10"/>
      <color indexed="12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b/>
      <u/>
      <sz val="10"/>
      <name val="Arial"/>
      <family val="2"/>
    </font>
    <font>
      <sz val="10"/>
      <color indexed="12"/>
      <name val="Arial"/>
      <family val="2"/>
    </font>
    <font>
      <u/>
      <sz val="10"/>
      <name val="Arial"/>
      <family val="2"/>
    </font>
    <font>
      <sz val="8"/>
      <color indexed="81"/>
      <name val="Tahoma"/>
      <family val="2"/>
    </font>
    <font>
      <b/>
      <sz val="10"/>
      <color indexed="17"/>
      <name val="Arial"/>
      <family val="2"/>
    </font>
    <font>
      <b/>
      <sz val="24"/>
      <name val="Arial"/>
      <family val="2"/>
    </font>
    <font>
      <b/>
      <u/>
      <sz val="12"/>
      <color indexed="12"/>
      <name val="Arial"/>
      <family val="2"/>
    </font>
    <font>
      <b/>
      <u val="doubleAccounting"/>
      <sz val="10"/>
      <name val="Arial"/>
      <family val="2"/>
    </font>
    <font>
      <sz val="10"/>
      <color indexed="17"/>
      <name val="Arial"/>
      <family val="2"/>
    </font>
    <font>
      <sz val="10"/>
      <color indexed="56"/>
      <name val="Arial"/>
      <family val="2"/>
    </font>
    <font>
      <sz val="10"/>
      <color indexed="14"/>
      <name val="Arial"/>
      <family val="2"/>
    </font>
    <font>
      <b/>
      <sz val="16"/>
      <name val="Arial"/>
      <family val="2"/>
    </font>
    <font>
      <sz val="10"/>
      <color indexed="10"/>
      <name val="Arial"/>
      <family val="2"/>
    </font>
  </fonts>
  <fills count="5">
    <fill>
      <patternFill patternType="none"/>
    </fill>
    <fill>
      <patternFill patternType="gray125"/>
    </fill>
    <fill>
      <patternFill patternType="gray0625">
        <fgColor indexed="8"/>
      </patternFill>
    </fill>
    <fill>
      <patternFill patternType="solid">
        <fgColor indexed="13"/>
        <bgColor indexed="64"/>
      </patternFill>
    </fill>
    <fill>
      <patternFill patternType="solid">
        <fgColor indexed="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indexed="8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57">
    <xf numFmtId="0" fontId="0" fillId="0" borderId="0" xfId="0"/>
    <xf numFmtId="0" fontId="6" fillId="0" borderId="0" xfId="0" applyFont="1"/>
    <xf numFmtId="0" fontId="8" fillId="0" borderId="0" xfId="0" applyFont="1"/>
    <xf numFmtId="0" fontId="10" fillId="0" borderId="0" xfId="0" applyFont="1"/>
    <xf numFmtId="3" fontId="8" fillId="0" borderId="0" xfId="0" applyNumberFormat="1" applyFont="1"/>
    <xf numFmtId="0" fontId="14" fillId="0" borderId="0" xfId="0" applyFont="1"/>
    <xf numFmtId="172" fontId="10" fillId="0" borderId="0" xfId="0" applyNumberFormat="1" applyFont="1"/>
    <xf numFmtId="3" fontId="10" fillId="0" borderId="0" xfId="0" applyNumberFormat="1" applyFont="1"/>
    <xf numFmtId="170" fontId="10" fillId="0" borderId="0" xfId="0" applyNumberFormat="1" applyFont="1"/>
    <xf numFmtId="0" fontId="10" fillId="0" borderId="0" xfId="0" applyFont="1" applyBorder="1"/>
    <xf numFmtId="0" fontId="6" fillId="0" borderId="0" xfId="0" applyFont="1" applyBorder="1" applyProtection="1"/>
    <xf numFmtId="0" fontId="6" fillId="0" borderId="0" xfId="0" applyFont="1" applyBorder="1"/>
    <xf numFmtId="7" fontId="7" fillId="0" borderId="0" xfId="0" applyNumberFormat="1" applyFont="1" applyBorder="1" applyProtection="1">
      <protection locked="0"/>
    </xf>
    <xf numFmtId="0" fontId="3" fillId="0" borderId="0" xfId="0" applyFont="1" applyBorder="1" applyAlignment="1">
      <alignment horizontal="center"/>
    </xf>
    <xf numFmtId="0" fontId="19" fillId="0" borderId="0" xfId="0" applyFont="1" applyBorder="1" applyAlignment="1">
      <alignment horizontal="center"/>
    </xf>
    <xf numFmtId="0" fontId="6" fillId="0" borderId="1" xfId="0" applyFont="1" applyBorder="1"/>
    <xf numFmtId="0" fontId="19" fillId="0" borderId="1" xfId="0" applyFont="1" applyBorder="1" applyAlignment="1">
      <alignment horizontal="center"/>
    </xf>
    <xf numFmtId="0" fontId="3" fillId="0" borderId="0" xfId="0" applyFont="1" applyBorder="1" applyAlignment="1">
      <alignment horizontal="left"/>
    </xf>
    <xf numFmtId="168" fontId="2" fillId="0" borderId="0" xfId="0" applyNumberFormat="1" applyFont="1" applyBorder="1" applyAlignment="1" applyProtection="1">
      <alignment horizontal="left"/>
      <protection locked="0"/>
    </xf>
    <xf numFmtId="0" fontId="3" fillId="0" borderId="0" xfId="0" applyFont="1" applyBorder="1"/>
    <xf numFmtId="168" fontId="7" fillId="0" borderId="0" xfId="0" applyNumberFormat="1" applyFont="1" applyBorder="1" applyAlignment="1" applyProtection="1">
      <alignment horizontal="left"/>
      <protection locked="0"/>
    </xf>
    <xf numFmtId="168" fontId="6" fillId="0" borderId="0" xfId="0" applyNumberFormat="1" applyFont="1" applyBorder="1" applyAlignment="1" applyProtection="1">
      <alignment horizontal="left"/>
    </xf>
    <xf numFmtId="0" fontId="6" fillId="0" borderId="0" xfId="0" applyFont="1" applyBorder="1" applyAlignment="1">
      <alignment horizontal="left"/>
    </xf>
    <xf numFmtId="0" fontId="7" fillId="0" borderId="0" xfId="0" applyFont="1" applyBorder="1" applyAlignment="1" applyProtection="1">
      <alignment horizontal="left"/>
      <protection locked="0"/>
    </xf>
    <xf numFmtId="7" fontId="4" fillId="0" borderId="0" xfId="0" applyNumberFormat="1" applyFont="1" applyBorder="1" applyProtection="1">
      <protection locked="0"/>
    </xf>
    <xf numFmtId="7" fontId="3" fillId="0" borderId="0" xfId="0" applyNumberFormat="1" applyFont="1" applyBorder="1" applyAlignment="1" applyProtection="1">
      <alignment horizontal="left"/>
    </xf>
    <xf numFmtId="0" fontId="3" fillId="2" borderId="0" xfId="0" applyFont="1" applyFill="1" applyBorder="1"/>
    <xf numFmtId="0" fontId="3" fillId="2" borderId="0" xfId="0" quotePrefix="1" applyFont="1" applyFill="1" applyBorder="1" applyAlignment="1">
      <alignment horizontal="left"/>
    </xf>
    <xf numFmtId="0" fontId="3" fillId="0" borderId="1" xfId="0" applyFont="1" applyBorder="1"/>
    <xf numFmtId="0" fontId="3" fillId="0" borderId="0" xfId="0" applyFont="1" applyBorder="1" applyAlignment="1">
      <alignment horizontal="right"/>
    </xf>
    <xf numFmtId="39" fontId="20" fillId="0" borderId="0" xfId="0" applyNumberFormat="1" applyFont="1" applyBorder="1" applyProtection="1">
      <protection locked="0"/>
    </xf>
    <xf numFmtId="7" fontId="5" fillId="0" borderId="0" xfId="0" applyNumberFormat="1" applyFont="1" applyBorder="1" applyProtection="1"/>
    <xf numFmtId="0" fontId="6" fillId="0" borderId="0" xfId="0" applyFont="1" applyBorder="1" applyAlignment="1">
      <alignment horizontal="right"/>
    </xf>
    <xf numFmtId="0" fontId="6" fillId="0" borderId="1" xfId="0" applyFont="1" applyBorder="1" applyAlignment="1">
      <alignment horizontal="left"/>
    </xf>
    <xf numFmtId="0" fontId="6" fillId="0" borderId="0" xfId="0" quotePrefix="1" applyFont="1" applyBorder="1"/>
    <xf numFmtId="44" fontId="7" fillId="0" borderId="0" xfId="0" applyNumberFormat="1" applyFont="1" applyBorder="1" applyProtection="1">
      <protection locked="0"/>
    </xf>
    <xf numFmtId="0" fontId="10" fillId="0" borderId="0" xfId="0" applyFont="1" applyAlignment="1">
      <alignment horizontal="center"/>
    </xf>
    <xf numFmtId="43" fontId="10" fillId="0" borderId="0" xfId="1" applyFont="1" applyAlignment="1">
      <alignment horizontal="center"/>
    </xf>
    <xf numFmtId="0" fontId="8" fillId="0" borderId="0" xfId="0" applyFont="1" applyAlignment="1">
      <alignment horizontal="center"/>
    </xf>
    <xf numFmtId="44" fontId="8" fillId="0" borderId="0" xfId="2" applyFont="1" applyAlignment="1">
      <alignment horizontal="center"/>
    </xf>
    <xf numFmtId="17" fontId="10" fillId="0" borderId="0" xfId="0" applyNumberFormat="1" applyFont="1"/>
    <xf numFmtId="0" fontId="21" fillId="0" borderId="0" xfId="0" applyFont="1"/>
    <xf numFmtId="7" fontId="10" fillId="0" borderId="0" xfId="2" applyNumberFormat="1" applyFont="1"/>
    <xf numFmtId="0" fontId="8" fillId="0" borderId="0" xfId="0" applyFont="1" applyBorder="1"/>
    <xf numFmtId="0" fontId="10" fillId="0" borderId="0" xfId="0" applyFont="1" applyBorder="1" applyAlignment="1">
      <alignment horizontal="left"/>
    </xf>
    <xf numFmtId="4" fontId="10" fillId="0" borderId="0" xfId="2" applyNumberFormat="1" applyFont="1" applyBorder="1"/>
    <xf numFmtId="0" fontId="10" fillId="0" borderId="0" xfId="0" applyFont="1" applyBorder="1" applyAlignment="1">
      <alignment horizontal="center"/>
    </xf>
    <xf numFmtId="17" fontId="9" fillId="0" borderId="0" xfId="0" applyNumberFormat="1" applyFont="1" applyBorder="1" applyAlignment="1">
      <alignment horizontal="left"/>
    </xf>
    <xf numFmtId="0" fontId="9" fillId="0" borderId="0" xfId="0" applyFont="1" applyBorder="1" applyAlignment="1">
      <alignment horizontal="left"/>
    </xf>
    <xf numFmtId="44" fontId="10" fillId="0" borderId="0" xfId="2" applyFont="1" applyBorder="1"/>
    <xf numFmtId="4" fontId="10" fillId="0" borderId="0" xfId="0" applyNumberFormat="1" applyFont="1" applyBorder="1"/>
    <xf numFmtId="0" fontId="16" fillId="0" borderId="0" xfId="0" applyFont="1" applyBorder="1"/>
    <xf numFmtId="0" fontId="14" fillId="0" borderId="0" xfId="0" applyFont="1" applyBorder="1" applyAlignment="1">
      <alignment horizontal="center"/>
    </xf>
    <xf numFmtId="0" fontId="14" fillId="0" borderId="0" xfId="0" applyFont="1" applyBorder="1"/>
    <xf numFmtId="0" fontId="10" fillId="0" borderId="0" xfId="0" applyFont="1" applyBorder="1" applyAlignment="1">
      <alignment horizontal="right"/>
    </xf>
    <xf numFmtId="4" fontId="10" fillId="0" borderId="0" xfId="2" applyNumberFormat="1" applyFont="1" applyBorder="1" applyAlignment="1">
      <alignment horizontal="center"/>
    </xf>
    <xf numFmtId="0" fontId="14" fillId="0" borderId="0" xfId="0" applyFont="1" applyBorder="1" applyAlignment="1">
      <alignment horizontal="right"/>
    </xf>
    <xf numFmtId="4" fontId="14" fillId="0" borderId="0" xfId="2" applyNumberFormat="1" applyFont="1" applyBorder="1" applyAlignment="1">
      <alignment horizontal="center"/>
    </xf>
    <xf numFmtId="3" fontId="10" fillId="0" borderId="0" xfId="0" applyNumberFormat="1" applyFont="1" applyBorder="1" applyAlignment="1">
      <alignment horizontal="right"/>
    </xf>
    <xf numFmtId="172" fontId="10" fillId="0" borderId="0" xfId="0" applyNumberFormat="1" applyFont="1" applyBorder="1" applyAlignment="1">
      <alignment horizontal="right"/>
    </xf>
    <xf numFmtId="3" fontId="8" fillId="0" borderId="0" xfId="0" applyNumberFormat="1" applyFont="1" applyBorder="1" applyAlignment="1">
      <alignment horizontal="right"/>
    </xf>
    <xf numFmtId="3" fontId="10" fillId="0" borderId="0" xfId="0" applyNumberFormat="1" applyFont="1" applyBorder="1" applyAlignment="1"/>
    <xf numFmtId="172" fontId="10" fillId="0" borderId="0" xfId="0" applyNumberFormat="1" applyFont="1" applyBorder="1" applyAlignment="1"/>
    <xf numFmtId="3" fontId="8" fillId="0" borderId="0" xfId="0" applyNumberFormat="1" applyFont="1" applyBorder="1"/>
    <xf numFmtId="3" fontId="10" fillId="0" borderId="0" xfId="0" applyNumberFormat="1" applyFont="1" applyBorder="1"/>
    <xf numFmtId="3" fontId="9" fillId="0" borderId="0" xfId="0" applyNumberFormat="1" applyFont="1" applyBorder="1"/>
    <xf numFmtId="3" fontId="11" fillId="0" borderId="0" xfId="0" applyNumberFormat="1" applyFont="1" applyBorder="1"/>
    <xf numFmtId="181" fontId="8" fillId="0" borderId="0" xfId="0" applyNumberFormat="1" applyFont="1" applyBorder="1"/>
    <xf numFmtId="4" fontId="8" fillId="0" borderId="0" xfId="0" applyNumberFormat="1" applyFont="1" applyBorder="1"/>
    <xf numFmtId="172" fontId="8" fillId="0" borderId="0" xfId="0" applyNumberFormat="1" applyFont="1" applyBorder="1" applyAlignment="1"/>
    <xf numFmtId="4" fontId="8" fillId="0" borderId="0" xfId="2" applyNumberFormat="1" applyFont="1" applyBorder="1" applyAlignment="1"/>
    <xf numFmtId="0" fontId="0" fillId="0" borderId="0" xfId="0" applyBorder="1"/>
    <xf numFmtId="0" fontId="18" fillId="0" borderId="0" xfId="0" applyFont="1" applyBorder="1"/>
    <xf numFmtId="4" fontId="8" fillId="0" borderId="0" xfId="2" applyNumberFormat="1" applyFont="1" applyBorder="1"/>
    <xf numFmtId="0" fontId="3" fillId="3" borderId="0" xfId="0" applyFont="1" applyFill="1" applyBorder="1"/>
    <xf numFmtId="0" fontId="6" fillId="3" borderId="0" xfId="0" applyFont="1" applyFill="1" applyBorder="1"/>
    <xf numFmtId="4" fontId="6" fillId="3" borderId="0" xfId="0" applyNumberFormat="1" applyFont="1" applyFill="1" applyBorder="1"/>
    <xf numFmtId="3" fontId="16" fillId="0" borderId="0" xfId="0" applyNumberFormat="1" applyFont="1" applyBorder="1"/>
    <xf numFmtId="172" fontId="10" fillId="0" borderId="0" xfId="0" applyNumberFormat="1" applyFont="1" applyBorder="1"/>
    <xf numFmtId="3" fontId="15" fillId="0" borderId="0" xfId="0" applyNumberFormat="1" applyFont="1" applyBorder="1"/>
    <xf numFmtId="0" fontId="22" fillId="0" borderId="0" xfId="0" applyFont="1" applyBorder="1"/>
    <xf numFmtId="3" fontId="8" fillId="0" borderId="2" xfId="0" applyNumberFormat="1" applyFont="1" applyBorder="1"/>
    <xf numFmtId="44" fontId="10" fillId="0" borderId="0" xfId="2" applyFont="1"/>
    <xf numFmtId="44" fontId="10" fillId="0" borderId="2" xfId="2" applyFont="1" applyBorder="1"/>
    <xf numFmtId="170" fontId="10" fillId="0" borderId="0" xfId="1" applyNumberFormat="1" applyFont="1"/>
    <xf numFmtId="172" fontId="10" fillId="0" borderId="3" xfId="0" applyNumberFormat="1" applyFont="1" applyBorder="1"/>
    <xf numFmtId="185" fontId="10" fillId="0" borderId="0" xfId="2" applyNumberFormat="1" applyFont="1"/>
    <xf numFmtId="7" fontId="3" fillId="3" borderId="0" xfId="2" applyNumberFormat="1" applyFont="1" applyFill="1" applyBorder="1"/>
    <xf numFmtId="37" fontId="8" fillId="0" borderId="0" xfId="2" applyNumberFormat="1" applyFont="1"/>
    <xf numFmtId="7" fontId="10" fillId="0" borderId="2" xfId="2" applyNumberFormat="1" applyFont="1" applyBorder="1"/>
    <xf numFmtId="3" fontId="10" fillId="0" borderId="2" xfId="0" applyNumberFormat="1" applyFont="1" applyBorder="1" applyAlignment="1">
      <alignment horizontal="right"/>
    </xf>
    <xf numFmtId="3" fontId="10" fillId="0" borderId="2" xfId="0" applyNumberFormat="1" applyFont="1" applyBorder="1" applyAlignment="1"/>
    <xf numFmtId="3" fontId="15" fillId="0" borderId="2" xfId="0" applyNumberFormat="1" applyFont="1" applyBorder="1"/>
    <xf numFmtId="4" fontId="10" fillId="0" borderId="2" xfId="2" applyNumberFormat="1" applyFont="1" applyBorder="1"/>
    <xf numFmtId="0" fontId="8" fillId="0" borderId="2" xfId="0" applyFont="1" applyBorder="1" applyAlignment="1">
      <alignment horizontal="right"/>
    </xf>
    <xf numFmtId="4" fontId="8" fillId="0" borderId="2" xfId="0" applyNumberFormat="1" applyFont="1" applyBorder="1" applyAlignment="1">
      <alignment horizontal="center"/>
    </xf>
    <xf numFmtId="3" fontId="10" fillId="0" borderId="2" xfId="0" applyNumberFormat="1" applyFont="1" applyBorder="1"/>
    <xf numFmtId="3" fontId="8" fillId="0" borderId="0" xfId="0" applyNumberFormat="1" applyFont="1" applyBorder="1" applyAlignment="1"/>
    <xf numFmtId="4" fontId="10" fillId="0" borderId="0" xfId="0" applyNumberFormat="1" applyFont="1" applyBorder="1" applyAlignment="1">
      <alignment horizontal="center"/>
    </xf>
    <xf numFmtId="172" fontId="16" fillId="0" borderId="0" xfId="0" applyNumberFormat="1" applyFont="1"/>
    <xf numFmtId="44" fontId="8" fillId="0" borderId="0" xfId="2" applyFont="1"/>
    <xf numFmtId="44" fontId="4" fillId="0" borderId="0" xfId="0" applyNumberFormat="1" applyFont="1" applyBorder="1" applyProtection="1">
      <protection locked="0"/>
    </xf>
    <xf numFmtId="44" fontId="10" fillId="0" borderId="0" xfId="2" applyFont="1" applyBorder="1" applyAlignment="1">
      <alignment horizontal="center"/>
    </xf>
    <xf numFmtId="44" fontId="8" fillId="0" borderId="0" xfId="2" applyFont="1" applyBorder="1"/>
    <xf numFmtId="3" fontId="14" fillId="0" borderId="0" xfId="0" applyNumberFormat="1" applyFont="1" applyBorder="1" applyAlignment="1">
      <alignment horizontal="center"/>
    </xf>
    <xf numFmtId="7" fontId="10" fillId="0" borderId="0" xfId="1" applyNumberFormat="1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Border="1" applyAlignment="1"/>
    <xf numFmtId="188" fontId="9" fillId="0" borderId="0" xfId="2" applyNumberFormat="1" applyFont="1" applyBorder="1" applyAlignment="1">
      <alignment horizontal="left"/>
    </xf>
    <xf numFmtId="10" fontId="9" fillId="0" borderId="0" xfId="1" applyNumberFormat="1" applyFont="1" applyBorder="1" applyAlignment="1">
      <alignment horizontal="left"/>
    </xf>
    <xf numFmtId="188" fontId="10" fillId="0" borderId="0" xfId="2" applyNumberFormat="1" applyFont="1" applyAlignment="1">
      <alignment horizontal="center"/>
    </xf>
    <xf numFmtId="10" fontId="10" fillId="0" borderId="0" xfId="0" applyNumberFormat="1" applyFont="1" applyAlignment="1">
      <alignment horizontal="center"/>
    </xf>
    <xf numFmtId="4" fontId="10" fillId="0" borderId="0" xfId="0" applyNumberFormat="1" applyFont="1" applyBorder="1" applyAlignment="1"/>
    <xf numFmtId="0" fontId="10" fillId="0" borderId="2" xfId="0" applyFont="1" applyBorder="1"/>
    <xf numFmtId="3" fontId="10" fillId="0" borderId="0" xfId="1" applyNumberFormat="1" applyFont="1"/>
    <xf numFmtId="3" fontId="14" fillId="0" borderId="0" xfId="0" applyNumberFormat="1" applyFont="1" applyBorder="1" applyAlignment="1"/>
    <xf numFmtId="0" fontId="10" fillId="0" borderId="0" xfId="0" quotePrefix="1" applyFont="1" applyBorder="1"/>
    <xf numFmtId="43" fontId="10" fillId="0" borderId="0" xfId="1" applyFont="1" applyBorder="1"/>
    <xf numFmtId="1" fontId="10" fillId="0" borderId="0" xfId="0" applyNumberFormat="1" applyFont="1" applyBorder="1" applyAlignment="1"/>
    <xf numFmtId="1" fontId="10" fillId="0" borderId="0" xfId="0" applyNumberFormat="1" applyFont="1" applyBorder="1"/>
    <xf numFmtId="1" fontId="10" fillId="0" borderId="0" xfId="0" applyNumberFormat="1" applyFont="1" applyBorder="1" applyAlignment="1">
      <alignment horizontal="right"/>
    </xf>
    <xf numFmtId="43" fontId="23" fillId="0" borderId="2" xfId="1" applyFont="1" applyBorder="1"/>
    <xf numFmtId="44" fontId="24" fillId="0" borderId="0" xfId="2" applyFont="1"/>
    <xf numFmtId="43" fontId="24" fillId="0" borderId="0" xfId="1" applyFont="1" applyBorder="1"/>
    <xf numFmtId="190" fontId="22" fillId="0" borderId="0" xfId="1" applyNumberFormat="1" applyFont="1" applyBorder="1"/>
    <xf numFmtId="191" fontId="22" fillId="0" borderId="0" xfId="2" applyNumberFormat="1" applyFont="1" applyBorder="1"/>
    <xf numFmtId="0" fontId="3" fillId="0" borderId="4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25" fillId="0" borderId="5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 applyAlignment="1">
      <alignment horizontal="right"/>
    </xf>
    <xf numFmtId="0" fontId="6" fillId="0" borderId="8" xfId="0" applyFont="1" applyFill="1" applyBorder="1"/>
    <xf numFmtId="193" fontId="6" fillId="0" borderId="9" xfId="0" applyNumberFormat="1" applyFont="1" applyBorder="1" applyAlignment="1">
      <alignment horizontal="center"/>
    </xf>
    <xf numFmtId="186" fontId="6" fillId="0" borderId="9" xfId="1" applyNumberFormat="1" applyFont="1" applyBorder="1"/>
    <xf numFmtId="170" fontId="2" fillId="0" borderId="0" xfId="1" applyNumberFormat="1" applyFont="1" applyBorder="1"/>
    <xf numFmtId="194" fontId="2" fillId="0" borderId="9" xfId="1" applyNumberFormat="1" applyFont="1" applyBorder="1"/>
    <xf numFmtId="44" fontId="6" fillId="0" borderId="10" xfId="0" applyNumberFormat="1" applyFont="1" applyBorder="1"/>
    <xf numFmtId="0" fontId="6" fillId="0" borderId="11" xfId="0" applyFont="1" applyBorder="1"/>
    <xf numFmtId="0" fontId="6" fillId="0" borderId="12" xfId="0" applyFont="1" applyBorder="1"/>
    <xf numFmtId="0" fontId="6" fillId="0" borderId="2" xfId="0" applyFont="1" applyBorder="1"/>
    <xf numFmtId="44" fontId="6" fillId="0" borderId="13" xfId="2" applyFont="1" applyBorder="1"/>
    <xf numFmtId="0" fontId="3" fillId="0" borderId="11" xfId="0" applyFont="1" applyBorder="1" applyAlignment="1">
      <alignment horizontal="right"/>
    </xf>
    <xf numFmtId="186" fontId="6" fillId="0" borderId="7" xfId="1" applyNumberFormat="1" applyFont="1" applyBorder="1"/>
    <xf numFmtId="170" fontId="3" fillId="0" borderId="7" xfId="0" applyNumberFormat="1" applyFont="1" applyBorder="1"/>
    <xf numFmtId="195" fontId="6" fillId="0" borderId="2" xfId="2" applyNumberFormat="1" applyFont="1" applyBorder="1"/>
    <xf numFmtId="44" fontId="3" fillId="0" borderId="7" xfId="0" applyNumberFormat="1" applyFont="1" applyBorder="1"/>
    <xf numFmtId="7" fontId="8" fillId="0" borderId="0" xfId="2" applyNumberFormat="1" applyFont="1"/>
    <xf numFmtId="0" fontId="26" fillId="0" borderId="0" xfId="0" applyFont="1" applyAlignment="1">
      <alignment horizontal="center"/>
    </xf>
    <xf numFmtId="3" fontId="10" fillId="3" borderId="0" xfId="1" applyNumberFormat="1" applyFont="1" applyFill="1"/>
    <xf numFmtId="0" fontId="10" fillId="4" borderId="0" xfId="0" applyFont="1" applyFill="1"/>
    <xf numFmtId="3" fontId="10" fillId="4" borderId="0" xfId="1" applyNumberFormat="1" applyFont="1" applyFill="1"/>
    <xf numFmtId="3" fontId="10" fillId="4" borderId="0" xfId="0" applyNumberFormat="1" applyFont="1" applyFill="1"/>
    <xf numFmtId="172" fontId="10" fillId="4" borderId="0" xfId="0" applyNumberFormat="1" applyFont="1" applyFill="1"/>
    <xf numFmtId="7" fontId="10" fillId="4" borderId="0" xfId="2" applyNumberFormat="1" applyFont="1" applyFill="1"/>
    <xf numFmtId="43" fontId="10" fillId="4" borderId="0" xfId="1" applyFont="1" applyFill="1" applyAlignment="1">
      <alignment horizontal="center"/>
    </xf>
    <xf numFmtId="0" fontId="26" fillId="4" borderId="0" xfId="0" applyFont="1" applyFill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kward/Local%20Settings/Temporary%20Internet%20Files/OLK11E5/2001_02%20Citizens%20actual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l Paso Fixed NSP Transactions"/>
      <sheetName val="EPNG-spreadsheet"/>
      <sheetName val="TWP- spreadsheet"/>
      <sheetName val="TWP WIRE"/>
      <sheetName val="ENRON WIRE"/>
    </sheetNames>
    <sheetDataSet>
      <sheetData sheetId="0"/>
      <sheetData sheetId="1">
        <row r="4">
          <cell r="A4" t="str">
            <v>Number of Days/Month</v>
          </cell>
        </row>
      </sheetData>
      <sheetData sheetId="2"/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H49"/>
  <sheetViews>
    <sheetView tabSelected="1" topLeftCell="A3" workbookViewId="0">
      <selection activeCell="K15" sqref="K15"/>
    </sheetView>
  </sheetViews>
  <sheetFormatPr defaultColWidth="8.90625" defaultRowHeight="13.2" x14ac:dyDescent="0.25"/>
  <cols>
    <col min="1" max="1" width="15.81640625" style="3" customWidth="1"/>
    <col min="2" max="4" width="8.90625" style="3"/>
    <col min="5" max="5" width="11.08984375" style="3" bestFit="1" customWidth="1"/>
    <col min="6" max="6" width="9.08984375" style="3" customWidth="1"/>
    <col min="7" max="16384" width="8.90625" style="3"/>
  </cols>
  <sheetData>
    <row r="1" spans="1:8" x14ac:dyDescent="0.25">
      <c r="A1" s="2" t="s">
        <v>108</v>
      </c>
    </row>
    <row r="2" spans="1:8" x14ac:dyDescent="0.25">
      <c r="A2" s="3" t="s">
        <v>98</v>
      </c>
      <c r="B2" s="40">
        <v>37043</v>
      </c>
    </row>
    <row r="3" spans="1:8" x14ac:dyDescent="0.25">
      <c r="A3" s="3" t="s">
        <v>116</v>
      </c>
      <c r="B3" s="40"/>
      <c r="F3" s="7"/>
    </row>
    <row r="4" spans="1:8" x14ac:dyDescent="0.25">
      <c r="A4" s="40" t="str">
        <f>+'[1]EPNG-spreadsheet'!A4</f>
        <v>Number of Days/Month</v>
      </c>
      <c r="B4" s="36">
        <v>30</v>
      </c>
    </row>
    <row r="5" spans="1:8" x14ac:dyDescent="0.25">
      <c r="A5" s="40" t="s">
        <v>37</v>
      </c>
      <c r="B5" s="36">
        <v>3.14</v>
      </c>
    </row>
    <row r="6" spans="1:8" x14ac:dyDescent="0.25">
      <c r="A6" s="40" t="s">
        <v>106</v>
      </c>
      <c r="B6" s="110">
        <v>-1.2E-2</v>
      </c>
    </row>
    <row r="7" spans="1:8" x14ac:dyDescent="0.25">
      <c r="A7" s="40" t="s">
        <v>107</v>
      </c>
      <c r="B7" s="111">
        <v>3.8800000000000001E-2</v>
      </c>
    </row>
    <row r="8" spans="1:8" x14ac:dyDescent="0.25">
      <c r="A8" s="40"/>
      <c r="B8" s="36"/>
    </row>
    <row r="9" spans="1:8" x14ac:dyDescent="0.25">
      <c r="A9" s="40"/>
      <c r="B9" s="36"/>
    </row>
    <row r="10" spans="1:8" x14ac:dyDescent="0.25">
      <c r="A10" s="5"/>
      <c r="B10" s="38" t="s">
        <v>26</v>
      </c>
      <c r="C10" s="38" t="s">
        <v>28</v>
      </c>
      <c r="D10" s="38" t="s">
        <v>29</v>
      </c>
      <c r="E10" s="39" t="s">
        <v>30</v>
      </c>
      <c r="F10" s="38" t="s">
        <v>44</v>
      </c>
      <c r="G10" s="2" t="s">
        <v>45</v>
      </c>
    </row>
    <row r="11" spans="1:8" x14ac:dyDescent="0.25">
      <c r="B11" s="114"/>
      <c r="C11" s="7"/>
      <c r="D11" s="6"/>
      <c r="E11" s="42"/>
      <c r="F11" s="36"/>
    </row>
    <row r="12" spans="1:8" s="150" customFormat="1" x14ac:dyDescent="0.25">
      <c r="A12" s="150" t="s">
        <v>134</v>
      </c>
      <c r="B12" s="151">
        <f>+C12/B4</f>
        <v>136.66666666666666</v>
      </c>
      <c r="C12" s="152">
        <v>4100</v>
      </c>
      <c r="D12" s="153">
        <v>3.61</v>
      </c>
      <c r="E12" s="154">
        <f>+D12*C12</f>
        <v>14801</v>
      </c>
      <c r="F12" s="156"/>
      <c r="H12" s="150" t="s">
        <v>133</v>
      </c>
    </row>
    <row r="13" spans="1:8" x14ac:dyDescent="0.25">
      <c r="B13" s="114"/>
      <c r="C13" s="7"/>
      <c r="D13" s="6"/>
      <c r="E13" s="42"/>
      <c r="F13" s="148"/>
    </row>
    <row r="14" spans="1:8" x14ac:dyDescent="0.25">
      <c r="A14" s="3" t="s">
        <v>135</v>
      </c>
      <c r="B14" s="149">
        <v>50</v>
      </c>
      <c r="C14" s="7">
        <f>+B14*B4</f>
        <v>1500</v>
      </c>
      <c r="D14" s="6">
        <v>4.5199999999999996</v>
      </c>
      <c r="E14" s="42">
        <f>+D14*C14</f>
        <v>6779.9999999999991</v>
      </c>
      <c r="F14" s="148"/>
      <c r="H14" s="3" t="s">
        <v>136</v>
      </c>
    </row>
    <row r="15" spans="1:8" x14ac:dyDescent="0.25">
      <c r="B15" s="114"/>
      <c r="C15" s="7"/>
      <c r="D15" s="6"/>
      <c r="E15" s="42"/>
      <c r="F15" s="148"/>
    </row>
    <row r="16" spans="1:8" x14ac:dyDescent="0.25">
      <c r="A16" s="3" t="s">
        <v>137</v>
      </c>
      <c r="B16" s="149">
        <v>80</v>
      </c>
      <c r="C16" s="7">
        <f>+B16*B4</f>
        <v>2400</v>
      </c>
      <c r="D16" s="6">
        <v>4.43</v>
      </c>
      <c r="E16" s="42">
        <f>+D16*C16</f>
        <v>10632</v>
      </c>
      <c r="F16" s="148"/>
    </row>
    <row r="17" spans="1:6" x14ac:dyDescent="0.25">
      <c r="B17" s="114"/>
      <c r="C17" s="7"/>
      <c r="D17" s="6"/>
      <c r="E17" s="42"/>
      <c r="F17" s="148"/>
    </row>
    <row r="18" spans="1:6" x14ac:dyDescent="0.25">
      <c r="A18" s="3" t="s">
        <v>138</v>
      </c>
      <c r="B18" s="149">
        <v>110</v>
      </c>
      <c r="C18" s="7">
        <f>+B18*B4</f>
        <v>3300</v>
      </c>
      <c r="D18" s="6">
        <v>4.43</v>
      </c>
      <c r="E18" s="42">
        <f>+D18*C18</f>
        <v>14618.999999999998</v>
      </c>
      <c r="F18" s="148"/>
    </row>
    <row r="19" spans="1:6" x14ac:dyDescent="0.25">
      <c r="B19" s="114"/>
      <c r="C19" s="7"/>
      <c r="D19" s="6"/>
      <c r="E19" s="42"/>
      <c r="F19" s="36"/>
    </row>
    <row r="20" spans="1:6" x14ac:dyDescent="0.25">
      <c r="B20" s="149">
        <v>410</v>
      </c>
      <c r="C20" s="7">
        <f>+B4*B20</f>
        <v>12300</v>
      </c>
      <c r="D20" s="6">
        <v>4.84</v>
      </c>
      <c r="E20" s="42">
        <f>+D20*C20</f>
        <v>59532</v>
      </c>
      <c r="F20" s="37"/>
    </row>
    <row r="21" spans="1:6" x14ac:dyDescent="0.25">
      <c r="B21" s="114"/>
      <c r="C21" s="7"/>
      <c r="D21" s="6"/>
      <c r="E21" s="42"/>
      <c r="F21" s="37"/>
    </row>
    <row r="22" spans="1:6" x14ac:dyDescent="0.25">
      <c r="B22" s="149">
        <v>705</v>
      </c>
      <c r="C22" s="7">
        <f>+B4*B22</f>
        <v>21150</v>
      </c>
      <c r="D22" s="6">
        <f>3.738-0.4</f>
        <v>3.3380000000000001</v>
      </c>
      <c r="E22" s="42">
        <f>+D22*C22</f>
        <v>70598.7</v>
      </c>
      <c r="F22" s="37"/>
    </row>
    <row r="23" spans="1:6" x14ac:dyDescent="0.25">
      <c r="B23" s="114"/>
      <c r="C23" s="7"/>
      <c r="D23" s="6"/>
      <c r="E23" s="42"/>
      <c r="F23" s="37"/>
    </row>
    <row r="24" spans="1:6" s="150" customFormat="1" x14ac:dyDescent="0.25">
      <c r="B24" s="151">
        <f>+C24/B4</f>
        <v>100</v>
      </c>
      <c r="C24" s="152">
        <v>3000</v>
      </c>
      <c r="D24" s="153">
        <v>4.7</v>
      </c>
      <c r="E24" s="154">
        <f>+D24*C24</f>
        <v>14100</v>
      </c>
      <c r="F24" s="155"/>
    </row>
    <row r="25" spans="1:6" x14ac:dyDescent="0.25">
      <c r="B25" s="114"/>
      <c r="C25" s="7"/>
      <c r="D25" s="6"/>
      <c r="E25" s="42"/>
      <c r="F25" s="37"/>
    </row>
    <row r="26" spans="1:6" x14ac:dyDescent="0.25">
      <c r="B26" s="149">
        <v>310</v>
      </c>
      <c r="C26" s="7">
        <f>+B26*B4</f>
        <v>9300</v>
      </c>
      <c r="D26" s="6">
        <v>5.4</v>
      </c>
      <c r="E26" s="42">
        <f>+D26*C26</f>
        <v>50220</v>
      </c>
      <c r="F26" s="37"/>
    </row>
    <row r="27" spans="1:6" x14ac:dyDescent="0.25">
      <c r="B27" s="114"/>
      <c r="C27" s="7"/>
      <c r="D27" s="6"/>
      <c r="E27" s="42"/>
      <c r="F27" s="37"/>
    </row>
    <row r="28" spans="1:6" x14ac:dyDescent="0.25">
      <c r="B28" s="149">
        <v>120</v>
      </c>
      <c r="C28" s="7">
        <f>+B28*$B$4</f>
        <v>3600</v>
      </c>
      <c r="D28" s="6">
        <v>5.4</v>
      </c>
      <c r="E28" s="42">
        <f>+D28*C28</f>
        <v>19440</v>
      </c>
      <c r="F28" s="37"/>
    </row>
    <row r="29" spans="1:6" x14ac:dyDescent="0.25">
      <c r="B29" s="114"/>
      <c r="C29" s="7"/>
      <c r="D29" s="6"/>
      <c r="E29" s="42"/>
      <c r="F29" s="37"/>
    </row>
    <row r="30" spans="1:6" x14ac:dyDescent="0.25">
      <c r="B30" s="149">
        <v>60</v>
      </c>
      <c r="C30" s="7">
        <f>+B30*$B$4</f>
        <v>1800</v>
      </c>
      <c r="D30" s="6">
        <v>4.9649999999999999</v>
      </c>
      <c r="E30" s="42">
        <f>+D30*C30</f>
        <v>8937</v>
      </c>
      <c r="F30" s="37"/>
    </row>
    <row r="31" spans="1:6" x14ac:dyDescent="0.25">
      <c r="B31" s="114"/>
      <c r="C31" s="7"/>
      <c r="D31" s="6"/>
      <c r="E31" s="42"/>
      <c r="F31" s="37"/>
    </row>
    <row r="32" spans="1:6" x14ac:dyDescent="0.25">
      <c r="B32" s="149">
        <v>330</v>
      </c>
      <c r="C32" s="7">
        <f>+B32*$B$4</f>
        <v>9900</v>
      </c>
      <c r="D32" s="6">
        <v>5.1100000000000003</v>
      </c>
      <c r="E32" s="42">
        <f>+D32*C32</f>
        <v>50589</v>
      </c>
      <c r="F32" s="37"/>
    </row>
    <row r="33" spans="1:6" x14ac:dyDescent="0.25">
      <c r="B33" s="114"/>
      <c r="C33" s="7"/>
      <c r="D33" s="6"/>
      <c r="E33" s="42"/>
      <c r="F33" s="37"/>
    </row>
    <row r="34" spans="1:6" x14ac:dyDescent="0.25">
      <c r="C34" s="113"/>
      <c r="E34" s="89"/>
      <c r="F34" s="37"/>
    </row>
    <row r="35" spans="1:6" ht="15" x14ac:dyDescent="0.4">
      <c r="A35" s="2" t="s">
        <v>46</v>
      </c>
      <c r="B35" s="4"/>
      <c r="C35" s="88">
        <f>SUM(C12:C33)</f>
        <v>72350</v>
      </c>
      <c r="D35" s="41"/>
      <c r="E35" s="147">
        <f>SUM(E12:E33)</f>
        <v>320248.7</v>
      </c>
      <c r="F35" s="105"/>
    </row>
    <row r="36" spans="1:6" x14ac:dyDescent="0.25">
      <c r="E36" s="42"/>
      <c r="F36" s="36"/>
    </row>
    <row r="37" spans="1:6" x14ac:dyDescent="0.25">
      <c r="F37" s="36"/>
    </row>
    <row r="38" spans="1:6" x14ac:dyDescent="0.25">
      <c r="F38" s="36"/>
    </row>
    <row r="39" spans="1:6" x14ac:dyDescent="0.25">
      <c r="A39" s="2"/>
      <c r="B39" s="38"/>
      <c r="F39" s="36"/>
    </row>
    <row r="40" spans="1:6" x14ac:dyDescent="0.25">
      <c r="B40" s="7"/>
      <c r="F40" s="36"/>
    </row>
    <row r="41" spans="1:6" x14ac:dyDescent="0.25">
      <c r="B41" s="7"/>
    </row>
    <row r="42" spans="1:6" x14ac:dyDescent="0.25">
      <c r="B42" s="7"/>
    </row>
    <row r="49" spans="1:1" x14ac:dyDescent="0.25">
      <c r="A49" s="9"/>
    </row>
  </sheetData>
  <phoneticPr fontId="0" type="noConversion"/>
  <pageMargins left="0" right="0" top="0" bottom="0" header="0" footer="0"/>
  <pageSetup scale="93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>
    <pageSetUpPr fitToPage="1"/>
  </sheetPr>
  <dimension ref="A1:H107"/>
  <sheetViews>
    <sheetView topLeftCell="A39" workbookViewId="0">
      <selection activeCell="B63" sqref="B63"/>
    </sheetView>
  </sheetViews>
  <sheetFormatPr defaultColWidth="8.90625" defaultRowHeight="13.2" x14ac:dyDescent="0.25"/>
  <cols>
    <col min="1" max="1" width="25.54296875" style="9" customWidth="1"/>
    <col min="2" max="2" width="8.81640625" style="9" customWidth="1"/>
    <col min="3" max="3" width="8.54296875" style="9" customWidth="1"/>
    <col min="4" max="4" width="12.1796875" style="9" bestFit="1" customWidth="1"/>
    <col min="5" max="5" width="14.54296875" style="45" bestFit="1" customWidth="1"/>
    <col min="6" max="6" width="9.1796875" style="46" customWidth="1"/>
    <col min="7" max="7" width="10" style="9" bestFit="1" customWidth="1"/>
    <col min="8" max="16384" width="8.90625" style="9"/>
  </cols>
  <sheetData>
    <row r="1" spans="1:8" x14ac:dyDescent="0.25">
      <c r="A1" s="43" t="s">
        <v>92</v>
      </c>
      <c r="B1" s="44" t="s">
        <v>93</v>
      </c>
    </row>
    <row r="2" spans="1:8" x14ac:dyDescent="0.25">
      <c r="A2" s="9" t="s">
        <v>98</v>
      </c>
      <c r="B2" s="47">
        <v>37012</v>
      </c>
    </row>
    <row r="3" spans="1:8" x14ac:dyDescent="0.25">
      <c r="A3" s="9" t="s">
        <v>127</v>
      </c>
      <c r="B3" s="47"/>
    </row>
    <row r="4" spans="1:8" x14ac:dyDescent="0.25">
      <c r="A4" s="47" t="s">
        <v>69</v>
      </c>
      <c r="B4" s="48">
        <v>31</v>
      </c>
    </row>
    <row r="5" spans="1:8" x14ac:dyDescent="0.25">
      <c r="A5" s="9" t="s">
        <v>43</v>
      </c>
      <c r="B5" s="48">
        <v>3.14</v>
      </c>
      <c r="C5" s="49"/>
      <c r="E5" s="50"/>
      <c r="F5" s="9"/>
      <c r="H5" s="51"/>
    </row>
    <row r="6" spans="1:8" x14ac:dyDescent="0.25">
      <c r="A6" s="9" t="s">
        <v>106</v>
      </c>
      <c r="B6" s="108">
        <v>-1.2E-2</v>
      </c>
      <c r="C6" s="49"/>
      <c r="E6" s="50"/>
      <c r="F6" s="9"/>
      <c r="H6" s="51"/>
    </row>
    <row r="7" spans="1:8" x14ac:dyDescent="0.25">
      <c r="A7" s="9" t="s">
        <v>107</v>
      </c>
      <c r="B7" s="109">
        <v>3.5999999999999997E-2</v>
      </c>
      <c r="C7" s="49"/>
      <c r="E7" s="50"/>
      <c r="F7" s="9"/>
      <c r="H7" s="51"/>
    </row>
    <row r="8" spans="1:8" x14ac:dyDescent="0.25">
      <c r="A8" s="53"/>
      <c r="E8" s="9"/>
    </row>
    <row r="9" spans="1:8" x14ac:dyDescent="0.25">
      <c r="A9" s="43" t="s">
        <v>50</v>
      </c>
      <c r="B9" s="54" t="s">
        <v>26</v>
      </c>
      <c r="C9" s="54" t="s">
        <v>28</v>
      </c>
      <c r="D9" s="54" t="s">
        <v>29</v>
      </c>
      <c r="E9" s="55" t="s">
        <v>30</v>
      </c>
    </row>
    <row r="10" spans="1:8" x14ac:dyDescent="0.25">
      <c r="A10" s="43" t="s">
        <v>74</v>
      </c>
      <c r="B10" s="56"/>
      <c r="C10" s="58"/>
      <c r="D10" s="59"/>
      <c r="E10" s="57"/>
    </row>
    <row r="11" spans="1:8" x14ac:dyDescent="0.25">
      <c r="A11" s="43" t="s">
        <v>75</v>
      </c>
      <c r="B11" s="58">
        <f>C11/$B$4</f>
        <v>505.48387096774195</v>
      </c>
      <c r="C11" s="58">
        <v>15670</v>
      </c>
      <c r="D11" s="118"/>
      <c r="E11" s="57"/>
    </row>
    <row r="12" spans="1:8" x14ac:dyDescent="0.25">
      <c r="A12" s="43" t="s">
        <v>76</v>
      </c>
      <c r="B12" s="90">
        <f>+C12/$B$4</f>
        <v>61.451612903225808</v>
      </c>
      <c r="C12" s="90">
        <v>1905</v>
      </c>
      <c r="D12" s="120"/>
      <c r="E12" s="57"/>
    </row>
    <row r="13" spans="1:8" x14ac:dyDescent="0.25">
      <c r="A13" s="43" t="s">
        <v>78</v>
      </c>
      <c r="B13" s="60">
        <f>+C13/$B$4</f>
        <v>566.93548387096769</v>
      </c>
      <c r="C13" s="60">
        <f>SUM(C11:C12)</f>
        <v>17575</v>
      </c>
      <c r="D13" s="59"/>
      <c r="E13" s="57"/>
    </row>
    <row r="14" spans="1:8" x14ac:dyDescent="0.25">
      <c r="A14" s="43"/>
      <c r="B14" s="52"/>
      <c r="C14" s="61"/>
      <c r="D14" s="62"/>
      <c r="E14" s="57"/>
    </row>
    <row r="15" spans="1:8" x14ac:dyDescent="0.25">
      <c r="A15" s="43" t="s">
        <v>73</v>
      </c>
      <c r="B15" s="52"/>
      <c r="C15" s="61"/>
      <c r="D15" s="62"/>
      <c r="E15" s="57"/>
    </row>
    <row r="16" spans="1:8" x14ac:dyDescent="0.25">
      <c r="A16" s="43" t="s">
        <v>79</v>
      </c>
      <c r="B16" s="58">
        <f t="shared" ref="B16:B22" si="0">+C16/$B$4</f>
        <v>212.16129032258064</v>
      </c>
      <c r="C16" s="58">
        <v>6577</v>
      </c>
      <c r="D16" s="118"/>
      <c r="E16" s="57"/>
    </row>
    <row r="17" spans="1:5" x14ac:dyDescent="0.25">
      <c r="A17" s="43" t="s">
        <v>80</v>
      </c>
      <c r="B17" s="58">
        <f t="shared" si="0"/>
        <v>2428.8064516129034</v>
      </c>
      <c r="C17" s="58">
        <v>75293</v>
      </c>
      <c r="D17" s="118"/>
      <c r="E17" s="57"/>
    </row>
    <row r="18" spans="1:5" x14ac:dyDescent="0.25">
      <c r="A18" s="43" t="s">
        <v>81</v>
      </c>
      <c r="B18" s="58">
        <f t="shared" si="0"/>
        <v>3290.8064516129034</v>
      </c>
      <c r="C18" s="58">
        <v>102015</v>
      </c>
      <c r="D18" s="118"/>
      <c r="E18" s="57"/>
    </row>
    <row r="19" spans="1:5" x14ac:dyDescent="0.25">
      <c r="A19" s="43" t="s">
        <v>82</v>
      </c>
      <c r="B19" s="58">
        <f t="shared" si="0"/>
        <v>1719.0967741935483</v>
      </c>
      <c r="C19" s="58">
        <v>53292</v>
      </c>
      <c r="D19" s="118"/>
      <c r="E19" s="57"/>
    </row>
    <row r="20" spans="1:5" x14ac:dyDescent="0.25">
      <c r="A20" s="43" t="s">
        <v>105</v>
      </c>
      <c r="B20" s="58">
        <f t="shared" si="0"/>
        <v>5161.0967741935483</v>
      </c>
      <c r="C20" s="58">
        <v>159994</v>
      </c>
      <c r="D20" s="118"/>
      <c r="E20" s="57"/>
    </row>
    <row r="21" spans="1:5" x14ac:dyDescent="0.25">
      <c r="A21" s="43" t="s">
        <v>83</v>
      </c>
      <c r="B21" s="90">
        <f t="shared" si="0"/>
        <v>2946.1612903225805</v>
      </c>
      <c r="C21" s="90">
        <v>91331</v>
      </c>
      <c r="D21" s="118"/>
      <c r="E21" s="57"/>
    </row>
    <row r="22" spans="1:5" x14ac:dyDescent="0.25">
      <c r="A22" s="43" t="s">
        <v>84</v>
      </c>
      <c r="B22" s="60">
        <f t="shared" si="0"/>
        <v>15758.129032258064</v>
      </c>
      <c r="C22" s="63">
        <f>SUM(C16:C21)</f>
        <v>488502</v>
      </c>
      <c r="D22" s="119"/>
      <c r="E22" s="57"/>
    </row>
    <row r="23" spans="1:5" x14ac:dyDescent="0.25">
      <c r="A23" s="43"/>
      <c r="C23" s="64"/>
      <c r="E23" s="57"/>
    </row>
    <row r="24" spans="1:5" x14ac:dyDescent="0.25">
      <c r="A24" s="43" t="s">
        <v>77</v>
      </c>
      <c r="B24" s="60">
        <f>+C24/$B$4</f>
        <v>0</v>
      </c>
      <c r="C24" s="97">
        <v>0</v>
      </c>
      <c r="E24" s="57"/>
    </row>
    <row r="25" spans="1:5" x14ac:dyDescent="0.25">
      <c r="A25" s="43"/>
      <c r="C25" s="64"/>
      <c r="D25" s="119"/>
      <c r="E25" s="57"/>
    </row>
    <row r="26" spans="1:5" x14ac:dyDescent="0.25">
      <c r="A26" s="43" t="s">
        <v>86</v>
      </c>
      <c r="B26" s="60">
        <f>+C26/$B$4</f>
        <v>16325.064516129032</v>
      </c>
      <c r="C26" s="97">
        <f>C13+C22+C24</f>
        <v>506077</v>
      </c>
      <c r="E26" s="57"/>
    </row>
    <row r="27" spans="1:5" x14ac:dyDescent="0.25">
      <c r="A27" s="43"/>
      <c r="B27" s="52"/>
      <c r="C27" s="61"/>
      <c r="E27" s="57"/>
    </row>
    <row r="28" spans="1:5" x14ac:dyDescent="0.25">
      <c r="A28" s="43" t="s">
        <v>87</v>
      </c>
      <c r="B28" s="52"/>
      <c r="C28" s="61"/>
      <c r="E28" s="57"/>
    </row>
    <row r="29" spans="1:5" ht="15" x14ac:dyDescent="0.25">
      <c r="A29" s="9" t="s">
        <v>114</v>
      </c>
      <c r="B29" s="58">
        <f>C29/31</f>
        <v>0</v>
      </c>
      <c r="C29" s="79">
        <v>0</v>
      </c>
      <c r="D29"/>
      <c r="E29" s="57"/>
    </row>
    <row r="30" spans="1:5" ht="15" x14ac:dyDescent="0.25">
      <c r="A30" s="9" t="s">
        <v>129</v>
      </c>
      <c r="B30" s="58">
        <f>C30/$B$4</f>
        <v>0</v>
      </c>
      <c r="C30" s="79">
        <v>0</v>
      </c>
      <c r="D30"/>
      <c r="E30" s="57"/>
    </row>
    <row r="31" spans="1:5" ht="15" x14ac:dyDescent="0.25">
      <c r="A31" s="9" t="s">
        <v>130</v>
      </c>
      <c r="B31" s="58">
        <f>C31/31</f>
        <v>0</v>
      </c>
      <c r="C31" s="92">
        <v>0</v>
      </c>
      <c r="D31"/>
      <c r="E31" s="57"/>
    </row>
    <row r="32" spans="1:5" ht="15" x14ac:dyDescent="0.25">
      <c r="A32" s="9" t="s">
        <v>70</v>
      </c>
      <c r="B32" s="60">
        <f>+C32/$B$4</f>
        <v>0</v>
      </c>
      <c r="C32" s="66">
        <f>SUM(C29:C31)</f>
        <v>0</v>
      </c>
      <c r="D32"/>
      <c r="E32" s="57"/>
    </row>
    <row r="33" spans="1:6" ht="15" x14ac:dyDescent="0.25">
      <c r="C33" s="65"/>
      <c r="D33"/>
      <c r="E33" s="57"/>
    </row>
    <row r="34" spans="1:6" x14ac:dyDescent="0.25">
      <c r="A34" s="43" t="s">
        <v>31</v>
      </c>
      <c r="B34" s="58">
        <f>+C34/$B$4</f>
        <v>16325.064516129032</v>
      </c>
      <c r="C34" s="63">
        <f>C26-C32</f>
        <v>506077</v>
      </c>
      <c r="D34" s="52"/>
      <c r="E34" s="57"/>
    </row>
    <row r="35" spans="1:6" x14ac:dyDescent="0.25">
      <c r="A35" s="43" t="s">
        <v>128</v>
      </c>
      <c r="B35" s="58">
        <f>+C35/$B$4</f>
        <v>16934.709677419356</v>
      </c>
      <c r="C35" s="63">
        <f>ROUND(C34/(1-B7),0)</f>
        <v>524976</v>
      </c>
      <c r="D35" s="52"/>
      <c r="E35" s="57"/>
    </row>
    <row r="36" spans="1:6" x14ac:dyDescent="0.25">
      <c r="A36" s="43"/>
      <c r="D36" s="52"/>
      <c r="E36" s="57"/>
    </row>
    <row r="37" spans="1:6" x14ac:dyDescent="0.25">
      <c r="A37" s="43" t="s">
        <v>97</v>
      </c>
      <c r="B37" s="64"/>
      <c r="D37" s="52"/>
      <c r="E37" s="57"/>
    </row>
    <row r="38" spans="1:6" x14ac:dyDescent="0.25">
      <c r="A38" s="43" t="s">
        <v>71</v>
      </c>
      <c r="C38" s="65">
        <v>15055</v>
      </c>
      <c r="D38" s="52"/>
      <c r="E38" s="57"/>
    </row>
    <row r="39" spans="1:6" x14ac:dyDescent="0.25">
      <c r="A39" s="116" t="s">
        <v>113</v>
      </c>
      <c r="B39" s="58">
        <f>+C39/$B$4</f>
        <v>0</v>
      </c>
      <c r="C39" s="79">
        <v>0</v>
      </c>
      <c r="D39" s="107"/>
      <c r="E39" s="57"/>
    </row>
    <row r="40" spans="1:6" x14ac:dyDescent="0.25">
      <c r="A40" s="116" t="s">
        <v>111</v>
      </c>
      <c r="B40" s="58">
        <f>+C40/$B$4</f>
        <v>0</v>
      </c>
      <c r="C40" s="79">
        <v>0</v>
      </c>
      <c r="D40" s="107"/>
      <c r="E40" s="57"/>
    </row>
    <row r="41" spans="1:6" x14ac:dyDescent="0.25">
      <c r="A41" s="43" t="s">
        <v>72</v>
      </c>
      <c r="B41" s="58"/>
      <c r="C41" s="79"/>
      <c r="D41" s="115"/>
      <c r="E41" s="57"/>
    </row>
    <row r="42" spans="1:6" x14ac:dyDescent="0.25">
      <c r="B42" s="90">
        <f>+C42/$B$4</f>
        <v>0</v>
      </c>
      <c r="C42" s="92">
        <v>0</v>
      </c>
      <c r="D42" s="52"/>
      <c r="E42" s="57"/>
    </row>
    <row r="43" spans="1:6" x14ac:dyDescent="0.25">
      <c r="A43" s="43" t="s">
        <v>34</v>
      </c>
      <c r="B43" s="60">
        <f>+C43/$B$4</f>
        <v>485.64516129032256</v>
      </c>
      <c r="C43" s="63">
        <f>SUM(C38:C42)</f>
        <v>15055</v>
      </c>
      <c r="D43" s="104"/>
      <c r="E43" s="57"/>
    </row>
    <row r="45" spans="1:6" x14ac:dyDescent="0.25">
      <c r="A45" s="43" t="s">
        <v>94</v>
      </c>
      <c r="B45" s="60">
        <f>+C45/$B$4</f>
        <v>16449.064516129034</v>
      </c>
      <c r="C45" s="63">
        <f>C35-C43</f>
        <v>509921</v>
      </c>
      <c r="E45" s="9"/>
    </row>
    <row r="46" spans="1:6" x14ac:dyDescent="0.25">
      <c r="A46" s="43" t="s">
        <v>117</v>
      </c>
      <c r="B46" s="60">
        <f>+C46/31</f>
        <v>7741.9354838709678</v>
      </c>
      <c r="C46" s="63">
        <f>+Gelber!D15</f>
        <v>240000</v>
      </c>
      <c r="D46" s="67">
        <f>+Gelber!E15</f>
        <v>5.0685000000000002</v>
      </c>
      <c r="E46" s="68">
        <f>+D46*C46</f>
        <v>1216440</v>
      </c>
    </row>
    <row r="47" spans="1:6" x14ac:dyDescent="0.25">
      <c r="A47" s="43" t="s">
        <v>46</v>
      </c>
      <c r="B47" s="60">
        <f>+C47/$B$4</f>
        <v>2333.8709677419356</v>
      </c>
      <c r="C47" s="81">
        <f>+'El Paso Fixed NSP Transactions'!C35</f>
        <v>72350</v>
      </c>
      <c r="D47" s="67">
        <f>E47/C47</f>
        <v>4.4263814789219076</v>
      </c>
      <c r="E47" s="68">
        <f>+'El Paso Fixed NSP Transactions'!E35</f>
        <v>320248.7</v>
      </c>
      <c r="F47" s="98"/>
    </row>
    <row r="48" spans="1:6" x14ac:dyDescent="0.25">
      <c r="A48" s="43" t="s">
        <v>91</v>
      </c>
      <c r="B48" s="60">
        <f>+B45-B47-B46</f>
        <v>6373.2580645161306</v>
      </c>
      <c r="C48" s="63">
        <f>+C45-C46-C47</f>
        <v>197571</v>
      </c>
      <c r="D48" s="69">
        <f>B5-0.012</f>
        <v>3.1280000000000001</v>
      </c>
      <c r="E48" s="70">
        <f>C48*D48</f>
        <v>618002.08799999999</v>
      </c>
      <c r="F48" s="98"/>
    </row>
    <row r="49" spans="1:6" x14ac:dyDescent="0.25">
      <c r="A49" s="43"/>
      <c r="B49" s="60"/>
      <c r="C49" s="63"/>
      <c r="D49" s="69"/>
      <c r="E49" s="70"/>
      <c r="F49" s="98"/>
    </row>
    <row r="50" spans="1:6" ht="13.5" customHeight="1" x14ac:dyDescent="0.25">
      <c r="A50" s="43" t="s">
        <v>49</v>
      </c>
      <c r="C50" s="94" t="s">
        <v>28</v>
      </c>
      <c r="D50" s="94" t="s">
        <v>29</v>
      </c>
      <c r="E50" s="95" t="s">
        <v>30</v>
      </c>
    </row>
    <row r="51" spans="1:6" ht="15" x14ac:dyDescent="0.25">
      <c r="A51" s="9" t="s">
        <v>32</v>
      </c>
      <c r="C51" s="71"/>
      <c r="D51" s="71"/>
      <c r="E51" s="71"/>
    </row>
    <row r="52" spans="1:6" x14ac:dyDescent="0.25">
      <c r="A52" s="9" t="s">
        <v>74</v>
      </c>
      <c r="C52" s="79">
        <v>3067</v>
      </c>
      <c r="D52" s="124">
        <v>7.7463000186000004</v>
      </c>
      <c r="E52" s="45">
        <f>C52*D52</f>
        <v>23757.902157046203</v>
      </c>
    </row>
    <row r="53" spans="1:6" x14ac:dyDescent="0.25">
      <c r="A53" s="9" t="s">
        <v>73</v>
      </c>
      <c r="C53" s="79">
        <v>34544</v>
      </c>
      <c r="D53" s="124">
        <v>7.7463000186000004</v>
      </c>
      <c r="E53" s="45">
        <f>C53*D53</f>
        <v>267588.18784251844</v>
      </c>
      <c r="F53" s="98"/>
    </row>
    <row r="54" spans="1:6" x14ac:dyDescent="0.25">
      <c r="A54" s="9" t="s">
        <v>109</v>
      </c>
      <c r="C54" s="79"/>
      <c r="D54" s="80"/>
      <c r="E54" s="121">
        <v>-26788.05</v>
      </c>
      <c r="F54" s="112"/>
    </row>
    <row r="55" spans="1:6" x14ac:dyDescent="0.25">
      <c r="A55" s="9" t="s">
        <v>85</v>
      </c>
      <c r="C55" s="79">
        <f>SUM(C52:C53)</f>
        <v>37611</v>
      </c>
      <c r="D55" s="80"/>
      <c r="E55" s="45">
        <f>SUM(E52:E54)</f>
        <v>264558.03999956464</v>
      </c>
      <c r="F55" s="98"/>
    </row>
    <row r="56" spans="1:6" x14ac:dyDescent="0.25">
      <c r="C56" s="79"/>
      <c r="D56" s="80"/>
      <c r="F56" s="102"/>
    </row>
    <row r="57" spans="1:6" x14ac:dyDescent="0.25">
      <c r="A57" s="9" t="s">
        <v>103</v>
      </c>
      <c r="C57" s="79"/>
      <c r="D57" s="80"/>
    </row>
    <row r="58" spans="1:6" x14ac:dyDescent="0.25">
      <c r="A58" s="9" t="s">
        <v>74</v>
      </c>
      <c r="C58" s="79">
        <f>(C34-C24)*(C13/(C13+C22))</f>
        <v>17575</v>
      </c>
      <c r="D58" s="125">
        <v>2.8799999999999999E-2</v>
      </c>
      <c r="E58" s="45">
        <f>C58*D58</f>
        <v>506.15999999999997</v>
      </c>
      <c r="F58" s="98"/>
    </row>
    <row r="59" spans="1:6" x14ac:dyDescent="0.25">
      <c r="A59" s="9" t="s">
        <v>73</v>
      </c>
      <c r="C59" s="79">
        <f>(C34-C24)*(C22/(C13+C22))</f>
        <v>488502</v>
      </c>
      <c r="D59" s="125">
        <v>2.8799999999999999E-2</v>
      </c>
      <c r="E59" s="45">
        <f>C59*D59</f>
        <v>14068.857599999999</v>
      </c>
    </row>
    <row r="60" spans="1:6" x14ac:dyDescent="0.25">
      <c r="A60" s="9" t="s">
        <v>96</v>
      </c>
      <c r="C60" s="91">
        <f>C24</f>
        <v>0</v>
      </c>
      <c r="D60" s="125">
        <v>2.8799999999999999E-2</v>
      </c>
      <c r="E60" s="93">
        <f>C60*D60</f>
        <v>0</v>
      </c>
    </row>
    <row r="61" spans="1:6" x14ac:dyDescent="0.25">
      <c r="A61" s="9" t="s">
        <v>88</v>
      </c>
      <c r="C61" s="79">
        <f>SUM(C58:C60)</f>
        <v>506077</v>
      </c>
      <c r="D61" s="80"/>
      <c r="E61" s="45">
        <f>SUM(E58:E60)</f>
        <v>14575.017599999999</v>
      </c>
      <c r="F61" s="98"/>
    </row>
    <row r="62" spans="1:6" x14ac:dyDescent="0.25">
      <c r="C62" s="65"/>
      <c r="D62" s="72"/>
    </row>
    <row r="63" spans="1:6" x14ac:dyDescent="0.25">
      <c r="A63" s="9" t="s">
        <v>89</v>
      </c>
      <c r="B63" s="60"/>
      <c r="C63" s="3"/>
      <c r="D63" s="3"/>
      <c r="E63" s="45">
        <f>E52+E58</f>
        <v>24264.062157046203</v>
      </c>
      <c r="F63" s="98"/>
    </row>
    <row r="64" spans="1:6" x14ac:dyDescent="0.25">
      <c r="A64" s="9" t="s">
        <v>90</v>
      </c>
      <c r="C64" s="3"/>
      <c r="D64" s="3"/>
      <c r="E64" s="45">
        <f>E53+E59</f>
        <v>281657.04544251843</v>
      </c>
      <c r="F64" s="98"/>
    </row>
    <row r="65" spans="1:7" x14ac:dyDescent="0.25">
      <c r="A65" s="9" t="s">
        <v>110</v>
      </c>
      <c r="C65" s="3"/>
      <c r="D65" s="3"/>
      <c r="E65" s="117">
        <f>E54</f>
        <v>-26788.05</v>
      </c>
      <c r="F65" s="98"/>
    </row>
    <row r="66" spans="1:7" x14ac:dyDescent="0.25">
      <c r="A66" s="9" t="s">
        <v>95</v>
      </c>
      <c r="C66" s="3"/>
      <c r="D66" s="3"/>
      <c r="E66" s="93">
        <f>E60</f>
        <v>0</v>
      </c>
      <c r="F66" s="98"/>
    </row>
    <row r="67" spans="1:7" x14ac:dyDescent="0.25">
      <c r="A67" s="43" t="s">
        <v>47</v>
      </c>
      <c r="B67" s="64"/>
      <c r="C67" s="3"/>
      <c r="D67" s="3"/>
      <c r="E67" s="73">
        <f>SUM(E63:E66)</f>
        <v>279133.05759956466</v>
      </c>
      <c r="F67" s="98"/>
    </row>
    <row r="68" spans="1:7" x14ac:dyDescent="0.25">
      <c r="C68" s="50"/>
    </row>
    <row r="69" spans="1:7" ht="15.6" x14ac:dyDescent="0.3">
      <c r="A69" s="74" t="s">
        <v>48</v>
      </c>
      <c r="B69" s="75"/>
      <c r="C69" s="76"/>
      <c r="D69" s="75"/>
      <c r="E69" s="87">
        <f>E46+E47+E67+E48</f>
        <v>2433823.8455995647</v>
      </c>
      <c r="F69" s="98"/>
      <c r="G69" s="123"/>
    </row>
    <row r="70" spans="1:7" x14ac:dyDescent="0.25">
      <c r="E70" s="9"/>
    </row>
    <row r="71" spans="1:7" x14ac:dyDescent="0.25">
      <c r="C71" s="50"/>
      <c r="E71" s="103"/>
    </row>
    <row r="83" ht="11.25" customHeight="1" x14ac:dyDescent="0.25"/>
    <row r="84" ht="11.25" customHeight="1" x14ac:dyDescent="0.25"/>
    <row r="85" ht="11.25" customHeight="1" x14ac:dyDescent="0.25"/>
    <row r="86" ht="11.25" customHeight="1" x14ac:dyDescent="0.25"/>
    <row r="87" ht="11.25" customHeight="1" x14ac:dyDescent="0.25"/>
    <row r="88" ht="11.25" customHeight="1" x14ac:dyDescent="0.25"/>
    <row r="89" ht="11.25" customHeight="1" x14ac:dyDescent="0.25"/>
    <row r="90" ht="13.5" customHeight="1" x14ac:dyDescent="0.25"/>
    <row r="91" ht="13.5" customHeight="1" x14ac:dyDescent="0.25"/>
    <row r="92" ht="13.5" customHeight="1" x14ac:dyDescent="0.25"/>
    <row r="93" ht="13.5" customHeight="1" x14ac:dyDescent="0.25"/>
    <row r="94" ht="13.5" customHeight="1" x14ac:dyDescent="0.25"/>
    <row r="102" spans="2:2" x14ac:dyDescent="0.25">
      <c r="B102" s="64"/>
    </row>
    <row r="103" spans="2:2" x14ac:dyDescent="0.25">
      <c r="B103" s="64"/>
    </row>
    <row r="104" spans="2:2" x14ac:dyDescent="0.25">
      <c r="B104" s="64"/>
    </row>
    <row r="105" spans="2:2" x14ac:dyDescent="0.25">
      <c r="B105" s="64"/>
    </row>
    <row r="106" spans="2:2" x14ac:dyDescent="0.25">
      <c r="B106" s="77"/>
    </row>
    <row r="107" spans="2:2" x14ac:dyDescent="0.25">
      <c r="B107" s="78"/>
    </row>
  </sheetData>
  <phoneticPr fontId="0" type="noConversion"/>
  <printOptions horizontalCentered="1"/>
  <pageMargins left="0.25" right="0.25" top="0.25" bottom="0.25" header="0.25" footer="0.25"/>
  <pageSetup scale="85"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17"/>
  <sheetViews>
    <sheetView workbookViewId="0">
      <selection activeCell="E12" sqref="E12"/>
    </sheetView>
  </sheetViews>
  <sheetFormatPr defaultRowHeight="15" x14ac:dyDescent="0.25"/>
  <cols>
    <col min="1" max="1" width="17.54296875" bestFit="1" customWidth="1"/>
    <col min="2" max="2" width="9.1796875" bestFit="1" customWidth="1"/>
    <col min="3" max="3" width="8.453125" bestFit="1" customWidth="1"/>
    <col min="4" max="4" width="10.81640625" customWidth="1"/>
    <col min="5" max="5" width="13.54296875" bestFit="1" customWidth="1"/>
    <col min="6" max="6" width="13.90625" bestFit="1" customWidth="1"/>
  </cols>
  <sheetData>
    <row r="2" spans="1:6" x14ac:dyDescent="0.25">
      <c r="A2" t="s">
        <v>43</v>
      </c>
      <c r="B2">
        <f>+'EPNG-spreadsheet'!B5</f>
        <v>3.14</v>
      </c>
    </row>
    <row r="3" spans="1:6" x14ac:dyDescent="0.25">
      <c r="A3" t="s">
        <v>131</v>
      </c>
      <c r="B3">
        <v>3.738</v>
      </c>
    </row>
    <row r="4" spans="1:6" x14ac:dyDescent="0.25">
      <c r="A4" t="s">
        <v>132</v>
      </c>
      <c r="B4">
        <v>1.2E-2</v>
      </c>
    </row>
    <row r="5" spans="1:6" ht="21" x14ac:dyDescent="0.4">
      <c r="A5" s="126"/>
      <c r="B5" s="127"/>
      <c r="C5" s="127"/>
      <c r="D5" s="128" t="s">
        <v>118</v>
      </c>
      <c r="E5" s="127"/>
      <c r="F5" s="129"/>
    </row>
    <row r="6" spans="1:6" ht="15.6" x14ac:dyDescent="0.3">
      <c r="A6" s="130" t="s">
        <v>119</v>
      </c>
      <c r="B6" s="130" t="s">
        <v>120</v>
      </c>
      <c r="C6" s="131" t="s">
        <v>121</v>
      </c>
      <c r="D6" s="131" t="s">
        <v>122</v>
      </c>
      <c r="E6" s="131" t="s">
        <v>123</v>
      </c>
      <c r="F6" s="130" t="s">
        <v>124</v>
      </c>
    </row>
    <row r="7" spans="1:6" ht="15.6" x14ac:dyDescent="0.3">
      <c r="A7" s="132" t="s">
        <v>126</v>
      </c>
      <c r="B7" s="133">
        <v>36949</v>
      </c>
      <c r="C7" s="134">
        <v>0</v>
      </c>
      <c r="D7" s="135">
        <v>50000</v>
      </c>
      <c r="E7" s="136">
        <v>5.05</v>
      </c>
      <c r="F7" s="137">
        <f>+E7*D7</f>
        <v>252500</v>
      </c>
    </row>
    <row r="8" spans="1:6" ht="15.6" x14ac:dyDescent="0.3">
      <c r="A8" s="132"/>
      <c r="B8" s="133"/>
      <c r="C8" s="134">
        <v>0</v>
      </c>
      <c r="D8" s="135">
        <v>50000</v>
      </c>
      <c r="E8" s="136">
        <v>5.26</v>
      </c>
      <c r="F8" s="137">
        <f>+E8*D8</f>
        <v>263000</v>
      </c>
    </row>
    <row r="9" spans="1:6" ht="15.6" x14ac:dyDescent="0.3">
      <c r="A9" s="132"/>
      <c r="B9" s="133"/>
      <c r="C9" s="134"/>
      <c r="D9" s="135">
        <v>70000</v>
      </c>
      <c r="E9" s="136">
        <v>5.18</v>
      </c>
      <c r="F9" s="137">
        <f>+E9*D9</f>
        <v>362600</v>
      </c>
    </row>
    <row r="10" spans="1:6" ht="15.6" x14ac:dyDescent="0.3">
      <c r="A10" s="132"/>
      <c r="B10" s="133"/>
      <c r="C10" s="134">
        <v>0</v>
      </c>
      <c r="D10" s="135">
        <v>60000</v>
      </c>
      <c r="E10" s="136">
        <v>4.8520000000000003</v>
      </c>
      <c r="F10" s="137">
        <f>+E10*D10</f>
        <v>291120</v>
      </c>
    </row>
    <row r="11" spans="1:6" ht="15.6" x14ac:dyDescent="0.3">
      <c r="A11" s="132"/>
      <c r="B11" s="133"/>
      <c r="C11" s="134">
        <v>0</v>
      </c>
      <c r="D11" s="135">
        <v>10000</v>
      </c>
      <c r="E11" s="136">
        <v>4.7220000000000004</v>
      </c>
      <c r="F11" s="137">
        <f>+E11*D11</f>
        <v>47220.000000000007</v>
      </c>
    </row>
    <row r="12" spans="1:6" ht="15.6" x14ac:dyDescent="0.3">
      <c r="A12" s="132"/>
      <c r="B12" s="133"/>
      <c r="C12" s="134"/>
      <c r="D12" s="135"/>
      <c r="E12" s="136"/>
      <c r="F12" s="137"/>
    </row>
    <row r="13" spans="1:6" ht="15.6" x14ac:dyDescent="0.3">
      <c r="A13" s="132"/>
      <c r="B13" s="133"/>
      <c r="C13" s="134"/>
      <c r="D13" s="135"/>
      <c r="E13" s="136"/>
      <c r="F13" s="137"/>
    </row>
    <row r="14" spans="1:6" x14ac:dyDescent="0.25">
      <c r="A14" s="138"/>
      <c r="B14" s="133"/>
      <c r="C14" s="139"/>
      <c r="D14" s="140"/>
      <c r="E14" s="139"/>
      <c r="F14" s="141"/>
    </row>
    <row r="15" spans="1:6" ht="15.6" x14ac:dyDescent="0.3">
      <c r="A15" s="142" t="s">
        <v>125</v>
      </c>
      <c r="B15" s="130"/>
      <c r="C15" s="143"/>
      <c r="D15" s="144">
        <f>SUM(D7:D11)</f>
        <v>240000</v>
      </c>
      <c r="E15" s="145">
        <f>+F15/D15</f>
        <v>5.0685000000000002</v>
      </c>
      <c r="F15" s="146">
        <f>SUM(F7:F14)</f>
        <v>1216440</v>
      </c>
    </row>
    <row r="17" spans="5:5" ht="15.6" x14ac:dyDescent="0.3">
      <c r="E17" s="146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>
    <pageSetUpPr fitToPage="1"/>
  </sheetPr>
  <dimension ref="A1:G75"/>
  <sheetViews>
    <sheetView workbookViewId="0">
      <selection activeCell="D22" sqref="D22"/>
    </sheetView>
  </sheetViews>
  <sheetFormatPr defaultColWidth="8.90625" defaultRowHeight="13.2" x14ac:dyDescent="0.25"/>
  <cols>
    <col min="1" max="1" width="24.1796875" style="3" customWidth="1"/>
    <col min="2" max="2" width="8" style="3" customWidth="1"/>
    <col min="3" max="3" width="8.90625" style="3"/>
    <col min="4" max="4" width="9.90625" style="3" customWidth="1"/>
    <col min="5" max="5" width="8.1796875" style="3" customWidth="1"/>
    <col min="6" max="6" width="11.90625" style="82" bestFit="1" customWidth="1"/>
    <col min="7" max="8" width="9.54296875" style="3" customWidth="1"/>
    <col min="9" max="16384" width="8.90625" style="3"/>
  </cols>
  <sheetData>
    <row r="1" spans="1:7" x14ac:dyDescent="0.25">
      <c r="A1" s="2" t="s">
        <v>24</v>
      </c>
      <c r="D1" s="8"/>
    </row>
    <row r="2" spans="1:7" x14ac:dyDescent="0.25">
      <c r="A2" s="3" t="s">
        <v>127</v>
      </c>
    </row>
    <row r="4" spans="1:7" x14ac:dyDescent="0.25">
      <c r="A4" s="2" t="s">
        <v>25</v>
      </c>
      <c r="B4" s="38" t="s">
        <v>26</v>
      </c>
      <c r="C4" s="38" t="s">
        <v>27</v>
      </c>
      <c r="D4" s="38" t="s">
        <v>28</v>
      </c>
      <c r="E4" s="38" t="s">
        <v>29</v>
      </c>
      <c r="F4" s="39" t="s">
        <v>30</v>
      </c>
      <c r="G4" s="38"/>
    </row>
    <row r="5" spans="1:7" x14ac:dyDescent="0.25">
      <c r="A5" s="3" t="s">
        <v>102</v>
      </c>
      <c r="C5" s="106">
        <v>30</v>
      </c>
      <c r="D5" s="7">
        <v>1203</v>
      </c>
      <c r="E5" s="6"/>
    </row>
    <row r="6" spans="1:7" x14ac:dyDescent="0.25">
      <c r="A6" s="3" t="s">
        <v>99</v>
      </c>
      <c r="D6" s="96">
        <v>13775</v>
      </c>
      <c r="E6" s="6"/>
    </row>
    <row r="7" spans="1:7" x14ac:dyDescent="0.25">
      <c r="A7" s="2" t="s">
        <v>31</v>
      </c>
      <c r="D7" s="81">
        <f>D5-D6</f>
        <v>-12572</v>
      </c>
      <c r="E7" s="6"/>
    </row>
    <row r="8" spans="1:7" x14ac:dyDescent="0.25">
      <c r="A8" s="3" t="s">
        <v>115</v>
      </c>
      <c r="D8" s="64">
        <f>ROUND(D7/0.955,0)</f>
        <v>-13164</v>
      </c>
      <c r="E8" s="6">
        <f>ROUND(B25,4)</f>
        <v>3.2421000000000002</v>
      </c>
      <c r="F8" s="82">
        <f>E8*D8</f>
        <v>-42679.004400000005</v>
      </c>
    </row>
    <row r="10" spans="1:7" x14ac:dyDescent="0.25">
      <c r="A10" s="2" t="s">
        <v>100</v>
      </c>
      <c r="B10" s="8"/>
    </row>
    <row r="11" spans="1:7" x14ac:dyDescent="0.25">
      <c r="A11" s="2" t="s">
        <v>112</v>
      </c>
      <c r="D11" s="49"/>
    </row>
    <row r="12" spans="1:7" x14ac:dyDescent="0.25">
      <c r="A12" s="3" t="s">
        <v>35</v>
      </c>
      <c r="D12" s="84">
        <f>+C5*25000</f>
        <v>750000</v>
      </c>
      <c r="E12" s="3">
        <v>0.20960000000000001</v>
      </c>
      <c r="F12" s="49">
        <f>E12*D12</f>
        <v>157200</v>
      </c>
    </row>
    <row r="13" spans="1:7" x14ac:dyDescent="0.25">
      <c r="A13" s="2" t="s">
        <v>33</v>
      </c>
      <c r="D13" s="84"/>
    </row>
    <row r="14" spans="1:7" x14ac:dyDescent="0.25">
      <c r="A14" s="3" t="s">
        <v>35</v>
      </c>
      <c r="D14" s="84">
        <v>-12572</v>
      </c>
      <c r="E14" s="3">
        <v>2.5399999999999999E-2</v>
      </c>
      <c r="F14" s="83">
        <f>E14*D14</f>
        <v>-319.3288</v>
      </c>
    </row>
    <row r="15" spans="1:7" x14ac:dyDescent="0.25">
      <c r="A15" s="3" t="s">
        <v>34</v>
      </c>
      <c r="D15" s="84"/>
      <c r="F15" s="82">
        <f>SUM(F12:F14)</f>
        <v>156880.67120000001</v>
      </c>
    </row>
    <row r="17" spans="1:6" x14ac:dyDescent="0.25">
      <c r="A17" s="3" t="s">
        <v>101</v>
      </c>
      <c r="F17" s="100">
        <f>F15+F8</f>
        <v>114201.66680000001</v>
      </c>
    </row>
    <row r="19" spans="1:6" x14ac:dyDescent="0.25">
      <c r="A19" s="2" t="s">
        <v>36</v>
      </c>
    </row>
    <row r="20" spans="1:6" ht="12.75" customHeight="1" x14ac:dyDescent="0.25">
      <c r="A20" s="3" t="s">
        <v>37</v>
      </c>
      <c r="B20" s="6">
        <f>'EPNG-spreadsheet'!B5</f>
        <v>3.14</v>
      </c>
      <c r="F20" s="122"/>
    </row>
    <row r="21" spans="1:6" x14ac:dyDescent="0.25">
      <c r="A21" s="3" t="s">
        <v>38</v>
      </c>
      <c r="B21" s="6">
        <v>-1.2E-2</v>
      </c>
    </row>
    <row r="22" spans="1:6" x14ac:dyDescent="0.25">
      <c r="A22" s="3" t="s">
        <v>39</v>
      </c>
      <c r="B22" s="3">
        <f>((B20+B21)/(1-0.0025)-(B20+B21))</f>
        <v>7.8395989974935354E-3</v>
      </c>
    </row>
    <row r="23" spans="1:6" x14ac:dyDescent="0.25">
      <c r="A23" s="3" t="s">
        <v>40</v>
      </c>
      <c r="B23" s="6">
        <v>0.1052</v>
      </c>
    </row>
    <row r="24" spans="1:6" x14ac:dyDescent="0.25">
      <c r="A24" s="3" t="s">
        <v>41</v>
      </c>
      <c r="B24" s="99">
        <v>1.1000000000000001E-3</v>
      </c>
    </row>
    <row r="25" spans="1:6" ht="13.8" thickBot="1" x14ac:dyDescent="0.3">
      <c r="A25" s="3" t="s">
        <v>42</v>
      </c>
      <c r="B25" s="85">
        <f>ROUND(SUM(B20:B24),4)</f>
        <v>3.2421000000000002</v>
      </c>
      <c r="E25" s="6"/>
      <c r="F25" s="86"/>
    </row>
    <row r="26" spans="1:6" ht="13.8" thickTop="1" x14ac:dyDescent="0.25"/>
    <row r="27" spans="1:6" x14ac:dyDescent="0.25">
      <c r="B27" s="6"/>
    </row>
    <row r="28" spans="1:6" x14ac:dyDescent="0.25">
      <c r="F28" s="3"/>
    </row>
    <row r="29" spans="1:6" x14ac:dyDescent="0.25">
      <c r="F29" s="3"/>
    </row>
    <row r="30" spans="1:6" x14ac:dyDescent="0.25">
      <c r="F30" s="3"/>
    </row>
    <row r="31" spans="1:6" ht="12" customHeight="1" x14ac:dyDescent="0.25">
      <c r="F31" s="3"/>
    </row>
    <row r="32" spans="1:6" hidden="1" x14ac:dyDescent="0.25">
      <c r="F32" s="3"/>
    </row>
    <row r="33" spans="6:6" x14ac:dyDescent="0.25">
      <c r="F33" s="3"/>
    </row>
    <row r="34" spans="6:6" ht="11.25" customHeight="1" x14ac:dyDescent="0.25">
      <c r="F34" s="3"/>
    </row>
    <row r="35" spans="6:6" ht="13.5" hidden="1" customHeight="1" x14ac:dyDescent="0.25">
      <c r="F35" s="3"/>
    </row>
    <row r="36" spans="6:6" x14ac:dyDescent="0.25">
      <c r="F36" s="3"/>
    </row>
    <row r="37" spans="6:6" x14ac:dyDescent="0.25">
      <c r="F37" s="3"/>
    </row>
    <row r="38" spans="6:6" x14ac:dyDescent="0.25">
      <c r="F38" s="3"/>
    </row>
    <row r="39" spans="6:6" x14ac:dyDescent="0.25">
      <c r="F39" s="3"/>
    </row>
    <row r="40" spans="6:6" x14ac:dyDescent="0.25">
      <c r="F40" s="3"/>
    </row>
    <row r="41" spans="6:6" x14ac:dyDescent="0.25">
      <c r="F41" s="3"/>
    </row>
    <row r="42" spans="6:6" x14ac:dyDescent="0.25">
      <c r="F42" s="3"/>
    </row>
    <row r="43" spans="6:6" x14ac:dyDescent="0.25">
      <c r="F43" s="3"/>
    </row>
    <row r="44" spans="6:6" x14ac:dyDescent="0.25">
      <c r="F44" s="3"/>
    </row>
    <row r="45" spans="6:6" x14ac:dyDescent="0.25">
      <c r="F45" s="3"/>
    </row>
    <row r="46" spans="6:6" x14ac:dyDescent="0.25">
      <c r="F46" s="3"/>
    </row>
    <row r="47" spans="6:6" x14ac:dyDescent="0.25">
      <c r="F47" s="3"/>
    </row>
    <row r="48" spans="6:6" x14ac:dyDescent="0.25">
      <c r="F48" s="3"/>
    </row>
    <row r="49" spans="6:6" x14ac:dyDescent="0.25">
      <c r="F49" s="3"/>
    </row>
    <row r="50" spans="6:6" x14ac:dyDescent="0.25">
      <c r="F50" s="3"/>
    </row>
    <row r="51" spans="6:6" x14ac:dyDescent="0.25">
      <c r="F51" s="3"/>
    </row>
    <row r="52" spans="6:6" x14ac:dyDescent="0.25">
      <c r="F52" s="3"/>
    </row>
    <row r="53" spans="6:6" x14ac:dyDescent="0.25">
      <c r="F53" s="3"/>
    </row>
    <row r="54" spans="6:6" x14ac:dyDescent="0.25">
      <c r="F54" s="3"/>
    </row>
    <row r="55" spans="6:6" x14ac:dyDescent="0.25">
      <c r="F55" s="3"/>
    </row>
    <row r="56" spans="6:6" x14ac:dyDescent="0.25">
      <c r="F56" s="3"/>
    </row>
    <row r="57" spans="6:6" x14ac:dyDescent="0.25">
      <c r="F57" s="3"/>
    </row>
    <row r="58" spans="6:6" x14ac:dyDescent="0.25">
      <c r="F58" s="3"/>
    </row>
    <row r="59" spans="6:6" x14ac:dyDescent="0.25">
      <c r="F59" s="3"/>
    </row>
    <row r="60" spans="6:6" x14ac:dyDescent="0.25">
      <c r="F60" s="3"/>
    </row>
    <row r="61" spans="6:6" x14ac:dyDescent="0.25">
      <c r="F61" s="3"/>
    </row>
    <row r="62" spans="6:6" x14ac:dyDescent="0.25">
      <c r="F62" s="3"/>
    </row>
    <row r="63" spans="6:6" x14ac:dyDescent="0.25">
      <c r="F63" s="3"/>
    </row>
    <row r="64" spans="6:6" x14ac:dyDescent="0.25">
      <c r="F64" s="3"/>
    </row>
    <row r="65" spans="6:6" x14ac:dyDescent="0.25">
      <c r="F65" s="3"/>
    </row>
    <row r="66" spans="6:6" x14ac:dyDescent="0.25">
      <c r="F66" s="3"/>
    </row>
    <row r="67" spans="6:6" x14ac:dyDescent="0.25">
      <c r="F67" s="3"/>
    </row>
    <row r="68" spans="6:6" x14ac:dyDescent="0.25">
      <c r="F68" s="3"/>
    </row>
    <row r="69" spans="6:6" x14ac:dyDescent="0.25">
      <c r="F69" s="3"/>
    </row>
    <row r="70" spans="6:6" x14ac:dyDescent="0.25">
      <c r="F70" s="3"/>
    </row>
    <row r="71" spans="6:6" x14ac:dyDescent="0.25">
      <c r="F71" s="3"/>
    </row>
    <row r="72" spans="6:6" x14ac:dyDescent="0.25">
      <c r="F72" s="3"/>
    </row>
    <row r="73" spans="6:6" x14ac:dyDescent="0.25">
      <c r="F73" s="3"/>
    </row>
    <row r="74" spans="6:6" x14ac:dyDescent="0.25">
      <c r="F74" s="3"/>
    </row>
    <row r="75" spans="6:6" x14ac:dyDescent="0.25">
      <c r="F75" s="3"/>
    </row>
  </sheetData>
  <phoneticPr fontId="0" type="noConversion"/>
  <printOptions horizontalCentered="1"/>
  <pageMargins left="0.25" right="0.25" top="0.25" bottom="0.25" header="0.25" footer="0.25"/>
  <pageSetup orientation="portrait" r:id="rId1"/>
  <headerFooter alignWithMargins="0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4">
    <pageSetUpPr fitToPage="1"/>
  </sheetPr>
  <dimension ref="A1:F177"/>
  <sheetViews>
    <sheetView defaultGridColor="0" topLeftCell="A6" colorId="22" zoomScale="75" workbookViewId="0">
      <selection activeCell="B20" sqref="B20"/>
    </sheetView>
  </sheetViews>
  <sheetFormatPr defaultColWidth="9.81640625" defaultRowHeight="15" x14ac:dyDescent="0.25"/>
  <cols>
    <col min="1" max="1" width="30.81640625" customWidth="1"/>
    <col min="2" max="2" width="18.81640625" customWidth="1"/>
    <col min="3" max="4" width="13.81640625" customWidth="1"/>
    <col min="5" max="5" width="11.81640625" customWidth="1"/>
    <col min="6" max="6" width="17.90625" customWidth="1"/>
  </cols>
  <sheetData>
    <row r="1" spans="1:6" x14ac:dyDescent="0.25">
      <c r="A1" s="11"/>
      <c r="B1" s="11"/>
      <c r="C1" s="11"/>
      <c r="D1" s="11"/>
      <c r="E1" s="11"/>
      <c r="F1" s="11"/>
    </row>
    <row r="2" spans="1:6" ht="30" x14ac:dyDescent="0.5">
      <c r="A2" s="13"/>
      <c r="B2" s="14" t="s">
        <v>51</v>
      </c>
      <c r="C2" s="11"/>
      <c r="D2" s="11"/>
      <c r="E2" s="11"/>
      <c r="F2" s="11"/>
    </row>
    <row r="3" spans="1:6" ht="30.6" thickBot="1" x14ac:dyDescent="0.55000000000000004">
      <c r="A3" s="15"/>
      <c r="B3" s="16" t="s">
        <v>52</v>
      </c>
      <c r="C3" s="15"/>
      <c r="D3" s="15"/>
      <c r="E3" s="15"/>
      <c r="F3" s="15"/>
    </row>
    <row r="4" spans="1:6" ht="15.6" thickTop="1" x14ac:dyDescent="0.25">
      <c r="A4" s="11"/>
      <c r="B4" s="11"/>
      <c r="C4" s="11"/>
      <c r="D4" s="11"/>
      <c r="E4" s="11"/>
      <c r="F4" s="11" t="s">
        <v>53</v>
      </c>
    </row>
    <row r="5" spans="1:6" ht="15.6" x14ac:dyDescent="0.3">
      <c r="A5" s="17" t="s">
        <v>0</v>
      </c>
      <c r="B5" s="18" t="s">
        <v>66</v>
      </c>
      <c r="C5" s="11"/>
      <c r="D5" s="19" t="s">
        <v>1</v>
      </c>
      <c r="E5" s="11" t="s">
        <v>67</v>
      </c>
      <c r="F5" s="11"/>
    </row>
    <row r="6" spans="1:6" x14ac:dyDescent="0.25">
      <c r="A6" s="11"/>
      <c r="B6" s="10"/>
      <c r="C6" s="11"/>
      <c r="D6" s="11"/>
      <c r="E6" s="11"/>
      <c r="F6" s="11"/>
    </row>
    <row r="7" spans="1:6" ht="15.6" x14ac:dyDescent="0.3">
      <c r="A7" s="17" t="s">
        <v>2</v>
      </c>
      <c r="B7" s="17" t="s">
        <v>54</v>
      </c>
      <c r="C7" s="11"/>
      <c r="D7" s="19" t="s">
        <v>1</v>
      </c>
      <c r="E7" s="11" t="s">
        <v>68</v>
      </c>
      <c r="F7" s="11"/>
    </row>
    <row r="8" spans="1:6" x14ac:dyDescent="0.25">
      <c r="A8" s="11"/>
      <c r="B8" s="11"/>
      <c r="C8" s="11"/>
      <c r="D8" s="11"/>
      <c r="E8" s="11"/>
      <c r="F8" s="11"/>
    </row>
    <row r="9" spans="1:6" ht="15.6" x14ac:dyDescent="0.3">
      <c r="A9" s="17" t="s">
        <v>55</v>
      </c>
      <c r="B9" s="20">
        <f>DATE(1999,5,31)</f>
        <v>36311</v>
      </c>
      <c r="C9" s="11"/>
      <c r="D9" s="19" t="s">
        <v>3</v>
      </c>
      <c r="E9" s="21">
        <f ca="1">TODAY()</f>
        <v>37123</v>
      </c>
      <c r="F9" s="11"/>
    </row>
    <row r="10" spans="1:6" ht="15.6" x14ac:dyDescent="0.3">
      <c r="A10" s="19"/>
      <c r="B10" s="19"/>
      <c r="C10" s="19"/>
      <c r="D10" s="19"/>
      <c r="E10" s="19"/>
      <c r="F10" s="19"/>
    </row>
    <row r="11" spans="1:6" ht="15.6" x14ac:dyDescent="0.3">
      <c r="A11" s="19" t="s">
        <v>4</v>
      </c>
      <c r="B11" s="11" t="s">
        <v>5</v>
      </c>
      <c r="C11" s="19"/>
      <c r="D11" s="19"/>
      <c r="E11" s="19"/>
      <c r="F11" s="19"/>
    </row>
    <row r="12" spans="1:6" ht="15.6" x14ac:dyDescent="0.3">
      <c r="A12" s="19"/>
      <c r="B12" s="19"/>
      <c r="C12" s="19"/>
      <c r="D12" s="19"/>
      <c r="E12" s="19"/>
      <c r="F12" s="19"/>
    </row>
    <row r="13" spans="1:6" ht="15.6" x14ac:dyDescent="0.3">
      <c r="A13" s="19" t="s">
        <v>6</v>
      </c>
      <c r="B13" s="22" t="s">
        <v>7</v>
      </c>
      <c r="C13" s="19"/>
      <c r="D13" s="19" t="s">
        <v>1</v>
      </c>
      <c r="E13" s="11" t="s">
        <v>8</v>
      </c>
      <c r="F13" s="11"/>
    </row>
    <row r="14" spans="1:6" ht="15.6" x14ac:dyDescent="0.3">
      <c r="A14" s="19"/>
      <c r="B14" s="17"/>
      <c r="C14" s="19"/>
      <c r="D14" s="19"/>
      <c r="E14" s="19"/>
      <c r="F14" s="19"/>
    </row>
    <row r="15" spans="1:6" ht="15.6" x14ac:dyDescent="0.3">
      <c r="A15" s="19" t="s">
        <v>56</v>
      </c>
      <c r="B15" s="22">
        <v>111000012</v>
      </c>
      <c r="C15" s="11"/>
      <c r="D15" s="19"/>
      <c r="E15" s="19"/>
      <c r="F15" s="11"/>
    </row>
    <row r="16" spans="1:6" ht="15.6" x14ac:dyDescent="0.3">
      <c r="A16" s="19"/>
      <c r="B16" s="17"/>
      <c r="C16" s="11"/>
      <c r="D16" s="19"/>
      <c r="E16" s="19"/>
      <c r="F16" s="19"/>
    </row>
    <row r="17" spans="1:6" ht="15.6" x14ac:dyDescent="0.3">
      <c r="A17" s="19" t="s">
        <v>57</v>
      </c>
      <c r="B17" s="22">
        <v>3750494206</v>
      </c>
      <c r="C17" s="11"/>
      <c r="D17" s="19"/>
      <c r="E17" s="19"/>
      <c r="F17" s="19"/>
    </row>
    <row r="18" spans="1:6" ht="15.6" x14ac:dyDescent="0.3">
      <c r="A18" s="19"/>
      <c r="B18" s="17"/>
      <c r="C18" s="18"/>
      <c r="D18" s="19"/>
      <c r="E18" s="19"/>
      <c r="F18" s="19"/>
    </row>
    <row r="19" spans="1:6" ht="15.6" x14ac:dyDescent="0.3">
      <c r="A19" s="19" t="s">
        <v>58</v>
      </c>
      <c r="B19" s="23" t="s">
        <v>104</v>
      </c>
      <c r="C19" s="11"/>
      <c r="D19" s="17" t="s">
        <v>59</v>
      </c>
      <c r="E19" s="19"/>
      <c r="F19" s="101">
        <f>'TWP- spreadsheet'!F17</f>
        <v>114201.66680000001</v>
      </c>
    </row>
    <row r="20" spans="1:6" ht="15.6" x14ac:dyDescent="0.3">
      <c r="A20" s="19"/>
      <c r="B20" s="17"/>
      <c r="C20" s="25"/>
      <c r="D20" s="19"/>
      <c r="E20" s="19"/>
      <c r="F20" s="19"/>
    </row>
    <row r="21" spans="1:6" ht="15.6" x14ac:dyDescent="0.3">
      <c r="A21" s="19" t="s">
        <v>60</v>
      </c>
      <c r="B21" s="26"/>
      <c r="C21" s="26"/>
      <c r="D21" s="26"/>
      <c r="E21" s="26"/>
      <c r="F21" s="19"/>
    </row>
    <row r="22" spans="1:6" ht="15.6" x14ac:dyDescent="0.3">
      <c r="A22" s="19"/>
      <c r="B22" s="19"/>
      <c r="C22" s="19"/>
      <c r="D22" s="19"/>
      <c r="E22" s="19"/>
      <c r="F22" s="11"/>
    </row>
    <row r="23" spans="1:6" ht="15.6" x14ac:dyDescent="0.3">
      <c r="A23" s="19" t="s">
        <v>10</v>
      </c>
      <c r="B23" s="26"/>
      <c r="C23" s="26"/>
      <c r="D23" s="26" t="s">
        <v>11</v>
      </c>
      <c r="E23" s="26"/>
      <c r="F23" s="11"/>
    </row>
    <row r="24" spans="1:6" x14ac:dyDescent="0.25">
      <c r="A24" s="11"/>
      <c r="B24" s="11"/>
      <c r="C24" s="11"/>
      <c r="D24" s="11"/>
      <c r="E24" s="11"/>
      <c r="F24" s="11"/>
    </row>
    <row r="25" spans="1:6" ht="15.6" x14ac:dyDescent="0.3">
      <c r="A25" s="17" t="s">
        <v>9</v>
      </c>
      <c r="B25" s="26"/>
      <c r="C25" s="26"/>
      <c r="D25" s="26"/>
      <c r="E25" s="26"/>
      <c r="F25" s="11"/>
    </row>
    <row r="26" spans="1:6" ht="15.6" x14ac:dyDescent="0.3">
      <c r="A26" s="11"/>
      <c r="B26" s="11"/>
      <c r="C26" s="11"/>
      <c r="D26" s="11"/>
      <c r="E26" s="11"/>
      <c r="F26" s="19"/>
    </row>
    <row r="27" spans="1:6" ht="15.6" x14ac:dyDescent="0.3">
      <c r="A27" s="19" t="s">
        <v>12</v>
      </c>
      <c r="B27" s="27"/>
      <c r="C27" s="26"/>
      <c r="D27" s="26"/>
      <c r="E27" s="26"/>
      <c r="F27" s="19"/>
    </row>
    <row r="28" spans="1:6" ht="15.6" x14ac:dyDescent="0.3">
      <c r="A28" s="19"/>
      <c r="B28" s="19"/>
      <c r="C28" s="19"/>
      <c r="D28" s="19"/>
      <c r="E28" s="19"/>
      <c r="F28" s="19"/>
    </row>
    <row r="29" spans="1:6" ht="15.6" x14ac:dyDescent="0.3">
      <c r="A29" s="19" t="s">
        <v>61</v>
      </c>
      <c r="B29" s="19" t="s">
        <v>11</v>
      </c>
      <c r="C29" s="19" t="s">
        <v>62</v>
      </c>
      <c r="D29" s="11"/>
      <c r="E29" s="19"/>
      <c r="F29" s="19" t="s">
        <v>11</v>
      </c>
    </row>
    <row r="30" spans="1:6" ht="16.2" thickBot="1" x14ac:dyDescent="0.35">
      <c r="A30" s="15"/>
      <c r="B30" s="28"/>
      <c r="C30" s="28"/>
      <c r="D30" s="28"/>
      <c r="E30" s="28"/>
      <c r="F30" s="28"/>
    </row>
    <row r="31" spans="1:6" ht="16.2" thickTop="1" x14ac:dyDescent="0.3">
      <c r="A31" s="19"/>
      <c r="B31" s="11"/>
      <c r="C31" s="11"/>
      <c r="D31" s="11"/>
      <c r="E31" s="11"/>
      <c r="F31" s="11"/>
    </row>
    <row r="32" spans="1:6" ht="15.6" x14ac:dyDescent="0.3">
      <c r="A32" s="17" t="s">
        <v>14</v>
      </c>
      <c r="B32" s="19"/>
      <c r="C32" s="19"/>
      <c r="D32" s="19"/>
      <c r="E32" s="19"/>
      <c r="F32" s="19"/>
    </row>
    <row r="33" spans="1:6" ht="15.6" x14ac:dyDescent="0.3">
      <c r="A33" s="19" t="s">
        <v>15</v>
      </c>
      <c r="B33" s="11" t="s">
        <v>63</v>
      </c>
      <c r="C33" s="19"/>
      <c r="D33" s="19"/>
      <c r="E33" s="19"/>
      <c r="F33" s="12">
        <v>0</v>
      </c>
    </row>
    <row r="34" spans="1:6" ht="15.6" x14ac:dyDescent="0.3">
      <c r="A34" s="19"/>
      <c r="B34" s="19"/>
      <c r="C34" s="29"/>
      <c r="D34" s="19"/>
      <c r="E34" s="19"/>
      <c r="F34" s="19"/>
    </row>
    <row r="35" spans="1:6" ht="15.6" x14ac:dyDescent="0.3">
      <c r="A35" s="19" t="s">
        <v>15</v>
      </c>
      <c r="B35" s="11"/>
      <c r="C35" s="19"/>
      <c r="D35" s="19"/>
      <c r="E35" s="19"/>
      <c r="F35" s="30">
        <v>0</v>
      </c>
    </row>
    <row r="36" spans="1:6" x14ac:dyDescent="0.25">
      <c r="A36" s="11"/>
      <c r="B36" s="11"/>
      <c r="C36" s="11"/>
      <c r="D36" s="11"/>
      <c r="E36" s="11"/>
      <c r="F36" s="11"/>
    </row>
    <row r="37" spans="1:6" ht="15.6" x14ac:dyDescent="0.3">
      <c r="A37" s="11"/>
      <c r="B37" s="11"/>
      <c r="C37" s="11"/>
      <c r="D37" s="17" t="s">
        <v>16</v>
      </c>
      <c r="E37" s="11"/>
      <c r="F37" s="31">
        <f>SUM(F33:F35)</f>
        <v>0</v>
      </c>
    </row>
    <row r="38" spans="1:6" ht="16.2" thickBot="1" x14ac:dyDescent="0.35">
      <c r="A38" s="15"/>
      <c r="B38" s="28"/>
      <c r="C38" s="28"/>
      <c r="D38" s="28"/>
      <c r="E38" s="28"/>
      <c r="F38" s="28"/>
    </row>
    <row r="39" spans="1:6" ht="15.6" thickTop="1" x14ac:dyDescent="0.25">
      <c r="A39" s="11"/>
      <c r="B39" s="11"/>
      <c r="C39" s="11"/>
      <c r="D39" s="11"/>
      <c r="E39" s="11"/>
      <c r="F39" s="11"/>
    </row>
    <row r="40" spans="1:6" x14ac:dyDescent="0.25">
      <c r="A40" s="11" t="s">
        <v>17</v>
      </c>
      <c r="B40" s="11"/>
      <c r="C40" s="11"/>
      <c r="D40" s="11"/>
      <c r="E40" s="11"/>
      <c r="F40" s="11"/>
    </row>
    <row r="41" spans="1:6" x14ac:dyDescent="0.25">
      <c r="A41" s="11"/>
      <c r="B41" s="11"/>
      <c r="C41" s="11"/>
      <c r="D41" s="11"/>
      <c r="E41" s="11"/>
      <c r="F41" s="11"/>
    </row>
    <row r="42" spans="1:6" x14ac:dyDescent="0.25">
      <c r="A42" s="11" t="s">
        <v>18</v>
      </c>
      <c r="B42" s="32" t="s">
        <v>19</v>
      </c>
      <c r="C42" s="11"/>
      <c r="D42" s="11" t="s">
        <v>20</v>
      </c>
      <c r="E42" s="11"/>
      <c r="F42" s="11"/>
    </row>
    <row r="43" spans="1:6" x14ac:dyDescent="0.25">
      <c r="A43" s="11"/>
      <c r="B43" s="11"/>
      <c r="C43" s="11"/>
      <c r="D43" s="11"/>
      <c r="E43" s="11"/>
      <c r="F43" s="11"/>
    </row>
    <row r="44" spans="1:6" x14ac:dyDescent="0.25">
      <c r="A44" s="22" t="s">
        <v>21</v>
      </c>
      <c r="B44" s="11"/>
      <c r="C44" s="11"/>
      <c r="D44" s="32" t="s">
        <v>13</v>
      </c>
      <c r="E44" s="11"/>
      <c r="F44" s="11"/>
    </row>
    <row r="45" spans="1:6" x14ac:dyDescent="0.25">
      <c r="A45" s="11"/>
      <c r="B45" s="11"/>
      <c r="C45" s="11"/>
      <c r="D45" s="11"/>
      <c r="E45" s="11"/>
      <c r="F45" s="11"/>
    </row>
    <row r="46" spans="1:6" x14ac:dyDescent="0.25">
      <c r="A46" s="22" t="s">
        <v>22</v>
      </c>
      <c r="B46" s="11"/>
      <c r="C46" s="11"/>
      <c r="D46" s="11"/>
      <c r="E46" s="11"/>
      <c r="F46" s="11"/>
    </row>
    <row r="47" spans="1:6" ht="15.6" thickBot="1" x14ac:dyDescent="0.3">
      <c r="A47" s="33" t="s">
        <v>23</v>
      </c>
      <c r="B47" s="15"/>
      <c r="C47" s="15"/>
      <c r="D47" s="15"/>
      <c r="E47" s="15"/>
      <c r="F47" s="15"/>
    </row>
    <row r="48" spans="1:6" ht="15.6" thickTop="1" x14ac:dyDescent="0.25">
      <c r="A48" s="1"/>
      <c r="B48" s="1"/>
      <c r="C48" s="1"/>
      <c r="D48" s="1"/>
      <c r="E48" s="1"/>
      <c r="F48" s="1"/>
    </row>
    <row r="49" spans="1:6" x14ac:dyDescent="0.25">
      <c r="A49" s="1"/>
      <c r="B49" s="1"/>
      <c r="C49" s="1"/>
      <c r="D49" s="1"/>
      <c r="E49" s="1"/>
      <c r="F49" s="1"/>
    </row>
    <row r="50" spans="1:6" x14ac:dyDescent="0.25">
      <c r="A50" s="1"/>
      <c r="B50" s="1"/>
      <c r="C50" s="1"/>
      <c r="D50" s="1"/>
      <c r="E50" s="1"/>
      <c r="F50" s="1"/>
    </row>
    <row r="51" spans="1:6" x14ac:dyDescent="0.25">
      <c r="A51" s="1"/>
      <c r="B51" s="1"/>
      <c r="C51" s="1"/>
      <c r="D51" s="1"/>
      <c r="E51" s="1"/>
      <c r="F51" s="1"/>
    </row>
    <row r="52" spans="1:6" x14ac:dyDescent="0.25">
      <c r="A52" s="1"/>
      <c r="B52" s="1"/>
      <c r="C52" s="1"/>
      <c r="D52" s="1"/>
      <c r="E52" s="1"/>
      <c r="F52" s="1"/>
    </row>
    <row r="53" spans="1:6" x14ac:dyDescent="0.25">
      <c r="A53" s="1"/>
      <c r="B53" s="1"/>
      <c r="C53" s="1"/>
      <c r="D53" s="1"/>
      <c r="E53" s="1"/>
      <c r="F53" s="1"/>
    </row>
    <row r="54" spans="1:6" x14ac:dyDescent="0.25">
      <c r="A54" s="1"/>
      <c r="B54" s="1"/>
      <c r="C54" s="1"/>
      <c r="D54" s="1"/>
      <c r="E54" s="1"/>
      <c r="F54" s="1"/>
    </row>
    <row r="55" spans="1:6" x14ac:dyDescent="0.25">
      <c r="A55" s="1"/>
      <c r="B55" s="1"/>
      <c r="C55" s="1"/>
      <c r="D55" s="1"/>
      <c r="E55" s="1"/>
      <c r="F55" s="1"/>
    </row>
    <row r="56" spans="1:6" x14ac:dyDescent="0.25">
      <c r="A56" s="1"/>
      <c r="B56" s="1"/>
      <c r="C56" s="1"/>
      <c r="D56" s="1"/>
      <c r="E56" s="1"/>
      <c r="F56" s="1"/>
    </row>
    <row r="57" spans="1:6" x14ac:dyDescent="0.25">
      <c r="A57" s="1"/>
      <c r="B57" s="1"/>
      <c r="C57" s="1"/>
      <c r="D57" s="1"/>
      <c r="E57" s="1"/>
      <c r="F57" s="1"/>
    </row>
    <row r="58" spans="1:6" x14ac:dyDescent="0.25">
      <c r="A58" s="1"/>
      <c r="B58" s="1"/>
      <c r="C58" s="1"/>
      <c r="D58" s="1"/>
      <c r="E58" s="1"/>
      <c r="F58" s="1"/>
    </row>
    <row r="59" spans="1:6" x14ac:dyDescent="0.25">
      <c r="A59" s="1"/>
      <c r="B59" s="1"/>
      <c r="C59" s="1"/>
      <c r="D59" s="1"/>
      <c r="E59" s="1"/>
      <c r="F59" s="1"/>
    </row>
    <row r="60" spans="1:6" x14ac:dyDescent="0.25">
      <c r="A60" s="1"/>
      <c r="B60" s="1"/>
      <c r="C60" s="1"/>
      <c r="D60" s="1"/>
      <c r="E60" s="1"/>
      <c r="F60" s="1"/>
    </row>
    <row r="61" spans="1:6" x14ac:dyDescent="0.25">
      <c r="A61" s="1"/>
      <c r="B61" s="1"/>
      <c r="C61" s="1"/>
      <c r="D61" s="1"/>
      <c r="E61" s="1"/>
      <c r="F61" s="1"/>
    </row>
    <row r="62" spans="1:6" x14ac:dyDescent="0.25">
      <c r="A62" s="1"/>
      <c r="B62" s="1"/>
      <c r="C62" s="1"/>
      <c r="D62" s="1"/>
      <c r="E62" s="1"/>
      <c r="F62" s="1"/>
    </row>
    <row r="63" spans="1:6" x14ac:dyDescent="0.25">
      <c r="A63" s="1"/>
      <c r="B63" s="1"/>
      <c r="C63" s="1"/>
      <c r="D63" s="1"/>
      <c r="E63" s="1"/>
      <c r="F63" s="1"/>
    </row>
    <row r="64" spans="1:6" x14ac:dyDescent="0.25">
      <c r="A64" s="1"/>
      <c r="B64" s="1"/>
      <c r="C64" s="1"/>
      <c r="D64" s="1"/>
      <c r="E64" s="1"/>
      <c r="F64" s="1"/>
    </row>
    <row r="65" spans="1:6" x14ac:dyDescent="0.25">
      <c r="A65" s="1"/>
      <c r="B65" s="1"/>
      <c r="C65" s="1"/>
      <c r="D65" s="1"/>
      <c r="E65" s="1"/>
      <c r="F65" s="1"/>
    </row>
    <row r="66" spans="1:6" x14ac:dyDescent="0.25">
      <c r="A66" s="1"/>
      <c r="B66" s="1"/>
      <c r="C66" s="1"/>
      <c r="D66" s="1"/>
      <c r="E66" s="1"/>
      <c r="F66" s="1"/>
    </row>
    <row r="67" spans="1:6" x14ac:dyDescent="0.25">
      <c r="A67" s="1"/>
      <c r="B67" s="1"/>
      <c r="C67" s="1"/>
      <c r="D67" s="1"/>
      <c r="E67" s="1"/>
      <c r="F67" s="1"/>
    </row>
    <row r="68" spans="1:6" x14ac:dyDescent="0.25">
      <c r="A68" s="1"/>
      <c r="B68" s="1"/>
      <c r="C68" s="1"/>
      <c r="D68" s="1"/>
      <c r="E68" s="1"/>
      <c r="F68" s="1"/>
    </row>
    <row r="69" spans="1:6" x14ac:dyDescent="0.25">
      <c r="A69" s="1"/>
      <c r="B69" s="1"/>
      <c r="C69" s="1"/>
      <c r="D69" s="1"/>
      <c r="E69" s="1"/>
      <c r="F69" s="1"/>
    </row>
    <row r="70" spans="1:6" x14ac:dyDescent="0.25">
      <c r="A70" s="1"/>
      <c r="B70" s="1"/>
      <c r="C70" s="1"/>
      <c r="D70" s="1"/>
      <c r="E70" s="1"/>
      <c r="F70" s="1"/>
    </row>
    <row r="71" spans="1:6" x14ac:dyDescent="0.25">
      <c r="A71" s="1"/>
      <c r="B71" s="1"/>
      <c r="C71" s="1"/>
      <c r="D71" s="1"/>
      <c r="E71" s="1"/>
      <c r="F71" s="1"/>
    </row>
    <row r="72" spans="1:6" x14ac:dyDescent="0.25">
      <c r="A72" s="1"/>
      <c r="B72" s="1"/>
      <c r="C72" s="1"/>
      <c r="D72" s="1"/>
      <c r="E72" s="1"/>
      <c r="F72" s="1"/>
    </row>
    <row r="73" spans="1:6" x14ac:dyDescent="0.25">
      <c r="A73" s="1"/>
      <c r="B73" s="1"/>
      <c r="C73" s="1"/>
      <c r="D73" s="1"/>
      <c r="E73" s="1"/>
      <c r="F73" s="1"/>
    </row>
    <row r="74" spans="1:6" x14ac:dyDescent="0.25">
      <c r="A74" s="1"/>
      <c r="B74" s="1"/>
      <c r="C74" s="1"/>
      <c r="D74" s="1"/>
      <c r="E74" s="1"/>
      <c r="F74" s="1"/>
    </row>
    <row r="75" spans="1:6" x14ac:dyDescent="0.25">
      <c r="A75" s="1"/>
      <c r="B75" s="1"/>
      <c r="C75" s="1"/>
      <c r="D75" s="1"/>
      <c r="E75" s="1"/>
      <c r="F75" s="1"/>
    </row>
    <row r="76" spans="1:6" x14ac:dyDescent="0.25">
      <c r="A76" s="1"/>
      <c r="B76" s="1"/>
      <c r="C76" s="1"/>
      <c r="D76" s="1"/>
      <c r="E76" s="1"/>
      <c r="F76" s="1"/>
    </row>
    <row r="77" spans="1:6" x14ac:dyDescent="0.25">
      <c r="A77" s="1"/>
      <c r="B77" s="1"/>
      <c r="C77" s="1"/>
      <c r="D77" s="1"/>
      <c r="E77" s="1"/>
      <c r="F77" s="1"/>
    </row>
    <row r="78" spans="1:6" x14ac:dyDescent="0.25">
      <c r="A78" s="1"/>
      <c r="B78" s="1"/>
      <c r="C78" s="1"/>
      <c r="D78" s="1"/>
      <c r="E78" s="1"/>
      <c r="F78" s="1"/>
    </row>
    <row r="79" spans="1:6" x14ac:dyDescent="0.25">
      <c r="A79" s="1"/>
      <c r="B79" s="1"/>
      <c r="C79" s="1"/>
      <c r="D79" s="1"/>
      <c r="E79" s="1"/>
      <c r="F79" s="1"/>
    </row>
    <row r="80" spans="1:6" x14ac:dyDescent="0.25">
      <c r="A80" s="1"/>
      <c r="B80" s="1"/>
      <c r="C80" s="1"/>
      <c r="D80" s="1"/>
      <c r="E80" s="1"/>
      <c r="F80" s="1"/>
    </row>
    <row r="81" spans="1:6" x14ac:dyDescent="0.25">
      <c r="A81" s="1"/>
      <c r="B81" s="1"/>
      <c r="C81" s="1"/>
      <c r="D81" s="1"/>
      <c r="E81" s="1"/>
      <c r="F81" s="1"/>
    </row>
    <row r="82" spans="1:6" x14ac:dyDescent="0.25">
      <c r="A82" s="1"/>
      <c r="B82" s="1"/>
      <c r="C82" s="1"/>
      <c r="D82" s="1"/>
      <c r="E82" s="1"/>
      <c r="F82" s="1"/>
    </row>
    <row r="83" spans="1:6" x14ac:dyDescent="0.25">
      <c r="A83" s="1"/>
      <c r="B83" s="1"/>
      <c r="C83" s="1"/>
      <c r="D83" s="1"/>
      <c r="E83" s="1"/>
      <c r="F83" s="1"/>
    </row>
    <row r="84" spans="1:6" x14ac:dyDescent="0.25">
      <c r="A84" s="1"/>
      <c r="B84" s="1"/>
      <c r="C84" s="1"/>
      <c r="D84" s="1"/>
      <c r="E84" s="1"/>
      <c r="F84" s="1"/>
    </row>
    <row r="85" spans="1:6" x14ac:dyDescent="0.25">
      <c r="A85" s="1"/>
      <c r="B85" s="1"/>
      <c r="C85" s="1"/>
      <c r="D85" s="1"/>
      <c r="E85" s="1"/>
      <c r="F85" s="1"/>
    </row>
    <row r="86" spans="1:6" x14ac:dyDescent="0.25">
      <c r="A86" s="1"/>
      <c r="B86" s="1"/>
      <c r="C86" s="1"/>
      <c r="D86" s="1"/>
      <c r="E86" s="1"/>
      <c r="F86" s="1"/>
    </row>
    <row r="87" spans="1:6" x14ac:dyDescent="0.25">
      <c r="A87" s="1"/>
      <c r="B87" s="1"/>
      <c r="C87" s="1"/>
      <c r="D87" s="1"/>
      <c r="E87" s="1"/>
      <c r="F87" s="1"/>
    </row>
    <row r="88" spans="1:6" x14ac:dyDescent="0.25">
      <c r="A88" s="1"/>
      <c r="B88" s="1"/>
      <c r="C88" s="1"/>
      <c r="D88" s="1"/>
      <c r="E88" s="1"/>
      <c r="F88" s="1"/>
    </row>
    <row r="89" spans="1:6" x14ac:dyDescent="0.25">
      <c r="A89" s="1"/>
      <c r="B89" s="1"/>
      <c r="C89" s="1"/>
      <c r="D89" s="1"/>
      <c r="E89" s="1"/>
      <c r="F89" s="1"/>
    </row>
    <row r="90" spans="1:6" x14ac:dyDescent="0.25">
      <c r="A90" s="1"/>
      <c r="B90" s="1"/>
      <c r="C90" s="1"/>
      <c r="D90" s="1"/>
      <c r="E90" s="1"/>
      <c r="F90" s="1"/>
    </row>
    <row r="91" spans="1:6" x14ac:dyDescent="0.25">
      <c r="A91" s="1"/>
      <c r="B91" s="1"/>
      <c r="C91" s="1"/>
      <c r="D91" s="1"/>
      <c r="E91" s="1"/>
      <c r="F91" s="1"/>
    </row>
    <row r="92" spans="1:6" x14ac:dyDescent="0.25">
      <c r="A92" s="1"/>
      <c r="B92" s="1"/>
      <c r="C92" s="1"/>
      <c r="D92" s="1"/>
      <c r="E92" s="1"/>
      <c r="F92" s="1"/>
    </row>
    <row r="93" spans="1:6" x14ac:dyDescent="0.25">
      <c r="A93" s="1"/>
      <c r="B93" s="1"/>
      <c r="C93" s="1"/>
      <c r="D93" s="1"/>
      <c r="E93" s="1"/>
      <c r="F93" s="1"/>
    </row>
    <row r="94" spans="1:6" x14ac:dyDescent="0.25">
      <c r="A94" s="1"/>
      <c r="B94" s="1"/>
      <c r="C94" s="1"/>
      <c r="D94" s="1"/>
      <c r="E94" s="1"/>
      <c r="F94" s="1"/>
    </row>
    <row r="95" spans="1:6" x14ac:dyDescent="0.25">
      <c r="A95" s="1"/>
      <c r="B95" s="1"/>
      <c r="C95" s="1"/>
      <c r="D95" s="1"/>
      <c r="E95" s="1"/>
      <c r="F95" s="1"/>
    </row>
    <row r="96" spans="1:6" x14ac:dyDescent="0.25">
      <c r="A96" s="1"/>
      <c r="B96" s="1"/>
      <c r="C96" s="1"/>
      <c r="D96" s="1"/>
      <c r="E96" s="1"/>
      <c r="F96" s="1"/>
    </row>
    <row r="97" spans="1:6" x14ac:dyDescent="0.25">
      <c r="A97" s="1"/>
      <c r="B97" s="1"/>
      <c r="C97" s="1"/>
      <c r="D97" s="1"/>
      <c r="E97" s="1"/>
      <c r="F97" s="1"/>
    </row>
    <row r="98" spans="1:6" x14ac:dyDescent="0.25">
      <c r="A98" s="1"/>
      <c r="B98" s="1"/>
      <c r="C98" s="1"/>
      <c r="D98" s="1"/>
      <c r="E98" s="1"/>
      <c r="F98" s="1"/>
    </row>
    <row r="99" spans="1:6" x14ac:dyDescent="0.25">
      <c r="A99" s="1"/>
      <c r="B99" s="1"/>
      <c r="C99" s="1"/>
      <c r="D99" s="1"/>
      <c r="E99" s="1"/>
      <c r="F99" s="1"/>
    </row>
    <row r="100" spans="1:6" x14ac:dyDescent="0.25">
      <c r="A100" s="1"/>
      <c r="B100" s="1"/>
      <c r="C100" s="1"/>
      <c r="D100" s="1"/>
      <c r="E100" s="1"/>
      <c r="F100" s="1"/>
    </row>
    <row r="101" spans="1:6" x14ac:dyDescent="0.25">
      <c r="A101" s="1"/>
      <c r="B101" s="1"/>
      <c r="C101" s="1"/>
      <c r="D101" s="1"/>
      <c r="E101" s="1"/>
      <c r="F101" s="1"/>
    </row>
    <row r="102" spans="1:6" x14ac:dyDescent="0.25">
      <c r="A102" s="1"/>
      <c r="B102" s="1"/>
      <c r="C102" s="1"/>
      <c r="D102" s="1"/>
      <c r="E102" s="1"/>
      <c r="F102" s="1"/>
    </row>
    <row r="103" spans="1:6" x14ac:dyDescent="0.25">
      <c r="A103" s="1"/>
      <c r="B103" s="1"/>
      <c r="C103" s="1"/>
      <c r="D103" s="1"/>
      <c r="E103" s="1"/>
      <c r="F103" s="1"/>
    </row>
    <row r="104" spans="1:6" x14ac:dyDescent="0.25">
      <c r="A104" s="1"/>
      <c r="B104" s="1"/>
      <c r="C104" s="1"/>
      <c r="D104" s="1"/>
      <c r="E104" s="1"/>
      <c r="F104" s="1"/>
    </row>
    <row r="105" spans="1:6" x14ac:dyDescent="0.25">
      <c r="A105" s="1"/>
      <c r="B105" s="1"/>
      <c r="C105" s="1"/>
      <c r="D105" s="1"/>
      <c r="E105" s="1"/>
      <c r="F105" s="1"/>
    </row>
    <row r="106" spans="1:6" x14ac:dyDescent="0.25">
      <c r="A106" s="1"/>
      <c r="B106" s="1"/>
      <c r="C106" s="1"/>
      <c r="D106" s="1"/>
      <c r="E106" s="1"/>
      <c r="F106" s="1"/>
    </row>
    <row r="107" spans="1:6" x14ac:dyDescent="0.25">
      <c r="A107" s="1"/>
      <c r="B107" s="1"/>
      <c r="C107" s="1"/>
      <c r="D107" s="1"/>
      <c r="E107" s="1"/>
      <c r="F107" s="1"/>
    </row>
    <row r="108" spans="1:6" x14ac:dyDescent="0.25">
      <c r="A108" s="1"/>
      <c r="B108" s="1"/>
      <c r="C108" s="1"/>
      <c r="D108" s="1"/>
      <c r="E108" s="1"/>
      <c r="F108" s="1"/>
    </row>
    <row r="109" spans="1:6" x14ac:dyDescent="0.25">
      <c r="A109" s="1"/>
      <c r="B109" s="1"/>
      <c r="C109" s="1"/>
      <c r="D109" s="1"/>
      <c r="E109" s="1"/>
      <c r="F109" s="1"/>
    </row>
    <row r="110" spans="1:6" x14ac:dyDescent="0.25">
      <c r="A110" s="1"/>
      <c r="B110" s="1"/>
      <c r="C110" s="1"/>
      <c r="D110" s="1"/>
      <c r="E110" s="1"/>
      <c r="F110" s="1"/>
    </row>
    <row r="111" spans="1:6" x14ac:dyDescent="0.25">
      <c r="A111" s="1"/>
      <c r="B111" s="1"/>
      <c r="C111" s="1"/>
      <c r="D111" s="1"/>
      <c r="E111" s="1"/>
      <c r="F111" s="1"/>
    </row>
    <row r="112" spans="1:6" x14ac:dyDescent="0.25">
      <c r="A112" s="1"/>
      <c r="B112" s="1"/>
      <c r="C112" s="1"/>
      <c r="D112" s="1"/>
      <c r="E112" s="1"/>
      <c r="F112" s="1"/>
    </row>
    <row r="113" spans="1:6" x14ac:dyDescent="0.25">
      <c r="A113" s="1"/>
      <c r="B113" s="1"/>
      <c r="C113" s="1"/>
      <c r="D113" s="1"/>
      <c r="E113" s="1"/>
      <c r="F113" s="1"/>
    </row>
    <row r="114" spans="1:6" x14ac:dyDescent="0.25">
      <c r="A114" s="1"/>
      <c r="B114" s="1"/>
      <c r="C114" s="1"/>
      <c r="D114" s="1"/>
      <c r="E114" s="1"/>
      <c r="F114" s="1"/>
    </row>
    <row r="115" spans="1:6" x14ac:dyDescent="0.25">
      <c r="A115" s="1"/>
      <c r="B115" s="1"/>
      <c r="C115" s="1"/>
      <c r="D115" s="1"/>
      <c r="E115" s="1"/>
      <c r="F115" s="1"/>
    </row>
    <row r="116" spans="1:6" x14ac:dyDescent="0.25">
      <c r="A116" s="1"/>
      <c r="B116" s="1"/>
      <c r="C116" s="1"/>
      <c r="D116" s="1"/>
      <c r="E116" s="1"/>
      <c r="F116" s="1"/>
    </row>
    <row r="117" spans="1:6" x14ac:dyDescent="0.25">
      <c r="A117" s="1"/>
      <c r="B117" s="1"/>
      <c r="C117" s="1"/>
      <c r="D117" s="1"/>
      <c r="E117" s="1"/>
      <c r="F117" s="1"/>
    </row>
    <row r="118" spans="1:6" x14ac:dyDescent="0.25">
      <c r="A118" s="1"/>
      <c r="B118" s="1"/>
      <c r="C118" s="1"/>
      <c r="D118" s="1"/>
      <c r="E118" s="1"/>
      <c r="F118" s="1"/>
    </row>
    <row r="119" spans="1:6" x14ac:dyDescent="0.25">
      <c r="A119" s="1"/>
      <c r="B119" s="1"/>
      <c r="C119" s="1"/>
      <c r="D119" s="1"/>
      <c r="E119" s="1"/>
      <c r="F119" s="1"/>
    </row>
    <row r="120" spans="1:6" x14ac:dyDescent="0.25">
      <c r="A120" s="1"/>
      <c r="B120" s="1"/>
      <c r="C120" s="1"/>
      <c r="D120" s="1"/>
      <c r="E120" s="1"/>
      <c r="F120" s="1"/>
    </row>
    <row r="121" spans="1:6" x14ac:dyDescent="0.25">
      <c r="A121" s="1"/>
      <c r="B121" s="1"/>
      <c r="C121" s="1"/>
      <c r="D121" s="1"/>
      <c r="E121" s="1"/>
      <c r="F121" s="1"/>
    </row>
    <row r="122" spans="1:6" x14ac:dyDescent="0.25">
      <c r="A122" s="1"/>
      <c r="B122" s="1"/>
      <c r="C122" s="1"/>
      <c r="D122" s="1"/>
      <c r="E122" s="1"/>
      <c r="F122" s="1"/>
    </row>
    <row r="123" spans="1:6" x14ac:dyDescent="0.25">
      <c r="A123" s="1"/>
      <c r="B123" s="1"/>
      <c r="C123" s="1"/>
      <c r="D123" s="1"/>
      <c r="E123" s="1"/>
      <c r="F123" s="1"/>
    </row>
    <row r="124" spans="1:6" x14ac:dyDescent="0.25">
      <c r="A124" s="1"/>
      <c r="B124" s="1"/>
      <c r="C124" s="1"/>
      <c r="D124" s="1"/>
      <c r="E124" s="1"/>
      <c r="F124" s="1"/>
    </row>
    <row r="125" spans="1:6" x14ac:dyDescent="0.25">
      <c r="A125" s="1"/>
      <c r="B125" s="1"/>
      <c r="C125" s="1"/>
      <c r="D125" s="1"/>
      <c r="E125" s="1"/>
      <c r="F125" s="1"/>
    </row>
    <row r="126" spans="1:6" x14ac:dyDescent="0.25">
      <c r="A126" s="1"/>
      <c r="B126" s="1"/>
      <c r="C126" s="1"/>
      <c r="D126" s="1"/>
      <c r="E126" s="1"/>
      <c r="F126" s="1"/>
    </row>
    <row r="127" spans="1:6" x14ac:dyDescent="0.25">
      <c r="A127" s="1"/>
      <c r="B127" s="1"/>
      <c r="C127" s="1"/>
      <c r="D127" s="1"/>
      <c r="E127" s="1"/>
      <c r="F127" s="1"/>
    </row>
    <row r="128" spans="1:6" x14ac:dyDescent="0.25">
      <c r="A128" s="1"/>
      <c r="B128" s="1"/>
      <c r="C128" s="1"/>
      <c r="D128" s="1"/>
      <c r="E128" s="1"/>
      <c r="F128" s="1"/>
    </row>
    <row r="129" spans="1:6" x14ac:dyDescent="0.25">
      <c r="A129" s="1"/>
      <c r="B129" s="1"/>
      <c r="C129" s="1"/>
      <c r="D129" s="1"/>
      <c r="E129" s="1"/>
      <c r="F129" s="1"/>
    </row>
    <row r="130" spans="1:6" x14ac:dyDescent="0.25">
      <c r="A130" s="1"/>
      <c r="B130" s="1"/>
      <c r="C130" s="1"/>
      <c r="D130" s="1"/>
      <c r="E130" s="1"/>
      <c r="F130" s="1"/>
    </row>
    <row r="131" spans="1:6" x14ac:dyDescent="0.25">
      <c r="A131" s="1"/>
      <c r="B131" s="1"/>
      <c r="C131" s="1"/>
      <c r="D131" s="1"/>
      <c r="E131" s="1"/>
      <c r="F131" s="1"/>
    </row>
    <row r="132" spans="1:6" x14ac:dyDescent="0.25">
      <c r="A132" s="1"/>
      <c r="B132" s="1"/>
      <c r="C132" s="1"/>
      <c r="D132" s="1"/>
      <c r="E132" s="1"/>
      <c r="F132" s="1"/>
    </row>
    <row r="133" spans="1:6" x14ac:dyDescent="0.25">
      <c r="A133" s="1"/>
      <c r="B133" s="1"/>
      <c r="C133" s="1"/>
      <c r="D133" s="1"/>
      <c r="E133" s="1"/>
      <c r="F133" s="1"/>
    </row>
    <row r="134" spans="1:6" x14ac:dyDescent="0.25">
      <c r="A134" s="1"/>
      <c r="B134" s="1"/>
      <c r="C134" s="1"/>
      <c r="D134" s="1"/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1"/>
      <c r="B136" s="1"/>
      <c r="C136" s="1"/>
      <c r="D136" s="1"/>
      <c r="E136" s="1"/>
      <c r="F136" s="1"/>
    </row>
    <row r="137" spans="1:6" x14ac:dyDescent="0.25">
      <c r="A137" s="1"/>
      <c r="B137" s="1"/>
      <c r="C137" s="1"/>
      <c r="D137" s="1"/>
      <c r="E137" s="1"/>
      <c r="F137" s="1"/>
    </row>
    <row r="138" spans="1:6" x14ac:dyDescent="0.25">
      <c r="A138" s="1"/>
      <c r="B138" s="1"/>
      <c r="C138" s="1"/>
      <c r="D138" s="1"/>
      <c r="E138" s="1"/>
      <c r="F138" s="1"/>
    </row>
    <row r="139" spans="1:6" x14ac:dyDescent="0.25">
      <c r="A139" s="1"/>
      <c r="B139" s="1"/>
      <c r="C139" s="1"/>
      <c r="D139" s="1"/>
      <c r="E139" s="1"/>
      <c r="F139" s="1"/>
    </row>
    <row r="140" spans="1:6" x14ac:dyDescent="0.25">
      <c r="A140" s="1"/>
      <c r="B140" s="1"/>
      <c r="C140" s="1"/>
      <c r="D140" s="1"/>
      <c r="E140" s="1"/>
      <c r="F140" s="1"/>
    </row>
    <row r="141" spans="1:6" x14ac:dyDescent="0.25">
      <c r="A141" s="1"/>
      <c r="B141" s="1"/>
      <c r="C141" s="1"/>
      <c r="D141" s="1"/>
      <c r="E141" s="1"/>
      <c r="F141" s="1"/>
    </row>
    <row r="142" spans="1:6" x14ac:dyDescent="0.25">
      <c r="A142" s="1"/>
      <c r="B142" s="1"/>
      <c r="C142" s="1"/>
      <c r="D142" s="1"/>
      <c r="E142" s="1"/>
      <c r="F142" s="1"/>
    </row>
    <row r="143" spans="1:6" x14ac:dyDescent="0.25">
      <c r="A143" s="1"/>
      <c r="B143" s="1"/>
      <c r="C143" s="1"/>
      <c r="D143" s="1"/>
      <c r="E143" s="1"/>
      <c r="F143" s="1"/>
    </row>
    <row r="144" spans="1:6" x14ac:dyDescent="0.25">
      <c r="A144" s="1"/>
      <c r="B144" s="1"/>
      <c r="C144" s="1"/>
      <c r="D144" s="1"/>
      <c r="E144" s="1"/>
      <c r="F144" s="1"/>
    </row>
    <row r="145" spans="1:6" x14ac:dyDescent="0.25">
      <c r="A145" s="1"/>
      <c r="B145" s="1"/>
      <c r="C145" s="1"/>
      <c r="D145" s="1"/>
      <c r="E145" s="1"/>
      <c r="F145" s="1"/>
    </row>
    <row r="146" spans="1:6" x14ac:dyDescent="0.25">
      <c r="A146" s="1"/>
      <c r="B146" s="1"/>
      <c r="C146" s="1"/>
      <c r="D146" s="1"/>
      <c r="E146" s="1"/>
      <c r="F146" s="1"/>
    </row>
    <row r="147" spans="1:6" x14ac:dyDescent="0.25">
      <c r="A147" s="1"/>
      <c r="B147" s="1"/>
      <c r="C147" s="1"/>
      <c r="D147" s="1"/>
      <c r="E147" s="1"/>
      <c r="F147" s="1"/>
    </row>
    <row r="148" spans="1:6" x14ac:dyDescent="0.25">
      <c r="A148" s="1"/>
      <c r="B148" s="1"/>
      <c r="C148" s="1"/>
      <c r="D148" s="1"/>
      <c r="E148" s="1"/>
      <c r="F148" s="1"/>
    </row>
    <row r="149" spans="1:6" x14ac:dyDescent="0.25">
      <c r="A149" s="1"/>
      <c r="B149" s="1"/>
      <c r="C149" s="1"/>
      <c r="D149" s="1"/>
      <c r="E149" s="1"/>
      <c r="F149" s="1"/>
    </row>
    <row r="150" spans="1:6" x14ac:dyDescent="0.25">
      <c r="A150" s="1"/>
      <c r="B150" s="1"/>
      <c r="C150" s="1"/>
      <c r="D150" s="1"/>
      <c r="E150" s="1"/>
      <c r="F150" s="1"/>
    </row>
    <row r="151" spans="1:6" x14ac:dyDescent="0.25">
      <c r="A151" s="1"/>
      <c r="B151" s="1"/>
      <c r="C151" s="1"/>
      <c r="D151" s="1"/>
      <c r="E151" s="1"/>
      <c r="F151" s="1"/>
    </row>
    <row r="152" spans="1:6" x14ac:dyDescent="0.25">
      <c r="A152" s="1"/>
      <c r="B152" s="1"/>
      <c r="C152" s="1"/>
      <c r="D152" s="1"/>
      <c r="E152" s="1"/>
      <c r="F152" s="1"/>
    </row>
    <row r="153" spans="1:6" x14ac:dyDescent="0.25">
      <c r="A153" s="1"/>
      <c r="B153" s="1"/>
      <c r="C153" s="1"/>
      <c r="D153" s="1"/>
      <c r="E153" s="1"/>
      <c r="F153" s="1"/>
    </row>
    <row r="154" spans="1:6" x14ac:dyDescent="0.25">
      <c r="A154" s="1"/>
      <c r="B154" s="1"/>
      <c r="C154" s="1"/>
      <c r="D154" s="1"/>
      <c r="E154" s="1"/>
      <c r="F154" s="1"/>
    </row>
    <row r="155" spans="1:6" x14ac:dyDescent="0.25">
      <c r="A155" s="1"/>
      <c r="B155" s="1"/>
      <c r="C155" s="1"/>
      <c r="D155" s="1"/>
      <c r="E155" s="1"/>
      <c r="F155" s="1"/>
    </row>
    <row r="156" spans="1:6" x14ac:dyDescent="0.25">
      <c r="A156" s="1"/>
      <c r="B156" s="1"/>
      <c r="C156" s="1"/>
      <c r="D156" s="1"/>
      <c r="E156" s="1"/>
      <c r="F156" s="1"/>
    </row>
    <row r="157" spans="1:6" x14ac:dyDescent="0.25">
      <c r="A157" s="1"/>
      <c r="B157" s="1"/>
      <c r="C157" s="1"/>
      <c r="D157" s="1"/>
      <c r="E157" s="1"/>
      <c r="F157" s="1"/>
    </row>
    <row r="158" spans="1:6" x14ac:dyDescent="0.25">
      <c r="A158" s="1"/>
      <c r="B158" s="1"/>
      <c r="C158" s="1"/>
      <c r="D158" s="1"/>
      <c r="E158" s="1"/>
      <c r="F158" s="1"/>
    </row>
    <row r="159" spans="1:6" x14ac:dyDescent="0.25">
      <c r="A159" s="1"/>
      <c r="B159" s="1"/>
      <c r="C159" s="1"/>
      <c r="D159" s="1"/>
      <c r="E159" s="1"/>
      <c r="F159" s="1"/>
    </row>
    <row r="160" spans="1:6" x14ac:dyDescent="0.25">
      <c r="A160" s="1"/>
      <c r="B160" s="1"/>
      <c r="C160" s="1"/>
      <c r="D160" s="1"/>
      <c r="E160" s="1"/>
      <c r="F160" s="1"/>
    </row>
    <row r="161" spans="1:6" x14ac:dyDescent="0.25">
      <c r="A161" s="1"/>
      <c r="B161" s="1"/>
      <c r="C161" s="1"/>
      <c r="D161" s="1"/>
      <c r="E161" s="1"/>
      <c r="F161" s="1"/>
    </row>
    <row r="162" spans="1:6" x14ac:dyDescent="0.25">
      <c r="A162" s="1"/>
      <c r="B162" s="1"/>
      <c r="C162" s="1"/>
      <c r="D162" s="1"/>
      <c r="E162" s="1"/>
      <c r="F162" s="1"/>
    </row>
    <row r="163" spans="1:6" x14ac:dyDescent="0.25">
      <c r="A163" s="1"/>
      <c r="B163" s="1"/>
      <c r="C163" s="1"/>
      <c r="D163" s="1"/>
      <c r="E163" s="1"/>
      <c r="F163" s="1"/>
    </row>
    <row r="164" spans="1:6" x14ac:dyDescent="0.25">
      <c r="A164" s="1"/>
      <c r="B164" s="1"/>
      <c r="C164" s="1"/>
      <c r="D164" s="1"/>
      <c r="E164" s="1"/>
      <c r="F164" s="1"/>
    </row>
    <row r="165" spans="1:6" x14ac:dyDescent="0.25">
      <c r="A165" s="1"/>
      <c r="B165" s="1"/>
      <c r="C165" s="1"/>
      <c r="D165" s="1"/>
      <c r="E165" s="1"/>
      <c r="F165" s="1"/>
    </row>
    <row r="166" spans="1:6" x14ac:dyDescent="0.25">
      <c r="A166" s="1"/>
      <c r="B166" s="1"/>
      <c r="C166" s="1"/>
      <c r="D166" s="1"/>
      <c r="E166" s="1"/>
      <c r="F166" s="1"/>
    </row>
    <row r="167" spans="1:6" x14ac:dyDescent="0.25">
      <c r="A167" s="1"/>
      <c r="B167" s="1"/>
      <c r="C167" s="1"/>
      <c r="D167" s="1"/>
      <c r="E167" s="1"/>
      <c r="F167" s="1"/>
    </row>
    <row r="168" spans="1:6" x14ac:dyDescent="0.25">
      <c r="A168" s="1"/>
      <c r="B168" s="1"/>
      <c r="C168" s="1"/>
      <c r="D168" s="1"/>
      <c r="E168" s="1"/>
      <c r="F168" s="1"/>
    </row>
    <row r="169" spans="1:6" x14ac:dyDescent="0.25">
      <c r="A169" s="1"/>
      <c r="B169" s="1"/>
      <c r="C169" s="1"/>
      <c r="D169" s="1"/>
      <c r="E169" s="1"/>
      <c r="F169" s="1"/>
    </row>
    <row r="170" spans="1:6" x14ac:dyDescent="0.25">
      <c r="A170" s="1"/>
      <c r="B170" s="1"/>
      <c r="C170" s="1"/>
      <c r="D170" s="1"/>
      <c r="E170" s="1"/>
      <c r="F170" s="1"/>
    </row>
    <row r="171" spans="1:6" x14ac:dyDescent="0.25">
      <c r="A171" s="1"/>
      <c r="B171" s="1"/>
      <c r="C171" s="1"/>
      <c r="D171" s="1"/>
      <c r="E171" s="1"/>
      <c r="F171" s="1"/>
    </row>
    <row r="172" spans="1:6" x14ac:dyDescent="0.25">
      <c r="A172" s="1"/>
      <c r="B172" s="1"/>
      <c r="C172" s="1"/>
      <c r="D172" s="1"/>
      <c r="E172" s="1"/>
      <c r="F172" s="1"/>
    </row>
    <row r="173" spans="1:6" x14ac:dyDescent="0.25">
      <c r="A173" s="1"/>
      <c r="B173" s="1"/>
      <c r="C173" s="1"/>
      <c r="D173" s="1"/>
      <c r="E173" s="1"/>
      <c r="F173" s="1"/>
    </row>
    <row r="174" spans="1:6" x14ac:dyDescent="0.25">
      <c r="A174" s="1"/>
      <c r="B174" s="1"/>
      <c r="C174" s="1"/>
      <c r="D174" s="1"/>
      <c r="E174" s="1"/>
      <c r="F174" s="1"/>
    </row>
    <row r="175" spans="1:6" x14ac:dyDescent="0.25">
      <c r="A175" s="1"/>
      <c r="B175" s="1"/>
      <c r="C175" s="1"/>
      <c r="D175" s="1"/>
      <c r="E175" s="1"/>
      <c r="F175" s="1"/>
    </row>
    <row r="176" spans="1:6" x14ac:dyDescent="0.25">
      <c r="A176" s="1"/>
      <c r="B176" s="1"/>
      <c r="C176" s="1"/>
      <c r="D176" s="1"/>
      <c r="E176" s="1"/>
      <c r="F176" s="1"/>
    </row>
    <row r="177" spans="1:6" x14ac:dyDescent="0.25">
      <c r="A177" s="1"/>
      <c r="B177" s="1"/>
      <c r="C177" s="1"/>
      <c r="D177" s="1"/>
      <c r="E177" s="1"/>
      <c r="F177" s="1"/>
    </row>
  </sheetData>
  <phoneticPr fontId="0" type="noConversion"/>
  <printOptions horizontalCentered="1"/>
  <pageMargins left="0.25" right="0.25" top="0.25" bottom="0.25" header="0.25" footer="0.25"/>
  <pageSetup scale="79"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transitionEvaluation="1" transitionEntry="1" codeName="Sheet5">
    <pageSetUpPr fitToPage="1"/>
  </sheetPr>
  <dimension ref="A1:F178"/>
  <sheetViews>
    <sheetView defaultGridColor="0" topLeftCell="A12" colorId="22" zoomScale="75" workbookViewId="0">
      <selection activeCell="F34" sqref="F34"/>
    </sheetView>
  </sheetViews>
  <sheetFormatPr defaultColWidth="9.81640625" defaultRowHeight="15" x14ac:dyDescent="0.25"/>
  <cols>
    <col min="1" max="1" width="30.81640625" customWidth="1"/>
    <col min="2" max="2" width="18.81640625" customWidth="1"/>
    <col min="3" max="4" width="13.81640625" customWidth="1"/>
    <col min="5" max="5" width="11.81640625" customWidth="1"/>
    <col min="6" max="6" width="17.1796875" customWidth="1"/>
  </cols>
  <sheetData>
    <row r="1" spans="1:6" x14ac:dyDescent="0.25">
      <c r="A1" s="11"/>
      <c r="B1" s="11"/>
      <c r="C1" s="11"/>
      <c r="D1" s="11"/>
      <c r="E1" s="11"/>
      <c r="F1" s="11"/>
    </row>
    <row r="2" spans="1:6" ht="30" x14ac:dyDescent="0.5">
      <c r="A2" s="13"/>
      <c r="B2" s="14" t="s">
        <v>51</v>
      </c>
      <c r="C2" s="11"/>
      <c r="D2" s="11"/>
      <c r="E2" s="11"/>
      <c r="F2" s="11"/>
    </row>
    <row r="3" spans="1:6" ht="30.6" thickBot="1" x14ac:dyDescent="0.55000000000000004">
      <c r="A3" s="15"/>
      <c r="B3" s="16" t="s">
        <v>52</v>
      </c>
      <c r="C3" s="15"/>
      <c r="D3" s="15"/>
      <c r="E3" s="15"/>
      <c r="F3" s="15"/>
    </row>
    <row r="4" spans="1:6" ht="15.6" thickTop="1" x14ac:dyDescent="0.25">
      <c r="A4" s="11"/>
      <c r="B4" s="11"/>
      <c r="C4" s="11"/>
      <c r="D4" s="11"/>
      <c r="E4" s="11"/>
      <c r="F4" s="11" t="s">
        <v>53</v>
      </c>
    </row>
    <row r="5" spans="1:6" ht="15.6" x14ac:dyDescent="0.3">
      <c r="A5" s="17" t="s">
        <v>0</v>
      </c>
      <c r="B5" s="18" t="s">
        <v>66</v>
      </c>
      <c r="C5" s="11"/>
      <c r="D5" s="19" t="s">
        <v>1</v>
      </c>
      <c r="E5" s="11" t="s">
        <v>67</v>
      </c>
      <c r="F5" s="11"/>
    </row>
    <row r="6" spans="1:6" x14ac:dyDescent="0.25">
      <c r="A6" s="11"/>
      <c r="B6" s="10"/>
      <c r="C6" s="11"/>
      <c r="D6" s="11"/>
      <c r="E6" s="11"/>
      <c r="F6" s="11"/>
    </row>
    <row r="7" spans="1:6" ht="15.6" x14ac:dyDescent="0.3">
      <c r="A7" s="17" t="s">
        <v>2</v>
      </c>
      <c r="B7" s="17" t="s">
        <v>54</v>
      </c>
      <c r="C7" s="11"/>
      <c r="D7" s="19" t="s">
        <v>1</v>
      </c>
      <c r="E7" s="11" t="s">
        <v>68</v>
      </c>
      <c r="F7" s="11"/>
    </row>
    <row r="8" spans="1:6" x14ac:dyDescent="0.25">
      <c r="A8" s="11"/>
      <c r="B8" s="11"/>
      <c r="C8" s="11"/>
      <c r="D8" s="11"/>
      <c r="E8" s="11"/>
      <c r="F8" s="11"/>
    </row>
    <row r="9" spans="1:6" ht="15.6" x14ac:dyDescent="0.3">
      <c r="A9" s="17" t="s">
        <v>55</v>
      </c>
      <c r="B9" s="20">
        <f>DATE(1999,8,30)</f>
        <v>36402</v>
      </c>
      <c r="C9" s="11"/>
      <c r="D9" s="19" t="s">
        <v>3</v>
      </c>
      <c r="E9" s="21">
        <f ca="1">TODAY()</f>
        <v>37123</v>
      </c>
      <c r="F9" s="11"/>
    </row>
    <row r="10" spans="1:6" ht="15.6" x14ac:dyDescent="0.3">
      <c r="A10" s="19"/>
      <c r="B10" s="19"/>
      <c r="C10" s="19"/>
      <c r="D10" s="19"/>
      <c r="E10" s="19"/>
      <c r="F10" s="19"/>
    </row>
    <row r="11" spans="1:6" ht="15.6" x14ac:dyDescent="0.3">
      <c r="A11" s="19" t="s">
        <v>4</v>
      </c>
      <c r="B11" s="11" t="s">
        <v>64</v>
      </c>
      <c r="C11" s="19"/>
      <c r="D11" s="19"/>
      <c r="E11" s="19"/>
      <c r="F11" s="19"/>
    </row>
    <row r="12" spans="1:6" ht="15.6" x14ac:dyDescent="0.3">
      <c r="A12" s="19"/>
      <c r="B12" s="19"/>
      <c r="C12" s="19"/>
      <c r="D12" s="19"/>
      <c r="E12" s="19"/>
      <c r="F12" s="19"/>
    </row>
    <row r="13" spans="1:6" ht="15.6" x14ac:dyDescent="0.3">
      <c r="A13" s="19" t="s">
        <v>6</v>
      </c>
      <c r="B13" s="22" t="s">
        <v>7</v>
      </c>
      <c r="C13" s="19"/>
      <c r="D13" s="19" t="s">
        <v>1</v>
      </c>
      <c r="E13" s="11" t="s">
        <v>8</v>
      </c>
      <c r="F13" s="11"/>
    </row>
    <row r="14" spans="1:6" ht="15.6" x14ac:dyDescent="0.3">
      <c r="A14" s="19"/>
      <c r="B14" s="17"/>
      <c r="C14" s="19"/>
      <c r="D14" s="19"/>
      <c r="E14" s="19"/>
      <c r="F14" s="19"/>
    </row>
    <row r="15" spans="1:6" ht="15.6" x14ac:dyDescent="0.3">
      <c r="A15" s="19" t="s">
        <v>56</v>
      </c>
      <c r="B15" s="22">
        <v>111000012</v>
      </c>
      <c r="C15" s="11"/>
      <c r="D15" s="19"/>
      <c r="E15" s="19"/>
      <c r="F15" s="11"/>
    </row>
    <row r="16" spans="1:6" ht="15.6" x14ac:dyDescent="0.3">
      <c r="A16" s="19"/>
      <c r="B16" s="17"/>
      <c r="C16" s="11"/>
      <c r="D16" s="19"/>
      <c r="E16" s="19"/>
      <c r="F16" s="19"/>
    </row>
    <row r="17" spans="1:6" ht="15.6" x14ac:dyDescent="0.3">
      <c r="A17" s="19" t="s">
        <v>57</v>
      </c>
      <c r="B17" s="22">
        <v>3750494099</v>
      </c>
      <c r="C17" s="11"/>
      <c r="D17" s="19"/>
      <c r="E17" s="19"/>
      <c r="F17" s="19"/>
    </row>
    <row r="18" spans="1:6" ht="15.6" x14ac:dyDescent="0.3">
      <c r="A18" s="19"/>
      <c r="B18" s="17"/>
      <c r="C18" s="18"/>
      <c r="D18" s="19"/>
      <c r="E18" s="19"/>
      <c r="F18" s="19"/>
    </row>
    <row r="19" spans="1:6" ht="15.6" x14ac:dyDescent="0.3">
      <c r="A19" s="19" t="s">
        <v>58</v>
      </c>
      <c r="B19" s="23" t="s">
        <v>104</v>
      </c>
      <c r="C19" s="11"/>
      <c r="D19" s="17" t="s">
        <v>59</v>
      </c>
      <c r="E19" s="19"/>
      <c r="F19" s="24">
        <f>'EPNG-spreadsheet'!E69</f>
        <v>2433823.8455995647</v>
      </c>
    </row>
    <row r="20" spans="1:6" ht="15.6" x14ac:dyDescent="0.3">
      <c r="A20" s="19"/>
      <c r="B20" s="17"/>
      <c r="C20" s="25"/>
      <c r="D20" s="19"/>
      <c r="E20" s="19"/>
      <c r="F20" s="19"/>
    </row>
    <row r="21" spans="1:6" ht="15.6" x14ac:dyDescent="0.3">
      <c r="A21" s="19" t="s">
        <v>60</v>
      </c>
      <c r="B21" s="26"/>
      <c r="C21" s="26"/>
      <c r="D21" s="26"/>
      <c r="E21" s="26"/>
      <c r="F21" s="19"/>
    </row>
    <row r="22" spans="1:6" ht="15.6" x14ac:dyDescent="0.3">
      <c r="A22" s="19"/>
      <c r="B22" s="19"/>
      <c r="C22" s="19"/>
      <c r="D22" s="19"/>
      <c r="E22" s="19"/>
      <c r="F22" s="11"/>
    </row>
    <row r="23" spans="1:6" ht="15.6" x14ac:dyDescent="0.3">
      <c r="A23" s="19" t="s">
        <v>10</v>
      </c>
      <c r="B23" s="26"/>
      <c r="C23" s="26"/>
      <c r="D23" s="26" t="s">
        <v>11</v>
      </c>
      <c r="E23" s="26"/>
      <c r="F23" s="11"/>
    </row>
    <row r="24" spans="1:6" x14ac:dyDescent="0.25">
      <c r="A24" s="11"/>
      <c r="B24" s="11"/>
      <c r="C24" s="11"/>
      <c r="D24" s="11"/>
      <c r="E24" s="11"/>
      <c r="F24" s="11"/>
    </row>
    <row r="25" spans="1:6" ht="15.6" x14ac:dyDescent="0.3">
      <c r="A25" s="17" t="s">
        <v>9</v>
      </c>
      <c r="B25" s="26"/>
      <c r="C25" s="26"/>
      <c r="D25" s="26"/>
      <c r="E25" s="26"/>
      <c r="F25" s="11"/>
    </row>
    <row r="26" spans="1:6" ht="15.6" x14ac:dyDescent="0.3">
      <c r="A26" s="11"/>
      <c r="B26" s="11"/>
      <c r="C26" s="11"/>
      <c r="D26" s="11"/>
      <c r="E26" s="11"/>
      <c r="F26" s="19"/>
    </row>
    <row r="27" spans="1:6" ht="15.6" x14ac:dyDescent="0.3">
      <c r="A27" s="19" t="s">
        <v>12</v>
      </c>
      <c r="B27" s="27"/>
      <c r="C27" s="26"/>
      <c r="D27" s="26"/>
      <c r="E27" s="26"/>
      <c r="F27" s="19"/>
    </row>
    <row r="28" spans="1:6" ht="15.6" x14ac:dyDescent="0.3">
      <c r="A28" s="19"/>
      <c r="B28" s="19"/>
      <c r="C28" s="19"/>
      <c r="D28" s="19"/>
      <c r="E28" s="19"/>
      <c r="F28" s="19"/>
    </row>
    <row r="29" spans="1:6" ht="15.6" x14ac:dyDescent="0.3">
      <c r="A29" s="19" t="s">
        <v>61</v>
      </c>
      <c r="B29" s="19" t="s">
        <v>11</v>
      </c>
      <c r="C29" s="19" t="s">
        <v>62</v>
      </c>
      <c r="D29" s="11"/>
      <c r="E29" s="19"/>
      <c r="F29" s="19" t="s">
        <v>11</v>
      </c>
    </row>
    <row r="30" spans="1:6" ht="16.2" thickBot="1" x14ac:dyDescent="0.35">
      <c r="A30" s="15"/>
      <c r="B30" s="28"/>
      <c r="C30" s="28"/>
      <c r="D30" s="28"/>
      <c r="E30" s="28"/>
      <c r="F30" s="28"/>
    </row>
    <row r="31" spans="1:6" ht="16.2" thickTop="1" x14ac:dyDescent="0.3">
      <c r="A31" s="19"/>
      <c r="B31" s="11"/>
      <c r="C31" s="11"/>
      <c r="D31" s="11"/>
      <c r="E31" s="11"/>
      <c r="F31" s="11"/>
    </row>
    <row r="32" spans="1:6" ht="15.6" x14ac:dyDescent="0.3">
      <c r="A32" s="17" t="s">
        <v>14</v>
      </c>
      <c r="B32" s="19"/>
      <c r="C32" s="19"/>
      <c r="D32" s="19"/>
      <c r="E32" s="19"/>
      <c r="F32" s="19"/>
    </row>
    <row r="33" spans="1:6" ht="15.6" x14ac:dyDescent="0.3">
      <c r="A33" s="19" t="s">
        <v>15</v>
      </c>
      <c r="B33" s="34" t="s">
        <v>65</v>
      </c>
      <c r="C33" s="19"/>
      <c r="D33" s="19"/>
      <c r="E33" s="19"/>
      <c r="F33" s="35">
        <v>0</v>
      </c>
    </row>
    <row r="34" spans="1:6" ht="15.6" x14ac:dyDescent="0.3">
      <c r="A34" s="19"/>
      <c r="B34" s="19"/>
      <c r="C34" s="29"/>
      <c r="D34" s="19"/>
      <c r="E34" s="19"/>
      <c r="F34" s="19"/>
    </row>
    <row r="35" spans="1:6" ht="15.6" x14ac:dyDescent="0.3">
      <c r="A35" s="19" t="s">
        <v>15</v>
      </c>
      <c r="B35" s="11"/>
      <c r="C35" s="19"/>
      <c r="D35" s="19"/>
      <c r="E35" s="19"/>
      <c r="F35" s="30">
        <v>0</v>
      </c>
    </row>
    <row r="36" spans="1:6" x14ac:dyDescent="0.25">
      <c r="A36" s="11"/>
      <c r="B36" s="11"/>
      <c r="C36" s="11"/>
      <c r="D36" s="11"/>
      <c r="E36" s="11"/>
      <c r="F36" s="11"/>
    </row>
    <row r="37" spans="1:6" ht="15.6" x14ac:dyDescent="0.3">
      <c r="A37" s="11"/>
      <c r="B37" s="11"/>
      <c r="C37" s="11"/>
      <c r="D37" s="17" t="s">
        <v>16</v>
      </c>
      <c r="E37" s="11"/>
      <c r="F37" s="31">
        <f>SUM(F33:F35)</f>
        <v>0</v>
      </c>
    </row>
    <row r="38" spans="1:6" ht="16.2" thickBot="1" x14ac:dyDescent="0.35">
      <c r="A38" s="15"/>
      <c r="B38" s="28"/>
      <c r="C38" s="28"/>
      <c r="D38" s="28"/>
      <c r="E38" s="28"/>
      <c r="F38" s="28"/>
    </row>
    <row r="39" spans="1:6" ht="15.6" thickTop="1" x14ac:dyDescent="0.25">
      <c r="A39" s="11"/>
      <c r="B39" s="11"/>
      <c r="C39" s="11"/>
      <c r="D39" s="11"/>
      <c r="E39" s="11"/>
      <c r="F39" s="11"/>
    </row>
    <row r="40" spans="1:6" x14ac:dyDescent="0.25">
      <c r="A40" s="11" t="s">
        <v>17</v>
      </c>
      <c r="B40" s="11"/>
      <c r="C40" s="11"/>
      <c r="D40" s="11"/>
      <c r="E40" s="11"/>
      <c r="F40" s="11"/>
    </row>
    <row r="41" spans="1:6" x14ac:dyDescent="0.25">
      <c r="A41" s="11"/>
      <c r="B41" s="11"/>
      <c r="C41" s="11"/>
      <c r="D41" s="11"/>
      <c r="E41" s="11"/>
      <c r="F41" s="11"/>
    </row>
    <row r="42" spans="1:6" x14ac:dyDescent="0.25">
      <c r="A42" s="11" t="s">
        <v>18</v>
      </c>
      <c r="B42" s="32" t="s">
        <v>19</v>
      </c>
      <c r="C42" s="11"/>
      <c r="D42" s="11" t="s">
        <v>20</v>
      </c>
      <c r="E42" s="11"/>
      <c r="F42" s="11"/>
    </row>
    <row r="43" spans="1:6" x14ac:dyDescent="0.25">
      <c r="A43" s="11"/>
      <c r="B43" s="11"/>
      <c r="C43" s="11"/>
      <c r="D43" s="11"/>
      <c r="E43" s="11"/>
      <c r="F43" s="11"/>
    </row>
    <row r="44" spans="1:6" x14ac:dyDescent="0.25">
      <c r="A44" s="22" t="s">
        <v>21</v>
      </c>
      <c r="B44" s="11"/>
      <c r="C44" s="11"/>
      <c r="D44" s="32" t="s">
        <v>13</v>
      </c>
      <c r="E44" s="11"/>
      <c r="F44" s="11"/>
    </row>
    <row r="45" spans="1:6" x14ac:dyDescent="0.25">
      <c r="A45" s="11"/>
      <c r="B45" s="11"/>
      <c r="C45" s="11"/>
      <c r="D45" s="11"/>
      <c r="E45" s="11"/>
      <c r="F45" s="11"/>
    </row>
    <row r="46" spans="1:6" x14ac:dyDescent="0.25">
      <c r="A46" s="22" t="s">
        <v>22</v>
      </c>
      <c r="B46" s="11"/>
      <c r="C46" s="11"/>
      <c r="D46" s="11"/>
      <c r="E46" s="11"/>
      <c r="F46" s="11"/>
    </row>
    <row r="47" spans="1:6" ht="15.6" thickBot="1" x14ac:dyDescent="0.3">
      <c r="A47" s="33" t="s">
        <v>23</v>
      </c>
      <c r="B47" s="15"/>
      <c r="C47" s="15"/>
      <c r="D47" s="15"/>
      <c r="E47" s="15"/>
      <c r="F47" s="15"/>
    </row>
    <row r="48" spans="1:6" ht="15.6" thickTop="1" x14ac:dyDescent="0.25">
      <c r="A48" s="1"/>
      <c r="B48" s="1"/>
      <c r="C48" s="1"/>
      <c r="D48" s="1"/>
      <c r="E48" s="1"/>
      <c r="F48" s="1"/>
    </row>
    <row r="49" spans="1:6" x14ac:dyDescent="0.25">
      <c r="A49" s="1"/>
      <c r="B49" s="1"/>
      <c r="C49" s="1"/>
      <c r="D49" s="1"/>
      <c r="E49" s="1"/>
      <c r="F49" s="1"/>
    </row>
    <row r="50" spans="1:6" x14ac:dyDescent="0.25">
      <c r="A50" s="1"/>
      <c r="B50" s="1"/>
      <c r="C50" s="1"/>
      <c r="D50" s="1"/>
      <c r="E50" s="1"/>
      <c r="F50" s="1"/>
    </row>
    <row r="51" spans="1:6" x14ac:dyDescent="0.25">
      <c r="A51" s="1"/>
      <c r="B51" s="1"/>
      <c r="C51" s="1"/>
      <c r="D51" s="1"/>
      <c r="E51" s="1"/>
      <c r="F51" s="1"/>
    </row>
    <row r="52" spans="1:6" x14ac:dyDescent="0.25">
      <c r="A52" s="1"/>
      <c r="B52" s="1"/>
      <c r="C52" s="1"/>
      <c r="D52" s="1"/>
      <c r="E52" s="1"/>
      <c r="F52" s="1"/>
    </row>
    <row r="53" spans="1:6" x14ac:dyDescent="0.25">
      <c r="A53" s="1"/>
      <c r="B53" s="1"/>
      <c r="C53" s="1"/>
      <c r="D53" s="1"/>
      <c r="E53" s="1"/>
      <c r="F53" s="1"/>
    </row>
    <row r="54" spans="1:6" x14ac:dyDescent="0.25">
      <c r="A54" s="1"/>
      <c r="B54" s="1"/>
      <c r="C54" s="1"/>
      <c r="D54" s="1"/>
      <c r="E54" s="1"/>
      <c r="F54" s="1"/>
    </row>
    <row r="55" spans="1:6" x14ac:dyDescent="0.25">
      <c r="A55" s="1"/>
      <c r="B55" s="1"/>
      <c r="C55" s="1"/>
      <c r="D55" s="1"/>
      <c r="E55" s="1"/>
      <c r="F55" s="1"/>
    </row>
    <row r="56" spans="1:6" x14ac:dyDescent="0.25">
      <c r="A56" s="1"/>
      <c r="B56" s="1"/>
      <c r="C56" s="1"/>
      <c r="D56" s="1"/>
      <c r="E56" s="1"/>
      <c r="F56" s="1"/>
    </row>
    <row r="57" spans="1:6" x14ac:dyDescent="0.25">
      <c r="A57" s="1"/>
      <c r="B57" s="1"/>
      <c r="C57" s="1"/>
      <c r="D57" s="1"/>
      <c r="E57" s="1"/>
      <c r="F57" s="1"/>
    </row>
    <row r="58" spans="1:6" x14ac:dyDescent="0.25">
      <c r="A58" s="1"/>
      <c r="B58" s="1"/>
      <c r="C58" s="1"/>
      <c r="D58" s="1"/>
      <c r="E58" s="1"/>
      <c r="F58" s="1"/>
    </row>
    <row r="59" spans="1:6" x14ac:dyDescent="0.25">
      <c r="A59" s="1"/>
      <c r="B59" s="1"/>
      <c r="C59" s="1"/>
      <c r="D59" s="1"/>
      <c r="E59" s="1"/>
      <c r="F59" s="1"/>
    </row>
    <row r="60" spans="1:6" x14ac:dyDescent="0.25">
      <c r="A60" s="1"/>
      <c r="B60" s="1"/>
      <c r="C60" s="1"/>
      <c r="D60" s="1"/>
      <c r="E60" s="1"/>
      <c r="F60" s="1"/>
    </row>
    <row r="61" spans="1:6" x14ac:dyDescent="0.25">
      <c r="A61" s="1"/>
      <c r="B61" s="1"/>
      <c r="C61" s="1"/>
      <c r="D61" s="1"/>
      <c r="E61" s="1"/>
      <c r="F61" s="1"/>
    </row>
    <row r="62" spans="1:6" x14ac:dyDescent="0.25">
      <c r="A62" s="1"/>
      <c r="B62" s="1"/>
      <c r="C62" s="1"/>
      <c r="D62" s="1"/>
      <c r="E62" s="1"/>
      <c r="F62" s="1"/>
    </row>
    <row r="63" spans="1:6" x14ac:dyDescent="0.25">
      <c r="A63" s="1"/>
      <c r="B63" s="1"/>
      <c r="C63" s="1"/>
      <c r="D63" s="1"/>
      <c r="E63" s="1"/>
      <c r="F63" s="1"/>
    </row>
    <row r="64" spans="1:6" x14ac:dyDescent="0.25">
      <c r="A64" s="1"/>
      <c r="B64" s="1"/>
      <c r="C64" s="1"/>
      <c r="D64" s="1"/>
      <c r="E64" s="1"/>
      <c r="F64" s="1"/>
    </row>
    <row r="65" spans="1:6" x14ac:dyDescent="0.25">
      <c r="A65" s="1"/>
      <c r="B65" s="1"/>
      <c r="C65" s="1"/>
      <c r="D65" s="1"/>
      <c r="E65" s="1"/>
      <c r="F65" s="1"/>
    </row>
    <row r="66" spans="1:6" x14ac:dyDescent="0.25">
      <c r="A66" s="1"/>
      <c r="B66" s="1"/>
      <c r="C66" s="1"/>
      <c r="D66" s="1"/>
      <c r="E66" s="1"/>
      <c r="F66" s="1"/>
    </row>
    <row r="67" spans="1:6" x14ac:dyDescent="0.25">
      <c r="A67" s="1"/>
      <c r="B67" s="1"/>
      <c r="C67" s="1"/>
      <c r="D67" s="1"/>
      <c r="E67" s="1"/>
      <c r="F67" s="1"/>
    </row>
    <row r="68" spans="1:6" x14ac:dyDescent="0.25">
      <c r="A68" s="1"/>
      <c r="B68" s="1"/>
      <c r="C68" s="1"/>
      <c r="D68" s="1"/>
      <c r="E68" s="1"/>
      <c r="F68" s="1"/>
    </row>
    <row r="69" spans="1:6" x14ac:dyDescent="0.25">
      <c r="A69" s="1"/>
      <c r="B69" s="1"/>
      <c r="C69" s="1"/>
      <c r="D69" s="1"/>
      <c r="E69" s="1"/>
      <c r="F69" s="1"/>
    </row>
    <row r="70" spans="1:6" x14ac:dyDescent="0.25">
      <c r="A70" s="1"/>
      <c r="B70" s="1"/>
      <c r="C70" s="1"/>
      <c r="D70" s="1"/>
      <c r="E70" s="1"/>
      <c r="F70" s="1"/>
    </row>
    <row r="71" spans="1:6" x14ac:dyDescent="0.25">
      <c r="A71" s="1"/>
      <c r="B71" s="1"/>
      <c r="C71" s="1"/>
      <c r="D71" s="1"/>
      <c r="E71" s="1"/>
      <c r="F71" s="1"/>
    </row>
    <row r="72" spans="1:6" x14ac:dyDescent="0.25">
      <c r="A72" s="1"/>
      <c r="B72" s="1"/>
      <c r="C72" s="1"/>
      <c r="D72" s="1"/>
      <c r="E72" s="1"/>
      <c r="F72" s="1"/>
    </row>
    <row r="73" spans="1:6" x14ac:dyDescent="0.25">
      <c r="A73" s="1"/>
      <c r="B73" s="1"/>
      <c r="C73" s="1"/>
      <c r="D73" s="1"/>
      <c r="E73" s="1"/>
      <c r="F73" s="1"/>
    </row>
    <row r="74" spans="1:6" x14ac:dyDescent="0.25">
      <c r="A74" s="1"/>
      <c r="B74" s="1"/>
      <c r="C74" s="1"/>
      <c r="D74" s="1"/>
      <c r="E74" s="1"/>
      <c r="F74" s="1"/>
    </row>
    <row r="75" spans="1:6" x14ac:dyDescent="0.25">
      <c r="A75" s="1"/>
      <c r="B75" s="1"/>
      <c r="C75" s="1"/>
      <c r="D75" s="1"/>
      <c r="E75" s="1"/>
      <c r="F75" s="1"/>
    </row>
    <row r="76" spans="1:6" x14ac:dyDescent="0.25">
      <c r="A76" s="1"/>
      <c r="B76" s="1"/>
      <c r="C76" s="1"/>
      <c r="D76" s="1"/>
      <c r="E76" s="1"/>
      <c r="F76" s="1"/>
    </row>
    <row r="77" spans="1:6" x14ac:dyDescent="0.25">
      <c r="A77" s="1"/>
      <c r="B77" s="1"/>
      <c r="C77" s="1"/>
      <c r="D77" s="1"/>
      <c r="E77" s="1"/>
      <c r="F77" s="1"/>
    </row>
    <row r="78" spans="1:6" x14ac:dyDescent="0.25">
      <c r="A78" s="1"/>
      <c r="B78" s="1"/>
      <c r="C78" s="1"/>
      <c r="D78" s="1"/>
      <c r="E78" s="1"/>
      <c r="F78" s="1"/>
    </row>
    <row r="79" spans="1:6" x14ac:dyDescent="0.25">
      <c r="A79" s="1"/>
      <c r="B79" s="1"/>
      <c r="C79" s="1"/>
      <c r="D79" s="1"/>
      <c r="E79" s="1"/>
      <c r="F79" s="1"/>
    </row>
    <row r="80" spans="1:6" x14ac:dyDescent="0.25">
      <c r="A80" s="1"/>
      <c r="B80" s="1"/>
      <c r="C80" s="1"/>
      <c r="D80" s="1"/>
      <c r="E80" s="1"/>
      <c r="F80" s="1"/>
    </row>
    <row r="81" spans="1:6" x14ac:dyDescent="0.25">
      <c r="A81" s="1"/>
      <c r="B81" s="1"/>
      <c r="C81" s="1"/>
      <c r="D81" s="1"/>
      <c r="E81" s="1"/>
      <c r="F81" s="1"/>
    </row>
    <row r="82" spans="1:6" x14ac:dyDescent="0.25">
      <c r="A82" s="1"/>
      <c r="B82" s="1"/>
      <c r="C82" s="1"/>
      <c r="D82" s="1"/>
      <c r="E82" s="1"/>
      <c r="F82" s="1"/>
    </row>
    <row r="83" spans="1:6" x14ac:dyDescent="0.25">
      <c r="A83" s="1"/>
      <c r="B83" s="1"/>
      <c r="C83" s="1"/>
      <c r="D83" s="1"/>
      <c r="E83" s="1"/>
      <c r="F83" s="1"/>
    </row>
    <row r="84" spans="1:6" x14ac:dyDescent="0.25">
      <c r="A84" s="1"/>
      <c r="B84" s="1"/>
      <c r="C84" s="1"/>
      <c r="D84" s="1"/>
      <c r="E84" s="1"/>
      <c r="F84" s="1"/>
    </row>
    <row r="85" spans="1:6" x14ac:dyDescent="0.25">
      <c r="A85" s="1"/>
      <c r="B85" s="1"/>
      <c r="C85" s="1"/>
      <c r="D85" s="1"/>
      <c r="E85" s="1"/>
      <c r="F85" s="1"/>
    </row>
    <row r="86" spans="1:6" x14ac:dyDescent="0.25">
      <c r="A86" s="1"/>
      <c r="B86" s="1"/>
      <c r="C86" s="1"/>
      <c r="D86" s="1"/>
      <c r="E86" s="1"/>
      <c r="F86" s="1"/>
    </row>
    <row r="87" spans="1:6" x14ac:dyDescent="0.25">
      <c r="A87" s="1"/>
      <c r="B87" s="1"/>
      <c r="C87" s="1"/>
      <c r="D87" s="1"/>
      <c r="E87" s="1"/>
      <c r="F87" s="1"/>
    </row>
    <row r="88" spans="1:6" x14ac:dyDescent="0.25">
      <c r="A88" s="1"/>
      <c r="B88" s="1"/>
      <c r="C88" s="1"/>
      <c r="D88" s="1"/>
      <c r="E88" s="1"/>
      <c r="F88" s="1"/>
    </row>
    <row r="89" spans="1:6" x14ac:dyDescent="0.25">
      <c r="A89" s="1"/>
      <c r="B89" s="1"/>
      <c r="C89" s="1"/>
      <c r="D89" s="1"/>
      <c r="E89" s="1"/>
      <c r="F89" s="1"/>
    </row>
    <row r="90" spans="1:6" x14ac:dyDescent="0.25">
      <c r="A90" s="1"/>
      <c r="B90" s="1"/>
      <c r="C90" s="1"/>
      <c r="D90" s="1"/>
      <c r="E90" s="1"/>
      <c r="F90" s="1"/>
    </row>
    <row r="91" spans="1:6" x14ac:dyDescent="0.25">
      <c r="A91" s="1"/>
      <c r="B91" s="1"/>
      <c r="C91" s="1"/>
      <c r="D91" s="1"/>
      <c r="E91" s="1"/>
      <c r="F91" s="1"/>
    </row>
    <row r="92" spans="1:6" x14ac:dyDescent="0.25">
      <c r="A92" s="1"/>
      <c r="B92" s="1"/>
      <c r="C92" s="1"/>
      <c r="D92" s="1"/>
      <c r="E92" s="1"/>
      <c r="F92" s="1"/>
    </row>
    <row r="93" spans="1:6" x14ac:dyDescent="0.25">
      <c r="A93" s="1"/>
      <c r="B93" s="1"/>
      <c r="C93" s="1"/>
      <c r="D93" s="1"/>
      <c r="E93" s="1"/>
      <c r="F93" s="1"/>
    </row>
    <row r="94" spans="1:6" x14ac:dyDescent="0.25">
      <c r="A94" s="1"/>
      <c r="B94" s="1"/>
      <c r="C94" s="1"/>
      <c r="D94" s="1"/>
      <c r="E94" s="1"/>
      <c r="F94" s="1"/>
    </row>
    <row r="95" spans="1:6" x14ac:dyDescent="0.25">
      <c r="A95" s="1"/>
      <c r="B95" s="1"/>
      <c r="C95" s="1"/>
      <c r="D95" s="1"/>
      <c r="E95" s="1"/>
      <c r="F95" s="1"/>
    </row>
    <row r="96" spans="1:6" x14ac:dyDescent="0.25">
      <c r="A96" s="1"/>
      <c r="B96" s="1"/>
      <c r="C96" s="1"/>
      <c r="D96" s="1"/>
      <c r="E96" s="1"/>
      <c r="F96" s="1"/>
    </row>
    <row r="97" spans="1:6" x14ac:dyDescent="0.25">
      <c r="A97" s="1"/>
      <c r="B97" s="1"/>
      <c r="C97" s="1"/>
      <c r="D97" s="1"/>
      <c r="E97" s="1"/>
      <c r="F97" s="1"/>
    </row>
    <row r="98" spans="1:6" x14ac:dyDescent="0.25">
      <c r="A98" s="1"/>
      <c r="B98" s="1"/>
      <c r="C98" s="1"/>
      <c r="D98" s="1"/>
      <c r="E98" s="1"/>
      <c r="F98" s="1"/>
    </row>
    <row r="99" spans="1:6" x14ac:dyDescent="0.25">
      <c r="A99" s="1"/>
      <c r="B99" s="1"/>
      <c r="C99" s="1"/>
      <c r="D99" s="1"/>
      <c r="E99" s="1"/>
      <c r="F99" s="1"/>
    </row>
    <row r="100" spans="1:6" x14ac:dyDescent="0.25">
      <c r="A100" s="1"/>
      <c r="B100" s="1"/>
      <c r="C100" s="1"/>
      <c r="D100" s="1"/>
      <c r="E100" s="1"/>
      <c r="F100" s="1"/>
    </row>
    <row r="101" spans="1:6" x14ac:dyDescent="0.25">
      <c r="A101" s="1"/>
      <c r="B101" s="1"/>
      <c r="C101" s="1"/>
      <c r="D101" s="1"/>
      <c r="E101" s="1"/>
      <c r="F101" s="1"/>
    </row>
    <row r="102" spans="1:6" x14ac:dyDescent="0.25">
      <c r="A102" s="1"/>
      <c r="B102" s="1"/>
      <c r="C102" s="1"/>
      <c r="D102" s="1"/>
      <c r="E102" s="1"/>
      <c r="F102" s="1"/>
    </row>
    <row r="103" spans="1:6" x14ac:dyDescent="0.25">
      <c r="A103" s="1"/>
      <c r="B103" s="1"/>
      <c r="C103" s="1"/>
      <c r="D103" s="1"/>
      <c r="E103" s="1"/>
      <c r="F103" s="1"/>
    </row>
    <row r="104" spans="1:6" x14ac:dyDescent="0.25">
      <c r="A104" s="1"/>
      <c r="B104" s="1"/>
      <c r="C104" s="1"/>
      <c r="D104" s="1"/>
      <c r="E104" s="1"/>
      <c r="F104" s="1"/>
    </row>
    <row r="105" spans="1:6" x14ac:dyDescent="0.25">
      <c r="A105" s="1"/>
      <c r="B105" s="1"/>
      <c r="C105" s="1"/>
      <c r="D105" s="1"/>
      <c r="E105" s="1"/>
      <c r="F105" s="1"/>
    </row>
    <row r="106" spans="1:6" x14ac:dyDescent="0.25">
      <c r="A106" s="1"/>
      <c r="B106" s="1"/>
      <c r="C106" s="1"/>
      <c r="D106" s="1"/>
      <c r="E106" s="1"/>
      <c r="F106" s="1"/>
    </row>
    <row r="107" spans="1:6" x14ac:dyDescent="0.25">
      <c r="A107" s="1"/>
      <c r="B107" s="1"/>
      <c r="C107" s="1"/>
      <c r="D107" s="1"/>
      <c r="E107" s="1"/>
      <c r="F107" s="1"/>
    </row>
    <row r="108" spans="1:6" x14ac:dyDescent="0.25">
      <c r="A108" s="1"/>
      <c r="B108" s="1"/>
      <c r="C108" s="1"/>
      <c r="D108" s="1"/>
      <c r="E108" s="1"/>
      <c r="F108" s="1"/>
    </row>
    <row r="109" spans="1:6" x14ac:dyDescent="0.25">
      <c r="A109" s="1"/>
      <c r="B109" s="1"/>
      <c r="C109" s="1"/>
      <c r="D109" s="1"/>
      <c r="E109" s="1"/>
      <c r="F109" s="1"/>
    </row>
    <row r="110" spans="1:6" x14ac:dyDescent="0.25">
      <c r="A110" s="1"/>
      <c r="B110" s="1"/>
      <c r="C110" s="1"/>
      <c r="D110" s="1"/>
      <c r="E110" s="1"/>
      <c r="F110" s="1"/>
    </row>
    <row r="111" spans="1:6" x14ac:dyDescent="0.25">
      <c r="A111" s="1"/>
      <c r="B111" s="1"/>
      <c r="C111" s="1"/>
      <c r="D111" s="1"/>
      <c r="E111" s="1"/>
      <c r="F111" s="1"/>
    </row>
    <row r="112" spans="1:6" x14ac:dyDescent="0.25">
      <c r="A112" s="1"/>
      <c r="B112" s="1"/>
      <c r="C112" s="1"/>
      <c r="D112" s="1"/>
      <c r="E112" s="1"/>
      <c r="F112" s="1"/>
    </row>
    <row r="113" spans="1:6" x14ac:dyDescent="0.25">
      <c r="A113" s="1"/>
      <c r="B113" s="1"/>
      <c r="C113" s="1"/>
      <c r="D113" s="1"/>
      <c r="E113" s="1"/>
      <c r="F113" s="1"/>
    </row>
    <row r="114" spans="1:6" x14ac:dyDescent="0.25">
      <c r="A114" s="1"/>
      <c r="B114" s="1"/>
      <c r="C114" s="1"/>
      <c r="D114" s="1"/>
      <c r="E114" s="1"/>
      <c r="F114" s="1"/>
    </row>
    <row r="115" spans="1:6" x14ac:dyDescent="0.25">
      <c r="A115" s="1"/>
      <c r="B115" s="1"/>
      <c r="C115" s="1"/>
      <c r="D115" s="1"/>
      <c r="E115" s="1"/>
      <c r="F115" s="1"/>
    </row>
    <row r="116" spans="1:6" x14ac:dyDescent="0.25">
      <c r="A116" s="1"/>
      <c r="B116" s="1"/>
      <c r="C116" s="1"/>
      <c r="D116" s="1"/>
      <c r="E116" s="1"/>
      <c r="F116" s="1"/>
    </row>
    <row r="117" spans="1:6" x14ac:dyDescent="0.25">
      <c r="A117" s="1"/>
      <c r="B117" s="1"/>
      <c r="C117" s="1"/>
      <c r="D117" s="1"/>
      <c r="E117" s="1"/>
      <c r="F117" s="1"/>
    </row>
    <row r="118" spans="1:6" x14ac:dyDescent="0.25">
      <c r="A118" s="1"/>
      <c r="B118" s="1"/>
      <c r="C118" s="1"/>
      <c r="D118" s="1"/>
      <c r="E118" s="1"/>
      <c r="F118" s="1"/>
    </row>
    <row r="119" spans="1:6" x14ac:dyDescent="0.25">
      <c r="A119" s="1"/>
      <c r="B119" s="1"/>
      <c r="C119" s="1"/>
      <c r="D119" s="1"/>
      <c r="E119" s="1"/>
      <c r="F119" s="1"/>
    </row>
    <row r="120" spans="1:6" x14ac:dyDescent="0.25">
      <c r="A120" s="1"/>
      <c r="B120" s="1"/>
      <c r="C120" s="1"/>
      <c r="D120" s="1"/>
      <c r="E120" s="1"/>
      <c r="F120" s="1"/>
    </row>
    <row r="121" spans="1:6" x14ac:dyDescent="0.25">
      <c r="A121" s="1"/>
      <c r="B121" s="1"/>
      <c r="C121" s="1"/>
      <c r="D121" s="1"/>
      <c r="E121" s="1"/>
      <c r="F121" s="1"/>
    </row>
    <row r="122" spans="1:6" x14ac:dyDescent="0.25">
      <c r="A122" s="1"/>
      <c r="B122" s="1"/>
      <c r="C122" s="1"/>
      <c r="D122" s="1"/>
      <c r="E122" s="1"/>
      <c r="F122" s="1"/>
    </row>
    <row r="123" spans="1:6" x14ac:dyDescent="0.25">
      <c r="A123" s="1"/>
      <c r="B123" s="1"/>
      <c r="C123" s="1"/>
      <c r="D123" s="1"/>
      <c r="E123" s="1"/>
      <c r="F123" s="1"/>
    </row>
    <row r="124" spans="1:6" x14ac:dyDescent="0.25">
      <c r="A124" s="1"/>
      <c r="B124" s="1"/>
      <c r="C124" s="1"/>
      <c r="D124" s="1"/>
      <c r="E124" s="1"/>
      <c r="F124" s="1"/>
    </row>
    <row r="125" spans="1:6" x14ac:dyDescent="0.25">
      <c r="A125" s="1"/>
      <c r="B125" s="1"/>
      <c r="C125" s="1"/>
      <c r="D125" s="1"/>
      <c r="E125" s="1"/>
      <c r="F125" s="1"/>
    </row>
    <row r="126" spans="1:6" x14ac:dyDescent="0.25">
      <c r="A126" s="1"/>
      <c r="B126" s="1"/>
      <c r="C126" s="1"/>
      <c r="D126" s="1"/>
      <c r="E126" s="1"/>
      <c r="F126" s="1"/>
    </row>
    <row r="127" spans="1:6" x14ac:dyDescent="0.25">
      <c r="A127" s="1"/>
      <c r="B127" s="1"/>
      <c r="C127" s="1"/>
      <c r="D127" s="1"/>
      <c r="E127" s="1"/>
      <c r="F127" s="1"/>
    </row>
    <row r="128" spans="1:6" x14ac:dyDescent="0.25">
      <c r="A128" s="1"/>
      <c r="B128" s="1"/>
      <c r="C128" s="1"/>
      <c r="D128" s="1"/>
      <c r="E128" s="1"/>
      <c r="F128" s="1"/>
    </row>
    <row r="129" spans="1:6" x14ac:dyDescent="0.25">
      <c r="A129" s="1"/>
      <c r="B129" s="1"/>
      <c r="C129" s="1"/>
      <c r="D129" s="1"/>
      <c r="E129" s="1"/>
      <c r="F129" s="1"/>
    </row>
    <row r="130" spans="1:6" x14ac:dyDescent="0.25">
      <c r="A130" s="1"/>
      <c r="B130" s="1"/>
      <c r="C130" s="1"/>
      <c r="D130" s="1"/>
      <c r="E130" s="1"/>
      <c r="F130" s="1"/>
    </row>
    <row r="131" spans="1:6" x14ac:dyDescent="0.25">
      <c r="A131" s="1"/>
      <c r="B131" s="1"/>
      <c r="C131" s="1"/>
      <c r="D131" s="1"/>
      <c r="E131" s="1"/>
      <c r="F131" s="1"/>
    </row>
    <row r="132" spans="1:6" x14ac:dyDescent="0.25">
      <c r="A132" s="1"/>
      <c r="B132" s="1"/>
      <c r="C132" s="1"/>
      <c r="D132" s="1"/>
      <c r="E132" s="1"/>
      <c r="F132" s="1"/>
    </row>
    <row r="133" spans="1:6" x14ac:dyDescent="0.25">
      <c r="A133" s="1"/>
      <c r="B133" s="1"/>
      <c r="C133" s="1"/>
      <c r="D133" s="1"/>
      <c r="E133" s="1"/>
      <c r="F133" s="1"/>
    </row>
    <row r="134" spans="1:6" x14ac:dyDescent="0.25">
      <c r="A134" s="1"/>
      <c r="B134" s="1"/>
      <c r="C134" s="1"/>
      <c r="D134" s="1"/>
      <c r="E134" s="1"/>
      <c r="F134" s="1"/>
    </row>
    <row r="135" spans="1:6" x14ac:dyDescent="0.25">
      <c r="A135" s="1"/>
      <c r="B135" s="1"/>
      <c r="C135" s="1"/>
      <c r="D135" s="1"/>
      <c r="E135" s="1"/>
      <c r="F135" s="1"/>
    </row>
    <row r="136" spans="1:6" x14ac:dyDescent="0.25">
      <c r="A136" s="1"/>
      <c r="B136" s="1"/>
      <c r="C136" s="1"/>
      <c r="D136" s="1"/>
      <c r="E136" s="1"/>
      <c r="F136" s="1"/>
    </row>
    <row r="137" spans="1:6" x14ac:dyDescent="0.25">
      <c r="A137" s="1"/>
      <c r="B137" s="1"/>
      <c r="C137" s="1"/>
      <c r="D137" s="1"/>
      <c r="E137" s="1"/>
      <c r="F137" s="1"/>
    </row>
    <row r="138" spans="1:6" x14ac:dyDescent="0.25">
      <c r="A138" s="1"/>
      <c r="B138" s="1"/>
      <c r="C138" s="1"/>
      <c r="D138" s="1"/>
      <c r="E138" s="1"/>
      <c r="F138" s="1"/>
    </row>
    <row r="139" spans="1:6" x14ac:dyDescent="0.25">
      <c r="A139" s="1"/>
      <c r="B139" s="1"/>
      <c r="C139" s="1"/>
      <c r="D139" s="1"/>
      <c r="E139" s="1"/>
      <c r="F139" s="1"/>
    </row>
    <row r="140" spans="1:6" x14ac:dyDescent="0.25">
      <c r="A140" s="1"/>
      <c r="B140" s="1"/>
      <c r="C140" s="1"/>
      <c r="D140" s="1"/>
      <c r="E140" s="1"/>
      <c r="F140" s="1"/>
    </row>
    <row r="141" spans="1:6" x14ac:dyDescent="0.25">
      <c r="A141" s="1"/>
      <c r="B141" s="1"/>
      <c r="C141" s="1"/>
      <c r="D141" s="1"/>
      <c r="E141" s="1"/>
      <c r="F141" s="1"/>
    </row>
    <row r="142" spans="1:6" x14ac:dyDescent="0.25">
      <c r="A142" s="1"/>
      <c r="B142" s="1"/>
      <c r="C142" s="1"/>
      <c r="D142" s="1"/>
      <c r="E142" s="1"/>
      <c r="F142" s="1"/>
    </row>
    <row r="143" spans="1:6" x14ac:dyDescent="0.25">
      <c r="A143" s="1"/>
      <c r="B143" s="1"/>
      <c r="C143" s="1"/>
      <c r="D143" s="1"/>
      <c r="E143" s="1"/>
      <c r="F143" s="1"/>
    </row>
    <row r="144" spans="1:6" x14ac:dyDescent="0.25">
      <c r="A144" s="1"/>
      <c r="B144" s="1"/>
      <c r="C144" s="1"/>
      <c r="D144" s="1"/>
      <c r="E144" s="1"/>
      <c r="F144" s="1"/>
    </row>
    <row r="145" spans="1:6" x14ac:dyDescent="0.25">
      <c r="A145" s="1"/>
      <c r="B145" s="1"/>
      <c r="C145" s="1"/>
      <c r="D145" s="1"/>
      <c r="E145" s="1"/>
      <c r="F145" s="1"/>
    </row>
    <row r="146" spans="1:6" x14ac:dyDescent="0.25">
      <c r="A146" s="1"/>
      <c r="B146" s="1"/>
      <c r="C146" s="1"/>
      <c r="D146" s="1"/>
      <c r="E146" s="1"/>
      <c r="F146" s="1"/>
    </row>
    <row r="147" spans="1:6" x14ac:dyDescent="0.25">
      <c r="A147" s="1"/>
      <c r="B147" s="1"/>
      <c r="C147" s="1"/>
      <c r="D147" s="1"/>
      <c r="E147" s="1"/>
      <c r="F147" s="1"/>
    </row>
    <row r="148" spans="1:6" x14ac:dyDescent="0.25">
      <c r="A148" s="1"/>
      <c r="B148" s="1"/>
      <c r="C148" s="1"/>
      <c r="D148" s="1"/>
      <c r="E148" s="1"/>
      <c r="F148" s="1"/>
    </row>
    <row r="149" spans="1:6" x14ac:dyDescent="0.25">
      <c r="A149" s="1"/>
      <c r="B149" s="1"/>
      <c r="C149" s="1"/>
      <c r="D149" s="1"/>
      <c r="E149" s="1"/>
      <c r="F149" s="1"/>
    </row>
    <row r="150" spans="1:6" x14ac:dyDescent="0.25">
      <c r="A150" s="1"/>
      <c r="B150" s="1"/>
      <c r="C150" s="1"/>
      <c r="D150" s="1"/>
      <c r="E150" s="1"/>
      <c r="F150" s="1"/>
    </row>
    <row r="151" spans="1:6" x14ac:dyDescent="0.25">
      <c r="A151" s="1"/>
      <c r="B151" s="1"/>
      <c r="C151" s="1"/>
      <c r="D151" s="1"/>
      <c r="E151" s="1"/>
      <c r="F151" s="1"/>
    </row>
    <row r="152" spans="1:6" x14ac:dyDescent="0.25">
      <c r="A152" s="1"/>
      <c r="B152" s="1"/>
      <c r="C152" s="1"/>
      <c r="D152" s="1"/>
      <c r="E152" s="1"/>
      <c r="F152" s="1"/>
    </row>
    <row r="153" spans="1:6" x14ac:dyDescent="0.25">
      <c r="A153" s="1"/>
      <c r="B153" s="1"/>
      <c r="C153" s="1"/>
      <c r="D153" s="1"/>
      <c r="E153" s="1"/>
      <c r="F153" s="1"/>
    </row>
    <row r="154" spans="1:6" x14ac:dyDescent="0.25">
      <c r="A154" s="1"/>
      <c r="B154" s="1"/>
      <c r="C154" s="1"/>
      <c r="D154" s="1"/>
      <c r="E154" s="1"/>
      <c r="F154" s="1"/>
    </row>
    <row r="155" spans="1:6" x14ac:dyDescent="0.25">
      <c r="A155" s="1"/>
      <c r="B155" s="1"/>
      <c r="C155" s="1"/>
      <c r="D155" s="1"/>
      <c r="E155" s="1"/>
      <c r="F155" s="1"/>
    </row>
    <row r="156" spans="1:6" x14ac:dyDescent="0.25">
      <c r="A156" s="1"/>
      <c r="B156" s="1"/>
      <c r="C156" s="1"/>
      <c r="D156" s="1"/>
      <c r="E156" s="1"/>
      <c r="F156" s="1"/>
    </row>
    <row r="157" spans="1:6" x14ac:dyDescent="0.25">
      <c r="A157" s="1"/>
      <c r="B157" s="1"/>
      <c r="C157" s="1"/>
      <c r="D157" s="1"/>
      <c r="E157" s="1"/>
      <c r="F157" s="1"/>
    </row>
    <row r="158" spans="1:6" x14ac:dyDescent="0.25">
      <c r="A158" s="1"/>
      <c r="B158" s="1"/>
      <c r="C158" s="1"/>
      <c r="D158" s="1"/>
      <c r="E158" s="1"/>
      <c r="F158" s="1"/>
    </row>
    <row r="159" spans="1:6" x14ac:dyDescent="0.25">
      <c r="A159" s="1"/>
      <c r="B159" s="1"/>
      <c r="C159" s="1"/>
      <c r="D159" s="1"/>
      <c r="E159" s="1"/>
      <c r="F159" s="1"/>
    </row>
    <row r="160" spans="1:6" x14ac:dyDescent="0.25">
      <c r="A160" s="1"/>
      <c r="B160" s="1"/>
      <c r="C160" s="1"/>
      <c r="D160" s="1"/>
      <c r="E160" s="1"/>
      <c r="F160" s="1"/>
    </row>
    <row r="161" spans="1:6" x14ac:dyDescent="0.25">
      <c r="A161" s="1"/>
      <c r="B161" s="1"/>
      <c r="C161" s="1"/>
      <c r="D161" s="1"/>
      <c r="E161" s="1"/>
      <c r="F161" s="1"/>
    </row>
    <row r="162" spans="1:6" x14ac:dyDescent="0.25">
      <c r="A162" s="1"/>
      <c r="B162" s="1"/>
      <c r="C162" s="1"/>
      <c r="D162" s="1"/>
      <c r="E162" s="1"/>
      <c r="F162" s="1"/>
    </row>
    <row r="163" spans="1:6" x14ac:dyDescent="0.25">
      <c r="A163" s="1"/>
      <c r="B163" s="1"/>
      <c r="C163" s="1"/>
      <c r="D163" s="1"/>
      <c r="E163" s="1"/>
      <c r="F163" s="1"/>
    </row>
    <row r="164" spans="1:6" x14ac:dyDescent="0.25">
      <c r="A164" s="1"/>
      <c r="B164" s="1"/>
      <c r="C164" s="1"/>
      <c r="D164" s="1"/>
      <c r="E164" s="1"/>
      <c r="F164" s="1"/>
    </row>
    <row r="165" spans="1:6" x14ac:dyDescent="0.25">
      <c r="A165" s="1"/>
      <c r="B165" s="1"/>
      <c r="C165" s="1"/>
      <c r="D165" s="1"/>
      <c r="E165" s="1"/>
      <c r="F165" s="1"/>
    </row>
    <row r="166" spans="1:6" x14ac:dyDescent="0.25">
      <c r="A166" s="1"/>
      <c r="B166" s="1"/>
      <c r="C166" s="1"/>
      <c r="D166" s="1"/>
      <c r="E166" s="1"/>
      <c r="F166" s="1"/>
    </row>
    <row r="167" spans="1:6" x14ac:dyDescent="0.25">
      <c r="A167" s="1"/>
      <c r="B167" s="1"/>
      <c r="C167" s="1"/>
      <c r="D167" s="1"/>
      <c r="E167" s="1"/>
      <c r="F167" s="1"/>
    </row>
    <row r="168" spans="1:6" x14ac:dyDescent="0.25">
      <c r="A168" s="1"/>
      <c r="B168" s="1"/>
      <c r="C168" s="1"/>
      <c r="D168" s="1"/>
      <c r="E168" s="1"/>
      <c r="F168" s="1"/>
    </row>
    <row r="169" spans="1:6" x14ac:dyDescent="0.25">
      <c r="A169" s="1"/>
      <c r="B169" s="1"/>
      <c r="C169" s="1"/>
      <c r="D169" s="1"/>
      <c r="E169" s="1"/>
      <c r="F169" s="1"/>
    </row>
    <row r="170" spans="1:6" x14ac:dyDescent="0.25">
      <c r="A170" s="1"/>
      <c r="B170" s="1"/>
      <c r="C170" s="1"/>
      <c r="D170" s="1"/>
      <c r="E170" s="1"/>
      <c r="F170" s="1"/>
    </row>
    <row r="171" spans="1:6" x14ac:dyDescent="0.25">
      <c r="A171" s="1"/>
      <c r="B171" s="1"/>
      <c r="C171" s="1"/>
      <c r="D171" s="1"/>
      <c r="E171" s="1"/>
      <c r="F171" s="1"/>
    </row>
    <row r="172" spans="1:6" x14ac:dyDescent="0.25">
      <c r="A172" s="1"/>
      <c r="B172" s="1"/>
      <c r="C172" s="1"/>
      <c r="D172" s="1"/>
      <c r="E172" s="1"/>
      <c r="F172" s="1"/>
    </row>
    <row r="173" spans="1:6" x14ac:dyDescent="0.25">
      <c r="A173" s="1"/>
      <c r="B173" s="1"/>
      <c r="C173" s="1"/>
      <c r="D173" s="1"/>
      <c r="E173" s="1"/>
      <c r="F173" s="1"/>
    </row>
    <row r="174" spans="1:6" x14ac:dyDescent="0.25">
      <c r="A174" s="1"/>
      <c r="B174" s="1"/>
      <c r="C174" s="1"/>
      <c r="D174" s="1"/>
      <c r="E174" s="1"/>
      <c r="F174" s="1"/>
    </row>
    <row r="175" spans="1:6" x14ac:dyDescent="0.25">
      <c r="A175" s="1"/>
      <c r="B175" s="1"/>
      <c r="C175" s="1"/>
      <c r="D175" s="1"/>
      <c r="E175" s="1"/>
      <c r="F175" s="1"/>
    </row>
    <row r="176" spans="1:6" x14ac:dyDescent="0.25">
      <c r="A176" s="1"/>
      <c r="B176" s="1"/>
      <c r="C176" s="1"/>
      <c r="D176" s="1"/>
      <c r="E176" s="1"/>
      <c r="F176" s="1"/>
    </row>
    <row r="177" spans="1:6" x14ac:dyDescent="0.25">
      <c r="A177" s="1"/>
      <c r="B177" s="1"/>
      <c r="C177" s="1"/>
      <c r="D177" s="1"/>
      <c r="E177" s="1"/>
      <c r="F177" s="1"/>
    </row>
    <row r="178" spans="1:6" x14ac:dyDescent="0.25">
      <c r="A178" s="1"/>
      <c r="B178" s="1"/>
      <c r="C178" s="1"/>
      <c r="D178" s="1"/>
      <c r="E178" s="1"/>
      <c r="F178" s="1"/>
    </row>
  </sheetData>
  <phoneticPr fontId="0" type="noConversion"/>
  <printOptions horizontalCentered="1"/>
  <pageMargins left="0.25" right="0.25" top="0.25" bottom="0.25" header="0.25" footer="0.25"/>
  <pageSetup scale="80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8</vt:i4>
      </vt:variant>
    </vt:vector>
  </HeadingPairs>
  <TitlesOfParts>
    <vt:vector size="14" baseType="lpstr">
      <vt:lpstr>El Paso Fixed NSP Transactions</vt:lpstr>
      <vt:lpstr>EPNG-spreadsheet</vt:lpstr>
      <vt:lpstr>Gelber</vt:lpstr>
      <vt:lpstr>TWP- spreadsheet</vt:lpstr>
      <vt:lpstr>TWP WIRE</vt:lpstr>
      <vt:lpstr>ENRON WIRE</vt:lpstr>
      <vt:lpstr>ENRONCAPWIRE</vt:lpstr>
      <vt:lpstr>'El Paso Fixed NSP Transactions'!Print_Area</vt:lpstr>
      <vt:lpstr>'ENRON WIRE'!Print_Area</vt:lpstr>
      <vt:lpstr>'EPNG-spreadsheet'!Print_Area</vt:lpstr>
      <vt:lpstr>'TWP- spreadsheet'!Print_Area</vt:lpstr>
      <vt:lpstr>'TWP WIRE'!Print_Area</vt:lpstr>
      <vt:lpstr>'ENRON WIRE'!Print_Area_MI</vt:lpstr>
      <vt:lpstr>TWPWIRE</vt:lpstr>
    </vt:vector>
  </TitlesOfParts>
  <Company>Citizens Utilities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Public Service Sector</dc:creator>
  <cp:lastModifiedBy>Havlíček Jan</cp:lastModifiedBy>
  <cp:lastPrinted>2001-08-20T15:12:16Z</cp:lastPrinted>
  <dcterms:created xsi:type="dcterms:W3CDTF">1998-02-10T21:52:28Z</dcterms:created>
  <dcterms:modified xsi:type="dcterms:W3CDTF">2023-09-10T15:37:22Z</dcterms:modified>
</cp:coreProperties>
</file>