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92512"/>
</workbook>
</file>

<file path=xl/calcChain.xml><?xml version="1.0" encoding="utf-8"?>
<calcChain xmlns="http://schemas.openxmlformats.org/spreadsheetml/2006/main">
  <c r="G9" i="1" l="1"/>
  <c r="I9" i="1"/>
  <c r="K9" i="1"/>
  <c r="B10" i="1"/>
  <c r="G10" i="1"/>
  <c r="I10" i="1"/>
  <c r="K10" i="1"/>
  <c r="B11" i="1"/>
  <c r="G11" i="1"/>
  <c r="I11" i="1"/>
  <c r="K11" i="1"/>
  <c r="B12" i="1"/>
  <c r="G12" i="1"/>
  <c r="I12" i="1"/>
  <c r="K12" i="1"/>
  <c r="B13" i="1"/>
  <c r="G13" i="1"/>
  <c r="I13" i="1"/>
  <c r="K13" i="1"/>
  <c r="G14" i="1"/>
  <c r="I14" i="1"/>
  <c r="K14" i="1"/>
  <c r="F21" i="1"/>
  <c r="G21" i="1"/>
  <c r="F22" i="1"/>
  <c r="G22" i="1"/>
  <c r="F23" i="1"/>
  <c r="G23" i="1"/>
  <c r="F24" i="1"/>
  <c r="G24" i="1"/>
  <c r="F25" i="1"/>
  <c r="G25" i="1"/>
  <c r="F26" i="1"/>
  <c r="G26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</calcChain>
</file>

<file path=xl/sharedStrings.xml><?xml version="1.0" encoding="utf-8"?>
<sst xmlns="http://schemas.openxmlformats.org/spreadsheetml/2006/main" count="68" uniqueCount="37">
  <si>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</si>
  <si>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</si>
  <si>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</si>
  <si>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</si>
  <si>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</si>
  <si>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</si>
  <si>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</si>
  <si>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</si>
  <si>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</si>
  <si>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</si>
  <si>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</si>
  <si>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</si>
  <si>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</si>
  <si>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</si>
  <si>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</si>
  <si>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</si>
  <si>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</si>
  <si>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SoCalGas</t>
  </si>
  <si>
    <t>MMBtu/MWhr</t>
  </si>
  <si>
    <t>Net Cost</t>
  </si>
  <si>
    <t>Variable</t>
  </si>
  <si>
    <t>Cost ($/MWhr)</t>
  </si>
  <si>
    <t>MW Margin</t>
  </si>
  <si>
    <t>OffPeak</t>
  </si>
  <si>
    <t>Monthly</t>
  </si>
  <si>
    <t>"Income"</t>
  </si>
  <si>
    <t>Cost</t>
  </si>
  <si>
    <t>Hrs</t>
  </si>
  <si>
    <t>Q4 '01</t>
  </si>
  <si>
    <t>Natural Gas</t>
  </si>
  <si>
    <t>Physical Premium</t>
  </si>
  <si>
    <t>Sep</t>
  </si>
  <si>
    <t>Q1 '02</t>
  </si>
  <si>
    <t xml:space="preserve">Q2 </t>
  </si>
  <si>
    <t>Q3</t>
  </si>
  <si>
    <t xml:space="preserve">Q4 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</si>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</sst>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3" fillId="0" borderId="0" xfId="0" applyNumberFormat="1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2" zoomScale="80" workbookViewId="0">
      <selection activeCell="I28" sqref="I28"/>
    </sheetView>
  </sheetViews>
  <sheetFormatPr defaultColWidth="9.109375" defaultRowHeight="13.2" x14ac:dyDescent="0.25"/>
  <cols>
    <col min="1" max="1" width="12" style="2" customWidth="1"/>
    <col min="2" max="2" width="11.6640625" style="2" bestFit="1" customWidth="1"/>
    <col min="3" max="3" width="13.109375" style="2" customWidth="1"/>
    <col min="4" max="4" width="15.109375" style="2" bestFit="1" customWidth="1"/>
    <col min="5" max="5" width="15.109375" style="2" customWidth="1"/>
    <col min="6" max="6" width="14.5546875" style="2" customWidth="1"/>
    <col min="7" max="7" width="15.44140625" style="2" customWidth="1"/>
    <col min="8" max="8" width="14.88671875" style="2" customWidth="1"/>
    <col min="9" max="9" width="14" style="2" customWidth="1"/>
    <col min="10" max="10" width="14.44140625" style="2" bestFit="1" customWidth="1"/>
    <col min="11" max="11" width="12.109375" style="2" customWidth="1"/>
    <col min="12" max="12" width="12.44140625" style="2" customWidth="1"/>
    <col min="13" max="13" width="12" style="2" bestFit="1" customWidth="1"/>
    <col min="14" max="14" width="10.33203125" style="2" bestFit="1" customWidth="1"/>
    <col min="15" max="16" width="10.88671875" style="2" bestFit="1" customWidth="1"/>
    <col min="17" max="17" width="10.33203125" style="2" bestFit="1" customWidth="1"/>
    <col min="18" max="18" width="9.33203125" style="2" bestFit="1" customWidth="1"/>
    <col min="19" max="19" width="9.109375" style="2"/>
    <col min="20" max="20" width="13.33203125" style="2" bestFit="1" customWidth="1"/>
    <col min="21" max="16384" width="9.109375" style="2"/>
  </cols>
  <sheetData>
    <row r="1" spans="1:11" x14ac:dyDescent="0.25">
      <c r="A1" s="1" t="s">
        <v>12</v>
      </c>
    </row>
    <row r="3" spans="1:11" x14ac:dyDescent="0.25">
      <c r="A3" s="6"/>
      <c r="B3" s="7"/>
    </row>
    <row r="4" spans="1:11" x14ac:dyDescent="0.25">
      <c r="A4" s="3" t="s">
        <v>29</v>
      </c>
      <c r="B4" s="7"/>
    </row>
    <row r="5" spans="1:11" x14ac:dyDescent="0.25">
      <c r="A5" s="6"/>
      <c r="B5" s="7"/>
    </row>
    <row r="6" spans="1:11" x14ac:dyDescent="0.25">
      <c r="C6" s="1"/>
      <c r="F6" s="4"/>
      <c r="G6" s="4" t="s">
        <v>17</v>
      </c>
      <c r="H6" s="4"/>
      <c r="I6" s="8"/>
      <c r="K6" s="4"/>
    </row>
    <row r="7" spans="1:11" ht="26.4" x14ac:dyDescent="0.25">
      <c r="B7" s="4" t="s">
        <v>1</v>
      </c>
      <c r="C7" s="1" t="s">
        <v>0</v>
      </c>
      <c r="D7" s="5" t="s">
        <v>30</v>
      </c>
      <c r="E7" s="5"/>
      <c r="F7" s="4" t="s">
        <v>11</v>
      </c>
      <c r="G7" s="4" t="s">
        <v>16</v>
      </c>
      <c r="H7" s="4" t="s">
        <v>10</v>
      </c>
      <c r="I7" s="5" t="s">
        <v>26</v>
      </c>
      <c r="J7" s="4" t="s">
        <v>14</v>
      </c>
      <c r="K7" s="4" t="s">
        <v>19</v>
      </c>
    </row>
    <row r="8" spans="1:11" x14ac:dyDescent="0.25">
      <c r="A8" s="1" t="s">
        <v>2</v>
      </c>
      <c r="B8" s="4" t="s">
        <v>3</v>
      </c>
      <c r="C8" s="4" t="s">
        <v>3</v>
      </c>
      <c r="D8" s="4" t="s">
        <v>3</v>
      </c>
      <c r="E8" s="4"/>
      <c r="F8" s="4" t="s">
        <v>3</v>
      </c>
      <c r="G8" s="4" t="s">
        <v>3</v>
      </c>
      <c r="H8" s="4" t="s">
        <v>18</v>
      </c>
      <c r="I8" s="4" t="s">
        <v>13</v>
      </c>
      <c r="J8" s="4" t="s">
        <v>13</v>
      </c>
      <c r="K8" s="4" t="s">
        <v>13</v>
      </c>
    </row>
    <row r="9" spans="1:11" x14ac:dyDescent="0.25">
      <c r="A9" s="9" t="s">
        <v>31</v>
      </c>
      <c r="B9" s="10">
        <v>3</v>
      </c>
      <c r="C9" s="10">
        <v>1.25</v>
      </c>
      <c r="D9" s="10">
        <v>0.2</v>
      </c>
      <c r="E9" s="10"/>
      <c r="F9" s="11">
        <v>0.5</v>
      </c>
      <c r="G9" s="10">
        <f t="shared" ref="G9:G14" si="0">B9+C9+F9</f>
        <v>4.75</v>
      </c>
      <c r="H9" s="12">
        <v>11.5</v>
      </c>
      <c r="I9" s="10">
        <f t="shared" ref="I9:I14" si="1">H9*G9</f>
        <v>54.625</v>
      </c>
      <c r="J9" s="13">
        <v>2</v>
      </c>
      <c r="K9" s="10">
        <f t="shared" ref="K9:K14" si="2">I9-J9</f>
        <v>52.625</v>
      </c>
    </row>
    <row r="10" spans="1:11" x14ac:dyDescent="0.25">
      <c r="A10" s="9" t="s">
        <v>28</v>
      </c>
      <c r="B10" s="10">
        <f>(3.1+3.35+3.6)/3</f>
        <v>3.35</v>
      </c>
      <c r="C10" s="10">
        <v>0.8</v>
      </c>
      <c r="D10" s="10">
        <v>0.2</v>
      </c>
      <c r="E10" s="10"/>
      <c r="F10" s="11">
        <v>0.5</v>
      </c>
      <c r="G10" s="10">
        <f t="shared" si="0"/>
        <v>4.6500000000000004</v>
      </c>
      <c r="H10" s="12">
        <v>11.5</v>
      </c>
      <c r="I10" s="10">
        <f t="shared" si="1"/>
        <v>53.475000000000001</v>
      </c>
      <c r="J10" s="13">
        <v>2</v>
      </c>
      <c r="K10" s="10">
        <f t="shared" si="2"/>
        <v>51.475000000000001</v>
      </c>
    </row>
    <row r="11" spans="1:11" x14ac:dyDescent="0.25">
      <c r="A11" s="9" t="s">
        <v>32</v>
      </c>
      <c r="B11" s="10">
        <f>(3.72+3.65+3.62)/3</f>
        <v>3.6633333333333336</v>
      </c>
      <c r="C11" s="10">
        <v>0.8</v>
      </c>
      <c r="D11" s="10">
        <v>0.2</v>
      </c>
      <c r="E11" s="10"/>
      <c r="F11" s="11">
        <v>0.5</v>
      </c>
      <c r="G11" s="10">
        <f t="shared" si="0"/>
        <v>4.9633333333333338</v>
      </c>
      <c r="H11" s="12">
        <v>11.5</v>
      </c>
      <c r="I11" s="10">
        <f t="shared" si="1"/>
        <v>57.07833333333334</v>
      </c>
      <c r="J11" s="13">
        <v>2</v>
      </c>
      <c r="K11" s="10">
        <f t="shared" si="2"/>
        <v>55.07833333333334</v>
      </c>
    </row>
    <row r="12" spans="1:11" x14ac:dyDescent="0.25">
      <c r="A12" s="2" t="s">
        <v>33</v>
      </c>
      <c r="B12" s="10">
        <f>(3.32+3.28+3.28)/3</f>
        <v>3.293333333333333</v>
      </c>
      <c r="C12" s="10">
        <v>0.6</v>
      </c>
      <c r="D12" s="10">
        <v>0.2</v>
      </c>
      <c r="E12" s="10"/>
      <c r="F12" s="11">
        <v>0.5</v>
      </c>
      <c r="G12" s="10">
        <f t="shared" si="0"/>
        <v>4.3933333333333326</v>
      </c>
      <c r="H12" s="12">
        <v>11.5</v>
      </c>
      <c r="I12" s="10">
        <f t="shared" si="1"/>
        <v>50.523333333333326</v>
      </c>
      <c r="J12" s="13">
        <v>2</v>
      </c>
      <c r="K12" s="10">
        <f t="shared" si="2"/>
        <v>48.523333333333326</v>
      </c>
    </row>
    <row r="13" spans="1:11" x14ac:dyDescent="0.25">
      <c r="A13" s="2" t="s">
        <v>34</v>
      </c>
      <c r="B13" s="10">
        <f>(3.5+3.5+3.52)/3</f>
        <v>3.5066666666666664</v>
      </c>
      <c r="C13" s="10">
        <v>0.6</v>
      </c>
      <c r="D13" s="10">
        <v>0.2</v>
      </c>
      <c r="F13" s="11">
        <v>0.5</v>
      </c>
      <c r="G13" s="10">
        <f t="shared" si="0"/>
        <v>4.6066666666666665</v>
      </c>
      <c r="H13" s="12">
        <v>11.5</v>
      </c>
      <c r="I13" s="10">
        <f t="shared" si="1"/>
        <v>52.976666666666667</v>
      </c>
      <c r="J13" s="13">
        <v>2</v>
      </c>
      <c r="K13" s="10">
        <f t="shared" si="2"/>
        <v>50.976666666666667</v>
      </c>
    </row>
    <row r="14" spans="1:11" x14ac:dyDescent="0.25">
      <c r="A14" s="21" t="s">
        <v>35</v>
      </c>
      <c r="B14" s="10">
        <v>3.75</v>
      </c>
      <c r="C14" s="10">
        <v>0.6</v>
      </c>
      <c r="D14" s="10">
        <v>0.2</v>
      </c>
      <c r="F14" s="11">
        <v>0.5</v>
      </c>
      <c r="G14" s="10">
        <f t="shared" si="0"/>
        <v>4.8499999999999996</v>
      </c>
      <c r="H14" s="12">
        <v>11.5</v>
      </c>
      <c r="I14" s="10">
        <f t="shared" si="1"/>
        <v>55.774999999999999</v>
      </c>
      <c r="J14" s="13">
        <v>2</v>
      </c>
      <c r="K14" s="10">
        <f t="shared" si="2"/>
        <v>53.774999999999999</v>
      </c>
    </row>
    <row r="15" spans="1:11" x14ac:dyDescent="0.25">
      <c r="B15" s="7"/>
    </row>
    <row r="16" spans="1:11" x14ac:dyDescent="0.25">
      <c r="A16" s="1" t="s">
        <v>36</v>
      </c>
      <c r="B16" s="8"/>
      <c r="C16" s="8"/>
      <c r="D16" s="8"/>
      <c r="E16" s="8"/>
      <c r="G16" s="8"/>
      <c r="I16" s="8"/>
      <c r="J16" s="8"/>
      <c r="K16" s="8"/>
    </row>
    <row r="17" spans="1:16" x14ac:dyDescent="0.25">
      <c r="A17" s="1"/>
      <c r="B17" s="8"/>
      <c r="C17" s="8"/>
      <c r="D17" s="8"/>
      <c r="E17" s="8"/>
      <c r="G17" s="8"/>
      <c r="I17" s="8"/>
      <c r="J17" s="8"/>
      <c r="K17" s="8"/>
    </row>
    <row r="18" spans="1:16" x14ac:dyDescent="0.25">
      <c r="A18" s="1"/>
      <c r="F18" s="4" t="s">
        <v>22</v>
      </c>
      <c r="G18" s="4" t="s">
        <v>22</v>
      </c>
      <c r="K18" s="4"/>
      <c r="L18" s="4"/>
      <c r="M18" s="4"/>
      <c r="O18" s="4"/>
      <c r="P18" s="4"/>
    </row>
    <row r="19" spans="1:16" x14ac:dyDescent="0.25">
      <c r="A19" s="1" t="s">
        <v>2</v>
      </c>
      <c r="B19" s="4" t="s">
        <v>4</v>
      </c>
      <c r="C19" s="4" t="s">
        <v>5</v>
      </c>
      <c r="D19" s="4" t="s">
        <v>20</v>
      </c>
      <c r="E19" s="4"/>
      <c r="F19" s="4" t="s">
        <v>7</v>
      </c>
      <c r="G19" s="4" t="s">
        <v>8</v>
      </c>
      <c r="H19" s="4"/>
      <c r="O19" s="4"/>
      <c r="P19" s="4"/>
    </row>
    <row r="20" spans="1:16" x14ac:dyDescent="0.25">
      <c r="B20" s="4" t="s">
        <v>6</v>
      </c>
      <c r="C20" s="4" t="s">
        <v>3</v>
      </c>
      <c r="D20" s="4" t="s">
        <v>21</v>
      </c>
      <c r="E20" s="4"/>
      <c r="F20" s="4" t="s">
        <v>13</v>
      </c>
      <c r="G20" s="4" t="s">
        <v>13</v>
      </c>
      <c r="H20" s="4"/>
      <c r="O20" s="4"/>
      <c r="P20" s="4"/>
    </row>
    <row r="21" spans="1:16" x14ac:dyDescent="0.25">
      <c r="A21" s="9" t="s">
        <v>31</v>
      </c>
      <c r="B21" s="10">
        <v>60</v>
      </c>
      <c r="C21" s="10">
        <v>40</v>
      </c>
      <c r="D21" s="10">
        <v>2</v>
      </c>
      <c r="E21" s="15"/>
      <c r="F21" s="11">
        <f t="shared" ref="F21:F26" si="3">B21-D21-K9</f>
        <v>5.375</v>
      </c>
      <c r="G21" s="11">
        <f t="shared" ref="G21:G26" si="4">C21-D21-K9</f>
        <v>-14.625</v>
      </c>
      <c r="H21" s="15"/>
      <c r="O21" s="16"/>
      <c r="P21" s="17"/>
    </row>
    <row r="22" spans="1:16" x14ac:dyDescent="0.25">
      <c r="A22" s="9" t="s">
        <v>28</v>
      </c>
      <c r="B22" s="10">
        <v>50</v>
      </c>
      <c r="C22" s="10">
        <v>30</v>
      </c>
      <c r="D22" s="10">
        <v>2</v>
      </c>
      <c r="E22" s="15"/>
      <c r="F22" s="11">
        <f t="shared" si="3"/>
        <v>-3.4750000000000014</v>
      </c>
      <c r="G22" s="11">
        <f t="shared" si="4"/>
        <v>-23.475000000000001</v>
      </c>
      <c r="H22" s="15"/>
      <c r="O22" s="16"/>
      <c r="P22" s="17"/>
    </row>
    <row r="23" spans="1:16" x14ac:dyDescent="0.25">
      <c r="A23" s="9" t="s">
        <v>32</v>
      </c>
      <c r="B23" s="10">
        <v>45</v>
      </c>
      <c r="C23" s="10">
        <v>40</v>
      </c>
      <c r="D23" s="10">
        <v>2</v>
      </c>
      <c r="E23" s="15"/>
      <c r="F23" s="11">
        <f t="shared" si="3"/>
        <v>-12.07833333333334</v>
      </c>
      <c r="G23" s="11">
        <f t="shared" si="4"/>
        <v>-17.07833333333334</v>
      </c>
      <c r="H23" s="15"/>
      <c r="O23" s="16"/>
      <c r="P23" s="17"/>
    </row>
    <row r="24" spans="1:16" x14ac:dyDescent="0.25">
      <c r="A24" s="2" t="s">
        <v>33</v>
      </c>
      <c r="B24" s="10">
        <v>42</v>
      </c>
      <c r="C24" s="10">
        <v>33</v>
      </c>
      <c r="D24" s="10">
        <v>2</v>
      </c>
      <c r="E24" s="15"/>
      <c r="F24" s="11">
        <f t="shared" si="3"/>
        <v>-8.5233333333333263</v>
      </c>
      <c r="G24" s="11">
        <f t="shared" si="4"/>
        <v>-17.523333333333326</v>
      </c>
      <c r="H24" s="15"/>
      <c r="I24" s="8"/>
      <c r="J24" s="8"/>
      <c r="K24" s="16"/>
      <c r="L24" s="16"/>
      <c r="M24" s="16"/>
      <c r="O24" s="16"/>
      <c r="P24" s="17"/>
    </row>
    <row r="25" spans="1:16" x14ac:dyDescent="0.25">
      <c r="A25" s="2" t="s">
        <v>34</v>
      </c>
      <c r="B25" s="10">
        <v>68</v>
      </c>
      <c r="C25" s="10">
        <v>40</v>
      </c>
      <c r="D25" s="10">
        <v>2</v>
      </c>
      <c r="E25" s="15"/>
      <c r="F25" s="11">
        <f t="shared" si="3"/>
        <v>15.023333333333333</v>
      </c>
      <c r="G25" s="11">
        <f t="shared" si="4"/>
        <v>-12.976666666666667</v>
      </c>
      <c r="H25" s="15"/>
      <c r="I25" s="8"/>
      <c r="J25" s="8"/>
      <c r="K25" s="16"/>
      <c r="L25" s="16"/>
      <c r="M25" s="16"/>
      <c r="O25" s="16"/>
      <c r="P25" s="17"/>
    </row>
    <row r="26" spans="1:16" x14ac:dyDescent="0.25">
      <c r="A26" s="21" t="s">
        <v>35</v>
      </c>
      <c r="B26" s="10">
        <v>42</v>
      </c>
      <c r="C26" s="10">
        <v>33</v>
      </c>
      <c r="D26" s="10">
        <v>2</v>
      </c>
      <c r="E26" s="15"/>
      <c r="F26" s="11">
        <f t="shared" si="3"/>
        <v>-13.774999999999999</v>
      </c>
      <c r="G26" s="11">
        <f t="shared" si="4"/>
        <v>-22.774999999999999</v>
      </c>
      <c r="H26" s="15"/>
      <c r="I26" s="8"/>
      <c r="J26" s="8"/>
      <c r="K26" s="16"/>
      <c r="L26" s="16"/>
      <c r="M26" s="16"/>
      <c r="O26" s="16"/>
      <c r="P26" s="17"/>
    </row>
    <row r="27" spans="1:16" x14ac:dyDescent="0.25">
      <c r="A27" s="9"/>
      <c r="B27" s="10"/>
      <c r="C27" s="10"/>
      <c r="D27" s="15"/>
      <c r="E27" s="15"/>
      <c r="F27" s="14"/>
      <c r="G27" s="14"/>
      <c r="H27" s="15"/>
      <c r="I27" s="8"/>
      <c r="J27" s="8"/>
      <c r="K27" s="16"/>
      <c r="L27" s="16"/>
      <c r="M27" s="16"/>
      <c r="O27" s="16"/>
      <c r="P27" s="17"/>
    </row>
    <row r="28" spans="1:16" x14ac:dyDescent="0.25">
      <c r="A28" s="9"/>
      <c r="B28" s="10"/>
      <c r="C28" s="10"/>
      <c r="D28" s="15"/>
      <c r="E28" s="15"/>
      <c r="F28" s="14"/>
      <c r="G28" s="14"/>
      <c r="H28" s="15"/>
      <c r="I28" s="8"/>
      <c r="J28" s="8"/>
      <c r="K28" s="16"/>
      <c r="L28" s="16"/>
      <c r="M28" s="16"/>
      <c r="O28" s="16"/>
      <c r="P28" s="17"/>
    </row>
    <row r="29" spans="1:16" x14ac:dyDescent="0.25">
      <c r="A29" s="20" t="s">
        <v>15</v>
      </c>
      <c r="B29" s="10"/>
      <c r="C29" s="10"/>
      <c r="D29" s="15"/>
      <c r="E29" s="15"/>
      <c r="F29" s="14"/>
      <c r="G29" s="14"/>
      <c r="H29" s="15"/>
      <c r="I29" s="8"/>
      <c r="J29" s="8"/>
      <c r="K29" s="16"/>
      <c r="L29" s="16"/>
      <c r="M29" s="16"/>
      <c r="O29" s="16"/>
      <c r="P29" s="17"/>
    </row>
    <row r="30" spans="1:16" x14ac:dyDescent="0.25">
      <c r="A30" s="9"/>
      <c r="B30" s="10"/>
      <c r="C30" s="10"/>
      <c r="D30" s="15"/>
      <c r="E30" s="15"/>
      <c r="F30" s="14"/>
      <c r="G30" s="14"/>
      <c r="H30" s="15"/>
      <c r="I30" s="8"/>
      <c r="J30" s="8"/>
      <c r="K30" s="16"/>
      <c r="L30" s="16"/>
      <c r="M30" s="16"/>
      <c r="O30" s="16"/>
      <c r="P30" s="17"/>
    </row>
    <row r="31" spans="1:16" x14ac:dyDescent="0.25">
      <c r="B31" s="4" t="s">
        <v>7</v>
      </c>
      <c r="C31" s="4" t="s">
        <v>23</v>
      </c>
      <c r="D31" s="4"/>
      <c r="E31" s="4"/>
      <c r="H31" s="4" t="s">
        <v>7</v>
      </c>
      <c r="I31" s="4" t="s">
        <v>23</v>
      </c>
      <c r="J31" s="4" t="s">
        <v>24</v>
      </c>
      <c r="K31" s="16"/>
      <c r="L31" s="16"/>
      <c r="M31" s="16"/>
      <c r="O31" s="16"/>
      <c r="P31" s="17"/>
    </row>
    <row r="32" spans="1:16" x14ac:dyDescent="0.25">
      <c r="A32" s="9"/>
      <c r="B32" s="4" t="s">
        <v>27</v>
      </c>
      <c r="C32" s="4" t="s">
        <v>27</v>
      </c>
      <c r="D32" s="4" t="s">
        <v>9</v>
      </c>
      <c r="E32" s="4"/>
      <c r="F32" s="4" t="s">
        <v>7</v>
      </c>
      <c r="G32" s="4" t="s">
        <v>23</v>
      </c>
      <c r="H32" s="4" t="s">
        <v>15</v>
      </c>
      <c r="I32" s="4" t="s">
        <v>15</v>
      </c>
      <c r="J32" s="4" t="s">
        <v>25</v>
      </c>
      <c r="K32" s="16"/>
      <c r="L32" s="16"/>
      <c r="M32" s="16"/>
      <c r="O32" s="16"/>
      <c r="P32" s="17"/>
    </row>
    <row r="33" spans="1:16" x14ac:dyDescent="0.25">
      <c r="A33" s="9" t="s">
        <v>31</v>
      </c>
      <c r="B33" s="22">
        <v>384</v>
      </c>
      <c r="C33" s="22">
        <v>336</v>
      </c>
      <c r="D33" s="22">
        <v>28</v>
      </c>
      <c r="E33" s="8"/>
      <c r="F33" s="8" t="str">
        <f t="shared" ref="F33:F38" si="5">IF(-H21&gt;F21,"Boiler","Dispatch")</f>
        <v>Dispatch</v>
      </c>
      <c r="G33" s="8" t="str">
        <f t="shared" ref="G33:G38" si="6">IF(-H21&gt;G21,"Boiler","Dispatch")</f>
        <v>Boiler</v>
      </c>
      <c r="H33" s="16">
        <f t="shared" ref="H33:H38" si="7">IF(F33="Dispatch",F21*D33*B33,-H21*D33*B33)</f>
        <v>57792</v>
      </c>
      <c r="I33" s="16">
        <f t="shared" ref="I33:I38" si="8">IF(G33="Dispatch",G21*D33*C33,-H21*D33*C33)</f>
        <v>0</v>
      </c>
      <c r="J33" s="16">
        <f t="shared" ref="J33:J38" si="9">+H33+I33</f>
        <v>57792</v>
      </c>
      <c r="K33" s="16"/>
      <c r="L33" s="16"/>
      <c r="M33" s="16"/>
      <c r="O33" s="16"/>
      <c r="P33" s="17"/>
    </row>
    <row r="34" spans="1:16" x14ac:dyDescent="0.25">
      <c r="A34" s="9" t="s">
        <v>28</v>
      </c>
      <c r="B34" s="22">
        <v>1232</v>
      </c>
      <c r="C34" s="22">
        <v>977</v>
      </c>
      <c r="D34" s="22">
        <v>28</v>
      </c>
      <c r="E34" s="8"/>
      <c r="F34" s="8" t="str">
        <f t="shared" si="5"/>
        <v>Boiler</v>
      </c>
      <c r="G34" s="8" t="str">
        <f t="shared" si="6"/>
        <v>Boiler</v>
      </c>
      <c r="H34" s="16">
        <f t="shared" si="7"/>
        <v>0</v>
      </c>
      <c r="I34" s="16">
        <f t="shared" si="8"/>
        <v>0</v>
      </c>
      <c r="J34" s="16">
        <f t="shared" si="9"/>
        <v>0</v>
      </c>
      <c r="K34" s="16"/>
      <c r="L34" s="16"/>
      <c r="M34" s="16"/>
      <c r="O34" s="16"/>
      <c r="P34" s="17"/>
    </row>
    <row r="35" spans="1:16" x14ac:dyDescent="0.25">
      <c r="A35" s="9" t="s">
        <v>32</v>
      </c>
      <c r="B35" s="22">
        <v>1216</v>
      </c>
      <c r="C35" s="22">
        <v>944</v>
      </c>
      <c r="D35" s="22">
        <v>28</v>
      </c>
      <c r="E35" s="8"/>
      <c r="F35" s="8" t="str">
        <f t="shared" si="5"/>
        <v>Boiler</v>
      </c>
      <c r="G35" s="8" t="str">
        <f t="shared" si="6"/>
        <v>Boiler</v>
      </c>
      <c r="H35" s="16">
        <f t="shared" si="7"/>
        <v>0</v>
      </c>
      <c r="I35" s="16">
        <f t="shared" si="8"/>
        <v>0</v>
      </c>
      <c r="J35" s="16">
        <f t="shared" si="9"/>
        <v>0</v>
      </c>
      <c r="K35" s="16"/>
      <c r="L35" s="16"/>
      <c r="M35" s="16"/>
      <c r="O35" s="16"/>
      <c r="P35" s="17"/>
    </row>
    <row r="36" spans="1:16" x14ac:dyDescent="0.25">
      <c r="A36" s="2" t="s">
        <v>33</v>
      </c>
      <c r="B36" s="22">
        <v>1232</v>
      </c>
      <c r="C36" s="22">
        <v>951</v>
      </c>
      <c r="D36" s="22">
        <v>28</v>
      </c>
      <c r="E36" s="8"/>
      <c r="F36" s="8" t="str">
        <f t="shared" si="5"/>
        <v>Boiler</v>
      </c>
      <c r="G36" s="8" t="str">
        <f t="shared" si="6"/>
        <v>Boiler</v>
      </c>
      <c r="H36" s="16">
        <f t="shared" si="7"/>
        <v>0</v>
      </c>
      <c r="I36" s="16">
        <f t="shared" si="8"/>
        <v>0</v>
      </c>
      <c r="J36" s="16">
        <f t="shared" si="9"/>
        <v>0</v>
      </c>
      <c r="K36" s="16"/>
      <c r="L36" s="16"/>
      <c r="M36" s="16"/>
      <c r="O36" s="16"/>
      <c r="P36" s="17"/>
    </row>
    <row r="37" spans="1:16" x14ac:dyDescent="0.25">
      <c r="A37" s="2" t="s">
        <v>34</v>
      </c>
      <c r="B37" s="22">
        <v>1232</v>
      </c>
      <c r="C37" s="22">
        <v>976</v>
      </c>
      <c r="D37" s="22">
        <v>28</v>
      </c>
      <c r="E37" s="15"/>
      <c r="F37" s="8" t="str">
        <f t="shared" si="5"/>
        <v>Dispatch</v>
      </c>
      <c r="G37" s="8" t="str">
        <f t="shared" si="6"/>
        <v>Boiler</v>
      </c>
      <c r="H37" s="16">
        <f t="shared" si="7"/>
        <v>518244.90666666662</v>
      </c>
      <c r="I37" s="16">
        <f t="shared" si="8"/>
        <v>0</v>
      </c>
      <c r="J37" s="16">
        <f t="shared" si="9"/>
        <v>518244.90666666662</v>
      </c>
      <c r="K37" s="16"/>
      <c r="L37" s="16"/>
      <c r="M37" s="16"/>
      <c r="O37" s="16"/>
      <c r="P37" s="17"/>
    </row>
    <row r="38" spans="1:16" x14ac:dyDescent="0.25">
      <c r="A38" s="21" t="s">
        <v>35</v>
      </c>
      <c r="B38" s="22">
        <v>1232</v>
      </c>
      <c r="C38" s="22">
        <v>977</v>
      </c>
      <c r="D38" s="22">
        <v>28</v>
      </c>
      <c r="E38" s="15"/>
      <c r="F38" s="8" t="str">
        <f t="shared" si="5"/>
        <v>Boiler</v>
      </c>
      <c r="G38" s="8" t="str">
        <f t="shared" si="6"/>
        <v>Boiler</v>
      </c>
      <c r="H38" s="16">
        <f t="shared" si="7"/>
        <v>0</v>
      </c>
      <c r="I38" s="16">
        <f t="shared" si="8"/>
        <v>0</v>
      </c>
      <c r="J38" s="16">
        <f t="shared" si="9"/>
        <v>0</v>
      </c>
      <c r="K38" s="16"/>
      <c r="L38" s="16"/>
      <c r="M38" s="16"/>
      <c r="O38" s="16"/>
      <c r="P38" s="17"/>
    </row>
    <row r="39" spans="1:16" x14ac:dyDescent="0.25">
      <c r="A39" s="9"/>
      <c r="B39" s="10"/>
      <c r="C39" s="10"/>
      <c r="D39" s="15"/>
      <c r="E39" s="15"/>
      <c r="F39" s="14"/>
      <c r="G39" s="14"/>
      <c r="H39" s="15"/>
      <c r="I39" s="8"/>
      <c r="J39" s="8"/>
      <c r="K39" s="16"/>
      <c r="L39" s="16"/>
      <c r="M39" s="16"/>
      <c r="O39" s="16"/>
      <c r="P39" s="18"/>
    </row>
    <row r="40" spans="1:16" x14ac:dyDescent="0.25">
      <c r="A40" s="9"/>
      <c r="B40" s="10"/>
      <c r="C40" s="10"/>
      <c r="D40" s="15"/>
      <c r="E40" s="15"/>
      <c r="F40" s="14"/>
      <c r="G40" s="14"/>
      <c r="H40" s="15"/>
      <c r="I40" s="8"/>
      <c r="J40" s="8"/>
      <c r="K40" s="16"/>
      <c r="L40" s="16"/>
      <c r="M40" s="16"/>
      <c r="O40" s="16"/>
      <c r="P40" s="19"/>
    </row>
    <row r="41" spans="1:16" x14ac:dyDescent="0.25">
      <c r="A41" s="9"/>
      <c r="B41" s="10"/>
      <c r="C41" s="10"/>
      <c r="D41" s="15"/>
      <c r="E41" s="15"/>
      <c r="F41" s="14"/>
      <c r="G41" s="14"/>
      <c r="H41" s="15"/>
      <c r="I41" s="8"/>
      <c r="J41" s="8"/>
      <c r="K41" s="16"/>
      <c r="L41" s="16"/>
      <c r="M41" s="16"/>
      <c r="O41" s="16"/>
      <c r="P41" s="19"/>
    </row>
    <row r="42" spans="1:16" x14ac:dyDescent="0.25">
      <c r="A42" s="9"/>
      <c r="B42" s="10"/>
      <c r="C42" s="10"/>
      <c r="D42" s="15"/>
      <c r="E42" s="15"/>
      <c r="F42" s="14"/>
      <c r="G42" s="14"/>
      <c r="H42" s="15"/>
      <c r="I42" s="8"/>
      <c r="J42" s="8"/>
      <c r="K42" s="16"/>
      <c r="L42" s="16"/>
      <c r="M42" s="16"/>
      <c r="O42" s="16"/>
      <c r="P42" s="19"/>
    </row>
  </sheetData>
  <phoneticPr fontId="0" type="noConversion"/>
  <printOptions gridLines="1"/>
  <pageMargins left="0.75" right="0.75" top="1" bottom="1" header="0.5" footer="0.5"/>
  <pageSetup scale="81" orientation="landscape" r:id="rId1"/>
  <headerFooter alignWithMargins="0"/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2001-07-24T13:33:31Z</cp:lastPrinted>
  <dcterms:created xsi:type="dcterms:W3CDTF">2000-04-27T20:21:27Z</dcterms:created>
  <dcterms:modified xsi:type="dcterms:W3CDTF">2023-09-10T15:37:30Z</dcterms:modified>
</cp:coreProperties>
</file>