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792" windowWidth="15336" windowHeight="2268"/>
  </bookViews>
  <sheets>
    <sheet name="Jan 02" sheetId="24" r:id="rId1"/>
  </sheets>
  <calcPr calcId="92512"/>
</workbook>
</file>

<file path=xl/calcChain.xml><?xml version="1.0" encoding="utf-8"?>
<calcChain xmlns="http://schemas.openxmlformats.org/spreadsheetml/2006/main">
  <c r="B6" i="24" l="1"/>
  <c r="B7" i="24"/>
  <c r="B14" i="24"/>
  <c r="B16" i="24"/>
  <c r="B18" i="24"/>
  <c r="B20" i="24"/>
  <c r="B26" i="24"/>
  <c r="B27" i="24"/>
  <c r="B28" i="24"/>
  <c r="B32" i="24"/>
  <c r="B33" i="24"/>
  <c r="B34" i="24"/>
  <c r="B35" i="24"/>
  <c r="B36" i="24"/>
</calcChain>
</file>

<file path=xl/sharedStrings.xml><?xml version="1.0" encoding="utf-8"?>
<sst xmlns="http://schemas.openxmlformats.org/spreadsheetml/2006/main" count="26" uniqueCount="25">
  <si>
    <t>Annual Charge Gas</t>
  </si>
  <si>
    <t>Monthly Annual Charge Fuel Payment</t>
  </si>
  <si>
    <t>Additional negotiated monthly vols</t>
  </si>
  <si>
    <t>Total Monthly Fixed Gas (MMBtu)</t>
  </si>
  <si>
    <t>Compression Services Charge</t>
  </si>
  <si>
    <t>HP Capacity</t>
  </si>
  <si>
    <t>Hours</t>
  </si>
  <si>
    <t>HP Hours in Month</t>
  </si>
  <si>
    <t>Negotiated Load Factor</t>
  </si>
  <si>
    <t>Btu/HPhr Heat Rate</t>
  </si>
  <si>
    <t>/1000000</t>
  </si>
  <si>
    <t>Compression Service Charge (MMBtu)</t>
  </si>
  <si>
    <t>Total Monthly Gas</t>
  </si>
  <si>
    <t>Fixed</t>
  </si>
  <si>
    <t>Variable</t>
  </si>
  <si>
    <t>True-Up</t>
  </si>
  <si>
    <t>Total</t>
  </si>
  <si>
    <t>Total Daily</t>
  </si>
  <si>
    <t>Actual HPhrs Used</t>
  </si>
  <si>
    <t>True Up Volume (For Load Factors Over/Under 60%)</t>
  </si>
  <si>
    <t>Days in January</t>
  </si>
  <si>
    <t>JANUARY-GALLUP</t>
  </si>
  <si>
    <t>60% Volumes From November</t>
  </si>
  <si>
    <t>Total Compression Services Charge Volumes From September</t>
  </si>
  <si>
    <t>True-Up from Setpember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</si>
</sst>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 val="singleAccounting"/>
      <sz val="12"/>
      <color indexed="12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6" fontId="3" fillId="0" borderId="0" xfId="1" applyNumberFormat="1" applyFont="1"/>
    <xf numFmtId="0" fontId="4" fillId="0" borderId="0" xfId="0" applyFont="1"/>
    <xf numFmtId="166" fontId="4" fillId="0" borderId="0" xfId="1" applyNumberFormat="1" applyFont="1"/>
    <xf numFmtId="166" fontId="1" fillId="0" borderId="0" xfId="1" applyNumberFormat="1"/>
    <xf numFmtId="166" fontId="1" fillId="0" borderId="1" xfId="1" applyNumberFormat="1" applyBorder="1"/>
    <xf numFmtId="9" fontId="1" fillId="0" borderId="1" xfId="2" applyBorder="1"/>
    <xf numFmtId="166" fontId="1" fillId="0" borderId="1" xfId="1" quotePrefix="1" applyNumberFormat="1" applyFont="1" applyBorder="1" applyAlignment="1">
      <alignment horizontal="right"/>
    </xf>
    <xf numFmtId="166" fontId="1" fillId="0" borderId="0" xfId="1" applyNumberFormat="1" applyBorder="1"/>
    <xf numFmtId="166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1" fillId="2" borderId="2" xfId="1" applyNumberFormat="1" applyFill="1" applyBorder="1"/>
    <xf numFmtId="166" fontId="5" fillId="2" borderId="2" xfId="0" applyNumberFormat="1" applyFont="1" applyFill="1" applyBorder="1"/>
    <xf numFmtId="166" fontId="5" fillId="2" borderId="2" xfId="1" applyNumberFormat="1" applyFont="1" applyFill="1" applyBorder="1"/>
    <xf numFmtId="0" fontId="5" fillId="0" borderId="0" xfId="0" applyFont="1"/>
    <xf numFmtId="166" fontId="5" fillId="0" borderId="0" xfId="0" applyNumberFormat="1" applyFont="1" applyBorder="1"/>
    <xf numFmtId="166" fontId="5" fillId="0" borderId="0" xfId="1" applyNumberFormat="1" applyFont="1" applyBorder="1"/>
    <xf numFmtId="166" fontId="2" fillId="0" borderId="0" xfId="1" applyNumberFormat="1" applyFon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37</xdr:row>
      <xdr:rowOff>0</xdr:rowOff>
    </xdr:from>
    <xdr:to>
      <xdr:col>4</xdr:col>
      <xdr:colOff>213360</xdr:colOff>
      <xdr:row>37</xdr:row>
      <xdr:rowOff>0</xdr:rowOff>
    </xdr:to>
    <xdr:sp macro="" textlink="">
      <xdr:nvSpPr>
        <xdr:cNvPr id="20481" name="AutoShape 1"/>
        <xdr:cNvSpPr>
          <a:spLocks/>
        </xdr:cNvSpPr>
      </xdr:nvSpPr>
      <xdr:spPr bwMode="auto">
        <a:xfrm>
          <a:off x="2964180" y="6400800"/>
          <a:ext cx="41148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22111122"/>
  <dimension ref="A1:H37"/>
  <sheetViews>
    <sheetView tabSelected="1" view="pageBreakPreview" zoomScale="80" zoomScaleNormal="100" workbookViewId="0">
      <selection activeCell="J27" sqref="J27"/>
    </sheetView>
  </sheetViews>
  <sheetFormatPr defaultRowHeight="13.2" x14ac:dyDescent="0.25"/>
  <cols>
    <col min="2" max="2" width="16.88671875" customWidth="1"/>
    <col min="4" max="4" width="11.44140625" customWidth="1"/>
    <col min="7" max="7" width="10.33203125" bestFit="1" customWidth="1"/>
  </cols>
  <sheetData>
    <row r="1" spans="1:7" ht="19.2" x14ac:dyDescent="0.6">
      <c r="A1" s="2" t="s">
        <v>21</v>
      </c>
      <c r="B1" s="3"/>
    </row>
    <row r="2" spans="1:7" ht="15.6" x14ac:dyDescent="0.3">
      <c r="A2" s="4"/>
      <c r="B2" s="3"/>
    </row>
    <row r="3" spans="1:7" x14ac:dyDescent="0.25">
      <c r="A3" s="1" t="s">
        <v>0</v>
      </c>
    </row>
    <row r="5" spans="1:7" x14ac:dyDescent="0.25">
      <c r="B5" s="11">
        <v>79020</v>
      </c>
      <c r="C5" t="s">
        <v>1</v>
      </c>
      <c r="G5" s="1"/>
    </row>
    <row r="6" spans="1:7" x14ac:dyDescent="0.25">
      <c r="B6" s="12">
        <f>(85*365)/12</f>
        <v>2585.4166666666665</v>
      </c>
      <c r="C6" t="s">
        <v>2</v>
      </c>
      <c r="G6" s="1"/>
    </row>
    <row r="7" spans="1:7" x14ac:dyDescent="0.25">
      <c r="B7" s="5">
        <f>B5+B6</f>
        <v>81605.416666666672</v>
      </c>
      <c r="C7" t="s">
        <v>3</v>
      </c>
    </row>
    <row r="8" spans="1:7" x14ac:dyDescent="0.25">
      <c r="B8" s="5"/>
    </row>
    <row r="9" spans="1:7" x14ac:dyDescent="0.25">
      <c r="A9" s="1" t="s">
        <v>4</v>
      </c>
      <c r="B9" s="5"/>
    </row>
    <row r="10" spans="1:7" x14ac:dyDescent="0.25">
      <c r="B10" s="5"/>
    </row>
    <row r="11" spans="1:7" x14ac:dyDescent="0.25">
      <c r="B11" s="5">
        <v>10000</v>
      </c>
      <c r="C11" t="s">
        <v>5</v>
      </c>
    </row>
    <row r="12" spans="1:7" x14ac:dyDescent="0.25">
      <c r="B12" s="5">
        <v>24</v>
      </c>
      <c r="C12" t="s">
        <v>6</v>
      </c>
    </row>
    <row r="13" spans="1:7" x14ac:dyDescent="0.25">
      <c r="B13" s="13">
        <v>31</v>
      </c>
      <c r="C13" t="s">
        <v>20</v>
      </c>
    </row>
    <row r="14" spans="1:7" x14ac:dyDescent="0.25">
      <c r="B14" s="5">
        <f>B13*B12*B11</f>
        <v>7440000</v>
      </c>
      <c r="C14" t="s">
        <v>7</v>
      </c>
    </row>
    <row r="15" spans="1:7" x14ac:dyDescent="0.25">
      <c r="B15" s="7">
        <v>0.6</v>
      </c>
      <c r="C15" t="s">
        <v>8</v>
      </c>
    </row>
    <row r="16" spans="1:7" x14ac:dyDescent="0.25">
      <c r="B16" s="5">
        <f>B14*B15</f>
        <v>4464000</v>
      </c>
    </row>
    <row r="17" spans="1:8" x14ac:dyDescent="0.25">
      <c r="B17" s="6">
        <v>5717</v>
      </c>
      <c r="C17" t="s">
        <v>9</v>
      </c>
    </row>
    <row r="18" spans="1:8" x14ac:dyDescent="0.25">
      <c r="B18" s="5">
        <f>B17*B16</f>
        <v>25520688000</v>
      </c>
    </row>
    <row r="19" spans="1:8" x14ac:dyDescent="0.25">
      <c r="B19" s="8" t="s">
        <v>10</v>
      </c>
    </row>
    <row r="20" spans="1:8" x14ac:dyDescent="0.25">
      <c r="B20" s="11">
        <f>B18/1000000</f>
        <v>25520.687999999998</v>
      </c>
      <c r="C20" t="s">
        <v>11</v>
      </c>
      <c r="G20" s="1"/>
    </row>
    <row r="21" spans="1:8" x14ac:dyDescent="0.25">
      <c r="B21" s="5"/>
    </row>
    <row r="22" spans="1:8" x14ac:dyDescent="0.25">
      <c r="A22" s="1" t="s">
        <v>24</v>
      </c>
    </row>
    <row r="24" spans="1:8" x14ac:dyDescent="0.25">
      <c r="B24" s="14">
        <v>25521</v>
      </c>
      <c r="C24" t="s">
        <v>22</v>
      </c>
    </row>
    <row r="25" spans="1:8" x14ac:dyDescent="0.25">
      <c r="B25" s="15">
        <v>5044762</v>
      </c>
      <c r="C25" s="16" t="s">
        <v>18</v>
      </c>
      <c r="G25" s="5"/>
    </row>
    <row r="26" spans="1:8" x14ac:dyDescent="0.25">
      <c r="B26" s="17">
        <f>B17</f>
        <v>5717</v>
      </c>
      <c r="C26" t="s">
        <v>9</v>
      </c>
    </row>
    <row r="27" spans="1:8" x14ac:dyDescent="0.25">
      <c r="B27" s="18">
        <f>B25/1000000*B26</f>
        <v>28840.904354000002</v>
      </c>
      <c r="C27" t="s">
        <v>23</v>
      </c>
    </row>
    <row r="28" spans="1:8" x14ac:dyDescent="0.25">
      <c r="B28" s="19">
        <f>B27-B24</f>
        <v>3319.9043540000021</v>
      </c>
      <c r="C28" t="s">
        <v>19</v>
      </c>
      <c r="H28" s="1"/>
    </row>
    <row r="30" spans="1:8" x14ac:dyDescent="0.25">
      <c r="A30" s="1" t="s">
        <v>12</v>
      </c>
      <c r="B30" s="5"/>
    </row>
    <row r="31" spans="1:8" x14ac:dyDescent="0.25">
      <c r="B31" s="5"/>
    </row>
    <row r="32" spans="1:8" x14ac:dyDescent="0.25">
      <c r="B32" s="5">
        <f>B7</f>
        <v>81605.416666666672</v>
      </c>
      <c r="C32" t="s">
        <v>13</v>
      </c>
      <c r="G32" s="20"/>
    </row>
    <row r="33" spans="2:3" x14ac:dyDescent="0.25">
      <c r="B33" s="9">
        <f>B20</f>
        <v>25520.687999999998</v>
      </c>
      <c r="C33" t="s">
        <v>14</v>
      </c>
    </row>
    <row r="34" spans="2:3" x14ac:dyDescent="0.25">
      <c r="B34" s="10">
        <f>B28</f>
        <v>3319.9043540000021</v>
      </c>
      <c r="C34" t="s">
        <v>15</v>
      </c>
    </row>
    <row r="35" spans="2:3" ht="15.6" x14ac:dyDescent="0.3">
      <c r="B35" s="4">
        <f>SUM(B32:B34)</f>
        <v>110446.00902066666</v>
      </c>
      <c r="C35" s="3" t="s">
        <v>16</v>
      </c>
    </row>
    <row r="36" spans="2:3" ht="15.6" x14ac:dyDescent="0.3">
      <c r="B36" s="4">
        <f>ROUNDDOWN(B35/B13,0)</f>
        <v>3562</v>
      </c>
      <c r="C36" s="3" t="s">
        <v>17</v>
      </c>
    </row>
    <row r="37" spans="2:3" ht="15.6" x14ac:dyDescent="0.3">
      <c r="B37" s="4"/>
      <c r="C37" s="3"/>
    </row>
  </sheetData>
  <phoneticPr fontId="0" type="noConversion"/>
  <pageMargins left="0.75" right="0.75" top="1" bottom="1" header="0.5" footer="0.5"/>
  <pageSetup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02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jscarbo</dc:creator>
  <cp:lastModifiedBy>Havlíček Jan</cp:lastModifiedBy>
  <cp:lastPrinted>2001-11-15T20:58:03Z</cp:lastPrinted>
  <dcterms:created xsi:type="dcterms:W3CDTF">2000-05-03T16:06:47Z</dcterms:created>
  <dcterms:modified xsi:type="dcterms:W3CDTF">2023-09-10T15:38:15Z</dcterms:modified>
</cp:coreProperties>
</file>