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1"/>
  </bookViews>
  <sheets>
    <sheet name="Hist Ave" sheetId="42" r:id="rId1"/>
    <sheet name="WOT by Month thru 2010" sheetId="39" r:id="rId2"/>
    <sheet name="East by Month" sheetId="41" r:id="rId3"/>
    <sheet name="IG-BL by Month" sheetId="12" r:id="rId4"/>
    <sheet name="SJ by Month" sheetId="11" r:id="rId5"/>
    <sheet name="ROFR Criteria" sheetId="4" r:id="rId6"/>
  </sheets>
  <definedNames>
    <definedName name="_xlnm.Print_Area" localSheetId="3">'IG-BL by Month'!$A$50:$D$68</definedName>
    <definedName name="_xlnm.Print_Area" localSheetId="4">'SJ by Month'!$A$47:$D$75</definedName>
    <definedName name="_xlnm.Print_Area" localSheetId="1">'WOT by Month thru 2010'!$A$39:$H$52</definedName>
    <definedName name="_xlnm.Print_Titles" localSheetId="1">'WOT by Month thru 2010'!$A:$G</definedName>
  </definedNames>
  <calcPr calcId="92512" fullCalcOnLoad="1"/>
</workbook>
</file>

<file path=xl/calcChain.xml><?xml version="1.0" encoding="utf-8"?>
<calcChain xmlns="http://schemas.openxmlformats.org/spreadsheetml/2006/main">
  <c r="I17" i="41" l="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BR17" i="41"/>
  <c r="BS17" i="41"/>
  <c r="BT17" i="41"/>
  <c r="BU17" i="41"/>
  <c r="BV17" i="41"/>
  <c r="BW17" i="41"/>
  <c r="BX17" i="41"/>
  <c r="BY17" i="41"/>
  <c r="BZ17" i="41"/>
  <c r="CA17" i="41"/>
  <c r="CB17" i="41"/>
  <c r="CC17" i="41"/>
  <c r="CD17" i="41"/>
  <c r="CE17" i="41"/>
  <c r="CF17" i="41"/>
  <c r="CG17" i="41"/>
  <c r="CH17" i="41"/>
  <c r="CI17" i="41"/>
  <c r="CJ17" i="41"/>
  <c r="CK17" i="41"/>
  <c r="CL17" i="41"/>
  <c r="CM17" i="41"/>
  <c r="CN17" i="41"/>
  <c r="CO17" i="41"/>
  <c r="CP17" i="41"/>
  <c r="CQ17" i="41"/>
  <c r="CR17" i="41"/>
  <c r="CS17" i="41"/>
  <c r="CT17" i="41"/>
  <c r="CU17" i="41"/>
  <c r="CV17" i="41"/>
  <c r="CW17" i="41"/>
  <c r="CX17" i="41"/>
  <c r="CY17" i="41"/>
  <c r="CZ17" i="41"/>
  <c r="DA17" i="41"/>
  <c r="DB17" i="41"/>
  <c r="DC17" i="41"/>
  <c r="DD17" i="41"/>
  <c r="DE17" i="41"/>
  <c r="DF17" i="41"/>
  <c r="DG17" i="41"/>
  <c r="DH17" i="41"/>
  <c r="DI17" i="41"/>
  <c r="DJ17" i="41"/>
  <c r="DK17" i="41"/>
  <c r="DL17" i="41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B20" i="4"/>
  <c r="B23" i="4"/>
  <c r="B24" i="4"/>
  <c r="B40" i="4"/>
  <c r="B48" i="4"/>
  <c r="B58" i="4"/>
  <c r="B68" i="4"/>
  <c r="B69" i="4"/>
  <c r="B76" i="4"/>
  <c r="B77" i="4"/>
  <c r="B81" i="4"/>
  <c r="C81" i="4"/>
  <c r="B82" i="4"/>
  <c r="C82" i="4"/>
  <c r="B83" i="4"/>
  <c r="C83" i="4"/>
  <c r="B84" i="4"/>
  <c r="C84" i="4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K52" i="39"/>
  <c r="M52" i="39"/>
  <c r="O52" i="39"/>
  <c r="Q52" i="39"/>
  <c r="S52" i="39"/>
  <c r="U52" i="39"/>
  <c r="W52" i="39"/>
  <c r="Y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CJ52" i="39"/>
  <c r="CK52" i="39"/>
  <c r="CL52" i="39"/>
  <c r="CM52" i="39"/>
  <c r="CN52" i="39"/>
  <c r="CO52" i="39"/>
  <c r="CP52" i="39"/>
  <c r="CQ52" i="39"/>
  <c r="CR52" i="39"/>
  <c r="CS52" i="39"/>
  <c r="CT52" i="39"/>
  <c r="CU52" i="39"/>
  <c r="CV52" i="39"/>
  <c r="CW52" i="39"/>
  <c r="CX52" i="39"/>
  <c r="CY52" i="39"/>
  <c r="CZ52" i="39"/>
  <c r="DA52" i="39"/>
  <c r="DB52" i="39"/>
  <c r="DC52" i="39"/>
  <c r="DD52" i="39"/>
  <c r="DE52" i="39"/>
  <c r="DF52" i="39"/>
  <c r="DG52" i="39"/>
  <c r="DH52" i="39"/>
  <c r="DI52" i="39"/>
  <c r="DJ52" i="39"/>
  <c r="DK52" i="39"/>
  <c r="DL52" i="39"/>
  <c r="DM52" i="39"/>
  <c r="DN52" i="39"/>
  <c r="DO52" i="39"/>
  <c r="DP52" i="39"/>
  <c r="DQ52" i="39"/>
  <c r="DR52" i="39"/>
  <c r="DS52" i="39"/>
  <c r="DT52" i="39"/>
  <c r="DU52" i="39"/>
  <c r="K54" i="39"/>
  <c r="M54" i="39"/>
  <c r="O54" i="39"/>
  <c r="Q54" i="39"/>
  <c r="S54" i="39"/>
  <c r="U54" i="39"/>
  <c r="W54" i="39"/>
  <c r="Y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CJ54" i="39"/>
  <c r="CK54" i="39"/>
  <c r="CL54" i="39"/>
  <c r="CM54" i="39"/>
  <c r="CN54" i="39"/>
  <c r="CO54" i="39"/>
  <c r="CP54" i="39"/>
  <c r="CQ54" i="39"/>
  <c r="CR54" i="39"/>
  <c r="CS54" i="39"/>
  <c r="CT54" i="39"/>
  <c r="CU54" i="39"/>
  <c r="CV54" i="39"/>
  <c r="CW54" i="39"/>
  <c r="CX54" i="39"/>
  <c r="CY54" i="39"/>
  <c r="CZ54" i="39"/>
  <c r="DA54" i="39"/>
  <c r="DB54" i="39"/>
  <c r="DC54" i="39"/>
  <c r="DD54" i="39"/>
  <c r="DE54" i="39"/>
  <c r="DF54" i="39"/>
  <c r="DG54" i="39"/>
  <c r="DH54" i="39"/>
  <c r="DI54" i="39"/>
  <c r="DJ54" i="39"/>
  <c r="DK54" i="39"/>
  <c r="DL54" i="39"/>
  <c r="DM54" i="39"/>
  <c r="DN54" i="39"/>
  <c r="DO54" i="39"/>
  <c r="DP54" i="39"/>
  <c r="DQ54" i="39"/>
  <c r="DR54" i="39"/>
  <c r="DS54" i="39"/>
  <c r="DT54" i="39"/>
  <c r="DU54" i="39"/>
  <c r="K56" i="39"/>
  <c r="M56" i="39"/>
  <c r="O56" i="39"/>
  <c r="Q56" i="39"/>
  <c r="S56" i="39"/>
  <c r="U56" i="39"/>
  <c r="W56" i="39"/>
  <c r="Y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CJ56" i="39"/>
  <c r="CK56" i="39"/>
  <c r="CL56" i="39"/>
  <c r="CM56" i="39"/>
  <c r="CN56" i="39"/>
  <c r="CO56" i="39"/>
  <c r="CP56" i="39"/>
  <c r="CQ56" i="39"/>
  <c r="CR56" i="39"/>
  <c r="CS56" i="39"/>
  <c r="CT56" i="39"/>
  <c r="CU56" i="39"/>
  <c r="CV56" i="39"/>
  <c r="CW56" i="39"/>
  <c r="CX56" i="39"/>
  <c r="CY56" i="39"/>
  <c r="CZ56" i="39"/>
  <c r="DA56" i="39"/>
  <c r="DB56" i="39"/>
  <c r="DC56" i="39"/>
  <c r="DD56" i="39"/>
  <c r="DE56" i="39"/>
  <c r="DF56" i="39"/>
  <c r="DG56" i="39"/>
  <c r="DH56" i="39"/>
  <c r="DI56" i="39"/>
  <c r="DJ56" i="39"/>
  <c r="DK56" i="39"/>
  <c r="DL56" i="39"/>
  <c r="DM56" i="39"/>
  <c r="DN56" i="39"/>
  <c r="DO56" i="39"/>
  <c r="DP56" i="39"/>
  <c r="DQ56" i="39"/>
  <c r="DR56" i="39"/>
  <c r="DS56" i="39"/>
  <c r="DT56" i="39"/>
  <c r="DU56" i="39"/>
  <c r="K58" i="39"/>
  <c r="M58" i="39"/>
  <c r="O58" i="39"/>
  <c r="Q58" i="39"/>
  <c r="S58" i="39"/>
  <c r="U58" i="39"/>
  <c r="W58" i="39"/>
  <c r="Y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CJ58" i="39"/>
  <c r="CK58" i="39"/>
  <c r="CL58" i="39"/>
  <c r="CM58" i="39"/>
  <c r="CN58" i="39"/>
  <c r="CO58" i="39"/>
  <c r="CP58" i="39"/>
  <c r="CQ58" i="39"/>
  <c r="CR58" i="39"/>
  <c r="CS58" i="39"/>
  <c r="CT58" i="39"/>
  <c r="CU58" i="39"/>
  <c r="CV58" i="39"/>
  <c r="CW58" i="39"/>
  <c r="CX58" i="39"/>
  <c r="CY58" i="39"/>
  <c r="CZ58" i="39"/>
  <c r="DA58" i="39"/>
  <c r="DB58" i="39"/>
  <c r="DC58" i="39"/>
  <c r="DD58" i="39"/>
  <c r="DE58" i="39"/>
  <c r="DF58" i="39"/>
  <c r="DG58" i="39"/>
  <c r="DH58" i="39"/>
  <c r="DI58" i="39"/>
  <c r="DJ58" i="39"/>
  <c r="DK58" i="39"/>
  <c r="DL58" i="39"/>
  <c r="DM58" i="39"/>
  <c r="DN58" i="39"/>
  <c r="DO58" i="39"/>
  <c r="DP58" i="39"/>
  <c r="DQ58" i="39"/>
  <c r="DR58" i="39"/>
  <c r="DS58" i="39"/>
  <c r="DT58" i="39"/>
  <c r="DU58" i="39"/>
</calcChain>
</file>

<file path=xl/sharedStrings.xml><?xml version="1.0" encoding="utf-8"?>
<sst xmlns="http://schemas.openxmlformats.org/spreadsheetml/2006/main" count="933" uniqueCount="190">
  <si>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</si>
  <si>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</si>
  <si>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</si>
  <si>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</si>
  <si>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</si>
  <si>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</si>
  <si>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</si>
  <si>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</si>
  <si>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</si>
  <si>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</si>
  <si>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</si>
  <si>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</si>
  <si>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</si>
  <si>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</si>
  <si>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</si>
  <si>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</si>
  <si>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</si>
  <si>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</si>
  <si>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</si>
  <si>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</si>
  <si>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</si>
  <si>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</si>
  <si>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</si>
  <si>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</si>
  <si>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</si>
  <si>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</si>
  <si>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</si>
  <si>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</si>
  <si>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</si>
  <si>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</si>
  <si>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</si>
  <si>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</si>
  <si>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</si>
  <si>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</si>
  <si>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</si>
  <si>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</si>
  <si>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</si>
  <si>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</si>
  <si>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</si>
  <si>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</si>
  <si>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</si>
  <si>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</si>
  <si>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</si>
  <si>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</si>
  <si>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</si>
  <si>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</si>
  <si>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</si>
  <si>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</si>
  <si>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</si>
  <si>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</si>
  <si>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</si>
  <si>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</si>
  <si>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</si>
  <si>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</si>
  <si>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</si>
  <si>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</si>
  <si>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</si>
  <si>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</si>
  <si>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</si>
  <si>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</si>
  <si>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</si>
  <si>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</si>
  <si>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</si>
  <si>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</si>
  <si>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</si>
  <si>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</si>
  <si>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</si>
  <si>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</si>
  <si>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</si>
  <si>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</si>
  <si>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</si>
  <si>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</si>
  <si>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</si>
  <si>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</si>
  <si>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</si>
  <si>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</si>
  <si>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</si>
  <si>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</si>
  <si>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</si>
  <si>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</si>
  <si>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</si>
  <si>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</si>
  <si>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</si>
  <si>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</si>
  <si>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</si>
  <si>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</si>
  <si>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</si>
  <si>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</si>
  <si>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</si>
  <si>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</si>
  <si>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</si>
  <si>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</si>
  <si>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</si>
  <si>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</si>
  <si>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</si>
  <si>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</si>
  <si>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</si>
  <si>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</si>
  <si>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</si>
  <si>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</si>
  <si>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</si>
  <si>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</si>
  <si>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</si>
  <si>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</si>
  <si>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</si>
  <si>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</si>
  <si>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</si>
  <si>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</si>
  <si>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</si>
  <si>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Area</t>
  </si>
  <si>
    <t>IG to BL</t>
  </si>
  <si>
    <t>S.IG to BL</t>
  </si>
  <si>
    <t>BL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</si>
  <si>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</si>
  <si>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</si>
  <si>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</si>
  <si>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</si>
  <si>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</si>
  <si>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</si>
  <si>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</si>
  <si>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</si>
  <si>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</si>
  <si>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</si>
  <si>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</si>
  <si>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</si>
  <si>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</si>
  <si>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</si>
  <si>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</si>
  <si>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</si>
  <si>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</si>
  <si>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</si>
  <si>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</si>
  <si>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Astra</t>
  </si>
  <si>
    <t>2+ years</t>
  </si>
  <si>
    <t>WGR</t>
  </si>
  <si>
    <t>Frito Lay</t>
  </si>
  <si>
    <t>neg rate</t>
  </si>
  <si>
    <t>US Gypsum</t>
  </si>
  <si>
    <t>12+ years</t>
  </si>
  <si>
    <t>1+ years</t>
  </si>
  <si>
    <t>PPL</t>
  </si>
  <si>
    <t>30+ years</t>
  </si>
  <si>
    <t>4 yr ext at disc</t>
  </si>
  <si>
    <t>SJ</t>
  </si>
  <si>
    <t>8 months</t>
  </si>
  <si>
    <t>RED ROCK CONTRACTS (assume June 1, 2002 in-service):</t>
  </si>
  <si>
    <t>(35,000/d Oct,Mar &amp; Apr, 20,000/d May-Sept, 80,000/d Nov-Feb)</t>
  </si>
  <si>
    <t>2 yr ext at max</t>
  </si>
  <si>
    <t>Wasatch</t>
  </si>
  <si>
    <t>(MAXDTQ increases to 5,000/d from 6/1/2003 to 3/31/2004)</t>
  </si>
  <si>
    <t>Updated 1/15/2002</t>
  </si>
  <si>
    <t>(Pool to Pool w/alt West, rolling month-to-month)</t>
  </si>
  <si>
    <t>?</t>
  </si>
  <si>
    <t>Energas</t>
  </si>
  <si>
    <t>3 year</t>
  </si>
  <si>
    <t>Check Totals:</t>
  </si>
  <si>
    <t>CURRENTLY EFFECTIVE CONTRACTS:</t>
  </si>
  <si>
    <t>FUTURE START DATE CONTRACTS:</t>
  </si>
  <si>
    <t>Updated 2/5/2002</t>
  </si>
  <si>
    <t>Agave Energy</t>
  </si>
  <si>
    <t>Arizona Public Service</t>
  </si>
  <si>
    <t>Citizens Communications</t>
  </si>
  <si>
    <t>Duke Energy Trading</t>
  </si>
  <si>
    <t>El Paso Merchant</t>
  </si>
  <si>
    <t>EP Energy Marketing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</si>
  <si>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</si>
  <si>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</si>
  <si>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</si>
  <si>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</si>
  <si>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</si>
  <si>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</si>
  <si>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</si>
  <si>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</si>
  <si>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</si>
  <si>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</si>
  <si>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</si>
  <si>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Misc </t>
  </si>
  <si>
    <t>Rate</t>
  </si>
  <si>
    <t>n/a</t>
  </si>
  <si>
    <t>UNSUBSCRIBED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</si>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</sst>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9" formatCode="[$$-C09]#,##0.0000"/>
    <numFmt numFmtId="178" formatCode="#,##0.0000"/>
    <numFmt numFmtId="179" formatCode="&quot;$&quot;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3" fontId="0" fillId="0" borderId="6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7" xfId="0" applyNumberFormat="1" applyBorder="1"/>
    <xf numFmtId="0" fontId="0" fillId="0" borderId="7" xfId="0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38" fontId="0" fillId="0" borderId="0" xfId="0" applyNumberFormat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3" fontId="0" fillId="2" borderId="6" xfId="0" applyNumberFormat="1" applyFill="1" applyBorder="1"/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6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0" fontId="0" fillId="0" borderId="0" xfId="0" applyFill="1" applyBorder="1"/>
    <xf numFmtId="3" fontId="6" fillId="0" borderId="7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7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6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 applyFill="1"/>
    <xf numFmtId="0" fontId="12" fillId="2" borderId="0" xfId="0" applyFont="1" applyFill="1" applyBorder="1"/>
    <xf numFmtId="44" fontId="0" fillId="2" borderId="9" xfId="1" applyFont="1" applyFill="1" applyBorder="1"/>
    <xf numFmtId="3" fontId="0" fillId="2" borderId="13" xfId="0" applyNumberFormat="1" applyFill="1" applyBorder="1"/>
    <xf numFmtId="0" fontId="0" fillId="2" borderId="13" xfId="0" applyFill="1" applyBorder="1"/>
    <xf numFmtId="44" fontId="2" fillId="2" borderId="14" xfId="1" applyFont="1" applyFill="1" applyBorder="1"/>
    <xf numFmtId="0" fontId="14" fillId="0" borderId="0" xfId="0" applyFont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17" fontId="0" fillId="0" borderId="9" xfId="0" applyNumberFormat="1" applyBorder="1"/>
    <xf numFmtId="3" fontId="0" fillId="0" borderId="9" xfId="0" applyNumberFormat="1" applyBorder="1"/>
    <xf numFmtId="3" fontId="6" fillId="0" borderId="9" xfId="0" applyNumberFormat="1" applyFont="1" applyFill="1" applyBorder="1"/>
    <xf numFmtId="0" fontId="7" fillId="0" borderId="9" xfId="0" applyFont="1" applyBorder="1"/>
    <xf numFmtId="3" fontId="7" fillId="0" borderId="9" xfId="0" applyNumberFormat="1" applyFont="1" applyBorder="1"/>
    <xf numFmtId="3" fontId="6" fillId="0" borderId="9" xfId="0" applyNumberFormat="1" applyFont="1" applyBorder="1"/>
    <xf numFmtId="0" fontId="0" fillId="0" borderId="9" xfId="0" applyBorder="1"/>
    <xf numFmtId="3" fontId="0" fillId="0" borderId="11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7" fillId="0" borderId="9" xfId="0" applyNumberFormat="1" applyFont="1" applyFill="1" applyBorder="1"/>
    <xf numFmtId="3" fontId="0" fillId="0" borderId="11" xfId="0" applyNumberFormat="1" applyBorder="1"/>
    <xf numFmtId="3" fontId="0" fillId="0" borderId="12" xfId="0" applyNumberFormat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179" fontId="6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6" xfId="0" applyNumberFormat="1" applyFill="1" applyBorder="1"/>
    <xf numFmtId="3" fontId="7" fillId="0" borderId="6" xfId="0" applyNumberFormat="1" applyFont="1" applyBorder="1"/>
    <xf numFmtId="0" fontId="15" fillId="0" borderId="0" xfId="0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179" fontId="0" fillId="3" borderId="0" xfId="0" applyNumberFormat="1" applyFill="1"/>
    <xf numFmtId="17" fontId="0" fillId="0" borderId="9" xfId="0" applyNumberFormat="1" applyBorder="1" applyAlignment="1">
      <alignment horizontal="right"/>
    </xf>
    <xf numFmtId="0" fontId="0" fillId="0" borderId="14" xfId="0" applyBorder="1"/>
    <xf numFmtId="0" fontId="0" fillId="0" borderId="11" xfId="0" applyBorder="1"/>
    <xf numFmtId="179" fontId="0" fillId="0" borderId="9" xfId="0" applyNumberFormat="1" applyFill="1" applyBorder="1"/>
    <xf numFmtId="179" fontId="0" fillId="0" borderId="11" xfId="0" applyNumberFormat="1" applyFill="1" applyBorder="1" applyAlignment="1">
      <alignment horizontal="right"/>
    </xf>
    <xf numFmtId="3" fontId="0" fillId="0" borderId="9" xfId="0" applyNumberFormat="1" applyFill="1" applyBorder="1"/>
    <xf numFmtId="0" fontId="0" fillId="0" borderId="9" xfId="0" applyFill="1" applyBorder="1"/>
    <xf numFmtId="17" fontId="0" fillId="0" borderId="0" xfId="0" applyNumberFormat="1" applyBorder="1" applyAlignment="1">
      <alignment horizontal="right"/>
    </xf>
    <xf numFmtId="179" fontId="0" fillId="0" borderId="0" xfId="0" applyNumberFormat="1" applyFill="1" applyBorder="1"/>
    <xf numFmtId="179" fontId="0" fillId="0" borderId="6" xfId="0" applyNumberFormat="1" applyFill="1" applyBorder="1" applyAlignment="1">
      <alignment horizontal="right"/>
    </xf>
    <xf numFmtId="3" fontId="6" fillId="0" borderId="0" xfId="0" applyNumberFormat="1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2" sqref="A12"/>
    </sheetView>
  </sheetViews>
  <sheetFormatPr defaultRowHeight="13.2" x14ac:dyDescent="0.25"/>
  <cols>
    <col min="1" max="1" width="25" customWidth="1"/>
  </cols>
  <sheetData>
    <row r="1" spans="1:6" x14ac:dyDescent="0.25">
      <c r="A1" s="18" t="s">
        <v>180</v>
      </c>
      <c r="B1" s="70" t="s">
        <v>181</v>
      </c>
      <c r="C1" s="70" t="s">
        <v>182</v>
      </c>
      <c r="D1" s="70" t="s">
        <v>183</v>
      </c>
      <c r="E1" s="70" t="s">
        <v>184</v>
      </c>
    </row>
    <row r="3" spans="1:6" x14ac:dyDescent="0.25">
      <c r="A3" t="s">
        <v>185</v>
      </c>
      <c r="B3" s="103">
        <v>0.25773957380362883</v>
      </c>
      <c r="C3" s="103">
        <v>0.25565406145561026</v>
      </c>
      <c r="D3" s="103">
        <v>0.26255642352555197</v>
      </c>
      <c r="E3" s="103">
        <v>0.24993680552205672</v>
      </c>
      <c r="F3" s="103"/>
    </row>
    <row r="4" spans="1:6" x14ac:dyDescent="0.25">
      <c r="A4" t="s">
        <v>186</v>
      </c>
      <c r="B4" s="103">
        <v>7.7651279869119585E-2</v>
      </c>
      <c r="C4" s="103">
        <v>5.3542420685971218E-2</v>
      </c>
      <c r="D4" s="103">
        <v>5.1694240946392987E-2</v>
      </c>
      <c r="E4" s="103">
        <v>5.369964655378881E-2</v>
      </c>
      <c r="F4" s="103"/>
    </row>
    <row r="5" spans="1:6" x14ac:dyDescent="0.25">
      <c r="A5" t="s">
        <v>187</v>
      </c>
      <c r="B5" s="103">
        <v>4.4271503010784169E-2</v>
      </c>
      <c r="C5" s="103">
        <v>4.4499447219396346E-2</v>
      </c>
      <c r="D5" s="103">
        <v>4.3265390050110555E-2</v>
      </c>
      <c r="E5" s="103">
        <v>3.9232752531637896E-2</v>
      </c>
      <c r="F5" s="103"/>
    </row>
    <row r="6" spans="1:6" x14ac:dyDescent="0.25">
      <c r="A6" t="s">
        <v>188</v>
      </c>
      <c r="B6" s="103">
        <v>0.1041950912069369</v>
      </c>
      <c r="C6" s="103">
        <v>0.10415098664776085</v>
      </c>
      <c r="D6" s="103">
        <v>0.10497053869765163</v>
      </c>
      <c r="E6" s="103">
        <v>0.10394593916487381</v>
      </c>
      <c r="F6" s="103"/>
    </row>
    <row r="8" spans="1:6" x14ac:dyDescent="0.25">
      <c r="A8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00"/>
  <sheetViews>
    <sheetView tabSelected="1" zoomScale="75" zoomScaleNormal="75" workbookViewId="0">
      <selection activeCell="BE8" sqref="BE8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</cols>
  <sheetData>
    <row r="1" spans="1:126" x14ac:dyDescent="0.25">
      <c r="E1" s="78"/>
      <c r="BM1" s="22"/>
    </row>
    <row r="2" spans="1:126" ht="15.6" x14ac:dyDescent="0.3">
      <c r="I2" s="124">
        <v>2002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6"/>
      <c r="AD2" s="122">
        <v>2003</v>
      </c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3"/>
      <c r="AP2" s="121">
        <v>2004</v>
      </c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3"/>
      <c r="BB2" s="121">
        <v>2005</v>
      </c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3"/>
      <c r="BN2" s="121">
        <v>2006</v>
      </c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3"/>
      <c r="BZ2" s="121">
        <v>2007</v>
      </c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3"/>
      <c r="CL2" s="121">
        <v>2008</v>
      </c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3"/>
      <c r="CX2" s="121">
        <v>2009</v>
      </c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3"/>
      <c r="DJ2" s="121">
        <v>2010</v>
      </c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3"/>
      <c r="DV2" s="89"/>
    </row>
    <row r="3" spans="1:126" ht="13.8" thickBot="1" x14ac:dyDescent="0.3">
      <c r="I3" s="89"/>
      <c r="J3" s="5"/>
      <c r="K3" s="5"/>
      <c r="L3" s="5"/>
      <c r="AD3" s="89"/>
      <c r="AP3" s="89"/>
      <c r="BB3" s="89"/>
      <c r="BM3" s="22"/>
      <c r="BN3" s="89"/>
      <c r="BZ3" s="89"/>
      <c r="CL3" s="89"/>
      <c r="CX3" s="89"/>
      <c r="DJ3" s="89"/>
      <c r="DV3" s="89"/>
    </row>
    <row r="4" spans="1:126" ht="13.8" thickBot="1" x14ac:dyDescent="0.3">
      <c r="A4" t="s">
        <v>2</v>
      </c>
      <c r="B4" t="s">
        <v>3</v>
      </c>
      <c r="C4" t="s">
        <v>100</v>
      </c>
      <c r="D4" t="s">
        <v>101</v>
      </c>
      <c r="E4" t="s">
        <v>62</v>
      </c>
      <c r="F4" t="s">
        <v>1</v>
      </c>
      <c r="G4" s="91" t="s">
        <v>102</v>
      </c>
      <c r="H4" s="19" t="s">
        <v>177</v>
      </c>
      <c r="I4" s="110">
        <v>37257</v>
      </c>
      <c r="J4" s="117"/>
      <c r="K4" s="59">
        <v>37288</v>
      </c>
      <c r="L4" s="59"/>
      <c r="M4" s="21">
        <v>37316</v>
      </c>
      <c r="N4" s="21"/>
      <c r="O4" s="21">
        <v>37347</v>
      </c>
      <c r="P4" s="21"/>
      <c r="Q4" s="21">
        <v>37377</v>
      </c>
      <c r="R4" s="21"/>
      <c r="S4" s="21">
        <v>37408</v>
      </c>
      <c r="T4" s="21"/>
      <c r="U4" s="21">
        <v>37438</v>
      </c>
      <c r="V4" s="21"/>
      <c r="W4" s="21">
        <v>37469</v>
      </c>
      <c r="X4" s="21"/>
      <c r="Y4" s="21">
        <v>37500</v>
      </c>
      <c r="Z4" s="21"/>
      <c r="AA4" s="21">
        <v>37530</v>
      </c>
      <c r="AB4" s="21">
        <v>37561</v>
      </c>
      <c r="AC4" s="21">
        <v>37591</v>
      </c>
      <c r="AD4" s="83">
        <v>37622</v>
      </c>
      <c r="AE4" s="21">
        <v>37653</v>
      </c>
      <c r="AF4" s="21">
        <v>37681</v>
      </c>
      <c r="AG4" s="65">
        <v>37712</v>
      </c>
      <c r="AH4" s="65">
        <v>37742</v>
      </c>
      <c r="AI4" s="21">
        <v>37773</v>
      </c>
      <c r="AJ4" s="21">
        <v>37803</v>
      </c>
      <c r="AK4" s="21">
        <v>37834</v>
      </c>
      <c r="AL4" s="21">
        <v>37865</v>
      </c>
      <c r="AM4" s="21">
        <v>37895</v>
      </c>
      <c r="AN4" s="21">
        <v>37926</v>
      </c>
      <c r="AO4" s="21">
        <v>37956</v>
      </c>
      <c r="AP4" s="83">
        <v>37987</v>
      </c>
      <c r="AQ4" s="21">
        <v>38018</v>
      </c>
      <c r="AR4" s="21">
        <v>38047</v>
      </c>
      <c r="AS4" s="21">
        <v>38078</v>
      </c>
      <c r="AT4" s="21">
        <v>38108</v>
      </c>
      <c r="AU4" s="21">
        <v>38139</v>
      </c>
      <c r="AV4" s="21">
        <v>38169</v>
      </c>
      <c r="AW4" s="21">
        <v>38200</v>
      </c>
      <c r="AX4" s="21">
        <v>38231</v>
      </c>
      <c r="AY4" s="21">
        <v>38261</v>
      </c>
      <c r="AZ4" s="21">
        <v>38292</v>
      </c>
      <c r="BA4" s="21">
        <v>38322</v>
      </c>
      <c r="BB4" s="83">
        <v>38353</v>
      </c>
      <c r="BC4" s="21">
        <v>38384</v>
      </c>
      <c r="BD4" s="21">
        <v>38412</v>
      </c>
      <c r="BE4" s="21">
        <v>38443</v>
      </c>
      <c r="BF4" s="21">
        <v>38473</v>
      </c>
      <c r="BG4" s="21">
        <v>38504</v>
      </c>
      <c r="BH4" s="21">
        <v>38534</v>
      </c>
      <c r="BI4" s="21">
        <v>38565</v>
      </c>
      <c r="BJ4" s="21">
        <v>38596</v>
      </c>
      <c r="BK4" s="21">
        <v>38626</v>
      </c>
      <c r="BL4" s="21">
        <v>38657</v>
      </c>
      <c r="BM4" s="65">
        <v>38687</v>
      </c>
      <c r="BN4" s="83">
        <v>38718</v>
      </c>
      <c r="BO4" s="21">
        <v>38749</v>
      </c>
      <c r="BP4" s="21">
        <v>38777</v>
      </c>
      <c r="BQ4" s="21">
        <v>38808</v>
      </c>
      <c r="BR4" s="21">
        <v>38838</v>
      </c>
      <c r="BS4" s="21">
        <v>38869</v>
      </c>
      <c r="BT4" s="21">
        <v>38899</v>
      </c>
      <c r="BU4" s="21">
        <v>38930</v>
      </c>
      <c r="BV4" s="21">
        <v>38961</v>
      </c>
      <c r="BW4" s="21">
        <v>38991</v>
      </c>
      <c r="BX4" s="21">
        <v>39022</v>
      </c>
      <c r="BY4" s="21">
        <v>39052</v>
      </c>
      <c r="BZ4" s="83">
        <v>39083</v>
      </c>
      <c r="CA4" s="21">
        <v>39114</v>
      </c>
      <c r="CB4" s="21">
        <v>39142</v>
      </c>
      <c r="CC4" s="21">
        <v>39173</v>
      </c>
      <c r="CD4" s="21">
        <v>39203</v>
      </c>
      <c r="CE4" s="21">
        <v>39234</v>
      </c>
      <c r="CF4" s="21">
        <v>39264</v>
      </c>
      <c r="CG4" s="21">
        <v>39295</v>
      </c>
      <c r="CH4" s="21">
        <v>39326</v>
      </c>
      <c r="CI4" s="21">
        <v>39356</v>
      </c>
      <c r="CJ4" s="21">
        <v>39387</v>
      </c>
      <c r="CK4" s="21">
        <v>39417</v>
      </c>
      <c r="CL4" s="83">
        <v>39448</v>
      </c>
      <c r="CM4" s="21">
        <v>39479</v>
      </c>
      <c r="CN4" s="21">
        <v>39508</v>
      </c>
      <c r="CO4" s="21">
        <v>39539</v>
      </c>
      <c r="CP4" s="21">
        <v>39569</v>
      </c>
      <c r="CQ4" s="21">
        <v>39600</v>
      </c>
      <c r="CR4" s="21">
        <v>39630</v>
      </c>
      <c r="CS4" s="21">
        <v>39661</v>
      </c>
      <c r="CT4" s="21">
        <v>39692</v>
      </c>
      <c r="CU4" s="21">
        <v>39722</v>
      </c>
      <c r="CV4" s="21">
        <v>39753</v>
      </c>
      <c r="CW4" s="21">
        <v>39783</v>
      </c>
      <c r="CX4" s="83">
        <v>39814</v>
      </c>
      <c r="CY4" s="21">
        <v>39845</v>
      </c>
      <c r="CZ4" s="21">
        <v>39873</v>
      </c>
      <c r="DA4" s="21">
        <v>39904</v>
      </c>
      <c r="DB4" s="21">
        <v>39934</v>
      </c>
      <c r="DC4" s="21">
        <v>39965</v>
      </c>
      <c r="DD4" s="21">
        <v>39995</v>
      </c>
      <c r="DE4" s="21">
        <v>40026</v>
      </c>
      <c r="DF4" s="21">
        <v>40057</v>
      </c>
      <c r="DG4" s="21">
        <v>40087</v>
      </c>
      <c r="DH4" s="21">
        <v>40118</v>
      </c>
      <c r="DI4" s="21">
        <v>40148</v>
      </c>
      <c r="DJ4" s="83">
        <v>40179</v>
      </c>
      <c r="DK4" s="21">
        <v>40210</v>
      </c>
      <c r="DL4" s="21">
        <v>40238</v>
      </c>
      <c r="DM4" s="21">
        <v>40269</v>
      </c>
      <c r="DN4" s="21">
        <v>40299</v>
      </c>
      <c r="DO4" s="21">
        <v>40330</v>
      </c>
      <c r="DP4" s="21">
        <v>40360</v>
      </c>
      <c r="DQ4" s="21">
        <v>40391</v>
      </c>
      <c r="DR4" s="21">
        <v>40422</v>
      </c>
      <c r="DS4" s="21">
        <v>40452</v>
      </c>
      <c r="DT4" s="21">
        <v>40483</v>
      </c>
      <c r="DU4" s="21">
        <v>40513</v>
      </c>
      <c r="DV4" s="89"/>
    </row>
    <row r="5" spans="1:126" ht="13.8" thickBot="1" x14ac:dyDescent="0.3">
      <c r="I5" s="89"/>
      <c r="J5" s="5"/>
      <c r="K5" s="59"/>
      <c r="L5" s="5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83"/>
      <c r="AE5" s="21"/>
      <c r="AF5" s="21"/>
      <c r="AG5" s="65"/>
      <c r="AH5" s="65"/>
      <c r="AI5" s="21"/>
      <c r="AJ5" s="21"/>
      <c r="AK5" s="21"/>
      <c r="AL5" s="21"/>
      <c r="AM5" s="21"/>
      <c r="AN5" s="21"/>
      <c r="AO5" s="21"/>
      <c r="AP5" s="89"/>
      <c r="BB5" s="89"/>
      <c r="BM5" s="22"/>
      <c r="BN5" s="89"/>
      <c r="BZ5" s="89"/>
      <c r="CL5" s="89"/>
      <c r="CX5" s="89"/>
      <c r="DJ5" s="89"/>
      <c r="DV5" s="89"/>
    </row>
    <row r="6" spans="1:126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5</v>
      </c>
      <c r="G6" s="6">
        <v>38291</v>
      </c>
      <c r="H6" s="99">
        <v>0.4335</v>
      </c>
      <c r="I6" s="115">
        <v>306000</v>
      </c>
      <c r="J6" s="51"/>
      <c r="K6" s="12">
        <v>306000</v>
      </c>
      <c r="L6" s="12"/>
      <c r="M6" s="3">
        <v>306000</v>
      </c>
      <c r="N6" s="3"/>
      <c r="O6" s="3">
        <v>306000</v>
      </c>
      <c r="P6" s="3"/>
      <c r="Q6" s="3">
        <v>306000</v>
      </c>
      <c r="R6" s="3"/>
      <c r="S6" s="3">
        <v>306000</v>
      </c>
      <c r="T6" s="3"/>
      <c r="U6" s="3">
        <v>306000</v>
      </c>
      <c r="V6" s="3"/>
      <c r="W6" s="3">
        <v>306000</v>
      </c>
      <c r="X6" s="3"/>
      <c r="Y6" s="3">
        <v>306000</v>
      </c>
      <c r="Z6" s="3"/>
      <c r="AA6" s="3">
        <v>306000</v>
      </c>
      <c r="AB6" s="3">
        <v>306000</v>
      </c>
      <c r="AC6" s="3">
        <v>306000</v>
      </c>
      <c r="AD6" s="84">
        <v>306000</v>
      </c>
      <c r="AE6" s="3">
        <v>306000</v>
      </c>
      <c r="AF6" s="3">
        <v>306000</v>
      </c>
      <c r="AG6" s="62">
        <v>306000</v>
      </c>
      <c r="AH6" s="62">
        <v>306000</v>
      </c>
      <c r="AI6" s="3">
        <v>306000</v>
      </c>
      <c r="AJ6" s="3">
        <v>306000</v>
      </c>
      <c r="AK6" s="3">
        <v>306000</v>
      </c>
      <c r="AL6" s="3">
        <v>306000</v>
      </c>
      <c r="AM6" s="3">
        <v>306000</v>
      </c>
      <c r="AN6" s="3">
        <v>306000</v>
      </c>
      <c r="AO6" s="3">
        <v>306000</v>
      </c>
      <c r="AP6" s="84">
        <v>306000</v>
      </c>
      <c r="AQ6" s="3">
        <v>306000</v>
      </c>
      <c r="AR6" s="3">
        <v>306000</v>
      </c>
      <c r="AS6" s="3">
        <v>306000</v>
      </c>
      <c r="AT6" s="3">
        <v>306000</v>
      </c>
      <c r="AU6" s="3">
        <v>306000</v>
      </c>
      <c r="AV6" s="3">
        <v>306000</v>
      </c>
      <c r="AW6" s="3">
        <v>306000</v>
      </c>
      <c r="AX6" s="3">
        <v>306000</v>
      </c>
      <c r="AY6" s="28">
        <v>306000</v>
      </c>
      <c r="AZ6" s="3">
        <v>306000</v>
      </c>
      <c r="BA6" s="3">
        <v>306000</v>
      </c>
      <c r="BB6" s="84">
        <v>306000</v>
      </c>
      <c r="BC6" s="3">
        <v>306000</v>
      </c>
      <c r="BD6" s="3">
        <v>306000</v>
      </c>
      <c r="BE6" s="3">
        <v>306000</v>
      </c>
      <c r="BF6" s="3">
        <v>306000</v>
      </c>
      <c r="BG6" s="3">
        <v>306000</v>
      </c>
      <c r="BH6" s="3">
        <v>306000</v>
      </c>
      <c r="BI6" s="3">
        <v>306000</v>
      </c>
      <c r="BJ6" s="3">
        <v>306000</v>
      </c>
      <c r="BK6" s="3">
        <v>306000</v>
      </c>
      <c r="BL6" s="27">
        <v>306000</v>
      </c>
      <c r="BM6" s="30">
        <v>306000</v>
      </c>
      <c r="BN6" s="87">
        <v>306000</v>
      </c>
      <c r="BO6" s="27">
        <v>306000</v>
      </c>
      <c r="BP6" s="27">
        <v>306000</v>
      </c>
      <c r="BQ6" s="27">
        <v>306000</v>
      </c>
      <c r="BR6" s="27">
        <v>306000</v>
      </c>
      <c r="BS6" s="27">
        <v>306000</v>
      </c>
      <c r="BT6" s="27">
        <v>306000</v>
      </c>
      <c r="BU6" s="27">
        <v>306000</v>
      </c>
      <c r="BV6" s="27">
        <v>306000</v>
      </c>
      <c r="BW6" s="27">
        <v>306000</v>
      </c>
      <c r="BX6" s="27">
        <v>306000</v>
      </c>
      <c r="BY6" s="27">
        <v>306000</v>
      </c>
      <c r="BZ6" s="87">
        <v>306000</v>
      </c>
      <c r="CA6" s="27">
        <v>306000</v>
      </c>
      <c r="CB6" s="27">
        <v>306000</v>
      </c>
      <c r="CC6" s="27">
        <v>306000</v>
      </c>
      <c r="CD6" s="27">
        <v>306000</v>
      </c>
      <c r="CE6" s="27">
        <v>306000</v>
      </c>
      <c r="CF6" s="27">
        <v>306000</v>
      </c>
      <c r="CG6" s="27">
        <v>306000</v>
      </c>
      <c r="CH6" s="27">
        <v>306000</v>
      </c>
      <c r="CI6" s="27">
        <v>306000</v>
      </c>
      <c r="CJ6" s="27">
        <v>306000</v>
      </c>
      <c r="CK6" s="27">
        <v>306000</v>
      </c>
      <c r="CL6" s="87">
        <v>306000</v>
      </c>
      <c r="CM6" s="27">
        <v>306000</v>
      </c>
      <c r="CN6" s="27">
        <v>306000</v>
      </c>
      <c r="CO6" s="27">
        <v>306000</v>
      </c>
      <c r="CP6" s="27">
        <v>306000</v>
      </c>
      <c r="CQ6" s="27">
        <v>306000</v>
      </c>
      <c r="CR6" s="27">
        <v>306000</v>
      </c>
      <c r="CS6" s="27">
        <v>306000</v>
      </c>
      <c r="CT6" s="27">
        <v>306000</v>
      </c>
      <c r="CU6" s="27">
        <v>306000</v>
      </c>
      <c r="CV6" s="27">
        <v>306000</v>
      </c>
      <c r="CW6" s="27">
        <v>306000</v>
      </c>
      <c r="CX6" s="87">
        <v>306000</v>
      </c>
      <c r="CY6" s="27">
        <v>306000</v>
      </c>
      <c r="CZ6" s="27">
        <v>306000</v>
      </c>
      <c r="DA6" s="27">
        <v>306000</v>
      </c>
      <c r="DB6" s="27">
        <v>306000</v>
      </c>
      <c r="DC6" s="27">
        <v>306000</v>
      </c>
      <c r="DD6" s="27">
        <v>306000</v>
      </c>
      <c r="DE6" s="27">
        <v>306000</v>
      </c>
      <c r="DF6" s="27">
        <v>306000</v>
      </c>
      <c r="DG6" s="27">
        <v>306000</v>
      </c>
      <c r="DH6" s="27">
        <v>306000</v>
      </c>
      <c r="DI6" s="27">
        <v>306000</v>
      </c>
      <c r="DJ6" s="87">
        <v>306000</v>
      </c>
      <c r="DK6" s="27">
        <v>306000</v>
      </c>
      <c r="DL6" s="27">
        <v>306000</v>
      </c>
      <c r="DM6" s="27">
        <v>306000</v>
      </c>
      <c r="DN6" s="27">
        <v>306000</v>
      </c>
      <c r="DO6" s="27">
        <v>306000</v>
      </c>
      <c r="DP6" s="27">
        <v>306000</v>
      </c>
      <c r="DQ6" s="27">
        <v>306000</v>
      </c>
      <c r="DR6" s="27">
        <v>306000</v>
      </c>
      <c r="DS6" s="27">
        <v>306000</v>
      </c>
      <c r="DT6" s="27">
        <v>306000</v>
      </c>
      <c r="DU6" s="27">
        <v>306000</v>
      </c>
      <c r="DV6" s="89"/>
    </row>
    <row r="7" spans="1:126" x14ac:dyDescent="0.25">
      <c r="A7">
        <v>20747</v>
      </c>
      <c r="B7" t="s">
        <v>6</v>
      </c>
      <c r="C7" s="3">
        <v>10000</v>
      </c>
      <c r="D7" s="1">
        <v>33664</v>
      </c>
      <c r="E7" s="1">
        <v>37315</v>
      </c>
      <c r="F7" t="s">
        <v>5</v>
      </c>
      <c r="G7" s="6" t="s">
        <v>78</v>
      </c>
      <c r="H7" s="99">
        <v>0.33150000000000002</v>
      </c>
      <c r="I7" s="115">
        <v>10000</v>
      </c>
      <c r="J7" s="51"/>
      <c r="K7" s="12">
        <v>10000</v>
      </c>
      <c r="L7" s="1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8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93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89"/>
      <c r="BZ7" s="89"/>
      <c r="CL7" s="89"/>
      <c r="CX7" s="89"/>
      <c r="DJ7" s="89"/>
      <c r="DV7" s="89"/>
    </row>
    <row r="8" spans="1:126" ht="13.8" thickBot="1" x14ac:dyDescent="0.3">
      <c r="A8">
        <v>20748</v>
      </c>
      <c r="B8" t="s">
        <v>6</v>
      </c>
      <c r="C8" s="3">
        <v>10000</v>
      </c>
      <c r="D8" s="1">
        <v>33664</v>
      </c>
      <c r="E8" s="1">
        <v>37315</v>
      </c>
      <c r="F8" t="s">
        <v>5</v>
      </c>
      <c r="G8" s="6" t="s">
        <v>78</v>
      </c>
      <c r="H8" s="99">
        <v>0.33029999999999998</v>
      </c>
      <c r="I8" s="115">
        <v>10000</v>
      </c>
      <c r="J8" s="51"/>
      <c r="K8" s="12">
        <v>10000</v>
      </c>
      <c r="L8" s="1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8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93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89"/>
      <c r="BZ8" s="89"/>
      <c r="CL8" s="89"/>
      <c r="CX8" s="89"/>
      <c r="DJ8" s="89"/>
      <c r="DV8" s="89"/>
    </row>
    <row r="9" spans="1:126" ht="13.8" thickBot="1" x14ac:dyDescent="0.3">
      <c r="A9">
        <v>20822</v>
      </c>
      <c r="B9" s="22" t="s">
        <v>7</v>
      </c>
      <c r="C9" s="3">
        <v>25000</v>
      </c>
      <c r="D9" s="1">
        <v>33664</v>
      </c>
      <c r="E9" s="1">
        <v>39141</v>
      </c>
      <c r="F9" t="s">
        <v>5</v>
      </c>
      <c r="G9" s="6">
        <v>38776</v>
      </c>
      <c r="H9" s="99">
        <v>0.2349</v>
      </c>
      <c r="I9" s="115">
        <v>25000</v>
      </c>
      <c r="J9" s="51"/>
      <c r="K9" s="12">
        <v>25000</v>
      </c>
      <c r="L9" s="12"/>
      <c r="M9" s="3">
        <v>25000</v>
      </c>
      <c r="N9" s="3"/>
      <c r="O9" s="3">
        <v>25000</v>
      </c>
      <c r="P9" s="3"/>
      <c r="Q9" s="3">
        <v>25000</v>
      </c>
      <c r="R9" s="3"/>
      <c r="S9" s="3">
        <v>25000</v>
      </c>
      <c r="T9" s="3"/>
      <c r="U9" s="3">
        <v>25000</v>
      </c>
      <c r="V9" s="3"/>
      <c r="W9" s="3">
        <v>25000</v>
      </c>
      <c r="X9" s="3"/>
      <c r="Y9" s="3">
        <v>25000</v>
      </c>
      <c r="Z9" s="3"/>
      <c r="AA9" s="3">
        <v>25000</v>
      </c>
      <c r="AB9" s="3">
        <v>25000</v>
      </c>
      <c r="AC9" s="3">
        <v>25000</v>
      </c>
      <c r="AD9" s="84">
        <v>25000</v>
      </c>
      <c r="AE9" s="3">
        <v>25000</v>
      </c>
      <c r="AF9" s="3">
        <v>25000</v>
      </c>
      <c r="AG9" s="62">
        <v>25000</v>
      </c>
      <c r="AH9" s="62">
        <v>25000</v>
      </c>
      <c r="AI9" s="3">
        <v>25000</v>
      </c>
      <c r="AJ9" s="3">
        <v>25000</v>
      </c>
      <c r="AK9" s="3">
        <v>25000</v>
      </c>
      <c r="AL9" s="3">
        <v>25000</v>
      </c>
      <c r="AM9" s="3">
        <v>25000</v>
      </c>
      <c r="AN9" s="3">
        <v>25000</v>
      </c>
      <c r="AO9" s="3">
        <v>25000</v>
      </c>
      <c r="AP9" s="84">
        <v>25000</v>
      </c>
      <c r="AQ9" s="3">
        <v>25000</v>
      </c>
      <c r="AR9" s="3">
        <v>25000</v>
      </c>
      <c r="AS9" s="3">
        <v>25000</v>
      </c>
      <c r="AT9" s="3">
        <v>25000</v>
      </c>
      <c r="AU9" s="3">
        <v>25000</v>
      </c>
      <c r="AV9" s="3">
        <v>25000</v>
      </c>
      <c r="AW9" s="3">
        <v>25000</v>
      </c>
      <c r="AX9" s="3">
        <v>25000</v>
      </c>
      <c r="AY9" s="3">
        <v>25000</v>
      </c>
      <c r="AZ9" s="3">
        <v>25000</v>
      </c>
      <c r="BA9" s="3">
        <v>25000</v>
      </c>
      <c r="BB9" s="84">
        <v>25000</v>
      </c>
      <c r="BC9" s="3">
        <v>25000</v>
      </c>
      <c r="BD9" s="3">
        <v>25000</v>
      </c>
      <c r="BE9" s="3">
        <v>25000</v>
      </c>
      <c r="BF9" s="3">
        <v>25000</v>
      </c>
      <c r="BG9" s="3">
        <v>25000</v>
      </c>
      <c r="BH9" s="3">
        <v>25000</v>
      </c>
      <c r="BI9" s="3">
        <v>25000</v>
      </c>
      <c r="BJ9" s="3">
        <v>25000</v>
      </c>
      <c r="BK9" s="3">
        <v>25000</v>
      </c>
      <c r="BL9" s="3">
        <v>25000</v>
      </c>
      <c r="BM9" s="62">
        <v>25000</v>
      </c>
      <c r="BN9" s="84">
        <v>25000</v>
      </c>
      <c r="BO9" s="28">
        <v>25000</v>
      </c>
      <c r="BP9" s="3">
        <v>25000</v>
      </c>
      <c r="BQ9" s="3">
        <v>25000</v>
      </c>
      <c r="BR9" s="3">
        <v>25000</v>
      </c>
      <c r="BS9" s="3">
        <v>25000</v>
      </c>
      <c r="BT9" s="3">
        <v>25000</v>
      </c>
      <c r="BU9" s="3">
        <v>25000</v>
      </c>
      <c r="BV9" s="3">
        <v>25000</v>
      </c>
      <c r="BW9" s="3">
        <v>25000</v>
      </c>
      <c r="BX9" s="3">
        <v>25000</v>
      </c>
      <c r="BY9" s="3">
        <v>25000</v>
      </c>
      <c r="BZ9" s="84">
        <v>25000</v>
      </c>
      <c r="CA9" s="3">
        <v>25000</v>
      </c>
      <c r="CB9" s="27">
        <v>25000</v>
      </c>
      <c r="CC9" s="27">
        <v>25000</v>
      </c>
      <c r="CD9" s="27">
        <v>25000</v>
      </c>
      <c r="CE9" s="27">
        <v>25000</v>
      </c>
      <c r="CF9" s="27">
        <v>25000</v>
      </c>
      <c r="CG9" s="27">
        <v>25000</v>
      </c>
      <c r="CH9" s="27">
        <v>25000</v>
      </c>
      <c r="CI9" s="27">
        <v>25000</v>
      </c>
      <c r="CJ9" s="27">
        <v>25000</v>
      </c>
      <c r="CK9" s="27">
        <v>25000</v>
      </c>
      <c r="CL9" s="87">
        <v>25000</v>
      </c>
      <c r="CM9" s="27">
        <v>25000</v>
      </c>
      <c r="CN9" s="27">
        <v>25000</v>
      </c>
      <c r="CO9" s="27">
        <v>25000</v>
      </c>
      <c r="CP9" s="27">
        <v>25000</v>
      </c>
      <c r="CQ9" s="27">
        <v>25000</v>
      </c>
      <c r="CR9" s="27">
        <v>25000</v>
      </c>
      <c r="CS9" s="27">
        <v>25000</v>
      </c>
      <c r="CT9" s="27">
        <v>25000</v>
      </c>
      <c r="CU9" s="27">
        <v>25000</v>
      </c>
      <c r="CV9" s="27">
        <v>25000</v>
      </c>
      <c r="CW9" s="27">
        <v>25000</v>
      </c>
      <c r="CX9" s="87">
        <v>25000</v>
      </c>
      <c r="CY9" s="27">
        <v>25000</v>
      </c>
      <c r="CZ9" s="27">
        <v>25000</v>
      </c>
      <c r="DA9" s="27">
        <v>25000</v>
      </c>
      <c r="DB9" s="27">
        <v>25000</v>
      </c>
      <c r="DC9" s="27">
        <v>25000</v>
      </c>
      <c r="DD9" s="27">
        <v>25000</v>
      </c>
      <c r="DE9" s="27">
        <v>25000</v>
      </c>
      <c r="DF9" s="27">
        <v>25000</v>
      </c>
      <c r="DG9" s="27">
        <v>25000</v>
      </c>
      <c r="DH9" s="27">
        <v>25000</v>
      </c>
      <c r="DI9" s="27">
        <v>25000</v>
      </c>
      <c r="DJ9" s="87">
        <v>25000</v>
      </c>
      <c r="DK9" s="27">
        <v>25000</v>
      </c>
      <c r="DL9" s="27">
        <v>25000</v>
      </c>
      <c r="DM9" s="27">
        <v>25000</v>
      </c>
      <c r="DN9" s="27">
        <v>25000</v>
      </c>
      <c r="DO9" s="27">
        <v>25000</v>
      </c>
      <c r="DP9" s="27">
        <v>25000</v>
      </c>
      <c r="DQ9" s="27">
        <v>25000</v>
      </c>
      <c r="DR9" s="27">
        <v>25000</v>
      </c>
      <c r="DS9" s="27">
        <v>25000</v>
      </c>
      <c r="DT9" s="27">
        <v>25000</v>
      </c>
      <c r="DU9" s="27">
        <v>25000</v>
      </c>
      <c r="DV9" s="89"/>
    </row>
    <row r="10" spans="1:126" ht="13.8" thickBot="1" x14ac:dyDescent="0.3">
      <c r="A10">
        <v>21165</v>
      </c>
      <c r="B10" s="22" t="s">
        <v>14</v>
      </c>
      <c r="C10" s="3">
        <v>150000</v>
      </c>
      <c r="D10" s="1">
        <v>33679</v>
      </c>
      <c r="E10" s="1">
        <v>39172</v>
      </c>
      <c r="F10" t="s">
        <v>5</v>
      </c>
      <c r="G10" s="6">
        <v>38807</v>
      </c>
      <c r="H10" s="99">
        <v>0.33910000000000001</v>
      </c>
      <c r="I10" s="115">
        <v>150000</v>
      </c>
      <c r="J10" s="51"/>
      <c r="K10" s="12">
        <v>150000</v>
      </c>
      <c r="L10" s="12"/>
      <c r="M10" s="3">
        <v>150000</v>
      </c>
      <c r="N10" s="3"/>
      <c r="O10" s="3">
        <v>150000</v>
      </c>
      <c r="P10" s="3"/>
      <c r="Q10" s="3">
        <v>150000</v>
      </c>
      <c r="R10" s="3"/>
      <c r="S10" s="3">
        <v>150000</v>
      </c>
      <c r="T10" s="3"/>
      <c r="U10" s="3">
        <v>150000</v>
      </c>
      <c r="V10" s="3"/>
      <c r="W10" s="3">
        <v>150000</v>
      </c>
      <c r="X10" s="3"/>
      <c r="Y10" s="3">
        <v>150000</v>
      </c>
      <c r="Z10" s="3"/>
      <c r="AA10" s="3">
        <v>150000</v>
      </c>
      <c r="AB10" s="3">
        <v>150000</v>
      </c>
      <c r="AC10" s="3">
        <v>150000</v>
      </c>
      <c r="AD10" s="84">
        <v>150000</v>
      </c>
      <c r="AE10" s="3">
        <v>150000</v>
      </c>
      <c r="AF10" s="3">
        <v>150000</v>
      </c>
      <c r="AG10" s="62">
        <v>150000</v>
      </c>
      <c r="AH10" s="62">
        <v>150000</v>
      </c>
      <c r="AI10" s="3">
        <v>150000</v>
      </c>
      <c r="AJ10" s="3">
        <v>150000</v>
      </c>
      <c r="AK10" s="3">
        <v>150000</v>
      </c>
      <c r="AL10" s="3">
        <v>150000</v>
      </c>
      <c r="AM10" s="3">
        <v>150000</v>
      </c>
      <c r="AN10" s="3">
        <v>150000</v>
      </c>
      <c r="AO10" s="3">
        <v>150000</v>
      </c>
      <c r="AP10" s="84">
        <v>150000</v>
      </c>
      <c r="AQ10" s="3">
        <v>150000</v>
      </c>
      <c r="AR10" s="3">
        <v>150000</v>
      </c>
      <c r="AS10" s="3">
        <v>150000</v>
      </c>
      <c r="AT10" s="3">
        <v>150000</v>
      </c>
      <c r="AU10" s="3">
        <v>150000</v>
      </c>
      <c r="AV10" s="3">
        <v>150000</v>
      </c>
      <c r="AW10" s="3">
        <v>150000</v>
      </c>
      <c r="AX10" s="3">
        <v>150000</v>
      </c>
      <c r="AY10" s="3">
        <v>150000</v>
      </c>
      <c r="AZ10" s="3">
        <v>150000</v>
      </c>
      <c r="BA10" s="3">
        <v>150000</v>
      </c>
      <c r="BB10" s="84">
        <v>150000</v>
      </c>
      <c r="BC10" s="3">
        <v>150000</v>
      </c>
      <c r="BD10" s="3">
        <v>150000</v>
      </c>
      <c r="BE10" s="3">
        <v>150000</v>
      </c>
      <c r="BF10" s="3">
        <v>150000</v>
      </c>
      <c r="BG10" s="3">
        <v>150000</v>
      </c>
      <c r="BH10" s="3">
        <v>150000</v>
      </c>
      <c r="BI10" s="3">
        <v>150000</v>
      </c>
      <c r="BJ10" s="3">
        <v>150000</v>
      </c>
      <c r="BK10" s="3">
        <v>150000</v>
      </c>
      <c r="BL10" s="3">
        <v>150000</v>
      </c>
      <c r="BM10" s="62">
        <v>150000</v>
      </c>
      <c r="BN10" s="84">
        <v>150000</v>
      </c>
      <c r="BO10" s="3">
        <v>150000</v>
      </c>
      <c r="BP10" s="28">
        <v>150000</v>
      </c>
      <c r="BQ10" s="3">
        <v>150000</v>
      </c>
      <c r="BR10" s="3">
        <v>150000</v>
      </c>
      <c r="BS10" s="3">
        <v>150000</v>
      </c>
      <c r="BT10" s="3">
        <v>150000</v>
      </c>
      <c r="BU10" s="3">
        <v>150000</v>
      </c>
      <c r="BV10" s="3">
        <v>150000</v>
      </c>
      <c r="BW10" s="3">
        <v>150000</v>
      </c>
      <c r="BX10" s="3">
        <v>150000</v>
      </c>
      <c r="BY10" s="3">
        <v>150000</v>
      </c>
      <c r="BZ10" s="84">
        <v>150000</v>
      </c>
      <c r="CA10" s="3">
        <v>150000</v>
      </c>
      <c r="CB10" s="3">
        <v>150000</v>
      </c>
      <c r="CC10" s="27">
        <v>150000</v>
      </c>
      <c r="CD10" s="27">
        <v>150000</v>
      </c>
      <c r="CE10" s="27">
        <v>150000</v>
      </c>
      <c r="CF10" s="27">
        <v>150000</v>
      </c>
      <c r="CG10" s="27">
        <v>150000</v>
      </c>
      <c r="CH10" s="27">
        <v>150000</v>
      </c>
      <c r="CI10" s="27">
        <v>150000</v>
      </c>
      <c r="CJ10" s="27">
        <v>150000</v>
      </c>
      <c r="CK10" s="27">
        <v>150000</v>
      </c>
      <c r="CL10" s="87">
        <v>150000</v>
      </c>
      <c r="CM10" s="27">
        <v>150000</v>
      </c>
      <c r="CN10" s="27">
        <v>150000</v>
      </c>
      <c r="CO10" s="27">
        <v>150000</v>
      </c>
      <c r="CP10" s="27">
        <v>150000</v>
      </c>
      <c r="CQ10" s="27">
        <v>150000</v>
      </c>
      <c r="CR10" s="27">
        <v>150000</v>
      </c>
      <c r="CS10" s="27">
        <v>150000</v>
      </c>
      <c r="CT10" s="27">
        <v>150000</v>
      </c>
      <c r="CU10" s="27">
        <v>150000</v>
      </c>
      <c r="CV10" s="27">
        <v>150000</v>
      </c>
      <c r="CW10" s="27">
        <v>150000</v>
      </c>
      <c r="CX10" s="87">
        <v>150000</v>
      </c>
      <c r="CY10" s="27">
        <v>150000</v>
      </c>
      <c r="CZ10" s="27">
        <v>150000</v>
      </c>
      <c r="DA10" s="27">
        <v>150000</v>
      </c>
      <c r="DB10" s="27">
        <v>150000</v>
      </c>
      <c r="DC10" s="27">
        <v>150000</v>
      </c>
      <c r="DD10" s="27">
        <v>150000</v>
      </c>
      <c r="DE10" s="27">
        <v>150000</v>
      </c>
      <c r="DF10" s="27">
        <v>150000</v>
      </c>
      <c r="DG10" s="27">
        <v>150000</v>
      </c>
      <c r="DH10" s="27">
        <v>150000</v>
      </c>
      <c r="DI10" s="27">
        <v>150000</v>
      </c>
      <c r="DJ10" s="87">
        <v>150000</v>
      </c>
      <c r="DK10" s="27">
        <v>150000</v>
      </c>
      <c r="DL10" s="27">
        <v>150000</v>
      </c>
      <c r="DM10" s="27">
        <v>150000</v>
      </c>
      <c r="DN10" s="27">
        <v>150000</v>
      </c>
      <c r="DO10" s="27">
        <v>150000</v>
      </c>
      <c r="DP10" s="27">
        <v>150000</v>
      </c>
      <c r="DQ10" s="27">
        <v>150000</v>
      </c>
      <c r="DR10" s="27">
        <v>150000</v>
      </c>
      <c r="DS10" s="27">
        <v>150000</v>
      </c>
      <c r="DT10" s="27">
        <v>150000</v>
      </c>
      <c r="DU10" s="27">
        <v>150000</v>
      </c>
      <c r="DV10" s="89"/>
    </row>
    <row r="11" spans="1:126" ht="13.8" thickBot="1" x14ac:dyDescent="0.3">
      <c r="A11">
        <v>25071</v>
      </c>
      <c r="B11" t="s">
        <v>52</v>
      </c>
      <c r="C11" s="3">
        <v>90000</v>
      </c>
      <c r="D11" s="1">
        <v>35400</v>
      </c>
      <c r="E11" s="1">
        <v>39782</v>
      </c>
      <c r="F11" t="s">
        <v>5</v>
      </c>
      <c r="G11" s="6">
        <v>39416</v>
      </c>
      <c r="H11" s="99">
        <v>0.17499999999999999</v>
      </c>
      <c r="I11" s="115">
        <v>90000</v>
      </c>
      <c r="J11" s="51"/>
      <c r="K11" s="12">
        <v>90000</v>
      </c>
      <c r="L11" s="12"/>
      <c r="M11" s="3">
        <v>90000</v>
      </c>
      <c r="N11" s="3"/>
      <c r="O11" s="3">
        <v>90000</v>
      </c>
      <c r="P11" s="3"/>
      <c r="Q11" s="3">
        <v>90000</v>
      </c>
      <c r="R11" s="3"/>
      <c r="S11" s="3">
        <v>90000</v>
      </c>
      <c r="T11" s="3"/>
      <c r="U11" s="3">
        <v>90000</v>
      </c>
      <c r="V11" s="3"/>
      <c r="W11" s="3">
        <v>90000</v>
      </c>
      <c r="X11" s="3"/>
      <c r="Y11" s="3">
        <v>90000</v>
      </c>
      <c r="Z11" s="3"/>
      <c r="AA11" s="3">
        <v>90000</v>
      </c>
      <c r="AB11" s="3">
        <v>90000</v>
      </c>
      <c r="AC11" s="3">
        <v>90000</v>
      </c>
      <c r="AD11" s="84">
        <v>90000</v>
      </c>
      <c r="AE11" s="3">
        <v>90000</v>
      </c>
      <c r="AF11" s="3">
        <v>90000</v>
      </c>
      <c r="AG11" s="62">
        <v>90000</v>
      </c>
      <c r="AH11" s="62">
        <v>90000</v>
      </c>
      <c r="AI11" s="3">
        <v>90000</v>
      </c>
      <c r="AJ11" s="3">
        <v>90000</v>
      </c>
      <c r="AK11" s="3">
        <v>90000</v>
      </c>
      <c r="AL11" s="3">
        <v>90000</v>
      </c>
      <c r="AM11" s="3">
        <v>90000</v>
      </c>
      <c r="AN11" s="3">
        <v>90000</v>
      </c>
      <c r="AO11" s="3">
        <v>90000</v>
      </c>
      <c r="AP11" s="84">
        <v>90000</v>
      </c>
      <c r="AQ11" s="3">
        <v>90000</v>
      </c>
      <c r="AR11" s="3">
        <v>90000</v>
      </c>
      <c r="AS11" s="3">
        <v>90000</v>
      </c>
      <c r="AT11" s="3">
        <v>90000</v>
      </c>
      <c r="AU11" s="3">
        <v>90000</v>
      </c>
      <c r="AV11" s="3">
        <v>90000</v>
      </c>
      <c r="AW11" s="3">
        <v>90000</v>
      </c>
      <c r="AX11" s="3">
        <v>90000</v>
      </c>
      <c r="AY11" s="3">
        <v>90000</v>
      </c>
      <c r="AZ11" s="3">
        <v>90000</v>
      </c>
      <c r="BA11" s="3">
        <v>90000</v>
      </c>
      <c r="BB11" s="84">
        <v>90000</v>
      </c>
      <c r="BC11" s="3">
        <v>90000</v>
      </c>
      <c r="BD11" s="3">
        <v>90000</v>
      </c>
      <c r="BE11" s="3">
        <v>90000</v>
      </c>
      <c r="BF11" s="3">
        <v>90000</v>
      </c>
      <c r="BG11" s="3">
        <v>90000</v>
      </c>
      <c r="BH11" s="3">
        <v>90000</v>
      </c>
      <c r="BI11" s="3">
        <v>90000</v>
      </c>
      <c r="BJ11" s="3">
        <v>90000</v>
      </c>
      <c r="BK11" s="3">
        <v>90000</v>
      </c>
      <c r="BL11" s="3">
        <v>90000</v>
      </c>
      <c r="BM11" s="62">
        <v>90000</v>
      </c>
      <c r="BN11" s="84">
        <v>90000</v>
      </c>
      <c r="BO11" s="3">
        <v>90000</v>
      </c>
      <c r="BP11" s="3">
        <v>90000</v>
      </c>
      <c r="BQ11" s="3">
        <v>90000</v>
      </c>
      <c r="BR11" s="3">
        <v>90000</v>
      </c>
      <c r="BS11" s="3">
        <v>90000</v>
      </c>
      <c r="BT11" s="3">
        <v>90000</v>
      </c>
      <c r="BU11" s="3">
        <v>90000</v>
      </c>
      <c r="BV11" s="3">
        <v>90000</v>
      </c>
      <c r="BW11" s="3">
        <v>90000</v>
      </c>
      <c r="BX11" s="3">
        <v>90000</v>
      </c>
      <c r="BY11" s="3">
        <v>90000</v>
      </c>
      <c r="BZ11" s="84">
        <v>90000</v>
      </c>
      <c r="CA11" s="3">
        <v>90000</v>
      </c>
      <c r="CB11" s="3">
        <v>90000</v>
      </c>
      <c r="CC11" s="3">
        <v>90000</v>
      </c>
      <c r="CD11" s="3">
        <v>90000</v>
      </c>
      <c r="CE11" s="3">
        <v>90000</v>
      </c>
      <c r="CF11" s="3">
        <v>90000</v>
      </c>
      <c r="CG11" s="3">
        <v>90000</v>
      </c>
      <c r="CH11" s="3">
        <v>90000</v>
      </c>
      <c r="CI11" s="3">
        <v>90000</v>
      </c>
      <c r="CJ11" s="3">
        <v>90000</v>
      </c>
      <c r="CK11" s="3">
        <v>90000</v>
      </c>
      <c r="CL11" s="84">
        <v>90000</v>
      </c>
      <c r="CM11" s="3">
        <v>90000</v>
      </c>
      <c r="CN11" s="3">
        <v>90000</v>
      </c>
      <c r="CO11" s="3">
        <v>90000</v>
      </c>
      <c r="CP11" s="3">
        <v>90000</v>
      </c>
      <c r="CQ11" s="3">
        <v>90000</v>
      </c>
      <c r="CR11" s="3">
        <v>90000</v>
      </c>
      <c r="CS11" s="3">
        <v>90000</v>
      </c>
      <c r="CT11" s="3">
        <v>90000</v>
      </c>
      <c r="CU11" s="3">
        <v>90000</v>
      </c>
      <c r="CV11" s="3">
        <v>90000</v>
      </c>
      <c r="CW11" s="27">
        <v>90000</v>
      </c>
      <c r="CX11" s="87">
        <v>90000</v>
      </c>
      <c r="CY11" s="27">
        <v>90000</v>
      </c>
      <c r="CZ11" s="27">
        <v>90000</v>
      </c>
      <c r="DA11" s="27">
        <v>90000</v>
      </c>
      <c r="DB11" s="27">
        <v>90000</v>
      </c>
      <c r="DC11" s="27">
        <v>90000</v>
      </c>
      <c r="DD11" s="27">
        <v>90000</v>
      </c>
      <c r="DE11" s="27">
        <v>90000</v>
      </c>
      <c r="DF11" s="27">
        <v>90000</v>
      </c>
      <c r="DG11" s="27">
        <v>90000</v>
      </c>
      <c r="DH11" s="27">
        <v>90000</v>
      </c>
      <c r="DI11" s="27">
        <v>90000</v>
      </c>
      <c r="DJ11" s="87">
        <v>90000</v>
      </c>
      <c r="DK11" s="27">
        <v>90000</v>
      </c>
      <c r="DL11" s="27">
        <v>90000</v>
      </c>
      <c r="DM11" s="27">
        <v>90000</v>
      </c>
      <c r="DN11" s="27">
        <v>90000</v>
      </c>
      <c r="DO11" s="27">
        <v>90000</v>
      </c>
      <c r="DP11" s="27">
        <v>90000</v>
      </c>
      <c r="DQ11" s="27">
        <v>90000</v>
      </c>
      <c r="DR11" s="27">
        <v>90000</v>
      </c>
      <c r="DS11" s="27">
        <v>90000</v>
      </c>
      <c r="DT11" s="27">
        <v>90000</v>
      </c>
      <c r="DU11" s="27">
        <v>90000</v>
      </c>
      <c r="DV11" s="89"/>
    </row>
    <row r="12" spans="1:126" ht="13.8" thickBot="1" x14ac:dyDescent="0.3">
      <c r="A12">
        <v>24670</v>
      </c>
      <c r="B12" s="22" t="s">
        <v>22</v>
      </c>
      <c r="C12" s="3">
        <v>10000</v>
      </c>
      <c r="D12" s="1">
        <v>35490</v>
      </c>
      <c r="E12" s="1">
        <v>39172</v>
      </c>
      <c r="F12" t="s">
        <v>5</v>
      </c>
      <c r="G12" s="6">
        <v>38807</v>
      </c>
      <c r="H12" s="99">
        <v>0.17</v>
      </c>
      <c r="I12" s="115">
        <v>10000</v>
      </c>
      <c r="J12" s="51"/>
      <c r="K12" s="12">
        <v>10000</v>
      </c>
      <c r="L12" s="12"/>
      <c r="M12" s="3">
        <v>10000</v>
      </c>
      <c r="N12" s="3"/>
      <c r="O12" s="3">
        <v>10000</v>
      </c>
      <c r="P12" s="3"/>
      <c r="Q12" s="3">
        <v>10000</v>
      </c>
      <c r="R12" s="3"/>
      <c r="S12" s="3">
        <v>10000</v>
      </c>
      <c r="T12" s="3"/>
      <c r="U12" s="3">
        <v>10000</v>
      </c>
      <c r="V12" s="3"/>
      <c r="W12" s="3">
        <v>10000</v>
      </c>
      <c r="X12" s="3"/>
      <c r="Y12" s="3">
        <v>10000</v>
      </c>
      <c r="Z12" s="3"/>
      <c r="AA12" s="3">
        <v>10000</v>
      </c>
      <c r="AB12" s="3">
        <v>10000</v>
      </c>
      <c r="AC12" s="3">
        <v>10000</v>
      </c>
      <c r="AD12" s="84">
        <v>10000</v>
      </c>
      <c r="AE12" s="3">
        <v>10000</v>
      </c>
      <c r="AF12" s="3">
        <v>10000</v>
      </c>
      <c r="AG12" s="62">
        <v>10000</v>
      </c>
      <c r="AH12" s="62">
        <v>10000</v>
      </c>
      <c r="AI12" s="3">
        <v>10000</v>
      </c>
      <c r="AJ12" s="3">
        <v>10000</v>
      </c>
      <c r="AK12" s="3">
        <v>10000</v>
      </c>
      <c r="AL12" s="3">
        <v>10000</v>
      </c>
      <c r="AM12" s="3">
        <v>10000</v>
      </c>
      <c r="AN12" s="3">
        <v>10000</v>
      </c>
      <c r="AO12" s="3">
        <v>10000</v>
      </c>
      <c r="AP12" s="84">
        <v>10000</v>
      </c>
      <c r="AQ12" s="3">
        <v>10000</v>
      </c>
      <c r="AR12" s="3">
        <v>10000</v>
      </c>
      <c r="AS12" s="3">
        <v>10000</v>
      </c>
      <c r="AT12" s="3">
        <v>10000</v>
      </c>
      <c r="AU12" s="3">
        <v>10000</v>
      </c>
      <c r="AV12" s="3">
        <v>10000</v>
      </c>
      <c r="AW12" s="3">
        <v>10000</v>
      </c>
      <c r="AX12" s="3">
        <v>10000</v>
      </c>
      <c r="AY12" s="3">
        <v>10000</v>
      </c>
      <c r="AZ12" s="3">
        <v>10000</v>
      </c>
      <c r="BA12" s="3">
        <v>10000</v>
      </c>
      <c r="BB12" s="84">
        <v>10000</v>
      </c>
      <c r="BC12" s="3">
        <v>10000</v>
      </c>
      <c r="BD12" s="3">
        <v>10000</v>
      </c>
      <c r="BE12" s="3">
        <v>10000</v>
      </c>
      <c r="BF12" s="3">
        <v>10000</v>
      </c>
      <c r="BG12" s="3">
        <v>10000</v>
      </c>
      <c r="BH12" s="3">
        <v>10000</v>
      </c>
      <c r="BI12" s="3">
        <v>10000</v>
      </c>
      <c r="BJ12" s="3">
        <v>10000</v>
      </c>
      <c r="BK12" s="3">
        <v>10000</v>
      </c>
      <c r="BL12" s="3">
        <v>10000</v>
      </c>
      <c r="BM12" s="62">
        <v>10000</v>
      </c>
      <c r="BN12" s="84">
        <v>10000</v>
      </c>
      <c r="BO12" s="3">
        <v>10000</v>
      </c>
      <c r="BP12" s="28">
        <v>10000</v>
      </c>
      <c r="BQ12" s="3">
        <v>10000</v>
      </c>
      <c r="BR12" s="3">
        <v>10000</v>
      </c>
      <c r="BS12" s="3">
        <v>10000</v>
      </c>
      <c r="BT12" s="3">
        <v>10000</v>
      </c>
      <c r="BU12" s="3">
        <v>10000</v>
      </c>
      <c r="BV12" s="3">
        <v>10000</v>
      </c>
      <c r="BW12" s="3">
        <v>10000</v>
      </c>
      <c r="BX12" s="3">
        <v>10000</v>
      </c>
      <c r="BY12" s="3">
        <v>10000</v>
      </c>
      <c r="BZ12" s="84">
        <v>10000</v>
      </c>
      <c r="CA12" s="3">
        <v>10000</v>
      </c>
      <c r="CB12" s="3">
        <v>10000</v>
      </c>
      <c r="CC12" s="27">
        <v>10000</v>
      </c>
      <c r="CD12" s="27">
        <v>10000</v>
      </c>
      <c r="CE12" s="27">
        <v>10000</v>
      </c>
      <c r="CF12" s="27">
        <v>10000</v>
      </c>
      <c r="CG12" s="27">
        <v>10000</v>
      </c>
      <c r="CH12" s="27">
        <v>10000</v>
      </c>
      <c r="CI12" s="27">
        <v>10000</v>
      </c>
      <c r="CJ12" s="27">
        <v>10000</v>
      </c>
      <c r="CK12" s="27">
        <v>10000</v>
      </c>
      <c r="CL12" s="87">
        <v>10000</v>
      </c>
      <c r="CM12" s="27">
        <v>10000</v>
      </c>
      <c r="CN12" s="27">
        <v>10000</v>
      </c>
      <c r="CO12" s="27">
        <v>10000</v>
      </c>
      <c r="CP12" s="27">
        <v>10000</v>
      </c>
      <c r="CQ12" s="27">
        <v>10000</v>
      </c>
      <c r="CR12" s="27">
        <v>10000</v>
      </c>
      <c r="CS12" s="27">
        <v>10000</v>
      </c>
      <c r="CT12" s="27">
        <v>10000</v>
      </c>
      <c r="CU12" s="27">
        <v>10000</v>
      </c>
      <c r="CV12" s="27">
        <v>10000</v>
      </c>
      <c r="CW12" s="27">
        <v>10000</v>
      </c>
      <c r="CX12" s="87">
        <v>10000</v>
      </c>
      <c r="CY12" s="27">
        <v>10000</v>
      </c>
      <c r="CZ12" s="27">
        <v>10000</v>
      </c>
      <c r="DA12" s="27">
        <v>10000</v>
      </c>
      <c r="DB12" s="27">
        <v>10000</v>
      </c>
      <c r="DC12" s="27">
        <v>10000</v>
      </c>
      <c r="DD12" s="27">
        <v>10000</v>
      </c>
      <c r="DE12" s="27">
        <v>10000</v>
      </c>
      <c r="DF12" s="27">
        <v>10000</v>
      </c>
      <c r="DG12" s="27">
        <v>10000</v>
      </c>
      <c r="DH12" s="27">
        <v>10000</v>
      </c>
      <c r="DI12" s="27">
        <v>10000</v>
      </c>
      <c r="DJ12" s="87">
        <v>10000</v>
      </c>
      <c r="DK12" s="27">
        <v>10000</v>
      </c>
      <c r="DL12" s="27">
        <v>10000</v>
      </c>
      <c r="DM12" s="27">
        <v>10000</v>
      </c>
      <c r="DN12" s="27">
        <v>10000</v>
      </c>
      <c r="DO12" s="27">
        <v>10000</v>
      </c>
      <c r="DP12" s="27">
        <v>10000</v>
      </c>
      <c r="DQ12" s="27">
        <v>10000</v>
      </c>
      <c r="DR12" s="27">
        <v>10000</v>
      </c>
      <c r="DS12" s="27">
        <v>10000</v>
      </c>
      <c r="DT12" s="27">
        <v>10000</v>
      </c>
      <c r="DU12" s="27">
        <v>10000</v>
      </c>
      <c r="DV12" s="89"/>
    </row>
    <row r="13" spans="1:126" x14ac:dyDescent="0.25">
      <c r="A13">
        <v>25700</v>
      </c>
      <c r="B13" t="s">
        <v>52</v>
      </c>
      <c r="C13" s="3">
        <v>25000</v>
      </c>
      <c r="D13" s="1">
        <v>35796</v>
      </c>
      <c r="E13" s="1">
        <v>37621</v>
      </c>
      <c r="F13" t="s">
        <v>5</v>
      </c>
      <c r="G13" s="6" t="s">
        <v>78</v>
      </c>
      <c r="H13" s="99">
        <v>0.19</v>
      </c>
      <c r="I13" s="115">
        <v>25000</v>
      </c>
      <c r="J13" s="51"/>
      <c r="K13" s="12">
        <v>25000</v>
      </c>
      <c r="L13" s="12"/>
      <c r="M13" s="3">
        <v>25000</v>
      </c>
      <c r="N13" s="3"/>
      <c r="O13" s="3">
        <v>25000</v>
      </c>
      <c r="P13" s="3"/>
      <c r="Q13" s="3">
        <v>25000</v>
      </c>
      <c r="R13" s="3"/>
      <c r="S13" s="3">
        <v>25000</v>
      </c>
      <c r="T13" s="3"/>
      <c r="U13" s="3">
        <v>25000</v>
      </c>
      <c r="V13" s="3"/>
      <c r="W13" s="3">
        <v>25000</v>
      </c>
      <c r="X13" s="3"/>
      <c r="Y13" s="3">
        <v>25000</v>
      </c>
      <c r="Z13" s="3"/>
      <c r="AA13" s="3">
        <v>25000</v>
      </c>
      <c r="AB13" s="3">
        <v>25000</v>
      </c>
      <c r="AC13" s="25">
        <v>25000</v>
      </c>
      <c r="AD13" s="86"/>
      <c r="AE13" s="26"/>
      <c r="AF13" s="26"/>
      <c r="AG13" s="71"/>
      <c r="AH13" s="71"/>
      <c r="AI13" s="26"/>
      <c r="AJ13" s="26"/>
      <c r="AK13" s="26"/>
      <c r="AL13" s="26"/>
      <c r="AM13" s="26"/>
      <c r="AN13" s="26"/>
      <c r="AO13" s="26"/>
      <c r="AP13" s="8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8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71"/>
      <c r="BN13" s="8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89"/>
      <c r="CL13" s="89"/>
      <c r="CX13" s="89"/>
      <c r="DJ13" s="89"/>
      <c r="DV13" s="89"/>
    </row>
    <row r="14" spans="1:126" ht="13.8" thickBot="1" x14ac:dyDescent="0.3">
      <c r="A14">
        <v>25841</v>
      </c>
      <c r="B14" t="s">
        <v>14</v>
      </c>
      <c r="C14" s="3">
        <v>40000</v>
      </c>
      <c r="D14" s="1">
        <v>35827</v>
      </c>
      <c r="E14" s="1">
        <v>37560</v>
      </c>
      <c r="F14" t="s">
        <v>5</v>
      </c>
      <c r="G14" s="6" t="s">
        <v>78</v>
      </c>
      <c r="H14" s="99">
        <v>0.1075</v>
      </c>
      <c r="I14" s="115">
        <v>40000</v>
      </c>
      <c r="J14" s="51"/>
      <c r="K14" s="12">
        <v>40000</v>
      </c>
      <c r="L14" s="12"/>
      <c r="M14" s="3">
        <v>40000</v>
      </c>
      <c r="N14" s="3"/>
      <c r="O14" s="3">
        <v>40000</v>
      </c>
      <c r="P14" s="3"/>
      <c r="Q14" s="3">
        <v>40000</v>
      </c>
      <c r="R14" s="3"/>
      <c r="S14" s="3">
        <v>40000</v>
      </c>
      <c r="T14" s="3"/>
      <c r="U14" s="3">
        <v>40000</v>
      </c>
      <c r="V14" s="3"/>
      <c r="W14" s="3">
        <v>40000</v>
      </c>
      <c r="X14" s="3"/>
      <c r="Y14" s="3">
        <v>40000</v>
      </c>
      <c r="Z14" s="3"/>
      <c r="AA14" s="3">
        <v>40000</v>
      </c>
      <c r="AB14" s="27"/>
      <c r="AC14" s="27"/>
      <c r="AD14" s="87"/>
      <c r="AE14" s="27"/>
      <c r="AF14" s="27"/>
      <c r="AG14" s="30"/>
      <c r="AH14" s="30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8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30"/>
      <c r="BN14" s="8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8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8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8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8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89"/>
    </row>
    <row r="15" spans="1:126" ht="13.8" thickBot="1" x14ac:dyDescent="0.3">
      <c r="A15">
        <v>25924</v>
      </c>
      <c r="B15" t="s">
        <v>28</v>
      </c>
      <c r="C15" s="3">
        <v>20000</v>
      </c>
      <c r="D15" s="1">
        <v>35855</v>
      </c>
      <c r="E15" s="1">
        <v>39141</v>
      </c>
      <c r="F15" t="s">
        <v>5</v>
      </c>
      <c r="G15" s="6">
        <v>38776</v>
      </c>
      <c r="H15" s="99">
        <v>0.32919999999999999</v>
      </c>
      <c r="I15" s="115">
        <v>20000</v>
      </c>
      <c r="J15" s="51"/>
      <c r="K15" s="12">
        <v>20000</v>
      </c>
      <c r="L15" s="12"/>
      <c r="M15" s="3">
        <v>20000</v>
      </c>
      <c r="N15" s="3"/>
      <c r="O15" s="3">
        <v>20000</v>
      </c>
      <c r="P15" s="3"/>
      <c r="Q15" s="3">
        <v>20000</v>
      </c>
      <c r="R15" s="3"/>
      <c r="S15" s="3">
        <v>20000</v>
      </c>
      <c r="T15" s="3"/>
      <c r="U15" s="3">
        <v>20000</v>
      </c>
      <c r="V15" s="3"/>
      <c r="W15" s="3">
        <v>20000</v>
      </c>
      <c r="X15" s="3"/>
      <c r="Y15" s="3">
        <v>20000</v>
      </c>
      <c r="Z15" s="3"/>
      <c r="AA15" s="3">
        <v>20000</v>
      </c>
      <c r="AB15" s="3">
        <v>20000</v>
      </c>
      <c r="AC15" s="3">
        <v>20000</v>
      </c>
      <c r="AD15" s="84">
        <v>20000</v>
      </c>
      <c r="AE15" s="3">
        <v>20000</v>
      </c>
      <c r="AF15" s="3">
        <v>20000</v>
      </c>
      <c r="AG15" s="62">
        <v>20000</v>
      </c>
      <c r="AH15" s="62">
        <v>20000</v>
      </c>
      <c r="AI15" s="3">
        <v>20000</v>
      </c>
      <c r="AJ15" s="3">
        <v>20000</v>
      </c>
      <c r="AK15" s="3">
        <v>20000</v>
      </c>
      <c r="AL15" s="3">
        <v>20000</v>
      </c>
      <c r="AM15" s="3">
        <v>20000</v>
      </c>
      <c r="AN15" s="3">
        <v>20000</v>
      </c>
      <c r="AO15" s="3">
        <v>20000</v>
      </c>
      <c r="AP15" s="84">
        <v>20000</v>
      </c>
      <c r="AQ15" s="3">
        <v>20000</v>
      </c>
      <c r="AR15" s="3">
        <v>20000</v>
      </c>
      <c r="AS15" s="3">
        <v>20000</v>
      </c>
      <c r="AT15" s="3">
        <v>20000</v>
      </c>
      <c r="AU15" s="3">
        <v>20000</v>
      </c>
      <c r="AV15" s="3">
        <v>20000</v>
      </c>
      <c r="AW15" s="3">
        <v>20000</v>
      </c>
      <c r="AX15" s="3">
        <v>20000</v>
      </c>
      <c r="AY15" s="3">
        <v>20000</v>
      </c>
      <c r="AZ15" s="3">
        <v>20000</v>
      </c>
      <c r="BA15" s="3">
        <v>20000</v>
      </c>
      <c r="BB15" s="84">
        <v>20000</v>
      </c>
      <c r="BC15" s="3">
        <v>20000</v>
      </c>
      <c r="BD15" s="3">
        <v>20000</v>
      </c>
      <c r="BE15" s="3">
        <v>20000</v>
      </c>
      <c r="BF15" s="3">
        <v>20000</v>
      </c>
      <c r="BG15" s="3">
        <v>20000</v>
      </c>
      <c r="BH15" s="3">
        <v>20000</v>
      </c>
      <c r="BI15" s="3">
        <v>20000</v>
      </c>
      <c r="BJ15" s="3">
        <v>20000</v>
      </c>
      <c r="BK15" s="3">
        <v>20000</v>
      </c>
      <c r="BL15" s="3">
        <v>20000</v>
      </c>
      <c r="BM15" s="62">
        <v>20000</v>
      </c>
      <c r="BN15" s="84">
        <v>20000</v>
      </c>
      <c r="BO15" s="28">
        <v>20000</v>
      </c>
      <c r="BP15" s="3">
        <v>20000</v>
      </c>
      <c r="BQ15" s="3">
        <v>20000</v>
      </c>
      <c r="BR15" s="3">
        <v>20000</v>
      </c>
      <c r="BS15" s="3">
        <v>20000</v>
      </c>
      <c r="BT15" s="3">
        <v>20000</v>
      </c>
      <c r="BU15" s="3">
        <v>20000</v>
      </c>
      <c r="BV15" s="3">
        <v>20000</v>
      </c>
      <c r="BW15" s="3">
        <v>20000</v>
      </c>
      <c r="BX15" s="3">
        <v>20000</v>
      </c>
      <c r="BY15" s="3">
        <v>20000</v>
      </c>
      <c r="BZ15" s="84">
        <v>20000</v>
      </c>
      <c r="CA15" s="3">
        <v>20000</v>
      </c>
      <c r="CB15" s="27">
        <v>20000</v>
      </c>
      <c r="CC15" s="27">
        <v>20000</v>
      </c>
      <c r="CD15" s="27">
        <v>20000</v>
      </c>
      <c r="CE15" s="27">
        <v>20000</v>
      </c>
      <c r="CF15" s="27">
        <v>20000</v>
      </c>
      <c r="CG15" s="27">
        <v>20000</v>
      </c>
      <c r="CH15" s="27">
        <v>20000</v>
      </c>
      <c r="CI15" s="27">
        <v>20000</v>
      </c>
      <c r="CJ15" s="27">
        <v>20000</v>
      </c>
      <c r="CK15" s="27">
        <v>20000</v>
      </c>
      <c r="CL15" s="87">
        <v>20000</v>
      </c>
      <c r="CM15" s="27">
        <v>20000</v>
      </c>
      <c r="CN15" s="27">
        <v>20000</v>
      </c>
      <c r="CO15" s="27">
        <v>20000</v>
      </c>
      <c r="CP15" s="27">
        <v>20000</v>
      </c>
      <c r="CQ15" s="27">
        <v>20000</v>
      </c>
      <c r="CR15" s="27">
        <v>20000</v>
      </c>
      <c r="CS15" s="27">
        <v>20000</v>
      </c>
      <c r="CT15" s="27">
        <v>20000</v>
      </c>
      <c r="CU15" s="27">
        <v>20000</v>
      </c>
      <c r="CV15" s="27">
        <v>20000</v>
      </c>
      <c r="CW15" s="27">
        <v>20000</v>
      </c>
      <c r="CX15" s="87">
        <v>20000</v>
      </c>
      <c r="CY15" s="27">
        <v>20000</v>
      </c>
      <c r="CZ15" s="27">
        <v>20000</v>
      </c>
      <c r="DA15" s="27">
        <v>20000</v>
      </c>
      <c r="DB15" s="27">
        <v>20000</v>
      </c>
      <c r="DC15" s="27">
        <v>20000</v>
      </c>
      <c r="DD15" s="27">
        <v>20000</v>
      </c>
      <c r="DE15" s="27">
        <v>20000</v>
      </c>
      <c r="DF15" s="27">
        <v>20000</v>
      </c>
      <c r="DG15" s="27">
        <v>20000</v>
      </c>
      <c r="DH15" s="27">
        <v>20000</v>
      </c>
      <c r="DI15" s="27">
        <v>20000</v>
      </c>
      <c r="DJ15" s="87">
        <v>20000</v>
      </c>
      <c r="DK15" s="27">
        <v>20000</v>
      </c>
      <c r="DL15" s="27">
        <v>20000</v>
      </c>
      <c r="DM15" s="27">
        <v>20000</v>
      </c>
      <c r="DN15" s="27">
        <v>20000</v>
      </c>
      <c r="DO15" s="27">
        <v>20000</v>
      </c>
      <c r="DP15" s="27">
        <v>20000</v>
      </c>
      <c r="DQ15" s="27">
        <v>20000</v>
      </c>
      <c r="DR15" s="27">
        <v>20000</v>
      </c>
      <c r="DS15" s="27">
        <v>20000</v>
      </c>
      <c r="DT15" s="27">
        <v>20000</v>
      </c>
      <c r="DU15" s="27">
        <v>20000</v>
      </c>
      <c r="DV15" s="89"/>
    </row>
    <row r="16" spans="1:126" ht="13.8" thickBot="1" x14ac:dyDescent="0.3">
      <c r="A16">
        <v>26125</v>
      </c>
      <c r="B16" t="s">
        <v>30</v>
      </c>
      <c r="C16" s="3">
        <v>8600</v>
      </c>
      <c r="D16" s="1">
        <v>35947</v>
      </c>
      <c r="E16" s="1">
        <v>37772</v>
      </c>
      <c r="F16" t="s">
        <v>5</v>
      </c>
      <c r="G16" s="6">
        <v>37407</v>
      </c>
      <c r="H16" s="99">
        <v>0.13</v>
      </c>
      <c r="I16" s="115">
        <v>8600</v>
      </c>
      <c r="J16" s="51"/>
      <c r="K16" s="12">
        <v>8600</v>
      </c>
      <c r="L16" s="12"/>
      <c r="M16" s="3">
        <v>8600</v>
      </c>
      <c r="N16" s="3"/>
      <c r="O16" s="3">
        <v>8600</v>
      </c>
      <c r="P16" s="3"/>
      <c r="Q16" s="28">
        <v>8600</v>
      </c>
      <c r="R16" s="12"/>
      <c r="S16" s="3">
        <v>8600</v>
      </c>
      <c r="T16" s="3"/>
      <c r="U16" s="3">
        <v>8600</v>
      </c>
      <c r="V16" s="3"/>
      <c r="W16" s="3">
        <v>8600</v>
      </c>
      <c r="X16" s="3"/>
      <c r="Y16" s="3">
        <v>8600</v>
      </c>
      <c r="Z16" s="3"/>
      <c r="AA16" s="3">
        <v>8600</v>
      </c>
      <c r="AB16" s="3">
        <v>8600</v>
      </c>
      <c r="AC16" s="3">
        <v>8600</v>
      </c>
      <c r="AD16" s="84">
        <v>8600</v>
      </c>
      <c r="AE16" s="3">
        <v>8600</v>
      </c>
      <c r="AF16" s="3">
        <v>8600</v>
      </c>
      <c r="AG16" s="62">
        <v>8600</v>
      </c>
      <c r="AH16" s="62">
        <v>8600</v>
      </c>
      <c r="AI16" s="27">
        <v>8600</v>
      </c>
      <c r="AJ16" s="27">
        <v>8600</v>
      </c>
      <c r="AK16" s="27">
        <v>8600</v>
      </c>
      <c r="AL16" s="27">
        <v>8600</v>
      </c>
      <c r="AM16" s="27">
        <v>8600</v>
      </c>
      <c r="AN16" s="27">
        <v>8600</v>
      </c>
      <c r="AO16" s="27">
        <v>8600</v>
      </c>
      <c r="AP16" s="87">
        <v>8600</v>
      </c>
      <c r="AQ16" s="27">
        <v>8600</v>
      </c>
      <c r="AR16" s="27">
        <v>8600</v>
      </c>
      <c r="AS16" s="27">
        <v>8600</v>
      </c>
      <c r="AT16" s="27">
        <v>8600</v>
      </c>
      <c r="AU16" s="27">
        <v>8600</v>
      </c>
      <c r="AV16" s="27">
        <v>8600</v>
      </c>
      <c r="AW16" s="27">
        <v>8600</v>
      </c>
      <c r="AX16" s="27">
        <v>8600</v>
      </c>
      <c r="AY16" s="27">
        <v>8600</v>
      </c>
      <c r="AZ16" s="27">
        <v>8600</v>
      </c>
      <c r="BA16" s="27">
        <v>8600</v>
      </c>
      <c r="BB16" s="87">
        <v>8600</v>
      </c>
      <c r="BC16" s="27">
        <v>8600</v>
      </c>
      <c r="BD16" s="27">
        <v>8600</v>
      </c>
      <c r="BE16" s="27">
        <v>8600</v>
      </c>
      <c r="BF16" s="27">
        <v>8600</v>
      </c>
      <c r="BG16" s="27">
        <v>8600</v>
      </c>
      <c r="BH16" s="27">
        <v>8600</v>
      </c>
      <c r="BI16" s="27">
        <v>8600</v>
      </c>
      <c r="BJ16" s="27">
        <v>8600</v>
      </c>
      <c r="BK16" s="27">
        <v>8600</v>
      </c>
      <c r="BL16" s="27">
        <v>8600</v>
      </c>
      <c r="BM16" s="30">
        <v>8600</v>
      </c>
      <c r="BN16" s="87">
        <v>8600</v>
      </c>
      <c r="BO16" s="27">
        <v>8600</v>
      </c>
      <c r="BP16" s="27">
        <v>8600</v>
      </c>
      <c r="BQ16" s="27">
        <v>8600</v>
      </c>
      <c r="BR16" s="27">
        <v>8600</v>
      </c>
      <c r="BS16" s="27">
        <v>8600</v>
      </c>
      <c r="BT16" s="27">
        <v>8600</v>
      </c>
      <c r="BU16" s="27">
        <v>8600</v>
      </c>
      <c r="BV16" s="27">
        <v>8600</v>
      </c>
      <c r="BW16" s="27">
        <v>8600</v>
      </c>
      <c r="BX16" s="27">
        <v>8600</v>
      </c>
      <c r="BY16" s="27">
        <v>8600</v>
      </c>
      <c r="BZ16" s="87">
        <v>8600</v>
      </c>
      <c r="CA16" s="27">
        <v>8600</v>
      </c>
      <c r="CB16" s="27">
        <v>8600</v>
      </c>
      <c r="CC16" s="27">
        <v>8600</v>
      </c>
      <c r="CD16" s="27">
        <v>8600</v>
      </c>
      <c r="CE16" s="27">
        <v>8600</v>
      </c>
      <c r="CF16" s="27">
        <v>8600</v>
      </c>
      <c r="CG16" s="27">
        <v>8600</v>
      </c>
      <c r="CH16" s="27">
        <v>8600</v>
      </c>
      <c r="CI16" s="27">
        <v>8600</v>
      </c>
      <c r="CJ16" s="27">
        <v>8600</v>
      </c>
      <c r="CK16" s="27">
        <v>8600</v>
      </c>
      <c r="CL16" s="87">
        <v>8600</v>
      </c>
      <c r="CM16" s="27">
        <v>8600</v>
      </c>
      <c r="CN16" s="27">
        <v>8600</v>
      </c>
      <c r="CO16" s="27">
        <v>8600</v>
      </c>
      <c r="CP16" s="27">
        <v>8600</v>
      </c>
      <c r="CQ16" s="27">
        <v>8600</v>
      </c>
      <c r="CR16" s="27">
        <v>8600</v>
      </c>
      <c r="CS16" s="27">
        <v>8600</v>
      </c>
      <c r="CT16" s="27">
        <v>8600</v>
      </c>
      <c r="CU16" s="27">
        <v>8600</v>
      </c>
      <c r="CV16" s="27">
        <v>8600</v>
      </c>
      <c r="CW16" s="27">
        <v>8600</v>
      </c>
      <c r="CX16" s="87">
        <v>8600</v>
      </c>
      <c r="CY16" s="27">
        <v>8600</v>
      </c>
      <c r="CZ16" s="27">
        <v>8600</v>
      </c>
      <c r="DA16" s="27">
        <v>8600</v>
      </c>
      <c r="DB16" s="27">
        <v>8600</v>
      </c>
      <c r="DC16" s="27">
        <v>8600</v>
      </c>
      <c r="DD16" s="27">
        <v>8600</v>
      </c>
      <c r="DE16" s="27">
        <v>8600</v>
      </c>
      <c r="DF16" s="27">
        <v>8600</v>
      </c>
      <c r="DG16" s="27">
        <v>8600</v>
      </c>
      <c r="DH16" s="27">
        <v>8600</v>
      </c>
      <c r="DI16" s="27">
        <v>8600</v>
      </c>
      <c r="DJ16" s="87">
        <v>8600</v>
      </c>
      <c r="DK16" s="27">
        <v>8600</v>
      </c>
      <c r="DL16" s="27">
        <v>8600</v>
      </c>
      <c r="DM16" s="27">
        <v>8600</v>
      </c>
      <c r="DN16" s="27">
        <v>8600</v>
      </c>
      <c r="DO16" s="27">
        <v>8600</v>
      </c>
      <c r="DP16" s="27">
        <v>8600</v>
      </c>
      <c r="DQ16" s="27">
        <v>8600</v>
      </c>
      <c r="DR16" s="27">
        <v>8600</v>
      </c>
      <c r="DS16" s="27">
        <v>8600</v>
      </c>
      <c r="DT16" s="27">
        <v>8600</v>
      </c>
      <c r="DU16" s="27">
        <v>8600</v>
      </c>
      <c r="DV16" s="89"/>
    </row>
    <row r="17" spans="1:126" ht="13.8" thickBot="1" x14ac:dyDescent="0.3">
      <c r="A17">
        <v>26490</v>
      </c>
      <c r="B17" t="s">
        <v>60</v>
      </c>
      <c r="C17" s="3">
        <v>70000</v>
      </c>
      <c r="D17" s="1">
        <v>36100</v>
      </c>
      <c r="E17" s="1">
        <v>37925</v>
      </c>
      <c r="F17" t="s">
        <v>5</v>
      </c>
      <c r="G17" s="6">
        <v>37560</v>
      </c>
      <c r="H17" s="99">
        <v>0.14000000000000001</v>
      </c>
      <c r="I17" s="115">
        <v>70000</v>
      </c>
      <c r="J17" s="51"/>
      <c r="K17" s="12">
        <v>70000</v>
      </c>
      <c r="L17" s="12"/>
      <c r="M17" s="3">
        <v>70000</v>
      </c>
      <c r="N17" s="3"/>
      <c r="O17" s="3">
        <v>70000</v>
      </c>
      <c r="P17" s="3"/>
      <c r="Q17" s="3">
        <v>70000</v>
      </c>
      <c r="R17" s="3"/>
      <c r="S17" s="3">
        <v>70000</v>
      </c>
      <c r="T17" s="3"/>
      <c r="U17" s="3">
        <v>70000</v>
      </c>
      <c r="V17" s="3"/>
      <c r="W17" s="3">
        <v>70000</v>
      </c>
      <c r="X17" s="3"/>
      <c r="Y17" s="3">
        <v>70000</v>
      </c>
      <c r="Z17" s="3"/>
      <c r="AA17" s="28">
        <v>70000</v>
      </c>
      <c r="AB17" s="3">
        <v>70000</v>
      </c>
      <c r="AC17" s="3">
        <v>70000</v>
      </c>
      <c r="AD17" s="84">
        <v>70000</v>
      </c>
      <c r="AE17" s="3">
        <v>70000</v>
      </c>
      <c r="AF17" s="3">
        <v>70000</v>
      </c>
      <c r="AG17" s="62">
        <v>70000</v>
      </c>
      <c r="AH17" s="62">
        <v>70000</v>
      </c>
      <c r="AI17" s="3">
        <v>70000</v>
      </c>
      <c r="AJ17" s="3">
        <v>70000</v>
      </c>
      <c r="AK17" s="3">
        <v>70000</v>
      </c>
      <c r="AL17" s="3">
        <v>70000</v>
      </c>
      <c r="AM17" s="3">
        <v>70000</v>
      </c>
      <c r="AN17" s="27">
        <v>70000</v>
      </c>
      <c r="AO17" s="27">
        <v>70000</v>
      </c>
      <c r="AP17" s="87">
        <v>70000</v>
      </c>
      <c r="AQ17" s="27">
        <v>70000</v>
      </c>
      <c r="AR17" s="27">
        <v>70000</v>
      </c>
      <c r="AS17" s="27">
        <v>70000</v>
      </c>
      <c r="AT17" s="27">
        <v>70000</v>
      </c>
      <c r="AU17" s="27">
        <v>70000</v>
      </c>
      <c r="AV17" s="27">
        <v>70000</v>
      </c>
      <c r="AW17" s="27">
        <v>70000</v>
      </c>
      <c r="AX17" s="27">
        <v>70000</v>
      </c>
      <c r="AY17" s="27">
        <v>70000</v>
      </c>
      <c r="AZ17" s="27">
        <v>70000</v>
      </c>
      <c r="BA17" s="27">
        <v>70000</v>
      </c>
      <c r="BB17" s="87">
        <v>70000</v>
      </c>
      <c r="BC17" s="27">
        <v>70000</v>
      </c>
      <c r="BD17" s="27">
        <v>70000</v>
      </c>
      <c r="BE17" s="27">
        <v>70000</v>
      </c>
      <c r="BF17" s="27">
        <v>70000</v>
      </c>
      <c r="BG17" s="27">
        <v>70000</v>
      </c>
      <c r="BH17" s="27">
        <v>70000</v>
      </c>
      <c r="BI17" s="27">
        <v>70000</v>
      </c>
      <c r="BJ17" s="27">
        <v>70000</v>
      </c>
      <c r="BK17" s="27">
        <v>70000</v>
      </c>
      <c r="BL17" s="27">
        <v>70000</v>
      </c>
      <c r="BM17" s="30">
        <v>70000</v>
      </c>
      <c r="BN17" s="87">
        <v>70000</v>
      </c>
      <c r="BO17" s="27">
        <v>70000</v>
      </c>
      <c r="BP17" s="27">
        <v>70000</v>
      </c>
      <c r="BQ17" s="27">
        <v>70000</v>
      </c>
      <c r="BR17" s="27">
        <v>70000</v>
      </c>
      <c r="BS17" s="27">
        <v>70000</v>
      </c>
      <c r="BT17" s="27">
        <v>70000</v>
      </c>
      <c r="BU17" s="27">
        <v>70000</v>
      </c>
      <c r="BV17" s="27">
        <v>70000</v>
      </c>
      <c r="BW17" s="27">
        <v>70000</v>
      </c>
      <c r="BX17" s="27">
        <v>70000</v>
      </c>
      <c r="BY17" s="27">
        <v>70000</v>
      </c>
      <c r="BZ17" s="87">
        <v>70000</v>
      </c>
      <c r="CA17" s="27">
        <v>70000</v>
      </c>
      <c r="CB17" s="27">
        <v>70000</v>
      </c>
      <c r="CC17" s="27">
        <v>70000</v>
      </c>
      <c r="CD17" s="27">
        <v>70000</v>
      </c>
      <c r="CE17" s="27">
        <v>70000</v>
      </c>
      <c r="CF17" s="27">
        <v>70000</v>
      </c>
      <c r="CG17" s="27">
        <v>70000</v>
      </c>
      <c r="CH17" s="27">
        <v>70000</v>
      </c>
      <c r="CI17" s="27">
        <v>70000</v>
      </c>
      <c r="CJ17" s="27">
        <v>70000</v>
      </c>
      <c r="CK17" s="27">
        <v>70000</v>
      </c>
      <c r="CL17" s="87">
        <v>70000</v>
      </c>
      <c r="CM17" s="27">
        <v>70000</v>
      </c>
      <c r="CN17" s="27">
        <v>70000</v>
      </c>
      <c r="CO17" s="27">
        <v>70000</v>
      </c>
      <c r="CP17" s="27">
        <v>70000</v>
      </c>
      <c r="CQ17" s="27">
        <v>70000</v>
      </c>
      <c r="CR17" s="27">
        <v>70000</v>
      </c>
      <c r="CS17" s="27">
        <v>70000</v>
      </c>
      <c r="CT17" s="27">
        <v>70000</v>
      </c>
      <c r="CU17" s="27">
        <v>70000</v>
      </c>
      <c r="CV17" s="27">
        <v>70000</v>
      </c>
      <c r="CW17" s="27">
        <v>70000</v>
      </c>
      <c r="CX17" s="87">
        <v>70000</v>
      </c>
      <c r="CY17" s="27">
        <v>70000</v>
      </c>
      <c r="CZ17" s="27">
        <v>70000</v>
      </c>
      <c r="DA17" s="27">
        <v>70000</v>
      </c>
      <c r="DB17" s="27">
        <v>70000</v>
      </c>
      <c r="DC17" s="27">
        <v>70000</v>
      </c>
      <c r="DD17" s="27">
        <v>70000</v>
      </c>
      <c r="DE17" s="27">
        <v>70000</v>
      </c>
      <c r="DF17" s="27">
        <v>70000</v>
      </c>
      <c r="DG17" s="27">
        <v>70000</v>
      </c>
      <c r="DH17" s="27">
        <v>70000</v>
      </c>
      <c r="DI17" s="27">
        <v>70000</v>
      </c>
      <c r="DJ17" s="87">
        <v>70000</v>
      </c>
      <c r="DK17" s="27">
        <v>70000</v>
      </c>
      <c r="DL17" s="27">
        <v>70000</v>
      </c>
      <c r="DM17" s="27">
        <v>70000</v>
      </c>
      <c r="DN17" s="27">
        <v>70000</v>
      </c>
      <c r="DO17" s="27">
        <v>70000</v>
      </c>
      <c r="DP17" s="27">
        <v>70000</v>
      </c>
      <c r="DQ17" s="27">
        <v>70000</v>
      </c>
      <c r="DR17" s="27">
        <v>70000</v>
      </c>
      <c r="DS17" s="27">
        <v>70000</v>
      </c>
      <c r="DT17" s="27">
        <v>70000</v>
      </c>
      <c r="DU17" s="27">
        <v>70000</v>
      </c>
      <c r="DV17" s="89"/>
    </row>
    <row r="18" spans="1:126" ht="13.8" thickBot="1" x14ac:dyDescent="0.3">
      <c r="A18">
        <v>26511</v>
      </c>
      <c r="B18" t="s">
        <v>14</v>
      </c>
      <c r="C18" s="3">
        <v>21000</v>
      </c>
      <c r="D18" s="1">
        <v>36100</v>
      </c>
      <c r="E18" s="1">
        <v>37560</v>
      </c>
      <c r="F18" s="1" t="s">
        <v>5</v>
      </c>
      <c r="G18" s="6" t="s">
        <v>78</v>
      </c>
      <c r="H18" s="99">
        <v>0.1075</v>
      </c>
      <c r="I18" s="115">
        <v>21000</v>
      </c>
      <c r="J18" s="51"/>
      <c r="K18" s="12">
        <v>21000</v>
      </c>
      <c r="L18" s="12"/>
      <c r="M18" s="3">
        <v>21000</v>
      </c>
      <c r="N18" s="3"/>
      <c r="O18" s="3">
        <v>21000</v>
      </c>
      <c r="P18" s="3"/>
      <c r="Q18" s="3">
        <v>21000</v>
      </c>
      <c r="R18" s="3"/>
      <c r="S18" s="3">
        <v>21000</v>
      </c>
      <c r="T18" s="3"/>
      <c r="U18" s="3">
        <v>21000</v>
      </c>
      <c r="V18" s="3"/>
      <c r="W18" s="3">
        <v>21000</v>
      </c>
      <c r="X18" s="3"/>
      <c r="Y18" s="3">
        <v>21000</v>
      </c>
      <c r="Z18" s="3"/>
      <c r="AA18" s="3">
        <v>21000</v>
      </c>
      <c r="AB18" s="27"/>
      <c r="AC18" s="27"/>
      <c r="AD18" s="87"/>
      <c r="AE18" s="27"/>
      <c r="AF18" s="27"/>
      <c r="AG18" s="30"/>
      <c r="AH18" s="30"/>
      <c r="AI18" s="27"/>
      <c r="AJ18" s="27"/>
      <c r="AK18" s="27"/>
      <c r="AL18" s="27"/>
      <c r="AM18" s="27"/>
      <c r="AN18" s="27"/>
      <c r="AO18" s="27"/>
      <c r="AP18" s="8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8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30"/>
      <c r="BN18" s="8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8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8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8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8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89"/>
    </row>
    <row r="19" spans="1:126" ht="13.8" thickBot="1" x14ac:dyDescent="0.3">
      <c r="A19">
        <v>26372</v>
      </c>
      <c r="B19" t="s">
        <v>31</v>
      </c>
      <c r="C19" s="3">
        <v>25000</v>
      </c>
      <c r="D19" s="1">
        <v>36100</v>
      </c>
      <c r="E19" s="1">
        <v>39172</v>
      </c>
      <c r="F19" t="s">
        <v>5</v>
      </c>
      <c r="G19" s="6">
        <v>38807</v>
      </c>
      <c r="H19" s="99">
        <v>0.33900000000000002</v>
      </c>
      <c r="I19" s="115">
        <v>25000</v>
      </c>
      <c r="J19" s="51"/>
      <c r="K19" s="12">
        <v>25000</v>
      </c>
      <c r="L19" s="12"/>
      <c r="M19" s="3">
        <v>25000</v>
      </c>
      <c r="N19" s="3"/>
      <c r="O19" s="3">
        <v>25000</v>
      </c>
      <c r="P19" s="3"/>
      <c r="Q19" s="3">
        <v>25000</v>
      </c>
      <c r="R19" s="3"/>
      <c r="S19" s="3">
        <v>25000</v>
      </c>
      <c r="T19" s="3"/>
      <c r="U19" s="3">
        <v>25000</v>
      </c>
      <c r="V19" s="3"/>
      <c r="W19" s="3">
        <v>25000</v>
      </c>
      <c r="X19" s="3"/>
      <c r="Y19" s="3">
        <v>25000</v>
      </c>
      <c r="Z19" s="3"/>
      <c r="AA19" s="3">
        <v>25000</v>
      </c>
      <c r="AB19" s="3">
        <v>25000</v>
      </c>
      <c r="AC19" s="3">
        <v>25000</v>
      </c>
      <c r="AD19" s="84">
        <v>25000</v>
      </c>
      <c r="AE19" s="3">
        <v>25000</v>
      </c>
      <c r="AF19" s="3">
        <v>25000</v>
      </c>
      <c r="AG19" s="62">
        <v>25000</v>
      </c>
      <c r="AH19" s="62">
        <v>25000</v>
      </c>
      <c r="AI19" s="3">
        <v>25000</v>
      </c>
      <c r="AJ19" s="3">
        <v>25000</v>
      </c>
      <c r="AK19" s="3">
        <v>25000</v>
      </c>
      <c r="AL19" s="3">
        <v>25000</v>
      </c>
      <c r="AM19" s="3">
        <v>25000</v>
      </c>
      <c r="AN19" s="3">
        <v>25000</v>
      </c>
      <c r="AO19" s="3">
        <v>25000</v>
      </c>
      <c r="AP19" s="84">
        <v>25000</v>
      </c>
      <c r="AQ19" s="3">
        <v>25000</v>
      </c>
      <c r="AR19" s="3">
        <v>25000</v>
      </c>
      <c r="AS19" s="3">
        <v>25000</v>
      </c>
      <c r="AT19" s="3">
        <v>25000</v>
      </c>
      <c r="AU19" s="3">
        <v>25000</v>
      </c>
      <c r="AV19" s="3">
        <v>25000</v>
      </c>
      <c r="AW19" s="3">
        <v>25000</v>
      </c>
      <c r="AX19" s="3">
        <v>25000</v>
      </c>
      <c r="AY19" s="3">
        <v>25000</v>
      </c>
      <c r="AZ19" s="3">
        <v>25000</v>
      </c>
      <c r="BA19" s="3">
        <v>25000</v>
      </c>
      <c r="BB19" s="84">
        <v>25000</v>
      </c>
      <c r="BC19" s="3">
        <v>25000</v>
      </c>
      <c r="BD19" s="3">
        <v>25000</v>
      </c>
      <c r="BE19" s="3">
        <v>25000</v>
      </c>
      <c r="BF19" s="3">
        <v>25000</v>
      </c>
      <c r="BG19" s="3">
        <v>25000</v>
      </c>
      <c r="BH19" s="3">
        <v>25000</v>
      </c>
      <c r="BI19" s="3">
        <v>25000</v>
      </c>
      <c r="BJ19" s="3">
        <v>25000</v>
      </c>
      <c r="BK19" s="3">
        <v>25000</v>
      </c>
      <c r="BL19" s="3">
        <v>25000</v>
      </c>
      <c r="BM19" s="62">
        <v>25000</v>
      </c>
      <c r="BN19" s="84">
        <v>25000</v>
      </c>
      <c r="BO19" s="3">
        <v>25000</v>
      </c>
      <c r="BP19" s="28">
        <v>25000</v>
      </c>
      <c r="BQ19" s="3">
        <v>25000</v>
      </c>
      <c r="BR19" s="3">
        <v>25000</v>
      </c>
      <c r="BS19" s="3">
        <v>25000</v>
      </c>
      <c r="BT19" s="3">
        <v>25000</v>
      </c>
      <c r="BU19" s="3">
        <v>25000</v>
      </c>
      <c r="BV19" s="3">
        <v>25000</v>
      </c>
      <c r="BW19" s="3">
        <v>25000</v>
      </c>
      <c r="BX19" s="3">
        <v>25000</v>
      </c>
      <c r="BY19" s="3">
        <v>25000</v>
      </c>
      <c r="BZ19" s="84">
        <v>25000</v>
      </c>
      <c r="CA19" s="3">
        <v>25000</v>
      </c>
      <c r="CB19" s="3">
        <v>25000</v>
      </c>
      <c r="CC19" s="27">
        <v>25000</v>
      </c>
      <c r="CD19" s="27">
        <v>25000</v>
      </c>
      <c r="CE19" s="27">
        <v>25000</v>
      </c>
      <c r="CF19" s="27">
        <v>25000</v>
      </c>
      <c r="CG19" s="27">
        <v>25000</v>
      </c>
      <c r="CH19" s="27">
        <v>25000</v>
      </c>
      <c r="CI19" s="27">
        <v>25000</v>
      </c>
      <c r="CJ19" s="27">
        <v>25000</v>
      </c>
      <c r="CK19" s="27">
        <v>25000</v>
      </c>
      <c r="CL19" s="87">
        <v>25000</v>
      </c>
      <c r="CM19" s="27">
        <v>25000</v>
      </c>
      <c r="CN19" s="27">
        <v>25000</v>
      </c>
      <c r="CO19" s="27">
        <v>25000</v>
      </c>
      <c r="CP19" s="27">
        <v>25000</v>
      </c>
      <c r="CQ19" s="27">
        <v>25000</v>
      </c>
      <c r="CR19" s="27">
        <v>25000</v>
      </c>
      <c r="CS19" s="27">
        <v>25000</v>
      </c>
      <c r="CT19" s="27">
        <v>25000</v>
      </c>
      <c r="CU19" s="27">
        <v>25000</v>
      </c>
      <c r="CV19" s="27">
        <v>25000</v>
      </c>
      <c r="CW19" s="27">
        <v>25000</v>
      </c>
      <c r="CX19" s="87">
        <v>25000</v>
      </c>
      <c r="CY19" s="27">
        <v>25000</v>
      </c>
      <c r="CZ19" s="27">
        <v>25000</v>
      </c>
      <c r="DA19" s="27">
        <v>25000</v>
      </c>
      <c r="DB19" s="27">
        <v>25000</v>
      </c>
      <c r="DC19" s="27">
        <v>25000</v>
      </c>
      <c r="DD19" s="27">
        <v>25000</v>
      </c>
      <c r="DE19" s="27">
        <v>25000</v>
      </c>
      <c r="DF19" s="27">
        <v>25000</v>
      </c>
      <c r="DG19" s="27">
        <v>25000</v>
      </c>
      <c r="DH19" s="27">
        <v>25000</v>
      </c>
      <c r="DI19" s="27">
        <v>25000</v>
      </c>
      <c r="DJ19" s="87">
        <v>25000</v>
      </c>
      <c r="DK19" s="27">
        <v>25000</v>
      </c>
      <c r="DL19" s="27">
        <v>25000</v>
      </c>
      <c r="DM19" s="27">
        <v>25000</v>
      </c>
      <c r="DN19" s="27">
        <v>25000</v>
      </c>
      <c r="DO19" s="27">
        <v>25000</v>
      </c>
      <c r="DP19" s="27">
        <v>25000</v>
      </c>
      <c r="DQ19" s="27">
        <v>25000</v>
      </c>
      <c r="DR19" s="27">
        <v>25000</v>
      </c>
      <c r="DS19" s="27">
        <v>25000</v>
      </c>
      <c r="DT19" s="27">
        <v>25000</v>
      </c>
      <c r="DU19" s="27">
        <v>25000</v>
      </c>
      <c r="DV19" s="89"/>
    </row>
    <row r="20" spans="1:126" ht="13.8" thickBot="1" x14ac:dyDescent="0.3">
      <c r="A20">
        <v>26683</v>
      </c>
      <c r="B20" t="s">
        <v>33</v>
      </c>
      <c r="C20" s="3">
        <v>8000</v>
      </c>
      <c r="D20" s="1">
        <v>36220</v>
      </c>
      <c r="E20" s="1">
        <v>37711</v>
      </c>
      <c r="F20" t="s">
        <v>5</v>
      </c>
      <c r="G20" s="6">
        <v>37529</v>
      </c>
      <c r="H20" s="99">
        <v>0.23</v>
      </c>
      <c r="I20" s="115">
        <v>8000</v>
      </c>
      <c r="J20" s="51"/>
      <c r="K20" s="12">
        <v>8000</v>
      </c>
      <c r="L20" s="12"/>
      <c r="M20" s="3">
        <v>8000</v>
      </c>
      <c r="N20" s="3"/>
      <c r="O20" s="25">
        <v>8000</v>
      </c>
      <c r="P20" s="25"/>
      <c r="Q20" s="25">
        <v>8000</v>
      </c>
      <c r="R20" s="25"/>
      <c r="S20" s="25">
        <v>8000</v>
      </c>
      <c r="T20" s="25"/>
      <c r="U20" s="25">
        <v>8000</v>
      </c>
      <c r="V20" s="25"/>
      <c r="W20" s="25">
        <v>8000</v>
      </c>
      <c r="X20" s="25"/>
      <c r="Y20" s="58">
        <v>8000</v>
      </c>
      <c r="Z20" s="120"/>
      <c r="AA20" s="25">
        <v>8000</v>
      </c>
      <c r="AB20" s="25">
        <v>8000</v>
      </c>
      <c r="AC20" s="25">
        <v>8000</v>
      </c>
      <c r="AD20" s="88">
        <v>8000</v>
      </c>
      <c r="AE20" s="25">
        <v>8000</v>
      </c>
      <c r="AF20" s="25">
        <v>8000</v>
      </c>
      <c r="AG20" s="30">
        <v>8000</v>
      </c>
      <c r="AH20" s="30">
        <v>8000</v>
      </c>
      <c r="AI20" s="27">
        <v>8000</v>
      </c>
      <c r="AJ20" s="27">
        <v>8000</v>
      </c>
      <c r="AK20" s="27">
        <v>8000</v>
      </c>
      <c r="AL20" s="27">
        <v>8000</v>
      </c>
      <c r="AM20" s="27">
        <v>8000</v>
      </c>
      <c r="AN20" s="27">
        <v>8000</v>
      </c>
      <c r="AO20" s="27">
        <v>8000</v>
      </c>
      <c r="AP20" s="87">
        <v>8000</v>
      </c>
      <c r="AQ20" s="27">
        <v>8000</v>
      </c>
      <c r="AR20" s="27">
        <v>8000</v>
      </c>
      <c r="AS20" s="27">
        <v>8000</v>
      </c>
      <c r="AT20" s="27">
        <v>8000</v>
      </c>
      <c r="AU20" s="27">
        <v>8000</v>
      </c>
      <c r="AV20" s="27">
        <v>8000</v>
      </c>
      <c r="AW20" s="27">
        <v>8000</v>
      </c>
      <c r="AX20" s="27">
        <v>8000</v>
      </c>
      <c r="AY20" s="27">
        <v>8000</v>
      </c>
      <c r="AZ20" s="27">
        <v>8000</v>
      </c>
      <c r="BA20" s="27">
        <v>8000</v>
      </c>
      <c r="BB20" s="87">
        <v>8000</v>
      </c>
      <c r="BC20" s="27">
        <v>8000</v>
      </c>
      <c r="BD20" s="27">
        <v>8000</v>
      </c>
      <c r="BE20" s="27">
        <v>8000</v>
      </c>
      <c r="BF20" s="27">
        <v>8000</v>
      </c>
      <c r="BG20" s="27">
        <v>8000</v>
      </c>
      <c r="BH20" s="27">
        <v>8000</v>
      </c>
      <c r="BI20" s="27">
        <v>8000</v>
      </c>
      <c r="BJ20" s="27">
        <v>8000</v>
      </c>
      <c r="BK20" s="27">
        <v>8000</v>
      </c>
      <c r="BL20" s="27">
        <v>8000</v>
      </c>
      <c r="BM20" s="30">
        <v>8000</v>
      </c>
      <c r="BN20" s="87">
        <v>8000</v>
      </c>
      <c r="BO20" s="27">
        <v>8000</v>
      </c>
      <c r="BP20" s="27">
        <v>8000</v>
      </c>
      <c r="BQ20" s="27">
        <v>8000</v>
      </c>
      <c r="BR20" s="27">
        <v>8000</v>
      </c>
      <c r="BS20" s="27">
        <v>8000</v>
      </c>
      <c r="BT20" s="27">
        <v>8000</v>
      </c>
      <c r="BU20" s="27">
        <v>8000</v>
      </c>
      <c r="BV20" s="27">
        <v>8000</v>
      </c>
      <c r="BW20" s="27">
        <v>8000</v>
      </c>
      <c r="BX20" s="27">
        <v>8000</v>
      </c>
      <c r="BY20" s="27">
        <v>8000</v>
      </c>
      <c r="BZ20" s="87">
        <v>8000</v>
      </c>
      <c r="CA20" s="27">
        <v>8000</v>
      </c>
      <c r="CB20" s="27">
        <v>8000</v>
      </c>
      <c r="CC20" s="27">
        <v>8000</v>
      </c>
      <c r="CD20" s="27">
        <v>8000</v>
      </c>
      <c r="CE20" s="27">
        <v>8000</v>
      </c>
      <c r="CF20" s="27">
        <v>8000</v>
      </c>
      <c r="CG20" s="27">
        <v>8000</v>
      </c>
      <c r="CH20" s="27">
        <v>8000</v>
      </c>
      <c r="CI20" s="27">
        <v>8000</v>
      </c>
      <c r="CJ20" s="27">
        <v>8000</v>
      </c>
      <c r="CK20" s="27">
        <v>8000</v>
      </c>
      <c r="CL20" s="87">
        <v>8000</v>
      </c>
      <c r="CM20" s="27">
        <v>8000</v>
      </c>
      <c r="CN20" s="27">
        <v>8000</v>
      </c>
      <c r="CO20" s="27">
        <v>8000</v>
      </c>
      <c r="CP20" s="27">
        <v>8000</v>
      </c>
      <c r="CQ20" s="27">
        <v>8000</v>
      </c>
      <c r="CR20" s="27">
        <v>8000</v>
      </c>
      <c r="CS20" s="27">
        <v>8000</v>
      </c>
      <c r="CT20" s="27">
        <v>8000</v>
      </c>
      <c r="CU20" s="27">
        <v>8000</v>
      </c>
      <c r="CV20" s="27">
        <v>8000</v>
      </c>
      <c r="CW20" s="27">
        <v>8000</v>
      </c>
      <c r="CX20" s="87">
        <v>8000</v>
      </c>
      <c r="CY20" s="27">
        <v>8000</v>
      </c>
      <c r="CZ20" s="27">
        <v>8000</v>
      </c>
      <c r="DA20" s="27">
        <v>8000</v>
      </c>
      <c r="DB20" s="27">
        <v>8000</v>
      </c>
      <c r="DC20" s="27">
        <v>8000</v>
      </c>
      <c r="DD20" s="27">
        <v>8000</v>
      </c>
      <c r="DE20" s="27">
        <v>8000</v>
      </c>
      <c r="DF20" s="27">
        <v>8000</v>
      </c>
      <c r="DG20" s="27">
        <v>8000</v>
      </c>
      <c r="DH20" s="27">
        <v>8000</v>
      </c>
      <c r="DI20" s="27">
        <v>8000</v>
      </c>
      <c r="DJ20" s="87">
        <v>8000</v>
      </c>
      <c r="DK20" s="27">
        <v>8000</v>
      </c>
      <c r="DL20" s="27">
        <v>8000</v>
      </c>
      <c r="DM20" s="27">
        <v>8000</v>
      </c>
      <c r="DN20" s="27">
        <v>8000</v>
      </c>
      <c r="DO20" s="27">
        <v>8000</v>
      </c>
      <c r="DP20" s="27">
        <v>8000</v>
      </c>
      <c r="DQ20" s="27">
        <v>8000</v>
      </c>
      <c r="DR20" s="27">
        <v>8000</v>
      </c>
      <c r="DS20" s="27">
        <v>8000</v>
      </c>
      <c r="DT20" s="27">
        <v>8000</v>
      </c>
      <c r="DU20" s="27">
        <v>8000</v>
      </c>
      <c r="DV20" s="89"/>
    </row>
    <row r="21" spans="1:126" ht="13.8" thickBot="1" x14ac:dyDescent="0.3">
      <c r="A21">
        <v>26678</v>
      </c>
      <c r="B21" t="s">
        <v>53</v>
      </c>
      <c r="C21" s="3">
        <v>25000</v>
      </c>
      <c r="D21" s="1">
        <v>36251</v>
      </c>
      <c r="E21" s="1">
        <v>39172</v>
      </c>
      <c r="F21" t="s">
        <v>5</v>
      </c>
      <c r="G21" s="6">
        <v>38807</v>
      </c>
      <c r="H21" s="99">
        <v>0.3377</v>
      </c>
      <c r="I21" s="115">
        <v>25000</v>
      </c>
      <c r="J21" s="51"/>
      <c r="K21" s="12">
        <v>25000</v>
      </c>
      <c r="L21" s="12"/>
      <c r="M21" s="3">
        <v>25000</v>
      </c>
      <c r="N21" s="3"/>
      <c r="O21" s="3">
        <v>25000</v>
      </c>
      <c r="P21" s="3"/>
      <c r="Q21" s="3">
        <v>25000</v>
      </c>
      <c r="R21" s="3"/>
      <c r="S21" s="3">
        <v>25000</v>
      </c>
      <c r="T21" s="3"/>
      <c r="U21" s="3">
        <v>25000</v>
      </c>
      <c r="V21" s="3"/>
      <c r="W21" s="3">
        <v>25000</v>
      </c>
      <c r="X21" s="3"/>
      <c r="Y21" s="3">
        <v>25000</v>
      </c>
      <c r="Z21" s="3"/>
      <c r="AA21" s="3">
        <v>25000</v>
      </c>
      <c r="AB21" s="3">
        <v>25000</v>
      </c>
      <c r="AC21" s="3">
        <v>25000</v>
      </c>
      <c r="AD21" s="84">
        <v>25000</v>
      </c>
      <c r="AE21" s="3">
        <v>25000</v>
      </c>
      <c r="AF21" s="3">
        <v>25000</v>
      </c>
      <c r="AG21" s="62">
        <v>25000</v>
      </c>
      <c r="AH21" s="62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84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84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3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62">
        <v>25000</v>
      </c>
      <c r="BN21" s="84">
        <v>25000</v>
      </c>
      <c r="BO21" s="3">
        <v>25000</v>
      </c>
      <c r="BP21" s="28">
        <v>25000</v>
      </c>
      <c r="BQ21" s="3">
        <v>25000</v>
      </c>
      <c r="BR21" s="3">
        <v>25000</v>
      </c>
      <c r="BS21" s="3">
        <v>25000</v>
      </c>
      <c r="BT21" s="3">
        <v>25000</v>
      </c>
      <c r="BU21" s="3">
        <v>25000</v>
      </c>
      <c r="BV21" s="3">
        <v>25000</v>
      </c>
      <c r="BW21" s="3">
        <v>25000</v>
      </c>
      <c r="BX21" s="3">
        <v>25000</v>
      </c>
      <c r="BY21" s="3">
        <v>25000</v>
      </c>
      <c r="BZ21" s="84">
        <v>25000</v>
      </c>
      <c r="CA21" s="3">
        <v>25000</v>
      </c>
      <c r="CB21" s="3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8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8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87">
        <v>25000</v>
      </c>
      <c r="DK21" s="27">
        <v>25000</v>
      </c>
      <c r="DL21" s="27">
        <v>25000</v>
      </c>
      <c r="DM21" s="27">
        <v>25000</v>
      </c>
      <c r="DN21" s="27">
        <v>25000</v>
      </c>
      <c r="DO21" s="27">
        <v>25000</v>
      </c>
      <c r="DP21" s="27">
        <v>25000</v>
      </c>
      <c r="DQ21" s="27">
        <v>25000</v>
      </c>
      <c r="DR21" s="27">
        <v>25000</v>
      </c>
      <c r="DS21" s="27">
        <v>25000</v>
      </c>
      <c r="DT21" s="27">
        <v>25000</v>
      </c>
      <c r="DU21" s="27">
        <v>25000</v>
      </c>
      <c r="DV21" s="89"/>
    </row>
    <row r="22" spans="1:126" ht="13.8" thickBot="1" x14ac:dyDescent="0.3">
      <c r="A22">
        <v>26960</v>
      </c>
      <c r="B22" t="s">
        <v>40</v>
      </c>
      <c r="C22" s="3">
        <v>20000</v>
      </c>
      <c r="D22" s="1">
        <v>36617</v>
      </c>
      <c r="E22" s="1">
        <v>38077</v>
      </c>
      <c r="F22" t="s">
        <v>5</v>
      </c>
      <c r="G22" s="6">
        <v>37711</v>
      </c>
      <c r="H22" s="99">
        <v>0.19</v>
      </c>
      <c r="I22" s="115">
        <v>20000</v>
      </c>
      <c r="J22" s="51"/>
      <c r="K22" s="12">
        <v>20000</v>
      </c>
      <c r="L22" s="12"/>
      <c r="M22" s="3">
        <v>20000</v>
      </c>
      <c r="N22" s="3"/>
      <c r="O22" s="3">
        <v>20000</v>
      </c>
      <c r="P22" s="3"/>
      <c r="Q22" s="3">
        <v>20000</v>
      </c>
      <c r="R22" s="3"/>
      <c r="S22" s="3">
        <v>20000</v>
      </c>
      <c r="T22" s="3"/>
      <c r="U22" s="3">
        <v>20000</v>
      </c>
      <c r="V22" s="3"/>
      <c r="W22" s="3">
        <v>20000</v>
      </c>
      <c r="X22" s="3"/>
      <c r="Y22" s="3">
        <v>20000</v>
      </c>
      <c r="Z22" s="3"/>
      <c r="AA22" s="3">
        <v>20000</v>
      </c>
      <c r="AB22" s="3">
        <v>20000</v>
      </c>
      <c r="AC22" s="3">
        <v>20000</v>
      </c>
      <c r="AD22" s="84">
        <v>20000</v>
      </c>
      <c r="AE22" s="3">
        <v>20000</v>
      </c>
      <c r="AF22" s="28">
        <v>20000</v>
      </c>
      <c r="AG22" s="62">
        <v>20000</v>
      </c>
      <c r="AH22" s="62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84">
        <v>20000</v>
      </c>
      <c r="AQ22" s="3">
        <v>20000</v>
      </c>
      <c r="AR22" s="3">
        <v>20000</v>
      </c>
      <c r="AS22" s="30">
        <v>20000</v>
      </c>
      <c r="AT22" s="30">
        <v>20000</v>
      </c>
      <c r="AU22" s="30">
        <v>20000</v>
      </c>
      <c r="AV22" s="30">
        <v>20000</v>
      </c>
      <c r="AW22" s="30">
        <v>20000</v>
      </c>
      <c r="AX22" s="30">
        <v>20000</v>
      </c>
      <c r="AY22" s="30">
        <v>20000</v>
      </c>
      <c r="AZ22" s="30">
        <v>20000</v>
      </c>
      <c r="BA22" s="30">
        <v>20000</v>
      </c>
      <c r="BB22" s="93">
        <v>20000</v>
      </c>
      <c r="BC22" s="30">
        <v>20000</v>
      </c>
      <c r="BD22" s="30">
        <v>20000</v>
      </c>
      <c r="BE22" s="30">
        <v>20000</v>
      </c>
      <c r="BF22" s="30">
        <v>20000</v>
      </c>
      <c r="BG22" s="30">
        <v>20000</v>
      </c>
      <c r="BH22" s="30">
        <v>20000</v>
      </c>
      <c r="BI22" s="30">
        <v>20000</v>
      </c>
      <c r="BJ22" s="30">
        <v>20000</v>
      </c>
      <c r="BK22" s="30">
        <v>20000</v>
      </c>
      <c r="BL22" s="30">
        <v>20000</v>
      </c>
      <c r="BM22" s="30">
        <v>20000</v>
      </c>
      <c r="BN22" s="93">
        <v>20000</v>
      </c>
      <c r="BO22" s="30">
        <v>20000</v>
      </c>
      <c r="BP22" s="30">
        <v>20000</v>
      </c>
      <c r="BQ22" s="30">
        <v>20000</v>
      </c>
      <c r="BR22" s="30">
        <v>20000</v>
      </c>
      <c r="BS22" s="30">
        <v>20000</v>
      </c>
      <c r="BT22" s="30">
        <v>20000</v>
      </c>
      <c r="BU22" s="30">
        <v>20000</v>
      </c>
      <c r="BV22" s="30">
        <v>20000</v>
      </c>
      <c r="BW22" s="30">
        <v>20000</v>
      </c>
      <c r="BX22" s="30">
        <v>20000</v>
      </c>
      <c r="BY22" s="30">
        <v>20000</v>
      </c>
      <c r="BZ22" s="93">
        <v>20000</v>
      </c>
      <c r="CA22" s="30">
        <v>20000</v>
      </c>
      <c r="CB22" s="30">
        <v>20000</v>
      </c>
      <c r="CC22" s="30">
        <v>20000</v>
      </c>
      <c r="CD22" s="30">
        <v>20000</v>
      </c>
      <c r="CE22" s="30">
        <v>20000</v>
      </c>
      <c r="CF22" s="30">
        <v>20000</v>
      </c>
      <c r="CG22" s="30">
        <v>20000</v>
      </c>
      <c r="CH22" s="30">
        <v>20000</v>
      </c>
      <c r="CI22" s="30">
        <v>20000</v>
      </c>
      <c r="CJ22" s="30">
        <v>20000</v>
      </c>
      <c r="CK22" s="30">
        <v>20000</v>
      </c>
      <c r="CL22" s="93">
        <v>20000</v>
      </c>
      <c r="CM22" s="30">
        <v>20000</v>
      </c>
      <c r="CN22" s="30">
        <v>20000</v>
      </c>
      <c r="CO22" s="30">
        <v>20000</v>
      </c>
      <c r="CP22" s="30">
        <v>20000</v>
      </c>
      <c r="CQ22" s="30">
        <v>20000</v>
      </c>
      <c r="CR22" s="30">
        <v>20000</v>
      </c>
      <c r="CS22" s="30">
        <v>20000</v>
      </c>
      <c r="CT22" s="30">
        <v>20000</v>
      </c>
      <c r="CU22" s="30">
        <v>20000</v>
      </c>
      <c r="CV22" s="30">
        <v>20000</v>
      </c>
      <c r="CW22" s="30">
        <v>20000</v>
      </c>
      <c r="CX22" s="93">
        <v>20000</v>
      </c>
      <c r="CY22" s="30">
        <v>20000</v>
      </c>
      <c r="CZ22" s="30">
        <v>20000</v>
      </c>
      <c r="DA22" s="30">
        <v>20000</v>
      </c>
      <c r="DB22" s="30">
        <v>20000</v>
      </c>
      <c r="DC22" s="30">
        <v>20000</v>
      </c>
      <c r="DD22" s="30">
        <v>20000</v>
      </c>
      <c r="DE22" s="30">
        <v>20000</v>
      </c>
      <c r="DF22" s="30">
        <v>20000</v>
      </c>
      <c r="DG22" s="30">
        <v>20000</v>
      </c>
      <c r="DH22" s="30">
        <v>20000</v>
      </c>
      <c r="DI22" s="30">
        <v>20000</v>
      </c>
      <c r="DJ22" s="93">
        <v>20000</v>
      </c>
      <c r="DK22" s="30">
        <v>20000</v>
      </c>
      <c r="DL22" s="30">
        <v>20000</v>
      </c>
      <c r="DM22" s="30">
        <v>20000</v>
      </c>
      <c r="DN22" s="30">
        <v>20000</v>
      </c>
      <c r="DO22" s="30">
        <v>20000</v>
      </c>
      <c r="DP22" s="30">
        <v>20000</v>
      </c>
      <c r="DQ22" s="30">
        <v>20000</v>
      </c>
      <c r="DR22" s="30">
        <v>20000</v>
      </c>
      <c r="DS22" s="30">
        <v>20000</v>
      </c>
      <c r="DT22" s="30">
        <v>20000</v>
      </c>
      <c r="DU22" s="30">
        <v>20000</v>
      </c>
      <c r="DV22" s="89"/>
    </row>
    <row r="23" spans="1:126" x14ac:dyDescent="0.25">
      <c r="A23">
        <v>26719</v>
      </c>
      <c r="B23" t="s">
        <v>34</v>
      </c>
      <c r="C23" s="3">
        <v>25000</v>
      </c>
      <c r="D23" s="1">
        <v>36647</v>
      </c>
      <c r="E23" s="1">
        <v>38472</v>
      </c>
      <c r="F23" t="s">
        <v>37</v>
      </c>
      <c r="G23" s="6"/>
      <c r="H23" s="99">
        <v>0.20499999999999999</v>
      </c>
      <c r="I23" s="115">
        <v>25000</v>
      </c>
      <c r="J23" s="51"/>
      <c r="K23" s="12">
        <v>25000</v>
      </c>
      <c r="L23" s="12"/>
      <c r="M23" s="3">
        <v>25000</v>
      </c>
      <c r="N23" s="3"/>
      <c r="O23" s="3">
        <v>25000</v>
      </c>
      <c r="P23" s="3"/>
      <c r="Q23" s="3">
        <v>25000</v>
      </c>
      <c r="R23" s="3"/>
      <c r="S23" s="3">
        <v>25000</v>
      </c>
      <c r="T23" s="3"/>
      <c r="U23" s="3">
        <v>25000</v>
      </c>
      <c r="V23" s="3"/>
      <c r="W23" s="3">
        <v>25000</v>
      </c>
      <c r="X23" s="3"/>
      <c r="Y23" s="3">
        <v>25000</v>
      </c>
      <c r="Z23" s="3"/>
      <c r="AA23" s="3">
        <v>25000</v>
      </c>
      <c r="AB23" s="3">
        <v>25000</v>
      </c>
      <c r="AC23" s="3">
        <v>25000</v>
      </c>
      <c r="AD23" s="84">
        <v>25000</v>
      </c>
      <c r="AE23" s="3">
        <v>25000</v>
      </c>
      <c r="AF23" s="3">
        <v>25000</v>
      </c>
      <c r="AG23" s="62">
        <v>25000</v>
      </c>
      <c r="AH23" s="62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84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84">
        <v>25000</v>
      </c>
      <c r="BC23" s="3">
        <v>25000</v>
      </c>
      <c r="BD23" s="3">
        <v>25000</v>
      </c>
      <c r="BE23" s="3">
        <v>25000</v>
      </c>
      <c r="BM23" s="22"/>
      <c r="BN23" s="89"/>
      <c r="BZ23" s="89"/>
      <c r="CL23" s="89"/>
      <c r="CX23" s="89"/>
      <c r="DJ23" s="89"/>
      <c r="DV23" s="89"/>
    </row>
    <row r="24" spans="1:126" x14ac:dyDescent="0.25">
      <c r="A24">
        <v>26813</v>
      </c>
      <c r="B24" t="s">
        <v>36</v>
      </c>
      <c r="C24" s="3">
        <v>3500</v>
      </c>
      <c r="D24" s="1">
        <v>36647</v>
      </c>
      <c r="E24" s="1">
        <v>39506</v>
      </c>
      <c r="F24" t="s">
        <v>37</v>
      </c>
      <c r="G24" s="20"/>
      <c r="H24" s="100">
        <v>0.1925</v>
      </c>
      <c r="I24" s="115">
        <v>3500</v>
      </c>
      <c r="J24" s="51"/>
      <c r="K24" s="12">
        <v>3500</v>
      </c>
      <c r="L24" s="12"/>
      <c r="M24" s="3">
        <v>3500</v>
      </c>
      <c r="N24" s="3"/>
      <c r="O24" s="3">
        <v>3500</v>
      </c>
      <c r="P24" s="3"/>
      <c r="Q24" s="3">
        <v>3500</v>
      </c>
      <c r="R24" s="3"/>
      <c r="S24" s="3">
        <v>3500</v>
      </c>
      <c r="T24" s="3"/>
      <c r="U24" s="3">
        <v>3500</v>
      </c>
      <c r="V24" s="3"/>
      <c r="W24" s="3">
        <v>3500</v>
      </c>
      <c r="X24" s="3"/>
      <c r="Y24" s="3">
        <v>3500</v>
      </c>
      <c r="Z24" s="3"/>
      <c r="AA24" s="3">
        <v>3500</v>
      </c>
      <c r="AB24" s="3">
        <v>3500</v>
      </c>
      <c r="AC24" s="3">
        <v>3500</v>
      </c>
      <c r="AD24" s="84">
        <v>3500</v>
      </c>
      <c r="AE24" s="3">
        <v>3500</v>
      </c>
      <c r="AF24" s="3">
        <v>3500</v>
      </c>
      <c r="AG24" s="62">
        <v>3500</v>
      </c>
      <c r="AH24" s="62">
        <v>3500</v>
      </c>
      <c r="AI24" s="3">
        <v>3500</v>
      </c>
      <c r="AJ24" s="3">
        <v>3500</v>
      </c>
      <c r="AK24" s="3">
        <v>3500</v>
      </c>
      <c r="AL24" s="3">
        <v>3500</v>
      </c>
      <c r="AM24" s="3">
        <v>3500</v>
      </c>
      <c r="AN24" s="3">
        <v>3500</v>
      </c>
      <c r="AO24" s="3">
        <v>3500</v>
      </c>
      <c r="AP24" s="84">
        <v>3500</v>
      </c>
      <c r="AQ24" s="3">
        <v>3500</v>
      </c>
      <c r="AR24" s="3">
        <v>3500</v>
      </c>
      <c r="AS24" s="3">
        <v>3500</v>
      </c>
      <c r="AT24" s="3">
        <v>3500</v>
      </c>
      <c r="AU24" s="3">
        <v>3500</v>
      </c>
      <c r="AV24" s="3">
        <v>3500</v>
      </c>
      <c r="AW24" s="3">
        <v>3500</v>
      </c>
      <c r="AX24" s="3">
        <v>3500</v>
      </c>
      <c r="AY24" s="3">
        <v>3500</v>
      </c>
      <c r="AZ24" s="3">
        <v>3500</v>
      </c>
      <c r="BA24" s="3">
        <v>3500</v>
      </c>
      <c r="BB24" s="84">
        <v>3500</v>
      </c>
      <c r="BC24" s="3">
        <v>3500</v>
      </c>
      <c r="BD24" s="3">
        <v>3500</v>
      </c>
      <c r="BE24" s="3">
        <v>3500</v>
      </c>
      <c r="BF24" s="3">
        <v>3500</v>
      </c>
      <c r="BG24" s="3">
        <v>3500</v>
      </c>
      <c r="BH24" s="3">
        <v>3500</v>
      </c>
      <c r="BI24" s="3">
        <v>3500</v>
      </c>
      <c r="BJ24" s="3">
        <v>3500</v>
      </c>
      <c r="BK24" s="3">
        <v>3500</v>
      </c>
      <c r="BL24" s="3">
        <v>3500</v>
      </c>
      <c r="BM24" s="62">
        <v>3500</v>
      </c>
      <c r="BN24" s="84">
        <v>3500</v>
      </c>
      <c r="BO24" s="3">
        <v>3500</v>
      </c>
      <c r="BP24" s="3">
        <v>3500</v>
      </c>
      <c r="BQ24" s="3">
        <v>3500</v>
      </c>
      <c r="BR24" s="3">
        <v>3500</v>
      </c>
      <c r="BS24" s="3">
        <v>3500</v>
      </c>
      <c r="BT24" s="3">
        <v>3500</v>
      </c>
      <c r="BU24" s="3">
        <v>3500</v>
      </c>
      <c r="BV24" s="3">
        <v>3500</v>
      </c>
      <c r="BW24" s="3">
        <v>3500</v>
      </c>
      <c r="BX24" s="3">
        <v>3500</v>
      </c>
      <c r="BY24" s="3">
        <v>3500</v>
      </c>
      <c r="BZ24" s="84">
        <v>3500</v>
      </c>
      <c r="CA24" s="3">
        <v>3500</v>
      </c>
      <c r="CB24" s="3">
        <v>3500</v>
      </c>
      <c r="CC24" s="3">
        <v>3500</v>
      </c>
      <c r="CD24" s="3">
        <v>3500</v>
      </c>
      <c r="CE24" s="3">
        <v>3500</v>
      </c>
      <c r="CF24" s="3">
        <v>3500</v>
      </c>
      <c r="CG24" s="3">
        <v>3500</v>
      </c>
      <c r="CH24" s="3">
        <v>3500</v>
      </c>
      <c r="CI24" s="3">
        <v>3500</v>
      </c>
      <c r="CJ24" s="3">
        <v>3500</v>
      </c>
      <c r="CK24" s="3">
        <v>3500</v>
      </c>
      <c r="CL24" s="84">
        <v>3500</v>
      </c>
      <c r="CM24" s="3">
        <v>3500</v>
      </c>
      <c r="CN24" s="27"/>
      <c r="CX24" s="89"/>
      <c r="DJ24" s="89"/>
      <c r="DV24" s="89"/>
    </row>
    <row r="25" spans="1:126" ht="13.8" thickBot="1" x14ac:dyDescent="0.3">
      <c r="A25">
        <v>26816</v>
      </c>
      <c r="B25" t="s">
        <v>38</v>
      </c>
      <c r="C25" s="3">
        <v>21500</v>
      </c>
      <c r="D25" s="1">
        <v>36647</v>
      </c>
      <c r="E25" s="1">
        <v>38472</v>
      </c>
      <c r="F25" t="s">
        <v>37</v>
      </c>
      <c r="G25" s="2"/>
      <c r="H25" s="99">
        <v>0.17</v>
      </c>
      <c r="I25" s="115">
        <v>21500</v>
      </c>
      <c r="J25" s="51"/>
      <c r="K25" s="12">
        <v>21500</v>
      </c>
      <c r="L25" s="12"/>
      <c r="M25" s="3">
        <v>21500</v>
      </c>
      <c r="N25" s="3"/>
      <c r="O25" s="3">
        <v>21500</v>
      </c>
      <c r="P25" s="3"/>
      <c r="Q25" s="3">
        <v>21500</v>
      </c>
      <c r="R25" s="3"/>
      <c r="S25" s="3">
        <v>21500</v>
      </c>
      <c r="T25" s="3"/>
      <c r="U25" s="3">
        <v>21500</v>
      </c>
      <c r="V25" s="3"/>
      <c r="W25" s="3">
        <v>21500</v>
      </c>
      <c r="X25" s="3"/>
      <c r="Y25" s="3">
        <v>21500</v>
      </c>
      <c r="Z25" s="3"/>
      <c r="AA25" s="3">
        <v>21500</v>
      </c>
      <c r="AB25" s="3">
        <v>21500</v>
      </c>
      <c r="AC25" s="3">
        <v>21500</v>
      </c>
      <c r="AD25" s="84">
        <v>21500</v>
      </c>
      <c r="AE25" s="3">
        <v>21500</v>
      </c>
      <c r="AF25" s="3">
        <v>21500</v>
      </c>
      <c r="AG25" s="62">
        <v>21500</v>
      </c>
      <c r="AH25" s="62">
        <v>21500</v>
      </c>
      <c r="AI25" s="3">
        <v>21500</v>
      </c>
      <c r="AJ25" s="3">
        <v>21500</v>
      </c>
      <c r="AK25" s="3">
        <v>21500</v>
      </c>
      <c r="AL25" s="3">
        <v>21500</v>
      </c>
      <c r="AM25" s="3">
        <v>21500</v>
      </c>
      <c r="AN25" s="3">
        <v>21500</v>
      </c>
      <c r="AO25" s="3">
        <v>21500</v>
      </c>
      <c r="AP25" s="84">
        <v>21500</v>
      </c>
      <c r="AQ25" s="3">
        <v>21500</v>
      </c>
      <c r="AR25" s="3">
        <v>21500</v>
      </c>
      <c r="AS25" s="3">
        <v>21500</v>
      </c>
      <c r="AT25" s="3">
        <v>21500</v>
      </c>
      <c r="AU25" s="3">
        <v>21500</v>
      </c>
      <c r="AV25" s="3">
        <v>21500</v>
      </c>
      <c r="AW25" s="3">
        <v>21500</v>
      </c>
      <c r="AX25" s="3">
        <v>21500</v>
      </c>
      <c r="AY25" s="3">
        <v>21500</v>
      </c>
      <c r="AZ25" s="3">
        <v>21500</v>
      </c>
      <c r="BA25" s="3">
        <v>21500</v>
      </c>
      <c r="BB25" s="84">
        <v>21500</v>
      </c>
      <c r="BC25" s="3">
        <v>21500</v>
      </c>
      <c r="BD25" s="3">
        <v>21500</v>
      </c>
      <c r="BE25" s="3">
        <v>21500</v>
      </c>
      <c r="BM25" s="22"/>
      <c r="BN25" s="89"/>
      <c r="BZ25" s="89"/>
      <c r="CL25" s="89"/>
      <c r="CX25" s="89"/>
      <c r="DJ25" s="89"/>
      <c r="DV25" s="89"/>
    </row>
    <row r="26" spans="1:126" ht="13.8" thickBot="1" x14ac:dyDescent="0.3">
      <c r="A26">
        <v>26884</v>
      </c>
      <c r="B26" t="s">
        <v>53</v>
      </c>
      <c r="C26" s="3">
        <v>40000</v>
      </c>
      <c r="D26" s="1">
        <v>36647</v>
      </c>
      <c r="E26" s="1">
        <v>38656</v>
      </c>
      <c r="F26" t="s">
        <v>5</v>
      </c>
      <c r="G26" s="6">
        <v>38291</v>
      </c>
      <c r="H26" s="99">
        <v>0.20250000000000001</v>
      </c>
      <c r="I26" s="115">
        <v>40000</v>
      </c>
      <c r="J26" s="51"/>
      <c r="K26" s="12">
        <v>40000</v>
      </c>
      <c r="L26" s="12"/>
      <c r="M26" s="3">
        <v>40000</v>
      </c>
      <c r="N26" s="3"/>
      <c r="O26" s="3">
        <v>40000</v>
      </c>
      <c r="P26" s="3"/>
      <c r="Q26" s="3">
        <v>40000</v>
      </c>
      <c r="R26" s="3"/>
      <c r="S26" s="3">
        <v>40000</v>
      </c>
      <c r="T26" s="3"/>
      <c r="U26" s="3">
        <v>40000</v>
      </c>
      <c r="V26" s="3"/>
      <c r="W26" s="3">
        <v>40000</v>
      </c>
      <c r="X26" s="3"/>
      <c r="Y26" s="3">
        <v>40000</v>
      </c>
      <c r="Z26" s="3"/>
      <c r="AA26" s="3">
        <v>40000</v>
      </c>
      <c r="AB26" s="3">
        <v>40000</v>
      </c>
      <c r="AC26" s="3">
        <v>40000</v>
      </c>
      <c r="AD26" s="84">
        <v>40000</v>
      </c>
      <c r="AE26" s="3">
        <v>40000</v>
      </c>
      <c r="AF26" s="3">
        <v>40000</v>
      </c>
      <c r="AG26" s="62">
        <v>40000</v>
      </c>
      <c r="AH26" s="62">
        <v>40000</v>
      </c>
      <c r="AI26" s="3">
        <v>40000</v>
      </c>
      <c r="AJ26" s="3">
        <v>40000</v>
      </c>
      <c r="AK26" s="3">
        <v>40000</v>
      </c>
      <c r="AL26" s="3">
        <v>40000</v>
      </c>
      <c r="AM26" s="3">
        <v>40000</v>
      </c>
      <c r="AN26" s="3">
        <v>40000</v>
      </c>
      <c r="AO26" s="3">
        <v>40000</v>
      </c>
      <c r="AP26" s="84">
        <v>40000</v>
      </c>
      <c r="AQ26" s="3">
        <v>40000</v>
      </c>
      <c r="AR26" s="3">
        <v>40000</v>
      </c>
      <c r="AS26" s="3">
        <v>40000</v>
      </c>
      <c r="AT26" s="3">
        <v>40000</v>
      </c>
      <c r="AU26" s="3">
        <v>40000</v>
      </c>
      <c r="AV26" s="3">
        <v>40000</v>
      </c>
      <c r="AW26" s="3">
        <v>40000</v>
      </c>
      <c r="AX26" s="3">
        <v>40000</v>
      </c>
      <c r="AY26" s="28">
        <v>40000</v>
      </c>
      <c r="AZ26" s="3">
        <v>40000</v>
      </c>
      <c r="BA26" s="3">
        <v>40000</v>
      </c>
      <c r="BB26" s="84">
        <v>40000</v>
      </c>
      <c r="BC26" s="3">
        <v>40000</v>
      </c>
      <c r="BD26" s="3">
        <v>40000</v>
      </c>
      <c r="BE26" s="3">
        <v>40000</v>
      </c>
      <c r="BF26" s="3">
        <v>40000</v>
      </c>
      <c r="BG26" s="3">
        <v>40000</v>
      </c>
      <c r="BH26" s="3">
        <v>40000</v>
      </c>
      <c r="BI26" s="3">
        <v>40000</v>
      </c>
      <c r="BJ26" s="3">
        <v>40000</v>
      </c>
      <c r="BK26" s="3">
        <v>40000</v>
      </c>
      <c r="BL26" s="27">
        <v>40000</v>
      </c>
      <c r="BM26" s="30">
        <v>40000</v>
      </c>
      <c r="BN26" s="87">
        <v>40000</v>
      </c>
      <c r="BO26" s="27">
        <v>40000</v>
      </c>
      <c r="BP26" s="27">
        <v>40000</v>
      </c>
      <c r="BQ26" s="27">
        <v>40000</v>
      </c>
      <c r="BR26" s="27">
        <v>40000</v>
      </c>
      <c r="BS26" s="27">
        <v>40000</v>
      </c>
      <c r="BT26" s="27">
        <v>40000</v>
      </c>
      <c r="BU26" s="27">
        <v>40000</v>
      </c>
      <c r="BV26" s="27">
        <v>40000</v>
      </c>
      <c r="BW26" s="27">
        <v>40000</v>
      </c>
      <c r="BX26" s="27">
        <v>40000</v>
      </c>
      <c r="BY26" s="27">
        <v>40000</v>
      </c>
      <c r="BZ26" s="87">
        <v>40000</v>
      </c>
      <c r="CA26" s="27">
        <v>40000</v>
      </c>
      <c r="CB26" s="27">
        <v>40000</v>
      </c>
      <c r="CC26" s="27">
        <v>40000</v>
      </c>
      <c r="CD26" s="27">
        <v>40000</v>
      </c>
      <c r="CE26" s="27">
        <v>40000</v>
      </c>
      <c r="CF26" s="27">
        <v>40000</v>
      </c>
      <c r="CG26" s="27">
        <v>40000</v>
      </c>
      <c r="CH26" s="27">
        <v>40000</v>
      </c>
      <c r="CI26" s="27">
        <v>40000</v>
      </c>
      <c r="CJ26" s="27">
        <v>40000</v>
      </c>
      <c r="CK26" s="27">
        <v>40000</v>
      </c>
      <c r="CL26" s="87">
        <v>40000</v>
      </c>
      <c r="CM26" s="27">
        <v>40000</v>
      </c>
      <c r="CN26" s="27">
        <v>40000</v>
      </c>
      <c r="CO26" s="27">
        <v>40000</v>
      </c>
      <c r="CP26" s="27">
        <v>40000</v>
      </c>
      <c r="CQ26" s="27">
        <v>40000</v>
      </c>
      <c r="CR26" s="27">
        <v>40000</v>
      </c>
      <c r="CS26" s="27">
        <v>40000</v>
      </c>
      <c r="CT26" s="27">
        <v>40000</v>
      </c>
      <c r="CU26" s="27">
        <v>40000</v>
      </c>
      <c r="CV26" s="27">
        <v>40000</v>
      </c>
      <c r="CW26" s="27">
        <v>40000</v>
      </c>
      <c r="CX26" s="87">
        <v>40000</v>
      </c>
      <c r="CY26" s="27">
        <v>40000</v>
      </c>
      <c r="CZ26" s="27">
        <v>40000</v>
      </c>
      <c r="DA26" s="27">
        <v>40000</v>
      </c>
      <c r="DB26" s="27">
        <v>40000</v>
      </c>
      <c r="DC26" s="27">
        <v>40000</v>
      </c>
      <c r="DD26" s="27">
        <v>40000</v>
      </c>
      <c r="DE26" s="27">
        <v>40000</v>
      </c>
      <c r="DF26" s="27">
        <v>40000</v>
      </c>
      <c r="DG26" s="27">
        <v>40000</v>
      </c>
      <c r="DH26" s="27">
        <v>40000</v>
      </c>
      <c r="DI26" s="27">
        <v>40000</v>
      </c>
      <c r="DJ26" s="87">
        <v>40000</v>
      </c>
      <c r="DK26" s="27">
        <v>40000</v>
      </c>
      <c r="DL26" s="27">
        <v>40000</v>
      </c>
      <c r="DM26" s="27">
        <v>40000</v>
      </c>
      <c r="DN26" s="27">
        <v>40000</v>
      </c>
      <c r="DO26" s="27">
        <v>40000</v>
      </c>
      <c r="DP26" s="27">
        <v>40000</v>
      </c>
      <c r="DQ26" s="27">
        <v>40000</v>
      </c>
      <c r="DR26" s="27">
        <v>40000</v>
      </c>
      <c r="DS26" s="27">
        <v>40000</v>
      </c>
      <c r="DT26" s="27">
        <v>40000</v>
      </c>
      <c r="DU26" s="27">
        <v>40000</v>
      </c>
      <c r="DV26" s="89"/>
    </row>
    <row r="27" spans="1:126" ht="13.8" thickBot="1" x14ac:dyDescent="0.3">
      <c r="A27">
        <v>26758</v>
      </c>
      <c r="B27" t="s">
        <v>31</v>
      </c>
      <c r="C27" s="3">
        <v>40000</v>
      </c>
      <c r="D27" s="1">
        <v>36647</v>
      </c>
      <c r="E27" s="1">
        <v>38472</v>
      </c>
      <c r="F27" t="s">
        <v>5</v>
      </c>
      <c r="G27" s="6">
        <v>38107</v>
      </c>
      <c r="H27" s="99">
        <v>0.11119999999999999</v>
      </c>
      <c r="I27" s="115">
        <v>40000</v>
      </c>
      <c r="J27" s="51"/>
      <c r="K27" s="12">
        <v>40000</v>
      </c>
      <c r="L27" s="12"/>
      <c r="M27" s="3">
        <v>40000</v>
      </c>
      <c r="N27" s="3"/>
      <c r="O27" s="3">
        <v>40000</v>
      </c>
      <c r="P27" s="3"/>
      <c r="Q27" s="3">
        <v>40000</v>
      </c>
      <c r="R27" s="3"/>
      <c r="S27" s="3">
        <v>40000</v>
      </c>
      <c r="T27" s="3"/>
      <c r="U27" s="3">
        <v>40000</v>
      </c>
      <c r="V27" s="3"/>
      <c r="W27" s="3">
        <v>40000</v>
      </c>
      <c r="X27" s="3"/>
      <c r="Y27" s="3">
        <v>40000</v>
      </c>
      <c r="Z27" s="3"/>
      <c r="AA27" s="3">
        <v>40000</v>
      </c>
      <c r="AB27" s="3">
        <v>40000</v>
      </c>
      <c r="AC27" s="3">
        <v>40000</v>
      </c>
      <c r="AD27" s="84">
        <v>40000</v>
      </c>
      <c r="AE27" s="3">
        <v>40000</v>
      </c>
      <c r="AF27" s="3">
        <v>40000</v>
      </c>
      <c r="AG27" s="62">
        <v>40000</v>
      </c>
      <c r="AH27" s="62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84">
        <v>40000</v>
      </c>
      <c r="AQ27" s="3">
        <v>40000</v>
      </c>
      <c r="AR27" s="3">
        <v>40000</v>
      </c>
      <c r="AS27" s="28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84">
        <v>40000</v>
      </c>
      <c r="BC27" s="3">
        <v>40000</v>
      </c>
      <c r="BD27" s="3">
        <v>40000</v>
      </c>
      <c r="BE27" s="3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30">
        <v>40000</v>
      </c>
      <c r="BN27" s="8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8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8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8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87">
        <v>40000</v>
      </c>
      <c r="DK27" s="27">
        <v>40000</v>
      </c>
      <c r="DL27" s="27">
        <v>40000</v>
      </c>
      <c r="DM27" s="27">
        <v>40000</v>
      </c>
      <c r="DN27" s="27">
        <v>40000</v>
      </c>
      <c r="DO27" s="27">
        <v>40000</v>
      </c>
      <c r="DP27" s="27">
        <v>40000</v>
      </c>
      <c r="DQ27" s="27">
        <v>40000</v>
      </c>
      <c r="DR27" s="27">
        <v>40000</v>
      </c>
      <c r="DS27" s="27">
        <v>40000</v>
      </c>
      <c r="DT27" s="27">
        <v>40000</v>
      </c>
      <c r="DU27" s="27">
        <v>40000</v>
      </c>
      <c r="DV27" s="89"/>
    </row>
    <row r="28" spans="1:126" ht="13.8" thickBot="1" x14ac:dyDescent="0.3">
      <c r="A28">
        <v>26819</v>
      </c>
      <c r="B28" t="s">
        <v>39</v>
      </c>
      <c r="C28" s="3">
        <v>10000</v>
      </c>
      <c r="D28" s="1">
        <v>36647</v>
      </c>
      <c r="E28" s="1">
        <v>38472</v>
      </c>
      <c r="F28" t="s">
        <v>5</v>
      </c>
      <c r="G28" s="6">
        <v>38107</v>
      </c>
      <c r="H28" s="99">
        <v>0.12</v>
      </c>
      <c r="I28" s="115">
        <v>10000</v>
      </c>
      <c r="J28" s="51"/>
      <c r="K28" s="12">
        <v>10000</v>
      </c>
      <c r="L28" s="12"/>
      <c r="M28" s="3">
        <v>10000</v>
      </c>
      <c r="N28" s="3"/>
      <c r="O28" s="3">
        <v>10000</v>
      </c>
      <c r="P28" s="3"/>
      <c r="Q28" s="3">
        <v>10000</v>
      </c>
      <c r="R28" s="3"/>
      <c r="S28" s="3">
        <v>10000</v>
      </c>
      <c r="T28" s="3"/>
      <c r="U28" s="3">
        <v>10000</v>
      </c>
      <c r="V28" s="3"/>
      <c r="W28" s="3">
        <v>10000</v>
      </c>
      <c r="X28" s="3"/>
      <c r="Y28" s="3">
        <v>10000</v>
      </c>
      <c r="Z28" s="3"/>
      <c r="AA28" s="3">
        <v>10000</v>
      </c>
      <c r="AB28" s="3">
        <v>10000</v>
      </c>
      <c r="AC28" s="3">
        <v>10000</v>
      </c>
      <c r="AD28" s="84">
        <v>10000</v>
      </c>
      <c r="AE28" s="3">
        <v>10000</v>
      </c>
      <c r="AF28" s="3">
        <v>10000</v>
      </c>
      <c r="AG28" s="62">
        <v>10000</v>
      </c>
      <c r="AH28" s="62">
        <v>10000</v>
      </c>
      <c r="AI28" s="3">
        <v>10000</v>
      </c>
      <c r="AJ28" s="3">
        <v>10000</v>
      </c>
      <c r="AK28" s="3">
        <v>10000</v>
      </c>
      <c r="AL28" s="3">
        <v>10000</v>
      </c>
      <c r="AM28" s="3">
        <v>10000</v>
      </c>
      <c r="AN28" s="3">
        <v>10000</v>
      </c>
      <c r="AO28" s="3">
        <v>10000</v>
      </c>
      <c r="AP28" s="84">
        <v>10000</v>
      </c>
      <c r="AQ28" s="3">
        <v>10000</v>
      </c>
      <c r="AR28" s="3">
        <v>10000</v>
      </c>
      <c r="AS28" s="28">
        <v>10000</v>
      </c>
      <c r="AT28" s="3">
        <v>10000</v>
      </c>
      <c r="AU28" s="3">
        <v>10000</v>
      </c>
      <c r="AV28" s="3">
        <v>10000</v>
      </c>
      <c r="AW28" s="3">
        <v>10000</v>
      </c>
      <c r="AX28" s="3">
        <v>10000</v>
      </c>
      <c r="AY28" s="3">
        <v>10000</v>
      </c>
      <c r="AZ28" s="3">
        <v>10000</v>
      </c>
      <c r="BA28" s="3">
        <v>10000</v>
      </c>
      <c r="BB28" s="84">
        <v>10000</v>
      </c>
      <c r="BC28" s="3">
        <v>10000</v>
      </c>
      <c r="BD28" s="3">
        <v>10000</v>
      </c>
      <c r="BE28" s="3">
        <v>10000</v>
      </c>
      <c r="BF28" s="27">
        <v>10000</v>
      </c>
      <c r="BG28" s="27">
        <v>10000</v>
      </c>
      <c r="BH28" s="27">
        <v>10000</v>
      </c>
      <c r="BI28" s="27">
        <v>10000</v>
      </c>
      <c r="BJ28" s="27">
        <v>10000</v>
      </c>
      <c r="BK28" s="27">
        <v>10000</v>
      </c>
      <c r="BL28" s="27">
        <v>10000</v>
      </c>
      <c r="BM28" s="30">
        <v>10000</v>
      </c>
      <c r="BN28" s="87">
        <v>10000</v>
      </c>
      <c r="BO28" s="27">
        <v>10000</v>
      </c>
      <c r="BP28" s="27">
        <v>10000</v>
      </c>
      <c r="BQ28" s="27">
        <v>10000</v>
      </c>
      <c r="BR28" s="27">
        <v>10000</v>
      </c>
      <c r="BS28" s="27">
        <v>10000</v>
      </c>
      <c r="BT28" s="27">
        <v>10000</v>
      </c>
      <c r="BU28" s="27">
        <v>10000</v>
      </c>
      <c r="BV28" s="27">
        <v>10000</v>
      </c>
      <c r="BW28" s="27">
        <v>10000</v>
      </c>
      <c r="BX28" s="27">
        <v>10000</v>
      </c>
      <c r="BY28" s="27">
        <v>10000</v>
      </c>
      <c r="BZ28" s="87">
        <v>10000</v>
      </c>
      <c r="CA28" s="27">
        <v>10000</v>
      </c>
      <c r="CB28" s="27">
        <v>10000</v>
      </c>
      <c r="CC28" s="27">
        <v>10000</v>
      </c>
      <c r="CD28" s="27">
        <v>10000</v>
      </c>
      <c r="CE28" s="27">
        <v>10000</v>
      </c>
      <c r="CF28" s="27">
        <v>10000</v>
      </c>
      <c r="CG28" s="27">
        <v>10000</v>
      </c>
      <c r="CH28" s="27">
        <v>10000</v>
      </c>
      <c r="CI28" s="27">
        <v>10000</v>
      </c>
      <c r="CJ28" s="27">
        <v>10000</v>
      </c>
      <c r="CK28" s="27">
        <v>10000</v>
      </c>
      <c r="CL28" s="87">
        <v>10000</v>
      </c>
      <c r="CM28" s="27">
        <v>10000</v>
      </c>
      <c r="CN28" s="27">
        <v>10000</v>
      </c>
      <c r="CO28" s="27">
        <v>10000</v>
      </c>
      <c r="CP28" s="27">
        <v>10000</v>
      </c>
      <c r="CQ28" s="27">
        <v>10000</v>
      </c>
      <c r="CR28" s="27">
        <v>10000</v>
      </c>
      <c r="CS28" s="27">
        <v>10000</v>
      </c>
      <c r="CT28" s="27">
        <v>10000</v>
      </c>
      <c r="CU28" s="27">
        <v>10000</v>
      </c>
      <c r="CV28" s="27">
        <v>10000</v>
      </c>
      <c r="CW28" s="27">
        <v>10000</v>
      </c>
      <c r="CX28" s="87">
        <v>10000</v>
      </c>
      <c r="CY28" s="27">
        <v>10000</v>
      </c>
      <c r="CZ28" s="27">
        <v>10000</v>
      </c>
      <c r="DA28" s="27">
        <v>10000</v>
      </c>
      <c r="DB28" s="27">
        <v>10000</v>
      </c>
      <c r="DC28" s="27">
        <v>10000</v>
      </c>
      <c r="DD28" s="27">
        <v>10000</v>
      </c>
      <c r="DE28" s="27">
        <v>10000</v>
      </c>
      <c r="DF28" s="27">
        <v>10000</v>
      </c>
      <c r="DG28" s="27">
        <v>10000</v>
      </c>
      <c r="DH28" s="27">
        <v>10000</v>
      </c>
      <c r="DI28" s="27">
        <v>10000</v>
      </c>
      <c r="DJ28" s="87">
        <v>10000</v>
      </c>
      <c r="DK28" s="27">
        <v>10000</v>
      </c>
      <c r="DL28" s="27">
        <v>10000</v>
      </c>
      <c r="DM28" s="27">
        <v>10000</v>
      </c>
      <c r="DN28" s="27">
        <v>10000</v>
      </c>
      <c r="DO28" s="27">
        <v>10000</v>
      </c>
      <c r="DP28" s="27">
        <v>10000</v>
      </c>
      <c r="DQ28" s="27">
        <v>10000</v>
      </c>
      <c r="DR28" s="27">
        <v>10000</v>
      </c>
      <c r="DS28" s="27">
        <v>10000</v>
      </c>
      <c r="DT28" s="27">
        <v>10000</v>
      </c>
      <c r="DU28" s="27">
        <v>10000</v>
      </c>
      <c r="DV28" s="89"/>
    </row>
    <row r="29" spans="1:126" x14ac:dyDescent="0.25">
      <c r="A29">
        <v>27252</v>
      </c>
      <c r="B29" t="s">
        <v>46</v>
      </c>
      <c r="C29" s="3">
        <v>14000</v>
      </c>
      <c r="D29" s="1">
        <v>36831</v>
      </c>
      <c r="E29" s="1">
        <v>40482</v>
      </c>
      <c r="F29" t="s">
        <v>37</v>
      </c>
      <c r="G29" s="2"/>
      <c r="H29" s="99">
        <v>0.15</v>
      </c>
      <c r="I29" s="115">
        <v>14000</v>
      </c>
      <c r="J29" s="51"/>
      <c r="K29" s="12">
        <v>14000</v>
      </c>
      <c r="L29" s="12"/>
      <c r="M29" s="3">
        <v>14000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14000</v>
      </c>
      <c r="AC29" s="3">
        <v>14000</v>
      </c>
      <c r="AD29" s="84">
        <v>14000</v>
      </c>
      <c r="AE29" s="3">
        <v>14000</v>
      </c>
      <c r="AF29" s="3">
        <v>14000</v>
      </c>
      <c r="AG29" s="62"/>
      <c r="AH29" s="62"/>
      <c r="AI29" s="3"/>
      <c r="AJ29" s="3"/>
      <c r="AK29" s="3"/>
      <c r="AL29" s="3"/>
      <c r="AM29" s="3"/>
      <c r="AN29" s="3">
        <v>14000</v>
      </c>
      <c r="AO29" s="3">
        <v>14000</v>
      </c>
      <c r="AP29" s="84">
        <v>14000</v>
      </c>
      <c r="AQ29" s="3">
        <v>14000</v>
      </c>
      <c r="AR29" s="3">
        <v>14000</v>
      </c>
      <c r="AS29" s="3"/>
      <c r="AT29" s="3"/>
      <c r="AU29" s="3"/>
      <c r="AV29" s="3"/>
      <c r="AW29" s="3"/>
      <c r="AX29" s="3"/>
      <c r="AY29" s="3"/>
      <c r="AZ29" s="3">
        <v>14000</v>
      </c>
      <c r="BA29" s="3">
        <v>14000</v>
      </c>
      <c r="BB29" s="84">
        <v>14000</v>
      </c>
      <c r="BC29" s="3">
        <v>14000</v>
      </c>
      <c r="BD29" s="3">
        <v>14000</v>
      </c>
      <c r="BE29" s="3"/>
      <c r="BF29" s="3"/>
      <c r="BG29" s="3"/>
      <c r="BH29" s="3"/>
      <c r="BI29" s="3"/>
      <c r="BJ29" s="3"/>
      <c r="BK29" s="3"/>
      <c r="BL29" s="3">
        <v>14000</v>
      </c>
      <c r="BM29" s="62">
        <v>14000</v>
      </c>
      <c r="BN29" s="84">
        <v>14000</v>
      </c>
      <c r="BO29" s="3">
        <v>14000</v>
      </c>
      <c r="BP29" s="3">
        <v>14000</v>
      </c>
      <c r="BX29" s="3">
        <v>14000</v>
      </c>
      <c r="BY29" s="3">
        <v>14000</v>
      </c>
      <c r="BZ29" s="84">
        <v>14000</v>
      </c>
      <c r="CA29" s="3">
        <v>14000</v>
      </c>
      <c r="CB29" s="3">
        <v>14000</v>
      </c>
      <c r="CJ29" s="3">
        <v>14000</v>
      </c>
      <c r="CK29" s="3">
        <v>14000</v>
      </c>
      <c r="CL29" s="84">
        <v>14000</v>
      </c>
      <c r="CM29" s="3">
        <v>14000</v>
      </c>
      <c r="CN29" s="3">
        <v>14000</v>
      </c>
      <c r="CV29" s="3">
        <v>14000</v>
      </c>
      <c r="CW29" s="3">
        <v>14000</v>
      </c>
      <c r="CX29" s="84">
        <v>14000</v>
      </c>
      <c r="CY29" s="3">
        <v>14000</v>
      </c>
      <c r="CZ29" s="3">
        <v>14000</v>
      </c>
      <c r="DH29" s="3">
        <v>14000</v>
      </c>
      <c r="DI29" s="3">
        <v>14000</v>
      </c>
      <c r="DJ29" s="84">
        <v>14000</v>
      </c>
      <c r="DK29" s="3">
        <v>14000</v>
      </c>
      <c r="DL29" s="3">
        <v>14000</v>
      </c>
      <c r="DV29" s="89"/>
    </row>
    <row r="30" spans="1:126" x14ac:dyDescent="0.25">
      <c r="A30">
        <v>27293</v>
      </c>
      <c r="B30" t="s">
        <v>38</v>
      </c>
      <c r="C30" s="3">
        <v>49000</v>
      </c>
      <c r="D30" s="1">
        <v>36831</v>
      </c>
      <c r="E30" s="1">
        <v>37195</v>
      </c>
      <c r="F30" t="s">
        <v>37</v>
      </c>
      <c r="G30" s="2"/>
      <c r="H30" s="99">
        <v>0.28499999999999998</v>
      </c>
      <c r="I30" s="116"/>
      <c r="J30" s="57"/>
      <c r="K30" s="5"/>
      <c r="L30" s="5"/>
      <c r="AD30" s="89"/>
      <c r="AG30" s="22"/>
      <c r="AH30" s="22"/>
      <c r="AP30" s="89"/>
      <c r="BB30" s="89"/>
      <c r="BM30" s="22"/>
      <c r="BN30" s="89"/>
      <c r="BZ30" s="89"/>
      <c r="CL30" s="89"/>
      <c r="CX30" s="89"/>
      <c r="DJ30" s="89"/>
      <c r="DV30" s="89"/>
    </row>
    <row r="31" spans="1:126" x14ac:dyDescent="0.25">
      <c r="A31">
        <v>27340</v>
      </c>
      <c r="B31" t="s">
        <v>50</v>
      </c>
      <c r="C31" s="3">
        <v>20000</v>
      </c>
      <c r="D31" s="1">
        <v>36923</v>
      </c>
      <c r="E31" s="1">
        <v>37287</v>
      </c>
      <c r="F31" t="s">
        <v>5</v>
      </c>
      <c r="G31" s="6" t="s">
        <v>78</v>
      </c>
      <c r="H31" s="99">
        <v>0.37980000000000003</v>
      </c>
      <c r="I31" s="115">
        <v>20000</v>
      </c>
      <c r="J31" s="51"/>
      <c r="K31" s="68"/>
      <c r="L31" s="6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87"/>
      <c r="AE31" s="27"/>
      <c r="AF31" s="27"/>
      <c r="AG31" s="30"/>
      <c r="AH31" s="30"/>
      <c r="AI31" s="27"/>
      <c r="AJ31" s="27"/>
      <c r="AK31" s="27"/>
      <c r="AL31" s="27"/>
      <c r="AM31" s="27"/>
      <c r="AN31" s="27"/>
      <c r="AO31" s="27"/>
      <c r="AP31" s="8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8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30"/>
      <c r="BN31" s="8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89"/>
      <c r="CL31" s="89"/>
      <c r="CX31" s="89"/>
      <c r="DJ31" s="89"/>
      <c r="DV31" s="89"/>
    </row>
    <row r="32" spans="1:126" x14ac:dyDescent="0.25">
      <c r="A32">
        <v>27352</v>
      </c>
      <c r="B32" t="s">
        <v>38</v>
      </c>
      <c r="C32" s="3">
        <v>21500</v>
      </c>
      <c r="D32" s="1">
        <v>37196</v>
      </c>
      <c r="E32" s="1">
        <v>37560</v>
      </c>
      <c r="F32" t="s">
        <v>37</v>
      </c>
      <c r="G32" s="2"/>
      <c r="H32" s="99">
        <v>0.3</v>
      </c>
      <c r="I32" s="115">
        <v>21500</v>
      </c>
      <c r="J32" s="51"/>
      <c r="K32" s="12">
        <v>21500</v>
      </c>
      <c r="L32" s="12"/>
      <c r="M32" s="3">
        <v>21500</v>
      </c>
      <c r="N32" s="3"/>
      <c r="O32" s="3">
        <v>21500</v>
      </c>
      <c r="P32" s="3"/>
      <c r="Q32" s="3">
        <v>21500</v>
      </c>
      <c r="R32" s="3"/>
      <c r="S32" s="3">
        <v>21500</v>
      </c>
      <c r="T32" s="3"/>
      <c r="U32" s="3">
        <v>21500</v>
      </c>
      <c r="V32" s="3"/>
      <c r="W32" s="3">
        <v>21500</v>
      </c>
      <c r="X32" s="3"/>
      <c r="Y32" s="3">
        <v>21500</v>
      </c>
      <c r="Z32" s="3"/>
      <c r="AA32" s="3">
        <v>21500</v>
      </c>
      <c r="AD32" s="89"/>
      <c r="AG32" s="22"/>
      <c r="AH32" s="22"/>
      <c r="AP32" s="89"/>
      <c r="BB32" s="89"/>
      <c r="BM32" s="22"/>
      <c r="BN32" s="89"/>
      <c r="BZ32" s="89"/>
      <c r="CL32" s="89"/>
      <c r="CX32" s="89"/>
      <c r="DJ32" s="89"/>
      <c r="DV32" s="89"/>
    </row>
    <row r="33" spans="1:126" x14ac:dyDescent="0.25">
      <c r="A33">
        <v>27457</v>
      </c>
      <c r="B33" t="s">
        <v>57</v>
      </c>
      <c r="C33" s="3">
        <v>13500</v>
      </c>
      <c r="D33" s="1">
        <v>37226</v>
      </c>
      <c r="E33" s="1">
        <v>37256</v>
      </c>
      <c r="F33" t="s">
        <v>37</v>
      </c>
      <c r="G33" s="2"/>
      <c r="H33" s="99">
        <v>1.01</v>
      </c>
      <c r="I33" s="116"/>
      <c r="J33" s="57"/>
      <c r="K33" s="5"/>
      <c r="L33" s="5"/>
      <c r="AD33" s="89"/>
      <c r="AG33" s="22"/>
      <c r="AH33" s="22"/>
      <c r="AP33" s="89"/>
      <c r="BB33" s="89"/>
      <c r="BM33" s="22"/>
      <c r="BN33" s="89"/>
      <c r="BZ33" s="89"/>
      <c r="CL33" s="89"/>
      <c r="CX33" s="89"/>
      <c r="DJ33" s="89"/>
      <c r="DV33" s="89"/>
    </row>
    <row r="34" spans="1:126" x14ac:dyDescent="0.25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H34" s="99">
        <v>1.147</v>
      </c>
      <c r="I34" s="115">
        <v>27500</v>
      </c>
      <c r="J34" s="51"/>
      <c r="K34" s="12">
        <v>27500</v>
      </c>
      <c r="L34" s="12"/>
      <c r="M34" s="3">
        <v>27500</v>
      </c>
      <c r="N34" s="3"/>
      <c r="O34" s="3">
        <v>27500</v>
      </c>
      <c r="P34" s="3"/>
      <c r="Q34" s="3">
        <v>27500</v>
      </c>
      <c r="R34" s="3"/>
      <c r="S34" s="3">
        <v>27500</v>
      </c>
      <c r="T34" s="3"/>
      <c r="U34" s="3">
        <v>27500</v>
      </c>
      <c r="V34" s="3"/>
      <c r="W34" s="3">
        <v>27500</v>
      </c>
      <c r="X34" s="3"/>
      <c r="Y34" s="3">
        <v>27500</v>
      </c>
      <c r="Z34" s="3"/>
      <c r="AA34" s="3">
        <v>27500</v>
      </c>
      <c r="AB34" s="3">
        <v>27500</v>
      </c>
      <c r="AC34" s="3">
        <v>27500</v>
      </c>
      <c r="AD34" s="89"/>
      <c r="AG34" s="22"/>
      <c r="AH34" s="22"/>
      <c r="AP34" s="89"/>
      <c r="BB34" s="89"/>
      <c r="BM34" s="22"/>
      <c r="BN34" s="89"/>
      <c r="BZ34" s="89"/>
      <c r="CL34" s="89"/>
      <c r="CX34" s="89"/>
      <c r="DJ34" s="89"/>
      <c r="DV34" s="89"/>
    </row>
    <row r="35" spans="1:126" x14ac:dyDescent="0.25">
      <c r="A35">
        <v>27456</v>
      </c>
      <c r="B35" t="s">
        <v>57</v>
      </c>
      <c r="C35" s="3">
        <v>21500</v>
      </c>
      <c r="D35" s="1">
        <v>37561</v>
      </c>
      <c r="E35" s="1">
        <v>37621</v>
      </c>
      <c r="F35" t="s">
        <v>37</v>
      </c>
      <c r="G35" s="2"/>
      <c r="H35" s="99">
        <v>0.91</v>
      </c>
      <c r="I35" s="116"/>
      <c r="J35" s="57"/>
      <c r="K35" s="5"/>
      <c r="L35" s="5"/>
      <c r="AB35" s="3">
        <v>21500</v>
      </c>
      <c r="AC35" s="3">
        <v>21500</v>
      </c>
      <c r="AD35" s="89"/>
      <c r="AG35" s="22"/>
      <c r="AH35" s="22"/>
      <c r="AP35" s="89"/>
      <c r="BB35" s="89"/>
      <c r="BM35" s="22"/>
      <c r="BN35" s="89"/>
      <c r="BZ35" s="89"/>
      <c r="CL35" s="89"/>
      <c r="CX35" s="89"/>
      <c r="DJ35" s="89"/>
      <c r="DV35" s="89"/>
    </row>
    <row r="36" spans="1:126" x14ac:dyDescent="0.25">
      <c r="A36">
        <v>27458</v>
      </c>
      <c r="B36" t="s">
        <v>59</v>
      </c>
      <c r="C36" s="3">
        <v>14000</v>
      </c>
      <c r="D36" s="1">
        <v>37622</v>
      </c>
      <c r="E36" s="1">
        <v>38717</v>
      </c>
      <c r="F36" t="s">
        <v>37</v>
      </c>
      <c r="G36" s="2"/>
      <c r="H36" s="99">
        <v>1.159</v>
      </c>
      <c r="I36" s="116"/>
      <c r="J36" s="57"/>
      <c r="K36" s="5"/>
      <c r="L36" s="5"/>
      <c r="AD36" s="84">
        <v>14000</v>
      </c>
      <c r="AE36" s="3">
        <v>14000</v>
      </c>
      <c r="AF36" s="3">
        <v>14000</v>
      </c>
      <c r="AG36" s="62">
        <v>14000</v>
      </c>
      <c r="AH36" s="62">
        <v>14000</v>
      </c>
      <c r="AI36" s="3">
        <v>14000</v>
      </c>
      <c r="AJ36" s="3">
        <v>14000</v>
      </c>
      <c r="AK36" s="3">
        <v>14000</v>
      </c>
      <c r="AL36" s="3">
        <v>14000</v>
      </c>
      <c r="AM36" s="3">
        <v>14000</v>
      </c>
      <c r="AN36" s="3">
        <v>14000</v>
      </c>
      <c r="AO36" s="3">
        <v>14000</v>
      </c>
      <c r="AP36" s="84">
        <v>14000</v>
      </c>
      <c r="AQ36" s="3">
        <v>14000</v>
      </c>
      <c r="AR36" s="3">
        <v>14000</v>
      </c>
      <c r="AS36" s="3">
        <v>14000</v>
      </c>
      <c r="AT36" s="3">
        <v>14000</v>
      </c>
      <c r="AU36" s="3">
        <v>14000</v>
      </c>
      <c r="AV36" s="3">
        <v>14000</v>
      </c>
      <c r="AW36" s="3">
        <v>14000</v>
      </c>
      <c r="AX36" s="3">
        <v>14000</v>
      </c>
      <c r="AY36" s="3">
        <v>14000</v>
      </c>
      <c r="AZ36" s="3">
        <v>14000</v>
      </c>
      <c r="BA36" s="3">
        <v>14000</v>
      </c>
      <c r="BB36" s="84">
        <v>14000</v>
      </c>
      <c r="BC36" s="3">
        <v>14000</v>
      </c>
      <c r="BD36" s="3">
        <v>14000</v>
      </c>
      <c r="BE36" s="3">
        <v>14000</v>
      </c>
      <c r="BF36" s="3">
        <v>14000</v>
      </c>
      <c r="BG36" s="3">
        <v>14000</v>
      </c>
      <c r="BH36" s="3">
        <v>14000</v>
      </c>
      <c r="BI36" s="3">
        <v>14000</v>
      </c>
      <c r="BJ36" s="3">
        <v>14000</v>
      </c>
      <c r="BK36" s="3">
        <v>14000</v>
      </c>
      <c r="BL36" s="3">
        <v>14000</v>
      </c>
      <c r="BM36" s="62">
        <v>14000</v>
      </c>
      <c r="BN36" s="89"/>
      <c r="BZ36" s="89"/>
      <c r="CL36" s="89"/>
      <c r="CX36" s="89"/>
      <c r="DJ36" s="89"/>
      <c r="DV36" s="89"/>
    </row>
    <row r="37" spans="1:126" x14ac:dyDescent="0.25">
      <c r="A37">
        <v>27453</v>
      </c>
      <c r="B37" t="s">
        <v>57</v>
      </c>
      <c r="C37" s="3">
        <v>35000</v>
      </c>
      <c r="D37" s="1">
        <v>37622</v>
      </c>
      <c r="E37" s="1">
        <v>37986</v>
      </c>
      <c r="F37" t="s">
        <v>37</v>
      </c>
      <c r="G37" s="2"/>
      <c r="H37" s="99">
        <v>1.1000000000000001</v>
      </c>
      <c r="I37" s="116"/>
      <c r="J37" s="57"/>
      <c r="K37" s="5"/>
      <c r="L37" s="5"/>
      <c r="AD37" s="84">
        <v>35000</v>
      </c>
      <c r="AE37" s="3">
        <v>35000</v>
      </c>
      <c r="AF37" s="3">
        <v>35000</v>
      </c>
      <c r="AG37" s="62">
        <v>35000</v>
      </c>
      <c r="AH37" s="62">
        <v>35000</v>
      </c>
      <c r="AI37" s="3">
        <v>35000</v>
      </c>
      <c r="AJ37" s="3">
        <v>35000</v>
      </c>
      <c r="AK37" s="3">
        <v>35000</v>
      </c>
      <c r="AL37" s="3">
        <v>35000</v>
      </c>
      <c r="AM37" s="3">
        <v>35000</v>
      </c>
      <c r="AN37" s="3">
        <v>35000</v>
      </c>
      <c r="AO37" s="3">
        <v>35000</v>
      </c>
      <c r="AP37" s="89"/>
      <c r="BB37" s="89"/>
      <c r="BM37" s="22"/>
      <c r="BN37" s="89"/>
      <c r="BZ37" s="89"/>
      <c r="CL37" s="89"/>
      <c r="CX37" s="89"/>
      <c r="DJ37" s="89"/>
      <c r="DV37" s="89"/>
    </row>
    <row r="38" spans="1:126" ht="13.8" thickBot="1" x14ac:dyDescent="0.3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H38" s="99">
        <v>0.5</v>
      </c>
      <c r="I38" s="116"/>
      <c r="J38" s="57"/>
      <c r="K38" s="5"/>
      <c r="L38" s="5"/>
      <c r="AD38" s="89"/>
      <c r="AG38" s="22"/>
      <c r="AH38" s="22"/>
      <c r="AP38" s="92">
        <v>35000</v>
      </c>
      <c r="AQ38" s="4">
        <v>35000</v>
      </c>
      <c r="AR38" s="4">
        <v>35000</v>
      </c>
      <c r="AS38" s="4">
        <v>35000</v>
      </c>
      <c r="AT38" s="4">
        <v>35000</v>
      </c>
      <c r="AU38" s="4">
        <v>35000</v>
      </c>
      <c r="AV38" s="4">
        <v>35000</v>
      </c>
      <c r="AW38" s="4">
        <v>35000</v>
      </c>
      <c r="AX38" s="4">
        <v>35000</v>
      </c>
      <c r="AY38" s="4">
        <v>35000</v>
      </c>
      <c r="AZ38" s="4">
        <v>35000</v>
      </c>
      <c r="BA38" s="4">
        <v>35000</v>
      </c>
      <c r="BB38" s="92">
        <v>35000</v>
      </c>
      <c r="BC38" s="4">
        <v>35000</v>
      </c>
      <c r="BD38" s="4">
        <v>35000</v>
      </c>
      <c r="BE38" s="4">
        <v>35000</v>
      </c>
      <c r="BF38" s="4">
        <v>35000</v>
      </c>
      <c r="BG38" s="4">
        <v>35000</v>
      </c>
      <c r="BH38" s="4">
        <v>35000</v>
      </c>
      <c r="BI38" s="4">
        <v>35000</v>
      </c>
      <c r="BJ38" s="4">
        <v>35000</v>
      </c>
      <c r="BK38" s="4">
        <v>35000</v>
      </c>
      <c r="BL38" s="4">
        <v>35000</v>
      </c>
      <c r="BM38" s="63">
        <v>35000</v>
      </c>
      <c r="BN38" s="89"/>
      <c r="BZ38" s="89"/>
      <c r="CL38" s="89"/>
      <c r="CX38" s="89"/>
      <c r="DJ38" s="89"/>
      <c r="DV38" s="89"/>
    </row>
    <row r="39" spans="1:126" ht="13.8" thickBot="1" x14ac:dyDescent="0.3">
      <c r="A39" s="2">
        <v>27566</v>
      </c>
      <c r="B39" t="s">
        <v>6</v>
      </c>
      <c r="C39" s="4">
        <v>20000</v>
      </c>
      <c r="D39" s="6">
        <v>37316</v>
      </c>
      <c r="E39" s="6">
        <v>39172</v>
      </c>
      <c r="F39" t="s">
        <v>5</v>
      </c>
      <c r="G39" s="6">
        <v>38807</v>
      </c>
      <c r="H39" s="99">
        <v>0.3679</v>
      </c>
      <c r="I39" s="116"/>
      <c r="J39" s="57"/>
      <c r="K39" s="5"/>
      <c r="L39" s="5"/>
      <c r="M39" s="3">
        <v>20000</v>
      </c>
      <c r="N39" s="3"/>
      <c r="O39" s="3">
        <v>20000</v>
      </c>
      <c r="P39" s="3"/>
      <c r="Q39" s="3">
        <v>20000</v>
      </c>
      <c r="R39" s="3"/>
      <c r="S39" s="3">
        <v>20000</v>
      </c>
      <c r="T39" s="3"/>
      <c r="U39" s="3">
        <v>20000</v>
      </c>
      <c r="V39" s="3"/>
      <c r="W39" s="3">
        <v>20000</v>
      </c>
      <c r="X39" s="3"/>
      <c r="Y39" s="3">
        <v>20000</v>
      </c>
      <c r="Z39" s="3"/>
      <c r="AA39" s="3">
        <v>20000</v>
      </c>
      <c r="AB39" s="3">
        <v>20000</v>
      </c>
      <c r="AC39" s="3">
        <v>20000</v>
      </c>
      <c r="AD39" s="84">
        <v>20000</v>
      </c>
      <c r="AE39" s="3">
        <v>20000</v>
      </c>
      <c r="AF39" s="3">
        <v>20000</v>
      </c>
      <c r="AG39" s="62">
        <v>20000</v>
      </c>
      <c r="AH39" s="62">
        <v>20000</v>
      </c>
      <c r="AI39" s="3">
        <v>20000</v>
      </c>
      <c r="AJ39" s="3">
        <v>20000</v>
      </c>
      <c r="AK39" s="3">
        <v>20000</v>
      </c>
      <c r="AL39" s="3">
        <v>20000</v>
      </c>
      <c r="AM39" s="3">
        <v>20000</v>
      </c>
      <c r="AN39" s="3">
        <v>20000</v>
      </c>
      <c r="AO39" s="3">
        <v>20000</v>
      </c>
      <c r="AP39" s="84">
        <v>20000</v>
      </c>
      <c r="AQ39" s="3">
        <v>20000</v>
      </c>
      <c r="AR39" s="3">
        <v>20000</v>
      </c>
      <c r="AS39" s="3">
        <v>20000</v>
      </c>
      <c r="AT39" s="3">
        <v>20000</v>
      </c>
      <c r="AU39" s="3">
        <v>20000</v>
      </c>
      <c r="AV39" s="3">
        <v>20000</v>
      </c>
      <c r="AW39" s="3">
        <v>20000</v>
      </c>
      <c r="AX39" s="3">
        <v>20000</v>
      </c>
      <c r="AY39" s="3">
        <v>20000</v>
      </c>
      <c r="AZ39" s="3">
        <v>20000</v>
      </c>
      <c r="BA39" s="3">
        <v>20000</v>
      </c>
      <c r="BB39" s="84">
        <v>20000</v>
      </c>
      <c r="BC39" s="3">
        <v>20000</v>
      </c>
      <c r="BD39" s="3">
        <v>20000</v>
      </c>
      <c r="BE39" s="3">
        <v>20000</v>
      </c>
      <c r="BF39" s="3">
        <v>20000</v>
      </c>
      <c r="BG39" s="3">
        <v>20000</v>
      </c>
      <c r="BH39" s="3">
        <v>20000</v>
      </c>
      <c r="BI39" s="3">
        <v>20000</v>
      </c>
      <c r="BJ39" s="3">
        <v>20000</v>
      </c>
      <c r="BK39" s="3">
        <v>20000</v>
      </c>
      <c r="BL39" s="3">
        <v>20000</v>
      </c>
      <c r="BM39" s="62">
        <v>20000</v>
      </c>
      <c r="BN39" s="84">
        <v>20000</v>
      </c>
      <c r="BO39" s="3">
        <v>20000</v>
      </c>
      <c r="BP39" s="28">
        <v>20000</v>
      </c>
      <c r="BQ39" s="3">
        <v>20000</v>
      </c>
      <c r="BR39" s="3">
        <v>20000</v>
      </c>
      <c r="BS39" s="3">
        <v>20000</v>
      </c>
      <c r="BT39" s="3">
        <v>20000</v>
      </c>
      <c r="BU39" s="3">
        <v>20000</v>
      </c>
      <c r="BV39" s="3">
        <v>20000</v>
      </c>
      <c r="BW39" s="3">
        <v>20000</v>
      </c>
      <c r="BX39" s="3">
        <v>20000</v>
      </c>
      <c r="BY39" s="3">
        <v>20000</v>
      </c>
      <c r="BZ39" s="84">
        <v>20000</v>
      </c>
      <c r="CA39" s="3">
        <v>20000</v>
      </c>
      <c r="CB39" s="3">
        <v>20000</v>
      </c>
      <c r="CC39" s="27">
        <v>20000</v>
      </c>
      <c r="CD39" s="27">
        <v>20000</v>
      </c>
      <c r="CE39" s="27">
        <v>20000</v>
      </c>
      <c r="CF39" s="27">
        <v>20000</v>
      </c>
      <c r="CG39" s="27">
        <v>20000</v>
      </c>
      <c r="CH39" s="27">
        <v>20000</v>
      </c>
      <c r="CI39" s="27">
        <v>20000</v>
      </c>
      <c r="CJ39" s="27">
        <v>20000</v>
      </c>
      <c r="CK39" s="27">
        <v>20000</v>
      </c>
      <c r="CL39" s="87">
        <v>20000</v>
      </c>
      <c r="CM39" s="27">
        <v>20000</v>
      </c>
      <c r="CN39" s="27">
        <v>20000</v>
      </c>
      <c r="CO39" s="27">
        <v>20000</v>
      </c>
      <c r="CP39" s="27">
        <v>20000</v>
      </c>
      <c r="CQ39" s="27">
        <v>20000</v>
      </c>
      <c r="CR39" s="27">
        <v>20000</v>
      </c>
      <c r="CS39" s="27">
        <v>20000</v>
      </c>
      <c r="CT39" s="27">
        <v>20000</v>
      </c>
      <c r="CU39" s="27">
        <v>20000</v>
      </c>
      <c r="CV39" s="27">
        <v>20000</v>
      </c>
      <c r="CW39" s="27">
        <v>20000</v>
      </c>
      <c r="CX39" s="87">
        <v>20000</v>
      </c>
      <c r="CY39" s="27">
        <v>20000</v>
      </c>
      <c r="CZ39" s="27">
        <v>20000</v>
      </c>
      <c r="DA39" s="27">
        <v>20000</v>
      </c>
      <c r="DB39" s="27">
        <v>20000</v>
      </c>
      <c r="DC39" s="27">
        <v>20000</v>
      </c>
      <c r="DD39" s="27">
        <v>20000</v>
      </c>
      <c r="DE39" s="27">
        <v>20000</v>
      </c>
      <c r="DF39" s="27">
        <v>20000</v>
      </c>
      <c r="DG39" s="27">
        <v>20000</v>
      </c>
      <c r="DH39" s="27">
        <v>20000</v>
      </c>
      <c r="DI39" s="27">
        <v>20000</v>
      </c>
      <c r="DJ39" s="87">
        <v>20000</v>
      </c>
      <c r="DK39" s="27">
        <v>20000</v>
      </c>
      <c r="DL39" s="27">
        <v>20000</v>
      </c>
      <c r="DM39" s="27">
        <v>20000</v>
      </c>
      <c r="DN39" s="27">
        <v>20000</v>
      </c>
      <c r="DO39" s="27">
        <v>20000</v>
      </c>
      <c r="DP39" s="27">
        <v>20000</v>
      </c>
      <c r="DQ39" s="27">
        <v>20000</v>
      </c>
      <c r="DR39" s="27">
        <v>20000</v>
      </c>
      <c r="DS39" s="27">
        <v>20000</v>
      </c>
      <c r="DT39" s="27">
        <v>20000</v>
      </c>
      <c r="DU39" s="27">
        <v>20000</v>
      </c>
      <c r="DV39" s="89"/>
    </row>
    <row r="40" spans="1:126" x14ac:dyDescent="0.25">
      <c r="A40" s="2">
        <v>27803</v>
      </c>
      <c r="B40" t="s">
        <v>52</v>
      </c>
      <c r="C40" s="4">
        <v>25000</v>
      </c>
      <c r="D40" s="6">
        <v>37622</v>
      </c>
      <c r="E40" s="6">
        <v>38352</v>
      </c>
      <c r="F40" t="s">
        <v>37</v>
      </c>
      <c r="G40" s="6"/>
      <c r="H40" s="99"/>
      <c r="I40" s="116"/>
      <c r="J40" s="57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4">
        <v>25000</v>
      </c>
      <c r="AE40" s="3">
        <v>25000</v>
      </c>
      <c r="AF40" s="3">
        <v>25000</v>
      </c>
      <c r="AG40" s="3">
        <v>25000</v>
      </c>
      <c r="AH40" s="3">
        <v>25000</v>
      </c>
      <c r="AI40" s="3">
        <v>25000</v>
      </c>
      <c r="AJ40" s="3">
        <v>25000</v>
      </c>
      <c r="AK40" s="3">
        <v>25000</v>
      </c>
      <c r="AL40" s="3">
        <v>25000</v>
      </c>
      <c r="AM40" s="3">
        <v>25000</v>
      </c>
      <c r="AN40" s="3">
        <v>25000</v>
      </c>
      <c r="AO40" s="3">
        <v>25000</v>
      </c>
      <c r="AP40" s="84">
        <v>25000</v>
      </c>
      <c r="AQ40" s="3">
        <v>25000</v>
      </c>
      <c r="AR40" s="3">
        <v>25000</v>
      </c>
      <c r="AS40" s="3">
        <v>25000</v>
      </c>
      <c r="AT40" s="3">
        <v>25000</v>
      </c>
      <c r="AU40" s="3">
        <v>25000</v>
      </c>
      <c r="AV40" s="3">
        <v>25000</v>
      </c>
      <c r="AW40" s="3">
        <v>25000</v>
      </c>
      <c r="AX40" s="3">
        <v>25000</v>
      </c>
      <c r="AY40" s="3">
        <v>25000</v>
      </c>
      <c r="AZ40" s="3">
        <v>25000</v>
      </c>
      <c r="BA40" s="3">
        <v>25000</v>
      </c>
      <c r="BB40" s="8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8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8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8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8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8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89"/>
    </row>
    <row r="41" spans="1:126" x14ac:dyDescent="0.25">
      <c r="A41" s="2" t="s">
        <v>152</v>
      </c>
      <c r="B41" t="s">
        <v>14</v>
      </c>
      <c r="C41" s="4">
        <v>20000</v>
      </c>
      <c r="D41" s="6">
        <v>37288</v>
      </c>
      <c r="E41" s="6">
        <v>37560</v>
      </c>
      <c r="F41" t="s">
        <v>37</v>
      </c>
      <c r="G41" s="6"/>
      <c r="H41" s="99"/>
      <c r="I41" s="92">
        <v>3000</v>
      </c>
      <c r="J41" s="39"/>
      <c r="K41" s="12">
        <v>20000</v>
      </c>
      <c r="L41" s="12"/>
      <c r="M41" s="3">
        <v>20000</v>
      </c>
      <c r="N41" s="3"/>
      <c r="O41" s="3">
        <v>20000</v>
      </c>
      <c r="P41" s="3"/>
      <c r="Q41" s="3">
        <v>20000</v>
      </c>
      <c r="R41" s="3"/>
      <c r="S41" s="3">
        <v>20000</v>
      </c>
      <c r="T41" s="3"/>
      <c r="U41" s="3">
        <v>20000</v>
      </c>
      <c r="V41" s="3"/>
      <c r="W41" s="3">
        <v>20000</v>
      </c>
      <c r="X41" s="3"/>
      <c r="Y41" s="3">
        <v>20000</v>
      </c>
      <c r="Z41" s="3"/>
      <c r="AA41" s="3">
        <v>20000</v>
      </c>
      <c r="AB41" s="3"/>
      <c r="AC41" s="3"/>
      <c r="AD41" s="84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8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8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8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89"/>
      <c r="CL41" s="89"/>
      <c r="CX41" s="89"/>
      <c r="DJ41" s="89"/>
      <c r="DV41" s="89"/>
    </row>
    <row r="42" spans="1:126" x14ac:dyDescent="0.25">
      <c r="A42" s="81">
        <v>27608</v>
      </c>
      <c r="B42" s="79" t="s">
        <v>134</v>
      </c>
      <c r="C42" s="80">
        <v>10000</v>
      </c>
      <c r="D42" s="82">
        <v>37408</v>
      </c>
      <c r="E42" s="82">
        <v>42886</v>
      </c>
      <c r="F42" s="79" t="s">
        <v>5</v>
      </c>
      <c r="G42" s="82">
        <v>42521</v>
      </c>
      <c r="H42" s="109"/>
      <c r="I42" s="113"/>
      <c r="J42" s="118"/>
      <c r="K42" s="5"/>
      <c r="L42" s="5"/>
      <c r="S42" s="3">
        <v>10000</v>
      </c>
      <c r="T42" s="3"/>
      <c r="U42" s="3">
        <v>10000</v>
      </c>
      <c r="V42" s="3"/>
      <c r="W42" s="3">
        <v>10000</v>
      </c>
      <c r="X42" s="3"/>
      <c r="Y42" s="3">
        <v>10000</v>
      </c>
      <c r="Z42" s="3"/>
      <c r="AA42" s="3">
        <v>10000</v>
      </c>
      <c r="AB42" s="3">
        <v>10000</v>
      </c>
      <c r="AC42" s="3">
        <v>10000</v>
      </c>
      <c r="AD42" s="84">
        <v>10000</v>
      </c>
      <c r="AE42" s="3">
        <v>10000</v>
      </c>
      <c r="AF42" s="3">
        <v>10000</v>
      </c>
      <c r="AG42" s="12">
        <v>10000</v>
      </c>
      <c r="AH42" s="12">
        <v>10000</v>
      </c>
      <c r="AI42" s="3">
        <v>10000</v>
      </c>
      <c r="AJ42" s="3">
        <v>10000</v>
      </c>
      <c r="AK42" s="3">
        <v>10000</v>
      </c>
      <c r="AL42" s="3">
        <v>10000</v>
      </c>
      <c r="AM42" s="3">
        <v>10000</v>
      </c>
      <c r="AN42" s="3">
        <v>10000</v>
      </c>
      <c r="AO42" s="3">
        <v>10000</v>
      </c>
      <c r="AP42" s="84">
        <v>10000</v>
      </c>
      <c r="AQ42" s="3">
        <v>10000</v>
      </c>
      <c r="AR42" s="3">
        <v>10000</v>
      </c>
      <c r="AS42" s="3">
        <v>10000</v>
      </c>
      <c r="AT42" s="3">
        <v>10000</v>
      </c>
      <c r="AU42" s="3">
        <v>10000</v>
      </c>
      <c r="AV42" s="3">
        <v>10000</v>
      </c>
      <c r="AW42" s="3">
        <v>10000</v>
      </c>
      <c r="AX42" s="3">
        <v>10000</v>
      </c>
      <c r="AY42" s="3">
        <v>10000</v>
      </c>
      <c r="AZ42" s="3">
        <v>10000</v>
      </c>
      <c r="BA42" s="3">
        <v>10000</v>
      </c>
      <c r="BB42" s="84">
        <v>10000</v>
      </c>
      <c r="BC42" s="3">
        <v>10000</v>
      </c>
      <c r="BD42" s="3">
        <v>10000</v>
      </c>
      <c r="BE42" s="3">
        <v>10000</v>
      </c>
      <c r="BF42" s="3">
        <v>10000</v>
      </c>
      <c r="BG42" s="3">
        <v>10000</v>
      </c>
      <c r="BH42" s="3">
        <v>10000</v>
      </c>
      <c r="BI42" s="3">
        <v>10000</v>
      </c>
      <c r="BJ42" s="3">
        <v>10000</v>
      </c>
      <c r="BK42" s="3">
        <v>10000</v>
      </c>
      <c r="BL42" s="3">
        <v>10000</v>
      </c>
      <c r="BM42" s="62">
        <v>10000</v>
      </c>
      <c r="BN42" s="84">
        <v>10000</v>
      </c>
      <c r="BO42" s="3">
        <v>10000</v>
      </c>
      <c r="BP42" s="3">
        <v>10000</v>
      </c>
      <c r="BQ42" s="3">
        <v>10000</v>
      </c>
      <c r="BR42" s="3">
        <v>10000</v>
      </c>
      <c r="BS42" s="3">
        <v>10000</v>
      </c>
      <c r="BT42" s="3">
        <v>10000</v>
      </c>
      <c r="BU42" s="3">
        <v>10000</v>
      </c>
      <c r="BV42" s="3">
        <v>10000</v>
      </c>
      <c r="BW42" s="3">
        <v>10000</v>
      </c>
      <c r="BX42" s="3">
        <v>10000</v>
      </c>
      <c r="BY42" s="3">
        <v>10000</v>
      </c>
      <c r="BZ42" s="84">
        <v>10000</v>
      </c>
      <c r="CA42" s="3">
        <v>10000</v>
      </c>
      <c r="CB42" s="3">
        <v>10000</v>
      </c>
      <c r="CC42" s="3">
        <v>10000</v>
      </c>
      <c r="CD42" s="3">
        <v>10000</v>
      </c>
      <c r="CE42" s="3">
        <v>10000</v>
      </c>
      <c r="CF42" s="3">
        <v>10000</v>
      </c>
      <c r="CG42" s="3">
        <v>10000</v>
      </c>
      <c r="CH42" s="3">
        <v>10000</v>
      </c>
      <c r="CI42" s="3">
        <v>10000</v>
      </c>
      <c r="CJ42" s="3">
        <v>10000</v>
      </c>
      <c r="CK42" s="3">
        <v>10000</v>
      </c>
      <c r="CL42" s="84">
        <v>10000</v>
      </c>
      <c r="CM42" s="3">
        <v>10000</v>
      </c>
      <c r="CN42" s="3">
        <v>10000</v>
      </c>
      <c r="CO42" s="3">
        <v>10000</v>
      </c>
      <c r="CP42" s="3">
        <v>10000</v>
      </c>
      <c r="CQ42" s="3">
        <v>10000</v>
      </c>
      <c r="CR42" s="3">
        <v>10000</v>
      </c>
      <c r="CS42" s="3">
        <v>10000</v>
      </c>
      <c r="CT42" s="3">
        <v>10000</v>
      </c>
      <c r="CU42" s="3">
        <v>10000</v>
      </c>
      <c r="CV42" s="3">
        <v>10000</v>
      </c>
      <c r="CW42" s="3">
        <v>10000</v>
      </c>
      <c r="CX42" s="84">
        <v>10000</v>
      </c>
      <c r="CY42" s="3">
        <v>10000</v>
      </c>
      <c r="CZ42" s="3">
        <v>10000</v>
      </c>
      <c r="DA42" s="3">
        <v>10000</v>
      </c>
      <c r="DB42" s="3">
        <v>10000</v>
      </c>
      <c r="DC42" s="3">
        <v>10000</v>
      </c>
      <c r="DD42" s="3">
        <v>10000</v>
      </c>
      <c r="DE42" s="3">
        <v>10000</v>
      </c>
      <c r="DF42" s="3">
        <v>10000</v>
      </c>
      <c r="DG42" s="3">
        <v>10000</v>
      </c>
      <c r="DH42" s="3">
        <v>10000</v>
      </c>
      <c r="DI42" s="3">
        <v>10000</v>
      </c>
      <c r="DJ42" s="84">
        <v>10000</v>
      </c>
      <c r="DK42" s="3">
        <v>10000</v>
      </c>
      <c r="DL42" s="3">
        <v>10000</v>
      </c>
      <c r="DM42" s="3">
        <v>10000</v>
      </c>
      <c r="DN42" s="3">
        <v>10000</v>
      </c>
      <c r="DO42" s="3">
        <v>10000</v>
      </c>
      <c r="DP42" s="3">
        <v>10000</v>
      </c>
      <c r="DQ42" s="3">
        <v>10000</v>
      </c>
      <c r="DR42" s="3">
        <v>10000</v>
      </c>
      <c r="DS42" s="3">
        <v>10000</v>
      </c>
      <c r="DT42" s="3">
        <v>10000</v>
      </c>
      <c r="DU42" s="3">
        <v>10000</v>
      </c>
      <c r="DV42" s="89"/>
    </row>
    <row r="43" spans="1:126" x14ac:dyDescent="0.25">
      <c r="A43" s="81">
        <v>27605</v>
      </c>
      <c r="B43" s="79" t="s">
        <v>135</v>
      </c>
      <c r="C43" s="80">
        <v>2700</v>
      </c>
      <c r="D43" s="82">
        <v>37408</v>
      </c>
      <c r="E43" s="82">
        <v>42886</v>
      </c>
      <c r="F43" s="79" t="s">
        <v>37</v>
      </c>
      <c r="G43" s="82"/>
      <c r="H43" s="109"/>
      <c r="I43" s="113"/>
      <c r="J43" s="118"/>
      <c r="K43" s="5"/>
      <c r="L43" s="5"/>
      <c r="S43" s="3">
        <v>2700</v>
      </c>
      <c r="T43" s="3"/>
      <c r="U43" s="3">
        <v>2700</v>
      </c>
      <c r="V43" s="3"/>
      <c r="W43" s="3">
        <v>2700</v>
      </c>
      <c r="X43" s="3"/>
      <c r="Y43" s="3">
        <v>2700</v>
      </c>
      <c r="Z43" s="3"/>
      <c r="AA43" s="3">
        <v>2700</v>
      </c>
      <c r="AB43" s="3">
        <v>2700</v>
      </c>
      <c r="AC43" s="3">
        <v>2700</v>
      </c>
      <c r="AD43" s="84">
        <v>2700</v>
      </c>
      <c r="AE43" s="3">
        <v>2700</v>
      </c>
      <c r="AF43" s="3">
        <v>2700</v>
      </c>
      <c r="AG43" s="12">
        <v>2700</v>
      </c>
      <c r="AH43" s="12">
        <v>2700</v>
      </c>
      <c r="AI43" s="3">
        <v>2700</v>
      </c>
      <c r="AJ43" s="3">
        <v>2700</v>
      </c>
      <c r="AK43" s="3">
        <v>2700</v>
      </c>
      <c r="AL43" s="3">
        <v>2700</v>
      </c>
      <c r="AM43" s="3">
        <v>2700</v>
      </c>
      <c r="AN43" s="3">
        <v>2700</v>
      </c>
      <c r="AO43" s="3">
        <v>2700</v>
      </c>
      <c r="AP43" s="84">
        <v>2700</v>
      </c>
      <c r="AQ43" s="3">
        <v>2700</v>
      </c>
      <c r="AR43" s="3">
        <v>2700</v>
      </c>
      <c r="AS43" s="3">
        <v>2700</v>
      </c>
      <c r="AT43" s="3">
        <v>2700</v>
      </c>
      <c r="AU43" s="3">
        <v>2700</v>
      </c>
      <c r="AV43" s="3">
        <v>2700</v>
      </c>
      <c r="AW43" s="3">
        <v>2700</v>
      </c>
      <c r="AX43" s="3">
        <v>2700</v>
      </c>
      <c r="AY43" s="3">
        <v>2700</v>
      </c>
      <c r="AZ43" s="3">
        <v>2700</v>
      </c>
      <c r="BA43" s="3">
        <v>2700</v>
      </c>
      <c r="BB43" s="84">
        <v>2700</v>
      </c>
      <c r="BC43" s="3">
        <v>2700</v>
      </c>
      <c r="BD43" s="3">
        <v>2700</v>
      </c>
      <c r="BE43" s="3">
        <v>2700</v>
      </c>
      <c r="BF43" s="3">
        <v>2700</v>
      </c>
      <c r="BG43" s="3">
        <v>2700</v>
      </c>
      <c r="BH43" s="3">
        <v>2700</v>
      </c>
      <c r="BI43" s="3">
        <v>2700</v>
      </c>
      <c r="BJ43" s="3">
        <v>2700</v>
      </c>
      <c r="BK43" s="3">
        <v>2700</v>
      </c>
      <c r="BL43" s="3">
        <v>2700</v>
      </c>
      <c r="BM43" s="62">
        <v>2700</v>
      </c>
      <c r="BN43" s="84">
        <v>2700</v>
      </c>
      <c r="BO43" s="3">
        <v>2700</v>
      </c>
      <c r="BP43" s="3">
        <v>2700</v>
      </c>
      <c r="BQ43" s="3">
        <v>2700</v>
      </c>
      <c r="BR43" s="3">
        <v>2700</v>
      </c>
      <c r="BS43" s="3">
        <v>2700</v>
      </c>
      <c r="BT43" s="3">
        <v>2700</v>
      </c>
      <c r="BU43" s="3">
        <v>2700</v>
      </c>
      <c r="BV43" s="3">
        <v>2700</v>
      </c>
      <c r="BW43" s="3">
        <v>2700</v>
      </c>
      <c r="BX43" s="3">
        <v>2700</v>
      </c>
      <c r="BY43" s="3">
        <v>2700</v>
      </c>
      <c r="BZ43" s="84">
        <v>2700</v>
      </c>
      <c r="CA43" s="3">
        <v>2700</v>
      </c>
      <c r="CB43" s="3">
        <v>2700</v>
      </c>
      <c r="CC43" s="3">
        <v>2700</v>
      </c>
      <c r="CD43" s="3">
        <v>2700</v>
      </c>
      <c r="CE43" s="3">
        <v>2700</v>
      </c>
      <c r="CF43" s="3">
        <v>2700</v>
      </c>
      <c r="CG43" s="3">
        <v>2700</v>
      </c>
      <c r="CH43" s="3">
        <v>2700</v>
      </c>
      <c r="CI43" s="3">
        <v>2700</v>
      </c>
      <c r="CJ43" s="3">
        <v>2700</v>
      </c>
      <c r="CK43" s="3">
        <v>2700</v>
      </c>
      <c r="CL43" s="84">
        <v>2700</v>
      </c>
      <c r="CM43" s="3">
        <v>2700</v>
      </c>
      <c r="CN43" s="3">
        <v>2700</v>
      </c>
      <c r="CO43" s="3">
        <v>2700</v>
      </c>
      <c r="CP43" s="3">
        <v>2700</v>
      </c>
      <c r="CQ43" s="3">
        <v>2700</v>
      </c>
      <c r="CR43" s="3">
        <v>2700</v>
      </c>
      <c r="CS43" s="3">
        <v>2700</v>
      </c>
      <c r="CT43" s="3">
        <v>2700</v>
      </c>
      <c r="CU43" s="3">
        <v>2700</v>
      </c>
      <c r="CV43" s="3">
        <v>2700</v>
      </c>
      <c r="CW43" s="3">
        <v>2700</v>
      </c>
      <c r="CX43" s="84">
        <v>2700</v>
      </c>
      <c r="CY43" s="3">
        <v>2700</v>
      </c>
      <c r="CZ43" s="3">
        <v>2700</v>
      </c>
      <c r="DA43" s="3">
        <v>2700</v>
      </c>
      <c r="DB43" s="3">
        <v>2700</v>
      </c>
      <c r="DC43" s="3">
        <v>2700</v>
      </c>
      <c r="DD43" s="3">
        <v>2700</v>
      </c>
      <c r="DE43" s="3">
        <v>2700</v>
      </c>
      <c r="DF43" s="3">
        <v>2700</v>
      </c>
      <c r="DG43" s="3">
        <v>2700</v>
      </c>
      <c r="DH43" s="3">
        <v>2700</v>
      </c>
      <c r="DI43" s="3">
        <v>2700</v>
      </c>
      <c r="DJ43" s="84">
        <v>2700</v>
      </c>
      <c r="DK43" s="3">
        <v>2700</v>
      </c>
      <c r="DL43" s="3">
        <v>2700</v>
      </c>
      <c r="DM43" s="3">
        <v>2700</v>
      </c>
      <c r="DN43" s="3">
        <v>2700</v>
      </c>
      <c r="DO43" s="3">
        <v>2700</v>
      </c>
      <c r="DP43" s="3">
        <v>2700</v>
      </c>
      <c r="DQ43" s="3">
        <v>2700</v>
      </c>
      <c r="DR43" s="3">
        <v>2700</v>
      </c>
      <c r="DS43" s="3">
        <v>2700</v>
      </c>
      <c r="DT43" s="3">
        <v>2700</v>
      </c>
      <c r="DU43" s="3">
        <v>2700</v>
      </c>
      <c r="DV43" s="89"/>
    </row>
    <row r="44" spans="1:126" x14ac:dyDescent="0.25">
      <c r="A44" s="81">
        <v>27604</v>
      </c>
      <c r="B44" s="79" t="s">
        <v>135</v>
      </c>
      <c r="C44" s="80">
        <v>5300</v>
      </c>
      <c r="D44" s="82">
        <v>37408</v>
      </c>
      <c r="E44" s="82">
        <v>37772</v>
      </c>
      <c r="F44" s="79" t="s">
        <v>37</v>
      </c>
      <c r="G44" s="82"/>
      <c r="H44" s="109"/>
      <c r="I44" s="113"/>
      <c r="J44" s="118"/>
      <c r="K44" s="5"/>
      <c r="L44" s="5"/>
      <c r="S44" s="3">
        <v>5300</v>
      </c>
      <c r="T44" s="3"/>
      <c r="U44" s="3">
        <v>5300</v>
      </c>
      <c r="V44" s="3"/>
      <c r="W44" s="3">
        <v>5300</v>
      </c>
      <c r="X44" s="3"/>
      <c r="Y44" s="3">
        <v>5300</v>
      </c>
      <c r="Z44" s="3"/>
      <c r="AA44" s="3">
        <v>5300</v>
      </c>
      <c r="AB44" s="3">
        <v>5300</v>
      </c>
      <c r="AC44" s="3">
        <v>5300</v>
      </c>
      <c r="AD44" s="84">
        <v>5300</v>
      </c>
      <c r="AE44" s="3">
        <v>5300</v>
      </c>
      <c r="AF44" s="3">
        <v>5300</v>
      </c>
      <c r="AG44" s="12">
        <v>5300</v>
      </c>
      <c r="AH44" s="12">
        <v>5300</v>
      </c>
      <c r="AI44" s="3"/>
      <c r="AJ44" s="3"/>
      <c r="AK44" s="3"/>
      <c r="AL44" s="3"/>
      <c r="AM44" s="3"/>
      <c r="AN44" s="3"/>
      <c r="AO44" s="3"/>
      <c r="AP44" s="8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84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  <c r="BN44" s="89"/>
      <c r="BZ44" s="89"/>
      <c r="CL44" s="89"/>
      <c r="CX44" s="89"/>
      <c r="DJ44" s="89"/>
      <c r="DV44" s="89"/>
    </row>
    <row r="45" spans="1:126" x14ac:dyDescent="0.25">
      <c r="A45" s="81">
        <v>27622</v>
      </c>
      <c r="B45" s="79" t="s">
        <v>137</v>
      </c>
      <c r="C45" s="80">
        <v>4500</v>
      </c>
      <c r="D45" s="82">
        <v>37408</v>
      </c>
      <c r="E45" s="82">
        <v>41882</v>
      </c>
      <c r="F45" s="79" t="s">
        <v>5</v>
      </c>
      <c r="G45" s="82">
        <v>41517</v>
      </c>
      <c r="H45" s="109"/>
      <c r="I45" s="113"/>
      <c r="J45" s="118"/>
      <c r="K45" s="5"/>
      <c r="L45" s="5"/>
      <c r="S45" s="3">
        <v>4500</v>
      </c>
      <c r="T45" s="3"/>
      <c r="U45" s="3">
        <v>4500</v>
      </c>
      <c r="V45" s="3"/>
      <c r="W45" s="3">
        <v>4500</v>
      </c>
      <c r="X45" s="3"/>
      <c r="Y45" s="3">
        <v>4500</v>
      </c>
      <c r="Z45" s="3"/>
      <c r="AA45" s="3">
        <v>4500</v>
      </c>
      <c r="AB45" s="3">
        <v>4500</v>
      </c>
      <c r="AC45" s="3">
        <v>4500</v>
      </c>
      <c r="AD45" s="84">
        <v>4500</v>
      </c>
      <c r="AE45" s="3">
        <v>4500</v>
      </c>
      <c r="AF45" s="3">
        <v>4500</v>
      </c>
      <c r="AG45" s="12">
        <v>4500</v>
      </c>
      <c r="AH45" s="12">
        <v>4500</v>
      </c>
      <c r="AI45" s="3">
        <v>4500</v>
      </c>
      <c r="AJ45" s="3">
        <v>4500</v>
      </c>
      <c r="AK45" s="3">
        <v>4500</v>
      </c>
      <c r="AL45" s="3">
        <v>4500</v>
      </c>
      <c r="AM45" s="3">
        <v>4500</v>
      </c>
      <c r="AN45" s="3">
        <v>4500</v>
      </c>
      <c r="AO45" s="3">
        <v>4500</v>
      </c>
      <c r="AP45" s="84">
        <v>4500</v>
      </c>
      <c r="AQ45" s="3">
        <v>4500</v>
      </c>
      <c r="AR45" s="3">
        <v>4500</v>
      </c>
      <c r="AS45" s="3">
        <v>4500</v>
      </c>
      <c r="AT45" s="3">
        <v>4500</v>
      </c>
      <c r="AU45" s="3">
        <v>4500</v>
      </c>
      <c r="AV45" s="3">
        <v>4500</v>
      </c>
      <c r="AW45" s="3">
        <v>4500</v>
      </c>
      <c r="AX45" s="3">
        <v>4500</v>
      </c>
      <c r="AY45" s="3">
        <v>4500</v>
      </c>
      <c r="AZ45" s="3">
        <v>4500</v>
      </c>
      <c r="BA45" s="3">
        <v>4500</v>
      </c>
      <c r="BB45" s="84">
        <v>4500</v>
      </c>
      <c r="BC45" s="3">
        <v>4500</v>
      </c>
      <c r="BD45" s="3">
        <v>4500</v>
      </c>
      <c r="BE45" s="3">
        <v>4500</v>
      </c>
      <c r="BF45" s="3">
        <v>4500</v>
      </c>
      <c r="BG45" s="3">
        <v>4500</v>
      </c>
      <c r="BH45" s="3">
        <v>4500</v>
      </c>
      <c r="BI45" s="3">
        <v>4500</v>
      </c>
      <c r="BJ45" s="3">
        <v>4500</v>
      </c>
      <c r="BK45" s="3">
        <v>4500</v>
      </c>
      <c r="BL45" s="3">
        <v>4500</v>
      </c>
      <c r="BM45" s="62">
        <v>4500</v>
      </c>
      <c r="BN45" s="84">
        <v>4500</v>
      </c>
      <c r="BO45" s="3">
        <v>4500</v>
      </c>
      <c r="BP45" s="3">
        <v>4500</v>
      </c>
      <c r="BQ45" s="3">
        <v>4500</v>
      </c>
      <c r="BR45" s="3">
        <v>4500</v>
      </c>
      <c r="BS45" s="3">
        <v>4500</v>
      </c>
      <c r="BT45" s="3">
        <v>4500</v>
      </c>
      <c r="BU45" s="3">
        <v>4500</v>
      </c>
      <c r="BV45" s="3">
        <v>4500</v>
      </c>
      <c r="BW45" s="3">
        <v>4500</v>
      </c>
      <c r="BX45" s="3">
        <v>4500</v>
      </c>
      <c r="BY45" s="3">
        <v>4500</v>
      </c>
      <c r="BZ45" s="84">
        <v>4500</v>
      </c>
      <c r="CA45" s="3">
        <v>4500</v>
      </c>
      <c r="CB45" s="3">
        <v>4500</v>
      </c>
      <c r="CC45" s="3">
        <v>4500</v>
      </c>
      <c r="CD45" s="3">
        <v>4500</v>
      </c>
      <c r="CE45" s="3">
        <v>4500</v>
      </c>
      <c r="CF45" s="3">
        <v>4500</v>
      </c>
      <c r="CG45" s="3">
        <v>4500</v>
      </c>
      <c r="CH45" s="3">
        <v>4500</v>
      </c>
      <c r="CI45" s="3">
        <v>4500</v>
      </c>
      <c r="CJ45" s="3">
        <v>4500</v>
      </c>
      <c r="CK45" s="3">
        <v>4500</v>
      </c>
      <c r="CL45" s="84">
        <v>4500</v>
      </c>
      <c r="CM45" s="3">
        <v>4500</v>
      </c>
      <c r="CN45" s="3">
        <v>4500</v>
      </c>
      <c r="CO45" s="3">
        <v>4500</v>
      </c>
      <c r="CP45" s="3">
        <v>4500</v>
      </c>
      <c r="CQ45" s="3">
        <v>4500</v>
      </c>
      <c r="CR45" s="3">
        <v>4500</v>
      </c>
      <c r="CS45" s="3">
        <v>4500</v>
      </c>
      <c r="CT45" s="3">
        <v>4500</v>
      </c>
      <c r="CU45" s="3">
        <v>4500</v>
      </c>
      <c r="CV45" s="3">
        <v>4500</v>
      </c>
      <c r="CW45" s="3">
        <v>4500</v>
      </c>
      <c r="CX45" s="84">
        <v>4500</v>
      </c>
      <c r="CY45" s="3">
        <v>4500</v>
      </c>
      <c r="CZ45" s="3">
        <v>4500</v>
      </c>
      <c r="DA45" s="3">
        <v>4500</v>
      </c>
      <c r="DB45" s="3">
        <v>4500</v>
      </c>
      <c r="DC45" s="3">
        <v>4500</v>
      </c>
      <c r="DD45" s="3">
        <v>4500</v>
      </c>
      <c r="DE45" s="3">
        <v>4500</v>
      </c>
      <c r="DF45" s="3">
        <v>4500</v>
      </c>
      <c r="DG45" s="3">
        <v>4500</v>
      </c>
      <c r="DH45" s="3">
        <v>4500</v>
      </c>
      <c r="DI45" s="3">
        <v>4500</v>
      </c>
      <c r="DJ45" s="84">
        <v>4500</v>
      </c>
      <c r="DK45" s="3">
        <v>4500</v>
      </c>
      <c r="DL45" s="3">
        <v>4500</v>
      </c>
      <c r="DM45" s="3">
        <v>4500</v>
      </c>
      <c r="DN45" s="3">
        <v>4500</v>
      </c>
      <c r="DO45" s="3">
        <v>4500</v>
      </c>
      <c r="DP45" s="3">
        <v>4500</v>
      </c>
      <c r="DQ45" s="3">
        <v>4500</v>
      </c>
      <c r="DR45" s="3">
        <v>4500</v>
      </c>
      <c r="DS45" s="3">
        <v>4500</v>
      </c>
      <c r="DT45" s="3">
        <v>4500</v>
      </c>
      <c r="DU45" s="3">
        <v>4500</v>
      </c>
      <c r="DV45" s="89"/>
    </row>
    <row r="46" spans="1:126" x14ac:dyDescent="0.25">
      <c r="A46" s="81">
        <v>27609</v>
      </c>
      <c r="B46" s="79" t="s">
        <v>52</v>
      </c>
      <c r="C46" s="80">
        <v>15000</v>
      </c>
      <c r="D46" s="82">
        <v>37408</v>
      </c>
      <c r="E46" s="82">
        <v>41060</v>
      </c>
      <c r="F46" s="79" t="s">
        <v>5</v>
      </c>
      <c r="G46" s="82">
        <v>40694</v>
      </c>
      <c r="H46" s="109"/>
      <c r="I46" s="113"/>
      <c r="J46" s="118"/>
      <c r="K46" s="5"/>
      <c r="L46" s="5"/>
      <c r="S46" s="3">
        <v>15000</v>
      </c>
      <c r="T46" s="3"/>
      <c r="U46" s="3">
        <v>15000</v>
      </c>
      <c r="V46" s="3"/>
      <c r="W46" s="3">
        <v>15000</v>
      </c>
      <c r="X46" s="3"/>
      <c r="Y46" s="3">
        <v>15000</v>
      </c>
      <c r="Z46" s="3"/>
      <c r="AA46" s="3">
        <v>15000</v>
      </c>
      <c r="AB46" s="3">
        <v>15000</v>
      </c>
      <c r="AC46" s="3">
        <v>15000</v>
      </c>
      <c r="AD46" s="84">
        <v>15000</v>
      </c>
      <c r="AE46" s="3">
        <v>15000</v>
      </c>
      <c r="AF46" s="3">
        <v>15000</v>
      </c>
      <c r="AG46" s="12">
        <v>15000</v>
      </c>
      <c r="AH46" s="12">
        <v>15000</v>
      </c>
      <c r="AI46" s="3">
        <v>15000</v>
      </c>
      <c r="AJ46" s="3">
        <v>15000</v>
      </c>
      <c r="AK46" s="3">
        <v>15000</v>
      </c>
      <c r="AL46" s="3">
        <v>15000</v>
      </c>
      <c r="AM46" s="3">
        <v>15000</v>
      </c>
      <c r="AN46" s="3">
        <v>15000</v>
      </c>
      <c r="AO46" s="3">
        <v>15000</v>
      </c>
      <c r="AP46" s="84">
        <v>15000</v>
      </c>
      <c r="AQ46" s="3">
        <v>15000</v>
      </c>
      <c r="AR46" s="3">
        <v>15000</v>
      </c>
      <c r="AS46" s="3">
        <v>15000</v>
      </c>
      <c r="AT46" s="3">
        <v>15000</v>
      </c>
      <c r="AU46" s="3">
        <v>15000</v>
      </c>
      <c r="AV46" s="3">
        <v>15000</v>
      </c>
      <c r="AW46" s="3">
        <v>15000</v>
      </c>
      <c r="AX46" s="3">
        <v>15000</v>
      </c>
      <c r="AY46" s="3">
        <v>15000</v>
      </c>
      <c r="AZ46" s="3">
        <v>15000</v>
      </c>
      <c r="BA46" s="3">
        <v>15000</v>
      </c>
      <c r="BB46" s="84">
        <v>15000</v>
      </c>
      <c r="BC46" s="3">
        <v>15000</v>
      </c>
      <c r="BD46" s="3">
        <v>15000</v>
      </c>
      <c r="BE46" s="3">
        <v>15000</v>
      </c>
      <c r="BF46" s="3">
        <v>15000</v>
      </c>
      <c r="BG46" s="3">
        <v>15000</v>
      </c>
      <c r="BH46" s="3">
        <v>15000</v>
      </c>
      <c r="BI46" s="3">
        <v>15000</v>
      </c>
      <c r="BJ46" s="3">
        <v>15000</v>
      </c>
      <c r="BK46" s="3">
        <v>15000</v>
      </c>
      <c r="BL46" s="3">
        <v>15000</v>
      </c>
      <c r="BM46" s="62">
        <v>15000</v>
      </c>
      <c r="BN46" s="84">
        <v>15000</v>
      </c>
      <c r="BO46" s="3">
        <v>15000</v>
      </c>
      <c r="BP46" s="3">
        <v>15000</v>
      </c>
      <c r="BQ46" s="3">
        <v>15000</v>
      </c>
      <c r="BR46" s="3">
        <v>15000</v>
      </c>
      <c r="BS46" s="3">
        <v>15000</v>
      </c>
      <c r="BT46" s="3">
        <v>15000</v>
      </c>
      <c r="BU46" s="3">
        <v>15000</v>
      </c>
      <c r="BV46" s="3">
        <v>15000</v>
      </c>
      <c r="BW46" s="3">
        <v>15000</v>
      </c>
      <c r="BX46" s="3">
        <v>15000</v>
      </c>
      <c r="BY46" s="3">
        <v>15000</v>
      </c>
      <c r="BZ46" s="84">
        <v>15000</v>
      </c>
      <c r="CA46" s="3">
        <v>15000</v>
      </c>
      <c r="CB46" s="3">
        <v>15000</v>
      </c>
      <c r="CC46" s="3">
        <v>15000</v>
      </c>
      <c r="CD46" s="3">
        <v>15000</v>
      </c>
      <c r="CE46" s="3">
        <v>15000</v>
      </c>
      <c r="CF46" s="3">
        <v>15000</v>
      </c>
      <c r="CG46" s="3">
        <v>15000</v>
      </c>
      <c r="CH46" s="3">
        <v>15000</v>
      </c>
      <c r="CI46" s="3">
        <v>15000</v>
      </c>
      <c r="CJ46" s="3">
        <v>15000</v>
      </c>
      <c r="CK46" s="3">
        <v>15000</v>
      </c>
      <c r="CL46" s="84">
        <v>15000</v>
      </c>
      <c r="CM46" s="3">
        <v>15000</v>
      </c>
      <c r="CN46" s="3">
        <v>15000</v>
      </c>
      <c r="CO46" s="3">
        <v>15000</v>
      </c>
      <c r="CP46" s="3">
        <v>15000</v>
      </c>
      <c r="CQ46" s="3">
        <v>15000</v>
      </c>
      <c r="CR46" s="3">
        <v>15000</v>
      </c>
      <c r="CS46" s="3">
        <v>15000</v>
      </c>
      <c r="CT46" s="3">
        <v>15000</v>
      </c>
      <c r="CU46" s="3">
        <v>15000</v>
      </c>
      <c r="CV46" s="3">
        <v>15000</v>
      </c>
      <c r="CW46" s="3">
        <v>15000</v>
      </c>
      <c r="CX46" s="84">
        <v>15000</v>
      </c>
      <c r="CY46" s="3">
        <v>15000</v>
      </c>
      <c r="CZ46" s="3">
        <v>15000</v>
      </c>
      <c r="DA46" s="3">
        <v>15000</v>
      </c>
      <c r="DB46" s="3">
        <v>15000</v>
      </c>
      <c r="DC46" s="3">
        <v>15000</v>
      </c>
      <c r="DD46" s="3">
        <v>15000</v>
      </c>
      <c r="DE46" s="3">
        <v>15000</v>
      </c>
      <c r="DF46" s="3">
        <v>15000</v>
      </c>
      <c r="DG46" s="3">
        <v>15000</v>
      </c>
      <c r="DH46" s="3">
        <v>15000</v>
      </c>
      <c r="DI46" s="3">
        <v>15000</v>
      </c>
      <c r="DJ46" s="84">
        <v>15000</v>
      </c>
      <c r="DK46" s="3">
        <v>15000</v>
      </c>
      <c r="DL46" s="3">
        <v>15000</v>
      </c>
      <c r="DM46" s="3">
        <v>15000</v>
      </c>
      <c r="DN46" s="3">
        <v>15000</v>
      </c>
      <c r="DO46" s="3">
        <v>15000</v>
      </c>
      <c r="DP46" s="3">
        <v>15000</v>
      </c>
      <c r="DQ46" s="3">
        <v>15000</v>
      </c>
      <c r="DR46" s="3">
        <v>15000</v>
      </c>
      <c r="DS46" s="3">
        <v>15000</v>
      </c>
      <c r="DT46" s="3">
        <v>15000</v>
      </c>
      <c r="DU46" s="3">
        <v>15000</v>
      </c>
      <c r="DV46" s="89"/>
    </row>
    <row r="47" spans="1:126" x14ac:dyDescent="0.25">
      <c r="A47" s="81">
        <v>27607</v>
      </c>
      <c r="B47" s="79" t="s">
        <v>50</v>
      </c>
      <c r="C47" s="80">
        <v>1700</v>
      </c>
      <c r="D47" s="82">
        <v>37408</v>
      </c>
      <c r="E47" s="82">
        <v>38077</v>
      </c>
      <c r="F47" s="79" t="s">
        <v>37</v>
      </c>
      <c r="G47" s="82"/>
      <c r="H47" s="109"/>
      <c r="I47" s="113"/>
      <c r="J47" s="118"/>
      <c r="K47" s="5"/>
      <c r="L47" s="5"/>
      <c r="S47" s="3">
        <v>1700</v>
      </c>
      <c r="T47" s="3"/>
      <c r="U47" s="3">
        <v>1700</v>
      </c>
      <c r="V47" s="3"/>
      <c r="W47" s="3">
        <v>1700</v>
      </c>
      <c r="X47" s="3"/>
      <c r="Y47" s="3">
        <v>1700</v>
      </c>
      <c r="Z47" s="3"/>
      <c r="AA47" s="3">
        <v>1700</v>
      </c>
      <c r="AB47" s="3">
        <v>1700</v>
      </c>
      <c r="AC47" s="3">
        <v>1700</v>
      </c>
      <c r="AD47" s="84">
        <v>1700</v>
      </c>
      <c r="AE47" s="3">
        <v>1700</v>
      </c>
      <c r="AF47" s="3">
        <v>1700</v>
      </c>
      <c r="AG47" s="51">
        <v>1700</v>
      </c>
      <c r="AH47" s="51">
        <v>1700</v>
      </c>
      <c r="AI47" s="3">
        <v>5000</v>
      </c>
      <c r="AJ47" s="3">
        <v>5000</v>
      </c>
      <c r="AK47" s="3">
        <v>5000</v>
      </c>
      <c r="AL47" s="3">
        <v>5000</v>
      </c>
      <c r="AM47" s="3">
        <v>5000</v>
      </c>
      <c r="AN47" s="3">
        <v>5000</v>
      </c>
      <c r="AO47" s="3">
        <v>5000</v>
      </c>
      <c r="AP47" s="84">
        <v>5000</v>
      </c>
      <c r="AQ47" s="3">
        <v>5000</v>
      </c>
      <c r="AR47" s="3">
        <v>5000</v>
      </c>
      <c r="AS47" s="3"/>
      <c r="AT47" s="3"/>
      <c r="AU47" s="3"/>
      <c r="AV47" s="3"/>
      <c r="AW47" s="3"/>
      <c r="AX47" s="3"/>
      <c r="AY47" s="3"/>
      <c r="AZ47" s="3"/>
      <c r="BA47" s="3"/>
      <c r="BB47" s="84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  <c r="BN47" s="89"/>
      <c r="BZ47" s="89"/>
      <c r="CL47" s="89"/>
      <c r="CX47" s="89"/>
      <c r="DJ47" s="89"/>
      <c r="DV47" s="89"/>
    </row>
    <row r="48" spans="1:126" x14ac:dyDescent="0.25">
      <c r="A48" s="81">
        <v>27642</v>
      </c>
      <c r="B48" s="79" t="s">
        <v>59</v>
      </c>
      <c r="C48" s="80">
        <v>40000</v>
      </c>
      <c r="D48" s="82">
        <v>37438</v>
      </c>
      <c r="E48" s="82">
        <v>42916</v>
      </c>
      <c r="F48" s="79" t="s">
        <v>37</v>
      </c>
      <c r="G48" s="82"/>
      <c r="H48" s="109"/>
      <c r="I48" s="113"/>
      <c r="J48" s="118"/>
      <c r="K48" s="5"/>
      <c r="L48" s="5"/>
      <c r="S48" s="3"/>
      <c r="T48" s="3"/>
      <c r="U48" s="3">
        <v>40000</v>
      </c>
      <c r="V48" s="3"/>
      <c r="W48" s="3">
        <v>40000</v>
      </c>
      <c r="X48" s="3"/>
      <c r="Y48" s="3">
        <v>40000</v>
      </c>
      <c r="Z48" s="3"/>
      <c r="AA48" s="3">
        <v>40000</v>
      </c>
      <c r="AB48" s="3">
        <v>40000</v>
      </c>
      <c r="AC48" s="3">
        <v>40000</v>
      </c>
      <c r="AD48" s="84">
        <v>40000</v>
      </c>
      <c r="AE48" s="3">
        <v>40000</v>
      </c>
      <c r="AF48" s="3">
        <v>40000</v>
      </c>
      <c r="AG48" s="51">
        <v>40000</v>
      </c>
      <c r="AH48" s="51">
        <v>40000</v>
      </c>
      <c r="AI48" s="3">
        <v>40000</v>
      </c>
      <c r="AJ48" s="3">
        <v>40000</v>
      </c>
      <c r="AK48" s="3">
        <v>40000</v>
      </c>
      <c r="AL48" s="3">
        <v>40000</v>
      </c>
      <c r="AM48" s="3">
        <v>40000</v>
      </c>
      <c r="AN48" s="3">
        <v>40000</v>
      </c>
      <c r="AO48" s="3">
        <v>40000</v>
      </c>
      <c r="AP48" s="84">
        <v>40000</v>
      </c>
      <c r="AQ48" s="3">
        <v>40000</v>
      </c>
      <c r="AR48" s="3">
        <v>40000</v>
      </c>
      <c r="AS48" s="3">
        <v>40000</v>
      </c>
      <c r="AT48" s="3">
        <v>40000</v>
      </c>
      <c r="AU48" s="3">
        <v>40000</v>
      </c>
      <c r="AV48" s="3">
        <v>40000</v>
      </c>
      <c r="AW48" s="3">
        <v>40000</v>
      </c>
      <c r="AX48" s="3">
        <v>40000</v>
      </c>
      <c r="AY48" s="3">
        <v>40000</v>
      </c>
      <c r="AZ48" s="3">
        <v>40000</v>
      </c>
      <c r="BA48" s="3">
        <v>40000</v>
      </c>
      <c r="BB48" s="84">
        <v>40000</v>
      </c>
      <c r="BC48" s="3">
        <v>40000</v>
      </c>
      <c r="BD48" s="3">
        <v>40000</v>
      </c>
      <c r="BE48" s="3">
        <v>40000</v>
      </c>
      <c r="BF48" s="3">
        <v>40000</v>
      </c>
      <c r="BG48" s="3">
        <v>40000</v>
      </c>
      <c r="BH48" s="3">
        <v>40000</v>
      </c>
      <c r="BI48" s="3">
        <v>40000</v>
      </c>
      <c r="BJ48" s="3">
        <v>40000</v>
      </c>
      <c r="BK48" s="3">
        <v>40000</v>
      </c>
      <c r="BL48" s="3">
        <v>40000</v>
      </c>
      <c r="BM48" s="62">
        <v>40000</v>
      </c>
      <c r="BN48" s="84">
        <v>40000</v>
      </c>
      <c r="BO48" s="3">
        <v>40000</v>
      </c>
      <c r="BP48" s="3">
        <v>40000</v>
      </c>
      <c r="BQ48" s="3">
        <v>40000</v>
      </c>
      <c r="BR48" s="3">
        <v>40000</v>
      </c>
      <c r="BS48" s="3">
        <v>40000</v>
      </c>
      <c r="BT48" s="3">
        <v>40000</v>
      </c>
      <c r="BU48" s="3">
        <v>40000</v>
      </c>
      <c r="BV48" s="3">
        <v>40000</v>
      </c>
      <c r="BW48" s="3">
        <v>40000</v>
      </c>
      <c r="BX48" s="3">
        <v>40000</v>
      </c>
      <c r="BY48" s="3">
        <v>40000</v>
      </c>
      <c r="BZ48" s="84">
        <v>40000</v>
      </c>
      <c r="CA48" s="3">
        <v>40000</v>
      </c>
      <c r="CB48" s="3">
        <v>40000</v>
      </c>
      <c r="CC48" s="3">
        <v>40000</v>
      </c>
      <c r="CD48" s="3">
        <v>40000</v>
      </c>
      <c r="CE48" s="3">
        <v>40000</v>
      </c>
      <c r="CF48" s="3">
        <v>40000</v>
      </c>
      <c r="CG48" s="3">
        <v>40000</v>
      </c>
      <c r="CH48" s="3">
        <v>40000</v>
      </c>
      <c r="CI48" s="3">
        <v>40000</v>
      </c>
      <c r="CJ48" s="3">
        <v>40000</v>
      </c>
      <c r="CK48" s="3">
        <v>40000</v>
      </c>
      <c r="CL48" s="84">
        <v>40000</v>
      </c>
      <c r="CM48" s="3">
        <v>40000</v>
      </c>
      <c r="CN48" s="3">
        <v>40000</v>
      </c>
      <c r="CO48" s="3">
        <v>40000</v>
      </c>
      <c r="CP48" s="3">
        <v>40000</v>
      </c>
      <c r="CQ48" s="3">
        <v>40000</v>
      </c>
      <c r="CR48" s="3">
        <v>40000</v>
      </c>
      <c r="CS48" s="3">
        <v>40000</v>
      </c>
      <c r="CT48" s="3">
        <v>40000</v>
      </c>
      <c r="CU48" s="3">
        <v>40000</v>
      </c>
      <c r="CV48" s="3">
        <v>40000</v>
      </c>
      <c r="CW48" s="3">
        <v>40000</v>
      </c>
      <c r="CX48" s="84">
        <v>40000</v>
      </c>
      <c r="CY48" s="3">
        <v>40000</v>
      </c>
      <c r="CZ48" s="3">
        <v>40000</v>
      </c>
      <c r="DA48" s="3">
        <v>40000</v>
      </c>
      <c r="DB48" s="3">
        <v>40000</v>
      </c>
      <c r="DC48" s="3">
        <v>40000</v>
      </c>
      <c r="DD48" s="3">
        <v>40000</v>
      </c>
      <c r="DE48" s="3">
        <v>40000</v>
      </c>
      <c r="DF48" s="3">
        <v>40000</v>
      </c>
      <c r="DG48" s="3">
        <v>40000</v>
      </c>
      <c r="DH48" s="3">
        <v>40000</v>
      </c>
      <c r="DI48" s="3">
        <v>40000</v>
      </c>
      <c r="DJ48" s="84">
        <v>40000</v>
      </c>
      <c r="DK48" s="3">
        <v>40000</v>
      </c>
      <c r="DL48" s="3">
        <v>40000</v>
      </c>
      <c r="DM48" s="3">
        <v>40000</v>
      </c>
      <c r="DN48" s="3">
        <v>40000</v>
      </c>
      <c r="DO48" s="3">
        <v>40000</v>
      </c>
      <c r="DP48" s="3">
        <v>40000</v>
      </c>
      <c r="DQ48" s="3">
        <v>40000</v>
      </c>
      <c r="DR48" s="3">
        <v>40000</v>
      </c>
      <c r="DS48" s="3">
        <v>40000</v>
      </c>
      <c r="DT48" s="3">
        <v>40000</v>
      </c>
      <c r="DU48" s="3">
        <v>40000</v>
      </c>
      <c r="DV48" s="89"/>
    </row>
    <row r="49" spans="1:126" ht="13.8" thickBot="1" x14ac:dyDescent="0.3">
      <c r="A49" s="81">
        <v>27641</v>
      </c>
      <c r="B49" s="79" t="s">
        <v>140</v>
      </c>
      <c r="C49" s="80">
        <v>20000</v>
      </c>
      <c r="D49" s="82">
        <v>37408</v>
      </c>
      <c r="E49" s="82">
        <v>48395</v>
      </c>
      <c r="F49" s="79" t="s">
        <v>5</v>
      </c>
      <c r="G49" s="82">
        <v>48029</v>
      </c>
      <c r="H49" s="109"/>
      <c r="I49" s="113"/>
      <c r="J49" s="118"/>
      <c r="K49" s="5"/>
      <c r="L49" s="5"/>
      <c r="S49" s="3">
        <v>20000</v>
      </c>
      <c r="T49" s="3"/>
      <c r="U49" s="3">
        <v>20000</v>
      </c>
      <c r="V49" s="3"/>
      <c r="W49" s="3">
        <v>20000</v>
      </c>
      <c r="X49" s="3"/>
      <c r="Y49" s="3">
        <v>20000</v>
      </c>
      <c r="Z49" s="3"/>
      <c r="AA49" s="3">
        <v>20000</v>
      </c>
      <c r="AB49" s="3">
        <v>20000</v>
      </c>
      <c r="AC49" s="3">
        <v>20000</v>
      </c>
      <c r="AD49" s="84">
        <v>20000</v>
      </c>
      <c r="AE49" s="3">
        <v>20000</v>
      </c>
      <c r="AF49" s="3">
        <v>20000</v>
      </c>
      <c r="AG49" s="51">
        <v>20000</v>
      </c>
      <c r="AH49" s="51">
        <v>20000</v>
      </c>
      <c r="AI49" s="3">
        <v>20000</v>
      </c>
      <c r="AJ49" s="3">
        <v>20000</v>
      </c>
      <c r="AK49" s="3">
        <v>20000</v>
      </c>
      <c r="AL49" s="3">
        <v>20000</v>
      </c>
      <c r="AM49" s="3">
        <v>20000</v>
      </c>
      <c r="AN49" s="3">
        <v>20000</v>
      </c>
      <c r="AO49" s="3">
        <v>20000</v>
      </c>
      <c r="AP49" s="84">
        <v>20000</v>
      </c>
      <c r="AQ49" s="3">
        <v>20000</v>
      </c>
      <c r="AR49" s="3">
        <v>20000</v>
      </c>
      <c r="AS49" s="3">
        <v>20000</v>
      </c>
      <c r="AT49" s="3">
        <v>20000</v>
      </c>
      <c r="AU49" s="3">
        <v>20000</v>
      </c>
      <c r="AV49" s="3">
        <v>20000</v>
      </c>
      <c r="AW49" s="3">
        <v>20000</v>
      </c>
      <c r="AX49" s="3">
        <v>20000</v>
      </c>
      <c r="AY49" s="3">
        <v>20000</v>
      </c>
      <c r="AZ49" s="3">
        <v>20000</v>
      </c>
      <c r="BA49" s="3">
        <v>20000</v>
      </c>
      <c r="BB49" s="84">
        <v>20000</v>
      </c>
      <c r="BC49" s="3">
        <v>20000</v>
      </c>
      <c r="BD49" s="3">
        <v>20000</v>
      </c>
      <c r="BE49" s="3">
        <v>20000</v>
      </c>
      <c r="BF49" s="3">
        <v>20000</v>
      </c>
      <c r="BG49" s="3">
        <v>20000</v>
      </c>
      <c r="BH49" s="3">
        <v>20000</v>
      </c>
      <c r="BI49" s="3">
        <v>20000</v>
      </c>
      <c r="BJ49" s="3">
        <v>20000</v>
      </c>
      <c r="BK49" s="3">
        <v>20000</v>
      </c>
      <c r="BL49" s="3">
        <v>20000</v>
      </c>
      <c r="BM49" s="62">
        <v>20000</v>
      </c>
      <c r="BN49" s="84">
        <v>20000</v>
      </c>
      <c r="BO49" s="3">
        <v>20000</v>
      </c>
      <c r="BP49" s="3">
        <v>20000</v>
      </c>
      <c r="BQ49" s="3">
        <v>20000</v>
      </c>
      <c r="BR49" s="3">
        <v>20000</v>
      </c>
      <c r="BS49" s="3">
        <v>20000</v>
      </c>
      <c r="BT49" s="3">
        <v>20000</v>
      </c>
      <c r="BU49" s="3">
        <v>20000</v>
      </c>
      <c r="BV49" s="3">
        <v>20000</v>
      </c>
      <c r="BW49" s="3">
        <v>20000</v>
      </c>
      <c r="BX49" s="3">
        <v>20000</v>
      </c>
      <c r="BY49" s="3">
        <v>20000</v>
      </c>
      <c r="BZ49" s="84">
        <v>20000</v>
      </c>
      <c r="CA49" s="3">
        <v>20000</v>
      </c>
      <c r="CB49" s="3">
        <v>20000</v>
      </c>
      <c r="CC49" s="3">
        <v>20000</v>
      </c>
      <c r="CD49" s="3">
        <v>20000</v>
      </c>
      <c r="CE49" s="3">
        <v>20000</v>
      </c>
      <c r="CF49" s="3">
        <v>20000</v>
      </c>
      <c r="CG49" s="3">
        <v>20000</v>
      </c>
      <c r="CH49" s="3">
        <v>20000</v>
      </c>
      <c r="CI49" s="3">
        <v>20000</v>
      </c>
      <c r="CJ49" s="3">
        <v>20000</v>
      </c>
      <c r="CK49" s="3">
        <v>20000</v>
      </c>
      <c r="CL49" s="84">
        <v>20000</v>
      </c>
      <c r="CM49" s="3">
        <v>20000</v>
      </c>
      <c r="CN49" s="3">
        <v>20000</v>
      </c>
      <c r="CO49" s="3">
        <v>20000</v>
      </c>
      <c r="CP49" s="3">
        <v>20000</v>
      </c>
      <c r="CQ49" s="3">
        <v>20000</v>
      </c>
      <c r="CR49" s="3">
        <v>20000</v>
      </c>
      <c r="CS49" s="3">
        <v>20000</v>
      </c>
      <c r="CT49" s="3">
        <v>20000</v>
      </c>
      <c r="CU49" s="3">
        <v>20000</v>
      </c>
      <c r="CV49" s="3">
        <v>20000</v>
      </c>
      <c r="CW49" s="3">
        <v>20000</v>
      </c>
      <c r="CX49" s="84">
        <v>20000</v>
      </c>
      <c r="CY49" s="3">
        <v>20000</v>
      </c>
      <c r="CZ49" s="3">
        <v>20000</v>
      </c>
      <c r="DA49" s="3">
        <v>20000</v>
      </c>
      <c r="DB49" s="3">
        <v>20000</v>
      </c>
      <c r="DC49" s="3">
        <v>20000</v>
      </c>
      <c r="DD49" s="3">
        <v>20000</v>
      </c>
      <c r="DE49" s="3">
        <v>20000</v>
      </c>
      <c r="DF49" s="3">
        <v>20000</v>
      </c>
      <c r="DG49" s="3">
        <v>20000</v>
      </c>
      <c r="DH49" s="3">
        <v>20000</v>
      </c>
      <c r="DI49" s="3">
        <v>20000</v>
      </c>
      <c r="DJ49" s="84">
        <v>20000</v>
      </c>
      <c r="DK49" s="3">
        <v>20000</v>
      </c>
      <c r="DL49" s="3">
        <v>20000</v>
      </c>
      <c r="DM49" s="3">
        <v>20000</v>
      </c>
      <c r="DN49" s="3">
        <v>20000</v>
      </c>
      <c r="DO49" s="3">
        <v>20000</v>
      </c>
      <c r="DP49" s="3">
        <v>20000</v>
      </c>
      <c r="DQ49" s="3">
        <v>20000</v>
      </c>
      <c r="DR49" s="3">
        <v>20000</v>
      </c>
      <c r="DS49" s="3">
        <v>20000</v>
      </c>
      <c r="DT49" s="3">
        <v>20000</v>
      </c>
      <c r="DU49" s="3">
        <v>20000</v>
      </c>
      <c r="DV49" s="89"/>
    </row>
    <row r="50" spans="1:126" ht="13.8" thickBot="1" x14ac:dyDescent="0.3">
      <c r="A50" s="81">
        <v>27649</v>
      </c>
      <c r="B50" s="79" t="s">
        <v>140</v>
      </c>
      <c r="C50" s="80">
        <v>7500</v>
      </c>
      <c r="D50" s="82">
        <v>37408</v>
      </c>
      <c r="E50" s="82">
        <v>39233</v>
      </c>
      <c r="F50" s="79" t="s">
        <v>5</v>
      </c>
      <c r="G50" s="82">
        <v>38868</v>
      </c>
      <c r="H50" s="109"/>
      <c r="I50" s="113"/>
      <c r="J50" s="118"/>
      <c r="K50" s="5"/>
      <c r="L50" s="5"/>
      <c r="S50" s="3">
        <v>7500</v>
      </c>
      <c r="T50" s="3"/>
      <c r="U50" s="3">
        <v>7500</v>
      </c>
      <c r="V50" s="3"/>
      <c r="W50" s="3">
        <v>7500</v>
      </c>
      <c r="X50" s="3"/>
      <c r="Y50" s="3">
        <v>7500</v>
      </c>
      <c r="Z50" s="3"/>
      <c r="AA50" s="3">
        <v>7500</v>
      </c>
      <c r="AB50" s="3">
        <v>7500</v>
      </c>
      <c r="AC50" s="3">
        <v>7500</v>
      </c>
      <c r="AD50" s="84">
        <v>7500</v>
      </c>
      <c r="AE50" s="3">
        <v>7500</v>
      </c>
      <c r="AF50" s="3">
        <v>7500</v>
      </c>
      <c r="AG50" s="51">
        <v>7500</v>
      </c>
      <c r="AH50" s="51">
        <v>7500</v>
      </c>
      <c r="AI50" s="3">
        <v>7500</v>
      </c>
      <c r="AJ50" s="3">
        <v>7500</v>
      </c>
      <c r="AK50" s="3">
        <v>7500</v>
      </c>
      <c r="AL50" s="3">
        <v>7500</v>
      </c>
      <c r="AM50" s="3">
        <v>7500</v>
      </c>
      <c r="AN50" s="3">
        <v>7500</v>
      </c>
      <c r="AO50" s="3">
        <v>7500</v>
      </c>
      <c r="AP50" s="84">
        <v>7500</v>
      </c>
      <c r="AQ50" s="3">
        <v>7500</v>
      </c>
      <c r="AR50" s="3">
        <v>7500</v>
      </c>
      <c r="AS50" s="3">
        <v>7500</v>
      </c>
      <c r="AT50" s="3">
        <v>7500</v>
      </c>
      <c r="AU50" s="3">
        <v>7500</v>
      </c>
      <c r="AV50" s="3">
        <v>7500</v>
      </c>
      <c r="AW50" s="3">
        <v>7500</v>
      </c>
      <c r="AX50" s="3">
        <v>7500</v>
      </c>
      <c r="AY50" s="3">
        <v>7500</v>
      </c>
      <c r="AZ50" s="3">
        <v>7500</v>
      </c>
      <c r="BA50" s="3">
        <v>7500</v>
      </c>
      <c r="BB50" s="84">
        <v>7500</v>
      </c>
      <c r="BC50" s="3">
        <v>7500</v>
      </c>
      <c r="BD50" s="3">
        <v>7500</v>
      </c>
      <c r="BE50" s="3">
        <v>7500</v>
      </c>
      <c r="BF50" s="3">
        <v>7500</v>
      </c>
      <c r="BG50" s="3">
        <v>7500</v>
      </c>
      <c r="BH50" s="3">
        <v>7500</v>
      </c>
      <c r="BI50" s="3">
        <v>7500</v>
      </c>
      <c r="BJ50" s="3">
        <v>7500</v>
      </c>
      <c r="BK50" s="3">
        <v>7500</v>
      </c>
      <c r="BL50" s="3">
        <v>7500</v>
      </c>
      <c r="BM50" s="62">
        <v>7500</v>
      </c>
      <c r="BN50" s="84">
        <v>7500</v>
      </c>
      <c r="BO50" s="3">
        <v>7500</v>
      </c>
      <c r="BP50" s="3">
        <v>7500</v>
      </c>
      <c r="BQ50" s="3">
        <v>7500</v>
      </c>
      <c r="BR50" s="28">
        <v>7500</v>
      </c>
      <c r="BS50" s="3">
        <v>7500</v>
      </c>
      <c r="BT50" s="3">
        <v>7500</v>
      </c>
      <c r="BU50" s="3">
        <v>7500</v>
      </c>
      <c r="BV50" s="3">
        <v>7500</v>
      </c>
      <c r="BW50" s="3">
        <v>7500</v>
      </c>
      <c r="BX50" s="3">
        <v>7500</v>
      </c>
      <c r="BY50" s="3">
        <v>7500</v>
      </c>
      <c r="BZ50" s="84">
        <v>7500</v>
      </c>
      <c r="CA50" s="3">
        <v>7500</v>
      </c>
      <c r="CB50" s="3">
        <v>7500</v>
      </c>
      <c r="CC50" s="3">
        <v>7500</v>
      </c>
      <c r="CD50" s="3">
        <v>7500</v>
      </c>
      <c r="CE50" s="27">
        <v>7500</v>
      </c>
      <c r="CF50" s="27">
        <v>7500</v>
      </c>
      <c r="CG50" s="27">
        <v>7500</v>
      </c>
      <c r="CH50" s="27">
        <v>7500</v>
      </c>
      <c r="CI50" s="27">
        <v>7500</v>
      </c>
      <c r="CJ50" s="27">
        <v>7500</v>
      </c>
      <c r="CK50" s="27">
        <v>7500</v>
      </c>
      <c r="CL50" s="87">
        <v>7500</v>
      </c>
      <c r="CM50" s="27">
        <v>7500</v>
      </c>
      <c r="CN50" s="27">
        <v>7500</v>
      </c>
      <c r="CO50" s="27">
        <v>7500</v>
      </c>
      <c r="CP50" s="27">
        <v>7500</v>
      </c>
      <c r="CQ50" s="27">
        <v>7500</v>
      </c>
      <c r="CR50" s="27">
        <v>7500</v>
      </c>
      <c r="CS50" s="27">
        <v>7500</v>
      </c>
      <c r="CT50" s="27">
        <v>7500</v>
      </c>
      <c r="CU50" s="27">
        <v>7500</v>
      </c>
      <c r="CV50" s="27">
        <v>7500</v>
      </c>
      <c r="CW50" s="27">
        <v>7500</v>
      </c>
      <c r="CX50" s="87">
        <v>7500</v>
      </c>
      <c r="CY50" s="27">
        <v>7500</v>
      </c>
      <c r="CZ50" s="27">
        <v>7500</v>
      </c>
      <c r="DA50" s="27">
        <v>7500</v>
      </c>
      <c r="DB50" s="27">
        <v>7500</v>
      </c>
      <c r="DC50" s="27">
        <v>7500</v>
      </c>
      <c r="DD50" s="27">
        <v>7500</v>
      </c>
      <c r="DE50" s="27">
        <v>7500</v>
      </c>
      <c r="DF50" s="27">
        <v>7500</v>
      </c>
      <c r="DG50" s="27">
        <v>7500</v>
      </c>
      <c r="DH50" s="27">
        <v>7500</v>
      </c>
      <c r="DI50" s="27">
        <v>7500</v>
      </c>
      <c r="DJ50" s="87">
        <v>7500</v>
      </c>
      <c r="DK50" s="27">
        <v>7500</v>
      </c>
      <c r="DL50" s="27">
        <v>7500</v>
      </c>
      <c r="DM50" s="27">
        <v>7500</v>
      </c>
      <c r="DN50" s="27">
        <v>7500</v>
      </c>
      <c r="DO50" s="27">
        <v>7500</v>
      </c>
      <c r="DP50" s="27">
        <v>7500</v>
      </c>
      <c r="DQ50" s="27">
        <v>7500</v>
      </c>
      <c r="DR50" s="27">
        <v>7500</v>
      </c>
      <c r="DS50" s="27">
        <v>7500</v>
      </c>
      <c r="DT50" s="27">
        <v>7500</v>
      </c>
      <c r="DU50" s="27">
        <v>7500</v>
      </c>
      <c r="DV50" s="89"/>
    </row>
    <row r="51" spans="1:126" x14ac:dyDescent="0.25">
      <c r="A51" s="2">
        <v>22037</v>
      </c>
      <c r="B51" t="s">
        <v>46</v>
      </c>
      <c r="C51" s="4">
        <v>3000</v>
      </c>
      <c r="D51" s="6" t="s">
        <v>119</v>
      </c>
      <c r="E51" s="6"/>
      <c r="F51" s="6"/>
      <c r="G51" s="6"/>
      <c r="H51" s="99"/>
      <c r="I51" s="114"/>
      <c r="J51" s="119"/>
      <c r="K51" s="24">
        <v>3000</v>
      </c>
      <c r="L51" s="24"/>
      <c r="M51" s="24">
        <v>3000</v>
      </c>
      <c r="N51" s="24"/>
      <c r="O51" s="24">
        <v>3000</v>
      </c>
      <c r="P51" s="24"/>
      <c r="Q51" s="24">
        <v>3000</v>
      </c>
      <c r="R51" s="24"/>
      <c r="S51" s="24">
        <v>3000</v>
      </c>
      <c r="T51" s="24"/>
      <c r="U51" s="24">
        <v>3000</v>
      </c>
      <c r="V51" s="24"/>
      <c r="W51" s="24">
        <v>3000</v>
      </c>
      <c r="X51" s="24"/>
      <c r="Y51" s="24">
        <v>3000</v>
      </c>
      <c r="Z51" s="24"/>
      <c r="AA51" s="24">
        <v>3000</v>
      </c>
      <c r="AB51" s="24">
        <v>3000</v>
      </c>
      <c r="AC51" s="24">
        <v>3000</v>
      </c>
      <c r="AD51" s="90">
        <v>3000</v>
      </c>
      <c r="AE51" s="24">
        <v>3000</v>
      </c>
      <c r="AF51" s="24">
        <v>3000</v>
      </c>
      <c r="AG51" s="24">
        <v>3000</v>
      </c>
      <c r="AH51" s="24">
        <v>3000</v>
      </c>
      <c r="AI51" s="24">
        <v>3000</v>
      </c>
      <c r="AJ51" s="24">
        <v>3000</v>
      </c>
      <c r="AK51" s="24">
        <v>3000</v>
      </c>
      <c r="AL51" s="24">
        <v>3000</v>
      </c>
      <c r="AM51" s="24">
        <v>3000</v>
      </c>
      <c r="AN51" s="24">
        <v>3000</v>
      </c>
      <c r="AO51" s="24">
        <v>3000</v>
      </c>
      <c r="AP51" s="90">
        <v>3000</v>
      </c>
      <c r="AQ51" s="24">
        <v>3000</v>
      </c>
      <c r="AR51" s="24">
        <v>3000</v>
      </c>
      <c r="AS51" s="24">
        <v>3000</v>
      </c>
      <c r="AT51" s="24">
        <v>3000</v>
      </c>
      <c r="AU51" s="24">
        <v>3000</v>
      </c>
      <c r="AV51" s="24">
        <v>3000</v>
      </c>
      <c r="AW51" s="24">
        <v>3000</v>
      </c>
      <c r="AX51" s="24">
        <v>3000</v>
      </c>
      <c r="AY51" s="24">
        <v>3000</v>
      </c>
      <c r="AZ51" s="24">
        <v>3000</v>
      </c>
      <c r="BA51" s="24">
        <v>3000</v>
      </c>
      <c r="BB51" s="90">
        <v>3000</v>
      </c>
      <c r="BC51" s="24">
        <v>3000</v>
      </c>
      <c r="BD51" s="24">
        <v>3000</v>
      </c>
      <c r="BE51" s="24">
        <v>3000</v>
      </c>
      <c r="BF51" s="24">
        <v>3000</v>
      </c>
      <c r="BG51" s="24">
        <v>3000</v>
      </c>
      <c r="BH51" s="24">
        <v>3000</v>
      </c>
      <c r="BI51" s="24">
        <v>3000</v>
      </c>
      <c r="BJ51" s="24">
        <v>3000</v>
      </c>
      <c r="BK51" s="24">
        <v>3000</v>
      </c>
      <c r="BL51" s="24">
        <v>3000</v>
      </c>
      <c r="BM51" s="24">
        <v>3000</v>
      </c>
      <c r="BN51" s="90">
        <v>3000</v>
      </c>
      <c r="BO51" s="24">
        <v>3000</v>
      </c>
      <c r="BP51" s="24">
        <v>3000</v>
      </c>
      <c r="BQ51" s="24">
        <v>3000</v>
      </c>
      <c r="BR51" s="24">
        <v>3000</v>
      </c>
      <c r="BS51" s="24">
        <v>3000</v>
      </c>
      <c r="BT51" s="24">
        <v>3000</v>
      </c>
      <c r="BU51" s="24">
        <v>3000</v>
      </c>
      <c r="BV51" s="24">
        <v>3000</v>
      </c>
      <c r="BW51" s="24">
        <v>3000</v>
      </c>
      <c r="BX51" s="24">
        <v>3000</v>
      </c>
      <c r="BY51" s="24">
        <v>3000</v>
      </c>
      <c r="BZ51" s="90">
        <v>3000</v>
      </c>
      <c r="CA51" s="24">
        <v>3000</v>
      </c>
      <c r="CB51" s="24">
        <v>3000</v>
      </c>
      <c r="CC51" s="24">
        <v>3000</v>
      </c>
      <c r="CD51" s="24">
        <v>3000</v>
      </c>
      <c r="CE51" s="24">
        <v>3000</v>
      </c>
      <c r="CF51" s="24">
        <v>3000</v>
      </c>
      <c r="CG51" s="24">
        <v>3000</v>
      </c>
      <c r="CH51" s="24">
        <v>3000</v>
      </c>
      <c r="CI51" s="24">
        <v>3000</v>
      </c>
      <c r="CJ51" s="24">
        <v>3000</v>
      </c>
      <c r="CK51" s="24">
        <v>3000</v>
      </c>
      <c r="CL51" s="90">
        <v>3000</v>
      </c>
      <c r="CM51" s="24">
        <v>3000</v>
      </c>
      <c r="CN51" s="24">
        <v>3000</v>
      </c>
      <c r="CO51" s="24">
        <v>3000</v>
      </c>
      <c r="CP51" s="24">
        <v>3000</v>
      </c>
      <c r="CQ51" s="24">
        <v>3000</v>
      </c>
      <c r="CR51" s="24">
        <v>3000</v>
      </c>
      <c r="CS51" s="24">
        <v>3000</v>
      </c>
      <c r="CT51" s="24">
        <v>3000</v>
      </c>
      <c r="CU51" s="24">
        <v>3000</v>
      </c>
      <c r="CV51" s="24">
        <v>3000</v>
      </c>
      <c r="CW51" s="24">
        <v>3000</v>
      </c>
      <c r="CX51" s="90">
        <v>3000</v>
      </c>
      <c r="CY51" s="24">
        <v>3000</v>
      </c>
      <c r="CZ51" s="24">
        <v>3000</v>
      </c>
      <c r="DA51" s="24">
        <v>3000</v>
      </c>
      <c r="DB51" s="24">
        <v>3000</v>
      </c>
      <c r="DC51" s="24">
        <v>3000</v>
      </c>
      <c r="DD51" s="24">
        <v>3000</v>
      </c>
      <c r="DE51" s="24">
        <v>3000</v>
      </c>
      <c r="DF51" s="24">
        <v>3000</v>
      </c>
      <c r="DG51" s="24">
        <v>3000</v>
      </c>
      <c r="DH51" s="24">
        <v>3000</v>
      </c>
      <c r="DI51" s="24">
        <v>3000</v>
      </c>
      <c r="DJ51" s="90">
        <v>3000</v>
      </c>
      <c r="DK51" s="24">
        <v>3000</v>
      </c>
      <c r="DL51" s="24">
        <v>3000</v>
      </c>
      <c r="DM51" s="24">
        <v>3000</v>
      </c>
      <c r="DN51" s="24">
        <v>3000</v>
      </c>
      <c r="DO51" s="24">
        <v>3000</v>
      </c>
      <c r="DP51" s="24">
        <v>3000</v>
      </c>
      <c r="DQ51" s="24">
        <v>3000</v>
      </c>
      <c r="DR51" s="24">
        <v>3000</v>
      </c>
      <c r="DS51" s="24">
        <v>3000</v>
      </c>
      <c r="DT51" s="24">
        <v>3000</v>
      </c>
      <c r="DU51" s="24">
        <v>3000</v>
      </c>
      <c r="DV51" s="89"/>
    </row>
    <row r="52" spans="1:126" x14ac:dyDescent="0.25">
      <c r="C52" s="18"/>
      <c r="I52" s="111"/>
      <c r="J52" s="5"/>
      <c r="K52" s="12">
        <f t="shared" ref="K52:AR52" si="0">SUM(K6:K51)</f>
        <v>1089600</v>
      </c>
      <c r="L52" s="12"/>
      <c r="M52" s="3">
        <f t="shared" si="0"/>
        <v>1089600</v>
      </c>
      <c r="N52" s="3"/>
      <c r="O52" s="3">
        <f t="shared" si="0"/>
        <v>1075600</v>
      </c>
      <c r="P52" s="3"/>
      <c r="Q52" s="3">
        <f t="shared" si="0"/>
        <v>1075600</v>
      </c>
      <c r="R52" s="3"/>
      <c r="S52" s="3">
        <f t="shared" si="0"/>
        <v>1142300</v>
      </c>
      <c r="T52" s="3"/>
      <c r="U52" s="3">
        <f t="shared" si="0"/>
        <v>1182300</v>
      </c>
      <c r="V52" s="3"/>
      <c r="W52" s="3">
        <f t="shared" si="0"/>
        <v>1182300</v>
      </c>
      <c r="X52" s="3"/>
      <c r="Y52" s="3">
        <f t="shared" si="0"/>
        <v>1182300</v>
      </c>
      <c r="Z52" s="3"/>
      <c r="AA52" s="3">
        <f t="shared" si="0"/>
        <v>1182300</v>
      </c>
      <c r="AB52" s="3">
        <f t="shared" si="0"/>
        <v>1115300</v>
      </c>
      <c r="AC52" s="3">
        <f t="shared" si="0"/>
        <v>1115300</v>
      </c>
      <c r="AD52" s="84">
        <f t="shared" si="0"/>
        <v>1115300</v>
      </c>
      <c r="AE52" s="3">
        <f t="shared" si="0"/>
        <v>1115300</v>
      </c>
      <c r="AF52" s="3">
        <f t="shared" si="0"/>
        <v>1115300</v>
      </c>
      <c r="AG52" s="62">
        <f t="shared" si="0"/>
        <v>1101300</v>
      </c>
      <c r="AH52" s="62">
        <f t="shared" si="0"/>
        <v>1101300</v>
      </c>
      <c r="AI52" s="3">
        <f t="shared" si="0"/>
        <v>1099300</v>
      </c>
      <c r="AJ52" s="3">
        <f t="shared" si="0"/>
        <v>1099300</v>
      </c>
      <c r="AK52" s="3">
        <f t="shared" si="0"/>
        <v>1099300</v>
      </c>
      <c r="AL52" s="3">
        <f t="shared" si="0"/>
        <v>1099300</v>
      </c>
      <c r="AM52" s="3">
        <f t="shared" si="0"/>
        <v>1099300</v>
      </c>
      <c r="AN52" s="3">
        <f t="shared" si="0"/>
        <v>1113300</v>
      </c>
      <c r="AO52" s="3">
        <f t="shared" si="0"/>
        <v>1113300</v>
      </c>
      <c r="AP52" s="84">
        <f t="shared" si="0"/>
        <v>1113300</v>
      </c>
      <c r="AQ52" s="3">
        <f t="shared" si="0"/>
        <v>1113300</v>
      </c>
      <c r="AR52" s="3">
        <f t="shared" si="0"/>
        <v>1113300</v>
      </c>
      <c r="AS52" s="3">
        <f t="shared" ref="AS52:BX52" si="1">SUM(AS6:AS51)</f>
        <v>1094300</v>
      </c>
      <c r="AT52" s="3">
        <f t="shared" si="1"/>
        <v>1094300</v>
      </c>
      <c r="AU52" s="3">
        <f t="shared" si="1"/>
        <v>1094300</v>
      </c>
      <c r="AV52" s="3">
        <f t="shared" si="1"/>
        <v>1094300</v>
      </c>
      <c r="AW52" s="3">
        <f t="shared" si="1"/>
        <v>1094300</v>
      </c>
      <c r="AX52" s="3">
        <f t="shared" si="1"/>
        <v>1094300</v>
      </c>
      <c r="AY52" s="3">
        <f t="shared" si="1"/>
        <v>1094300</v>
      </c>
      <c r="AZ52" s="3">
        <f t="shared" si="1"/>
        <v>1108300</v>
      </c>
      <c r="BA52" s="3">
        <f t="shared" si="1"/>
        <v>1108300</v>
      </c>
      <c r="BB52" s="84">
        <f t="shared" si="1"/>
        <v>1083300</v>
      </c>
      <c r="BC52" s="3">
        <f t="shared" si="1"/>
        <v>1083300</v>
      </c>
      <c r="BD52" s="3">
        <f t="shared" si="1"/>
        <v>1083300</v>
      </c>
      <c r="BE52" s="3">
        <f t="shared" si="1"/>
        <v>1069300</v>
      </c>
      <c r="BF52" s="3">
        <f t="shared" si="1"/>
        <v>1022800</v>
      </c>
      <c r="BG52" s="3">
        <f t="shared" si="1"/>
        <v>1022800</v>
      </c>
      <c r="BH52" s="3">
        <f t="shared" si="1"/>
        <v>1022800</v>
      </c>
      <c r="BI52" s="3">
        <f t="shared" si="1"/>
        <v>1022800</v>
      </c>
      <c r="BJ52" s="3">
        <f t="shared" si="1"/>
        <v>1022800</v>
      </c>
      <c r="BK52" s="3">
        <f t="shared" si="1"/>
        <v>1022800</v>
      </c>
      <c r="BL52" s="3">
        <f t="shared" si="1"/>
        <v>1036800</v>
      </c>
      <c r="BM52" s="62">
        <f t="shared" si="1"/>
        <v>1036800</v>
      </c>
      <c r="BN52" s="84">
        <f t="shared" si="1"/>
        <v>987800</v>
      </c>
      <c r="BO52" s="3">
        <f t="shared" si="1"/>
        <v>987800</v>
      </c>
      <c r="BP52" s="3">
        <f t="shared" si="1"/>
        <v>987800</v>
      </c>
      <c r="BQ52" s="3">
        <f t="shared" si="1"/>
        <v>973800</v>
      </c>
      <c r="BR52" s="3">
        <f t="shared" si="1"/>
        <v>973800</v>
      </c>
      <c r="BS52" s="3">
        <f t="shared" si="1"/>
        <v>973800</v>
      </c>
      <c r="BT52" s="3">
        <f t="shared" si="1"/>
        <v>973800</v>
      </c>
      <c r="BU52" s="3">
        <f t="shared" si="1"/>
        <v>973800</v>
      </c>
      <c r="BV52" s="3">
        <f t="shared" si="1"/>
        <v>973800</v>
      </c>
      <c r="BW52" s="3">
        <f t="shared" si="1"/>
        <v>973800</v>
      </c>
      <c r="BX52" s="3">
        <f t="shared" si="1"/>
        <v>987800</v>
      </c>
      <c r="BY52" s="3">
        <f t="shared" ref="BY52:DD52" si="2">SUM(BY6:BY51)</f>
        <v>987800</v>
      </c>
      <c r="BZ52" s="84">
        <f t="shared" si="2"/>
        <v>987800</v>
      </c>
      <c r="CA52" s="3">
        <f t="shared" si="2"/>
        <v>987800</v>
      </c>
      <c r="CB52" s="3">
        <f t="shared" si="2"/>
        <v>987800</v>
      </c>
      <c r="CC52" s="3">
        <f t="shared" si="2"/>
        <v>973800</v>
      </c>
      <c r="CD52" s="3">
        <f t="shared" si="2"/>
        <v>973800</v>
      </c>
      <c r="CE52" s="3">
        <f t="shared" si="2"/>
        <v>973800</v>
      </c>
      <c r="CF52" s="3">
        <f t="shared" si="2"/>
        <v>973800</v>
      </c>
      <c r="CG52" s="3">
        <f t="shared" si="2"/>
        <v>973800</v>
      </c>
      <c r="CH52" s="3">
        <f t="shared" si="2"/>
        <v>973800</v>
      </c>
      <c r="CI52" s="3">
        <f t="shared" si="2"/>
        <v>973800</v>
      </c>
      <c r="CJ52" s="3">
        <f t="shared" si="2"/>
        <v>987800</v>
      </c>
      <c r="CK52" s="3">
        <f t="shared" si="2"/>
        <v>987800</v>
      </c>
      <c r="CL52" s="84">
        <f t="shared" si="2"/>
        <v>987800</v>
      </c>
      <c r="CM52" s="3">
        <f t="shared" si="2"/>
        <v>987800</v>
      </c>
      <c r="CN52" s="3">
        <f t="shared" si="2"/>
        <v>984300</v>
      </c>
      <c r="CO52" s="3">
        <f t="shared" si="2"/>
        <v>970300</v>
      </c>
      <c r="CP52" s="3">
        <f t="shared" si="2"/>
        <v>970300</v>
      </c>
      <c r="CQ52" s="3">
        <f t="shared" si="2"/>
        <v>970300</v>
      </c>
      <c r="CR52" s="3">
        <f t="shared" si="2"/>
        <v>970300</v>
      </c>
      <c r="CS52" s="3">
        <f t="shared" si="2"/>
        <v>970300</v>
      </c>
      <c r="CT52" s="3">
        <f t="shared" si="2"/>
        <v>970300</v>
      </c>
      <c r="CU52" s="3">
        <f t="shared" si="2"/>
        <v>970300</v>
      </c>
      <c r="CV52" s="3">
        <f t="shared" si="2"/>
        <v>984300</v>
      </c>
      <c r="CW52" s="3">
        <f t="shared" si="2"/>
        <v>984300</v>
      </c>
      <c r="CX52" s="84">
        <f t="shared" si="2"/>
        <v>984300</v>
      </c>
      <c r="CY52" s="3">
        <f t="shared" si="2"/>
        <v>984300</v>
      </c>
      <c r="CZ52" s="3">
        <f t="shared" si="2"/>
        <v>984300</v>
      </c>
      <c r="DA52" s="3">
        <f t="shared" si="2"/>
        <v>970300</v>
      </c>
      <c r="DB52" s="3">
        <f t="shared" si="2"/>
        <v>970300</v>
      </c>
      <c r="DC52" s="3">
        <f t="shared" si="2"/>
        <v>970300</v>
      </c>
      <c r="DD52" s="3">
        <f t="shared" si="2"/>
        <v>970300</v>
      </c>
      <c r="DE52" s="3">
        <f t="shared" ref="DE52:DU52" si="3">SUM(DE6:DE51)</f>
        <v>970300</v>
      </c>
      <c r="DF52" s="3">
        <f t="shared" si="3"/>
        <v>970300</v>
      </c>
      <c r="DG52" s="3">
        <f t="shared" si="3"/>
        <v>970300</v>
      </c>
      <c r="DH52" s="3">
        <f t="shared" si="3"/>
        <v>984300</v>
      </c>
      <c r="DI52" s="3">
        <f t="shared" si="3"/>
        <v>984300</v>
      </c>
      <c r="DJ52" s="84">
        <f t="shared" si="3"/>
        <v>984300</v>
      </c>
      <c r="DK52" s="3">
        <f t="shared" si="3"/>
        <v>984300</v>
      </c>
      <c r="DL52" s="3">
        <f t="shared" si="3"/>
        <v>984300</v>
      </c>
      <c r="DM52" s="3">
        <f t="shared" si="3"/>
        <v>970300</v>
      </c>
      <c r="DN52" s="3">
        <f t="shared" si="3"/>
        <v>970300</v>
      </c>
      <c r="DO52" s="3">
        <f t="shared" si="3"/>
        <v>970300</v>
      </c>
      <c r="DP52" s="3">
        <f t="shared" si="3"/>
        <v>970300</v>
      </c>
      <c r="DQ52" s="3">
        <f t="shared" si="3"/>
        <v>970300</v>
      </c>
      <c r="DR52" s="3">
        <f t="shared" si="3"/>
        <v>970300</v>
      </c>
      <c r="DS52" s="3">
        <f t="shared" si="3"/>
        <v>970300</v>
      </c>
      <c r="DT52" s="3">
        <f t="shared" si="3"/>
        <v>970300</v>
      </c>
      <c r="DU52" s="3">
        <f t="shared" si="3"/>
        <v>970300</v>
      </c>
      <c r="DV52" s="89"/>
    </row>
    <row r="53" spans="1:126" x14ac:dyDescent="0.25">
      <c r="I53" s="89"/>
      <c r="J53" s="5"/>
      <c r="K53" s="5"/>
      <c r="L53" s="5"/>
      <c r="AD53" s="89"/>
      <c r="AG53" s="22"/>
      <c r="AH53" s="22"/>
      <c r="AP53" s="89"/>
      <c r="BB53" s="89"/>
      <c r="BM53" s="22"/>
      <c r="BN53" s="89"/>
      <c r="BZ53" s="89"/>
      <c r="CL53" s="89"/>
      <c r="CX53" s="89"/>
      <c r="DJ53" s="89"/>
      <c r="DV53" s="89"/>
    </row>
    <row r="54" spans="1:126" x14ac:dyDescent="0.25">
      <c r="A54" s="18" t="s">
        <v>105</v>
      </c>
      <c r="C54" s="18"/>
      <c r="E54" s="18"/>
      <c r="F54" s="18"/>
      <c r="I54" s="89"/>
      <c r="J54" s="5"/>
      <c r="K54" s="12">
        <f>1090000-K52</f>
        <v>400</v>
      </c>
      <c r="L54" s="12"/>
      <c r="M54" s="3">
        <f>1090000-M52</f>
        <v>400</v>
      </c>
      <c r="N54" s="3"/>
      <c r="O54" s="3">
        <f>1090000-O52</f>
        <v>14400</v>
      </c>
      <c r="P54" s="3"/>
      <c r="Q54" s="3">
        <f>1090000-Q52</f>
        <v>14400</v>
      </c>
      <c r="R54" s="3"/>
      <c r="S54" s="3">
        <f>1210000-S52</f>
        <v>67700</v>
      </c>
      <c r="T54" s="3"/>
      <c r="U54" s="3">
        <f t="shared" ref="U54:CI54" si="4">1210000-U52</f>
        <v>27700</v>
      </c>
      <c r="V54" s="3"/>
      <c r="W54" s="3">
        <f t="shared" si="4"/>
        <v>27700</v>
      </c>
      <c r="X54" s="3"/>
      <c r="Y54" s="3">
        <f t="shared" si="4"/>
        <v>27700</v>
      </c>
      <c r="Z54" s="3"/>
      <c r="AA54" s="3">
        <f t="shared" si="4"/>
        <v>27700</v>
      </c>
      <c r="AB54" s="3">
        <f t="shared" si="4"/>
        <v>94700</v>
      </c>
      <c r="AC54" s="3">
        <f t="shared" si="4"/>
        <v>94700</v>
      </c>
      <c r="AD54" s="84">
        <f t="shared" si="4"/>
        <v>94700</v>
      </c>
      <c r="AE54" s="3">
        <f t="shared" si="4"/>
        <v>94700</v>
      </c>
      <c r="AF54" s="3">
        <f t="shared" si="4"/>
        <v>94700</v>
      </c>
      <c r="AG54" s="3">
        <f t="shared" si="4"/>
        <v>108700</v>
      </c>
      <c r="AH54" s="3">
        <f t="shared" si="4"/>
        <v>108700</v>
      </c>
      <c r="AI54" s="3">
        <f t="shared" si="4"/>
        <v>110700</v>
      </c>
      <c r="AJ54" s="3">
        <f t="shared" si="4"/>
        <v>110700</v>
      </c>
      <c r="AK54" s="3">
        <f t="shared" si="4"/>
        <v>110700</v>
      </c>
      <c r="AL54" s="3">
        <f t="shared" si="4"/>
        <v>110700</v>
      </c>
      <c r="AM54" s="3">
        <f t="shared" si="4"/>
        <v>110700</v>
      </c>
      <c r="AN54" s="3">
        <f t="shared" si="4"/>
        <v>96700</v>
      </c>
      <c r="AO54" s="3">
        <f t="shared" si="4"/>
        <v>96700</v>
      </c>
      <c r="AP54" s="84">
        <f t="shared" si="4"/>
        <v>96700</v>
      </c>
      <c r="AQ54" s="3">
        <f t="shared" si="4"/>
        <v>96700</v>
      </c>
      <c r="AR54" s="3">
        <f t="shared" si="4"/>
        <v>96700</v>
      </c>
      <c r="AS54" s="3">
        <f t="shared" si="4"/>
        <v>115700</v>
      </c>
      <c r="AT54" s="3">
        <f t="shared" si="4"/>
        <v>115700</v>
      </c>
      <c r="AU54" s="3">
        <f t="shared" si="4"/>
        <v>115700</v>
      </c>
      <c r="AV54" s="3">
        <f t="shared" si="4"/>
        <v>115700</v>
      </c>
      <c r="AW54" s="3">
        <f t="shared" si="4"/>
        <v>115700</v>
      </c>
      <c r="AX54" s="3">
        <f t="shared" si="4"/>
        <v>115700</v>
      </c>
      <c r="AY54" s="3">
        <f t="shared" si="4"/>
        <v>115700</v>
      </c>
      <c r="AZ54" s="3">
        <f t="shared" si="4"/>
        <v>101700</v>
      </c>
      <c r="BA54" s="3">
        <f t="shared" si="4"/>
        <v>101700</v>
      </c>
      <c r="BB54" s="84">
        <f t="shared" si="4"/>
        <v>126700</v>
      </c>
      <c r="BC54" s="3">
        <f t="shared" si="4"/>
        <v>126700</v>
      </c>
      <c r="BD54" s="3">
        <f t="shared" si="4"/>
        <v>126700</v>
      </c>
      <c r="BE54" s="3">
        <f t="shared" si="4"/>
        <v>140700</v>
      </c>
      <c r="BF54" s="3">
        <f t="shared" si="4"/>
        <v>187200</v>
      </c>
      <c r="BG54" s="3">
        <f t="shared" si="4"/>
        <v>187200</v>
      </c>
      <c r="BH54" s="3">
        <f t="shared" si="4"/>
        <v>187200</v>
      </c>
      <c r="BI54" s="3">
        <f t="shared" si="4"/>
        <v>187200</v>
      </c>
      <c r="BJ54" s="3">
        <f t="shared" si="4"/>
        <v>187200</v>
      </c>
      <c r="BK54" s="3">
        <f t="shared" si="4"/>
        <v>187200</v>
      </c>
      <c r="BL54" s="3">
        <f t="shared" si="4"/>
        <v>173200</v>
      </c>
      <c r="BM54" s="3">
        <f t="shared" si="4"/>
        <v>173200</v>
      </c>
      <c r="BN54" s="84">
        <f t="shared" si="4"/>
        <v>222200</v>
      </c>
      <c r="BO54" s="3">
        <f t="shared" si="4"/>
        <v>222200</v>
      </c>
      <c r="BP54" s="3">
        <f t="shared" si="4"/>
        <v>222200</v>
      </c>
      <c r="BQ54" s="3">
        <f t="shared" si="4"/>
        <v>236200</v>
      </c>
      <c r="BR54" s="3">
        <f t="shared" si="4"/>
        <v>236200</v>
      </c>
      <c r="BS54" s="3">
        <f t="shared" si="4"/>
        <v>236200</v>
      </c>
      <c r="BT54" s="3">
        <f t="shared" si="4"/>
        <v>236200</v>
      </c>
      <c r="BU54" s="3">
        <f t="shared" si="4"/>
        <v>236200</v>
      </c>
      <c r="BV54" s="3">
        <f t="shared" si="4"/>
        <v>236200</v>
      </c>
      <c r="BW54" s="3">
        <f t="shared" si="4"/>
        <v>236200</v>
      </c>
      <c r="BX54" s="3">
        <f t="shared" si="4"/>
        <v>222200</v>
      </c>
      <c r="BY54" s="3">
        <f t="shared" si="4"/>
        <v>222200</v>
      </c>
      <c r="BZ54" s="84">
        <f t="shared" si="4"/>
        <v>222200</v>
      </c>
      <c r="CA54" s="3">
        <f t="shared" si="4"/>
        <v>222200</v>
      </c>
      <c r="CB54" s="3">
        <f t="shared" si="4"/>
        <v>222200</v>
      </c>
      <c r="CC54" s="3">
        <f t="shared" si="4"/>
        <v>236200</v>
      </c>
      <c r="CD54" s="3">
        <f t="shared" si="4"/>
        <v>236200</v>
      </c>
      <c r="CE54" s="3">
        <f t="shared" si="4"/>
        <v>236200</v>
      </c>
      <c r="CF54" s="3">
        <f t="shared" si="4"/>
        <v>236200</v>
      </c>
      <c r="CG54" s="3">
        <f t="shared" si="4"/>
        <v>236200</v>
      </c>
      <c r="CH54" s="3">
        <f t="shared" si="4"/>
        <v>236200</v>
      </c>
      <c r="CI54" s="3">
        <f t="shared" si="4"/>
        <v>236200</v>
      </c>
      <c r="CJ54" s="3">
        <f t="shared" ref="CJ54:DU54" si="5">1210000-CJ52</f>
        <v>222200</v>
      </c>
      <c r="CK54" s="3">
        <f t="shared" si="5"/>
        <v>222200</v>
      </c>
      <c r="CL54" s="84">
        <f t="shared" si="5"/>
        <v>222200</v>
      </c>
      <c r="CM54" s="3">
        <f t="shared" si="5"/>
        <v>222200</v>
      </c>
      <c r="CN54" s="3">
        <f t="shared" si="5"/>
        <v>225700</v>
      </c>
      <c r="CO54" s="3">
        <f t="shared" si="5"/>
        <v>239700</v>
      </c>
      <c r="CP54" s="3">
        <f t="shared" si="5"/>
        <v>239700</v>
      </c>
      <c r="CQ54" s="3">
        <f t="shared" si="5"/>
        <v>239700</v>
      </c>
      <c r="CR54" s="3">
        <f t="shared" si="5"/>
        <v>239700</v>
      </c>
      <c r="CS54" s="3">
        <f t="shared" si="5"/>
        <v>239700</v>
      </c>
      <c r="CT54" s="3">
        <f t="shared" si="5"/>
        <v>239700</v>
      </c>
      <c r="CU54" s="3">
        <f t="shared" si="5"/>
        <v>239700</v>
      </c>
      <c r="CV54" s="3">
        <f t="shared" si="5"/>
        <v>225700</v>
      </c>
      <c r="CW54" s="3">
        <f t="shared" si="5"/>
        <v>225700</v>
      </c>
      <c r="CX54" s="84">
        <f t="shared" si="5"/>
        <v>225700</v>
      </c>
      <c r="CY54" s="3">
        <f t="shared" si="5"/>
        <v>225700</v>
      </c>
      <c r="CZ54" s="3">
        <f t="shared" si="5"/>
        <v>225700</v>
      </c>
      <c r="DA54" s="3">
        <f t="shared" si="5"/>
        <v>239700</v>
      </c>
      <c r="DB54" s="3">
        <f t="shared" si="5"/>
        <v>239700</v>
      </c>
      <c r="DC54" s="3">
        <f t="shared" si="5"/>
        <v>239700</v>
      </c>
      <c r="DD54" s="3">
        <f t="shared" si="5"/>
        <v>239700</v>
      </c>
      <c r="DE54" s="3">
        <f t="shared" si="5"/>
        <v>239700</v>
      </c>
      <c r="DF54" s="3">
        <f t="shared" si="5"/>
        <v>239700</v>
      </c>
      <c r="DG54" s="3">
        <f t="shared" si="5"/>
        <v>239700</v>
      </c>
      <c r="DH54" s="3">
        <f t="shared" si="5"/>
        <v>225700</v>
      </c>
      <c r="DI54" s="3">
        <f t="shared" si="5"/>
        <v>225700</v>
      </c>
      <c r="DJ54" s="84">
        <f t="shared" si="5"/>
        <v>225700</v>
      </c>
      <c r="DK54" s="3">
        <f t="shared" si="5"/>
        <v>225700</v>
      </c>
      <c r="DL54" s="3">
        <f t="shared" si="5"/>
        <v>225700</v>
      </c>
      <c r="DM54" s="3">
        <f t="shared" si="5"/>
        <v>239700</v>
      </c>
      <c r="DN54" s="3">
        <f t="shared" si="5"/>
        <v>239700</v>
      </c>
      <c r="DO54" s="3">
        <f t="shared" si="5"/>
        <v>239700</v>
      </c>
      <c r="DP54" s="3">
        <f t="shared" si="5"/>
        <v>239700</v>
      </c>
      <c r="DQ54" s="3">
        <f t="shared" si="5"/>
        <v>239700</v>
      </c>
      <c r="DR54" s="3">
        <f t="shared" si="5"/>
        <v>239700</v>
      </c>
      <c r="DS54" s="3">
        <f t="shared" si="5"/>
        <v>239700</v>
      </c>
      <c r="DT54" s="3">
        <f t="shared" si="5"/>
        <v>239700</v>
      </c>
      <c r="DU54" s="3">
        <f t="shared" si="5"/>
        <v>239700</v>
      </c>
      <c r="DV54" s="89"/>
    </row>
    <row r="55" spans="1:126" x14ac:dyDescent="0.25">
      <c r="E55" s="18"/>
      <c r="F55" s="18"/>
      <c r="I55" s="89"/>
      <c r="J55" s="5"/>
      <c r="K55" s="12"/>
      <c r="L55" s="1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4"/>
      <c r="AE55" s="3"/>
      <c r="AF55" s="3"/>
      <c r="AG55" s="62"/>
      <c r="AH55" s="62"/>
      <c r="AI55" s="3"/>
      <c r="AJ55" s="3"/>
      <c r="AK55" s="3"/>
      <c r="AL55" s="3"/>
      <c r="AM55" s="3"/>
      <c r="AN55" s="3"/>
      <c r="AO55" s="3"/>
      <c r="AP55" s="8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84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  <c r="BN55" s="89"/>
      <c r="BZ55" s="89"/>
      <c r="CL55" s="89"/>
      <c r="CX55" s="89"/>
      <c r="DJ55" s="89"/>
      <c r="DV55" s="89"/>
    </row>
    <row r="56" spans="1:126" x14ac:dyDescent="0.25">
      <c r="A56" s="18" t="s">
        <v>103</v>
      </c>
      <c r="C56" s="18"/>
      <c r="E56" s="18"/>
      <c r="F56" s="18"/>
      <c r="I56" s="89"/>
      <c r="J56" s="5"/>
      <c r="K56" s="12">
        <f t="shared" ref="K56:AA56" si="6">K31</f>
        <v>0</v>
      </c>
      <c r="L56" s="12"/>
      <c r="M56" s="3">
        <f t="shared" si="6"/>
        <v>0</v>
      </c>
      <c r="N56" s="3"/>
      <c r="O56" s="3">
        <f t="shared" si="6"/>
        <v>0</v>
      </c>
      <c r="P56" s="3"/>
      <c r="Q56" s="3">
        <f t="shared" si="6"/>
        <v>0</v>
      </c>
      <c r="R56" s="3"/>
      <c r="S56" s="3">
        <f t="shared" si="6"/>
        <v>0</v>
      </c>
      <c r="T56" s="3"/>
      <c r="U56" s="3">
        <f t="shared" si="6"/>
        <v>0</v>
      </c>
      <c r="V56" s="3"/>
      <c r="W56" s="3">
        <f t="shared" si="6"/>
        <v>0</v>
      </c>
      <c r="X56" s="3"/>
      <c r="Y56" s="3">
        <f t="shared" si="6"/>
        <v>0</v>
      </c>
      <c r="Z56" s="3"/>
      <c r="AA56" s="3">
        <f t="shared" si="6"/>
        <v>0</v>
      </c>
      <c r="AB56" s="3">
        <f>AB31+AB18+AB14</f>
        <v>0</v>
      </c>
      <c r="AC56" s="3">
        <f>AC31+AC18+AC14</f>
        <v>0</v>
      </c>
      <c r="AD56" s="84">
        <f>AD31+AD18+AD14+AD13</f>
        <v>0</v>
      </c>
      <c r="AE56" s="3">
        <f>AE31+AE18+AE14+AE13</f>
        <v>0</v>
      </c>
      <c r="AF56" s="3">
        <f>AF31+AF18+AF14+AF13</f>
        <v>0</v>
      </c>
      <c r="AG56" s="62">
        <f>AG31+AG20+AG18+AG14+AG13</f>
        <v>8000</v>
      </c>
      <c r="AH56" s="62">
        <f>AH31+AH20+AH18+AH14+AH13</f>
        <v>8000</v>
      </c>
      <c r="AI56" s="3">
        <f>AI31+AI20+AI18+AI14+AI13+AI16</f>
        <v>16600</v>
      </c>
      <c r="AJ56" s="3">
        <f>AJ31+AJ20+AJ18+AJ14+AJ13+AJ16</f>
        <v>16600</v>
      </c>
      <c r="AK56" s="3">
        <f>AK31+AK20+AK18+AK14+AK13+AK16</f>
        <v>16600</v>
      </c>
      <c r="AL56" s="3">
        <f>AL31+AL20+AL18+AL14+AL13+AL16</f>
        <v>16600</v>
      </c>
      <c r="AM56" s="3">
        <f>AM31+AM20+AM18+AM14+AM13+AM16</f>
        <v>16600</v>
      </c>
      <c r="AN56" s="3">
        <f>AN31+AN20+AN18+AN17+AN16+AN14+AN13</f>
        <v>86600</v>
      </c>
      <c r="AO56" s="3">
        <f>AO31+AO20+AO18+AO17+AO16+AO14+AO13</f>
        <v>86600</v>
      </c>
      <c r="AP56" s="84">
        <f>AP31+AP20+AP18+AP17+AP16+AP14+AP13</f>
        <v>86600</v>
      </c>
      <c r="AQ56" s="3">
        <f>AQ31+AQ20+AQ18+AQ17+AQ16+AQ14+AQ13</f>
        <v>86600</v>
      </c>
      <c r="AR56" s="3">
        <f>AR31+AR20+AR18+AR17+AR16+AR14+AR13</f>
        <v>86600</v>
      </c>
      <c r="AS56" s="3">
        <f t="shared" ref="AS56:BA56" si="7">AS31+AS20+AS18+AS17+AS16+AS14+AS13+AS22</f>
        <v>106600</v>
      </c>
      <c r="AT56" s="3">
        <f t="shared" si="7"/>
        <v>106600</v>
      </c>
      <c r="AU56" s="3">
        <f t="shared" si="7"/>
        <v>106600</v>
      </c>
      <c r="AV56" s="3">
        <f t="shared" si="7"/>
        <v>106600</v>
      </c>
      <c r="AW56" s="3">
        <f t="shared" si="7"/>
        <v>106600</v>
      </c>
      <c r="AX56" s="3">
        <f t="shared" si="7"/>
        <v>106600</v>
      </c>
      <c r="AY56" s="3">
        <f t="shared" si="7"/>
        <v>106600</v>
      </c>
      <c r="AZ56" s="3">
        <f t="shared" si="7"/>
        <v>106600</v>
      </c>
      <c r="BA56" s="3">
        <f t="shared" si="7"/>
        <v>106600</v>
      </c>
      <c r="BB56" s="84">
        <f>BB14+BB16+BB17+BB18+BB20+BB22+BB40</f>
        <v>106600</v>
      </c>
      <c r="BC56" s="3">
        <f>BC14+BC16+BC17+BC18+BC20+BC22+BC40</f>
        <v>106600</v>
      </c>
      <c r="BD56" s="3">
        <f>BD14+BD16+BD17+BD18+BD20+BD22+BD40</f>
        <v>106600</v>
      </c>
      <c r="BE56" s="3">
        <f>BE14+BE16+BE17+BE18+BE20+BE22+BE40</f>
        <v>106600</v>
      </c>
      <c r="BF56" s="3">
        <f t="shared" ref="BF56:BK56" si="8">BF14+BF16+BF17+BF18+BF20+BF22+BF40+BF27+BF28</f>
        <v>156600</v>
      </c>
      <c r="BG56" s="3">
        <f t="shared" si="8"/>
        <v>156600</v>
      </c>
      <c r="BH56" s="3">
        <f t="shared" si="8"/>
        <v>156600</v>
      </c>
      <c r="BI56" s="3">
        <f t="shared" si="8"/>
        <v>156600</v>
      </c>
      <c r="BJ56" s="3">
        <f t="shared" si="8"/>
        <v>156600</v>
      </c>
      <c r="BK56" s="3">
        <f t="shared" si="8"/>
        <v>156600</v>
      </c>
      <c r="BL56" s="3">
        <f t="shared" ref="BL56:CA56" si="9">BL14+BL16+BL17+BL18+BL20+BL22+BL40+BL27+BL28+BL26+BL6</f>
        <v>502600</v>
      </c>
      <c r="BM56" s="3">
        <f t="shared" si="9"/>
        <v>502600</v>
      </c>
      <c r="BN56" s="84">
        <f t="shared" si="9"/>
        <v>502600</v>
      </c>
      <c r="BO56" s="3">
        <f t="shared" si="9"/>
        <v>502600</v>
      </c>
      <c r="BP56" s="3">
        <f t="shared" si="9"/>
        <v>502600</v>
      </c>
      <c r="BQ56" s="3">
        <f t="shared" si="9"/>
        <v>502600</v>
      </c>
      <c r="BR56" s="3">
        <f t="shared" si="9"/>
        <v>502600</v>
      </c>
      <c r="BS56" s="3">
        <f t="shared" si="9"/>
        <v>502600</v>
      </c>
      <c r="BT56" s="3">
        <f t="shared" si="9"/>
        <v>502600</v>
      </c>
      <c r="BU56" s="3">
        <f t="shared" si="9"/>
        <v>502600</v>
      </c>
      <c r="BV56" s="3">
        <f t="shared" si="9"/>
        <v>502600</v>
      </c>
      <c r="BW56" s="3">
        <f t="shared" si="9"/>
        <v>502600</v>
      </c>
      <c r="BX56" s="3">
        <f t="shared" si="9"/>
        <v>502600</v>
      </c>
      <c r="BY56" s="3">
        <f t="shared" si="9"/>
        <v>502600</v>
      </c>
      <c r="BZ56" s="84">
        <f t="shared" si="9"/>
        <v>502600</v>
      </c>
      <c r="CA56" s="3">
        <f t="shared" si="9"/>
        <v>502600</v>
      </c>
      <c r="CB56" s="3">
        <f>CB14+CB16+CB17+CB18+CB20+CB22+CB40+CB27+CB28+CB26+CB6+CB9+CB15</f>
        <v>547600</v>
      </c>
      <c r="CC56" s="3">
        <f>CC14+CC16+CC17+CC18+CC20+CC22+CC40+CC27+CC28+CC26+CC6+CC9+CC15+CC10+CC12+CC19+CC21+CC39</f>
        <v>777600</v>
      </c>
      <c r="CD56" s="3">
        <f>CD14+CD16+CD17+CD18+CD20+CD22+CD40+CD27+CD28+CD26+CD6+CD9+CD15+CD10+CD12+CD19+CD21+CD39</f>
        <v>777600</v>
      </c>
      <c r="CE56" s="3">
        <f t="shared" ref="CE56:CV56" si="10">CE14+CE16+CE17+CE18+CE20+CE22+CE40+CE27+CE28+CE26+CE6+CE9+CE15+CE10+CE12+CE19+CE21+CE39+CE50</f>
        <v>785100</v>
      </c>
      <c r="CF56" s="3">
        <f t="shared" si="10"/>
        <v>785100</v>
      </c>
      <c r="CG56" s="3">
        <f t="shared" si="10"/>
        <v>785100</v>
      </c>
      <c r="CH56" s="3">
        <f t="shared" si="10"/>
        <v>785100</v>
      </c>
      <c r="CI56" s="3">
        <f t="shared" si="10"/>
        <v>785100</v>
      </c>
      <c r="CJ56" s="3">
        <f t="shared" si="10"/>
        <v>785100</v>
      </c>
      <c r="CK56" s="3">
        <f t="shared" si="10"/>
        <v>785100</v>
      </c>
      <c r="CL56" s="84">
        <f t="shared" si="10"/>
        <v>785100</v>
      </c>
      <c r="CM56" s="3">
        <f t="shared" si="10"/>
        <v>785100</v>
      </c>
      <c r="CN56" s="3">
        <f t="shared" si="10"/>
        <v>785100</v>
      </c>
      <c r="CO56" s="3">
        <f t="shared" si="10"/>
        <v>785100</v>
      </c>
      <c r="CP56" s="3">
        <f t="shared" si="10"/>
        <v>785100</v>
      </c>
      <c r="CQ56" s="3">
        <f t="shared" si="10"/>
        <v>785100</v>
      </c>
      <c r="CR56" s="3">
        <f t="shared" si="10"/>
        <v>785100</v>
      </c>
      <c r="CS56" s="3">
        <f t="shared" si="10"/>
        <v>785100</v>
      </c>
      <c r="CT56" s="3">
        <f t="shared" si="10"/>
        <v>785100</v>
      </c>
      <c r="CU56" s="3">
        <f t="shared" si="10"/>
        <v>785100</v>
      </c>
      <c r="CV56" s="3">
        <f t="shared" si="10"/>
        <v>785100</v>
      </c>
      <c r="CW56" s="3">
        <f t="shared" ref="CW56:DU56" si="11">CW14+CW16+CW17+CW18+CW20+CW22+CW40+CW27+CW28+CW26+CW6+CW9+CW15+CW10+CW12+CW19+CW21+CW39+CW11+CW50</f>
        <v>875100</v>
      </c>
      <c r="CX56" s="84">
        <f t="shared" si="11"/>
        <v>875100</v>
      </c>
      <c r="CY56" s="3">
        <f t="shared" si="11"/>
        <v>875100</v>
      </c>
      <c r="CZ56" s="3">
        <f t="shared" si="11"/>
        <v>875100</v>
      </c>
      <c r="DA56" s="3">
        <f t="shared" si="11"/>
        <v>875100</v>
      </c>
      <c r="DB56" s="3">
        <f t="shared" si="11"/>
        <v>875100</v>
      </c>
      <c r="DC56" s="3">
        <f t="shared" si="11"/>
        <v>875100</v>
      </c>
      <c r="DD56" s="3">
        <f t="shared" si="11"/>
        <v>875100</v>
      </c>
      <c r="DE56" s="3">
        <f t="shared" si="11"/>
        <v>875100</v>
      </c>
      <c r="DF56" s="3">
        <f t="shared" si="11"/>
        <v>875100</v>
      </c>
      <c r="DG56" s="3">
        <f t="shared" si="11"/>
        <v>875100</v>
      </c>
      <c r="DH56" s="3">
        <f t="shared" si="11"/>
        <v>875100</v>
      </c>
      <c r="DI56" s="3">
        <f t="shared" si="11"/>
        <v>875100</v>
      </c>
      <c r="DJ56" s="84">
        <f t="shared" si="11"/>
        <v>875100</v>
      </c>
      <c r="DK56" s="3">
        <f t="shared" si="11"/>
        <v>875100</v>
      </c>
      <c r="DL56" s="3">
        <f t="shared" si="11"/>
        <v>875100</v>
      </c>
      <c r="DM56" s="3">
        <f t="shared" si="11"/>
        <v>875100</v>
      </c>
      <c r="DN56" s="3">
        <f t="shared" si="11"/>
        <v>875100</v>
      </c>
      <c r="DO56" s="3">
        <f t="shared" si="11"/>
        <v>875100</v>
      </c>
      <c r="DP56" s="3">
        <f t="shared" si="11"/>
        <v>875100</v>
      </c>
      <c r="DQ56" s="3">
        <f t="shared" si="11"/>
        <v>875100</v>
      </c>
      <c r="DR56" s="3">
        <f t="shared" si="11"/>
        <v>875100</v>
      </c>
      <c r="DS56" s="3">
        <f t="shared" si="11"/>
        <v>875100</v>
      </c>
      <c r="DT56" s="3">
        <f t="shared" si="11"/>
        <v>875100</v>
      </c>
      <c r="DU56" s="3">
        <f t="shared" si="11"/>
        <v>875100</v>
      </c>
      <c r="DV56" s="89"/>
    </row>
    <row r="57" spans="1:126" x14ac:dyDescent="0.25">
      <c r="E57" s="18"/>
      <c r="F57" s="18"/>
      <c r="I57" s="89"/>
      <c r="J57" s="5"/>
      <c r="K57" s="12"/>
      <c r="L57" s="1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4"/>
      <c r="AE57" s="3"/>
      <c r="AF57" s="3"/>
      <c r="AG57" s="62"/>
      <c r="AH57" s="62"/>
      <c r="AI57" s="3"/>
      <c r="AJ57" s="3"/>
      <c r="AK57" s="3"/>
      <c r="AL57" s="3"/>
      <c r="AM57" s="3"/>
      <c r="AN57" s="3"/>
      <c r="AO57" s="3"/>
      <c r="AP57" s="8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84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2"/>
      <c r="BN57" s="89"/>
      <c r="BZ57" s="89"/>
      <c r="CL57" s="89"/>
      <c r="CX57" s="89"/>
      <c r="DJ57" s="89"/>
      <c r="DV57" s="89"/>
    </row>
    <row r="58" spans="1:126" x14ac:dyDescent="0.25">
      <c r="A58" s="18" t="s">
        <v>104</v>
      </c>
      <c r="C58" s="18"/>
      <c r="E58" s="18"/>
      <c r="F58" s="18"/>
      <c r="I58" s="112"/>
      <c r="J58" s="34"/>
      <c r="K58" s="53">
        <f>K52-K56</f>
        <v>1089600</v>
      </c>
      <c r="L58" s="53"/>
      <c r="M58" s="53">
        <f t="shared" ref="M58:CE58" si="12">M52-M56</f>
        <v>1089600</v>
      </c>
      <c r="N58" s="53"/>
      <c r="O58" s="53">
        <f t="shared" si="12"/>
        <v>1075600</v>
      </c>
      <c r="P58" s="53"/>
      <c r="Q58" s="53">
        <f t="shared" si="12"/>
        <v>1075600</v>
      </c>
      <c r="R58" s="53"/>
      <c r="S58" s="53">
        <f t="shared" si="12"/>
        <v>1142300</v>
      </c>
      <c r="T58" s="53"/>
      <c r="U58" s="53">
        <f t="shared" si="12"/>
        <v>1182300</v>
      </c>
      <c r="V58" s="53"/>
      <c r="W58" s="53">
        <f t="shared" si="12"/>
        <v>1182300</v>
      </c>
      <c r="X58" s="53"/>
      <c r="Y58" s="53">
        <f t="shared" si="12"/>
        <v>1182300</v>
      </c>
      <c r="Z58" s="53"/>
      <c r="AA58" s="53">
        <f t="shared" si="12"/>
        <v>1182300</v>
      </c>
      <c r="AB58" s="53">
        <f t="shared" si="12"/>
        <v>1115300</v>
      </c>
      <c r="AC58" s="53">
        <f t="shared" si="12"/>
        <v>1115300</v>
      </c>
      <c r="AD58" s="94">
        <f t="shared" si="12"/>
        <v>1115300</v>
      </c>
      <c r="AE58" s="53">
        <f t="shared" si="12"/>
        <v>1115300</v>
      </c>
      <c r="AF58" s="53">
        <f t="shared" si="12"/>
        <v>1115300</v>
      </c>
      <c r="AG58" s="53">
        <f t="shared" si="12"/>
        <v>1093300</v>
      </c>
      <c r="AH58" s="53">
        <f t="shared" si="12"/>
        <v>1093300</v>
      </c>
      <c r="AI58" s="53">
        <f t="shared" si="12"/>
        <v>1082700</v>
      </c>
      <c r="AJ58" s="53">
        <f t="shared" si="12"/>
        <v>1082700</v>
      </c>
      <c r="AK58" s="53">
        <f t="shared" si="12"/>
        <v>1082700</v>
      </c>
      <c r="AL58" s="53">
        <f t="shared" si="12"/>
        <v>1082700</v>
      </c>
      <c r="AM58" s="53">
        <f t="shared" si="12"/>
        <v>1082700</v>
      </c>
      <c r="AN58" s="53">
        <f t="shared" si="12"/>
        <v>1026700</v>
      </c>
      <c r="AO58" s="53">
        <f t="shared" si="12"/>
        <v>1026700</v>
      </c>
      <c r="AP58" s="94">
        <f t="shared" si="12"/>
        <v>1026700</v>
      </c>
      <c r="AQ58" s="53">
        <f t="shared" si="12"/>
        <v>1026700</v>
      </c>
      <c r="AR58" s="53">
        <f t="shared" si="12"/>
        <v>1026700</v>
      </c>
      <c r="AS58" s="53">
        <f t="shared" si="12"/>
        <v>987700</v>
      </c>
      <c r="AT58" s="53">
        <f t="shared" si="12"/>
        <v>987700</v>
      </c>
      <c r="AU58" s="53">
        <f t="shared" si="12"/>
        <v>987700</v>
      </c>
      <c r="AV58" s="53">
        <f t="shared" si="12"/>
        <v>987700</v>
      </c>
      <c r="AW58" s="53">
        <f t="shared" si="12"/>
        <v>987700</v>
      </c>
      <c r="AX58" s="53">
        <f t="shared" si="12"/>
        <v>987700</v>
      </c>
      <c r="AY58" s="53">
        <f t="shared" si="12"/>
        <v>987700</v>
      </c>
      <c r="AZ58" s="53">
        <f t="shared" si="12"/>
        <v>1001700</v>
      </c>
      <c r="BA58" s="53">
        <f t="shared" si="12"/>
        <v>1001700</v>
      </c>
      <c r="BB58" s="94">
        <f t="shared" si="12"/>
        <v>976700</v>
      </c>
      <c r="BC58" s="53">
        <f t="shared" si="12"/>
        <v>976700</v>
      </c>
      <c r="BD58" s="53">
        <f t="shared" si="12"/>
        <v>976700</v>
      </c>
      <c r="BE58" s="53">
        <f t="shared" si="12"/>
        <v>962700</v>
      </c>
      <c r="BF58" s="53">
        <f t="shared" si="12"/>
        <v>866200</v>
      </c>
      <c r="BG58" s="53">
        <f t="shared" si="12"/>
        <v>866200</v>
      </c>
      <c r="BH58" s="53">
        <f t="shared" si="12"/>
        <v>866200</v>
      </c>
      <c r="BI58" s="53">
        <f t="shared" si="12"/>
        <v>866200</v>
      </c>
      <c r="BJ58" s="53">
        <f t="shared" si="12"/>
        <v>866200</v>
      </c>
      <c r="BK58" s="53">
        <f t="shared" si="12"/>
        <v>866200</v>
      </c>
      <c r="BL58" s="53">
        <f t="shared" si="12"/>
        <v>534200</v>
      </c>
      <c r="BM58" s="53">
        <f t="shared" si="12"/>
        <v>534200</v>
      </c>
      <c r="BN58" s="94">
        <f t="shared" si="12"/>
        <v>485200</v>
      </c>
      <c r="BO58" s="53">
        <f t="shared" si="12"/>
        <v>485200</v>
      </c>
      <c r="BP58" s="53">
        <f t="shared" si="12"/>
        <v>485200</v>
      </c>
      <c r="BQ58" s="53">
        <f t="shared" si="12"/>
        <v>471200</v>
      </c>
      <c r="BR58" s="53">
        <f t="shared" si="12"/>
        <v>471200</v>
      </c>
      <c r="BS58" s="53">
        <f t="shared" si="12"/>
        <v>471200</v>
      </c>
      <c r="BT58" s="53">
        <f t="shared" si="12"/>
        <v>471200</v>
      </c>
      <c r="BU58" s="53">
        <f t="shared" si="12"/>
        <v>471200</v>
      </c>
      <c r="BV58" s="53">
        <f t="shared" si="12"/>
        <v>471200</v>
      </c>
      <c r="BW58" s="53">
        <f t="shared" si="12"/>
        <v>471200</v>
      </c>
      <c r="BX58" s="53">
        <f t="shared" si="12"/>
        <v>485200</v>
      </c>
      <c r="BY58" s="53">
        <f t="shared" si="12"/>
        <v>485200</v>
      </c>
      <c r="BZ58" s="94">
        <f t="shared" si="12"/>
        <v>485200</v>
      </c>
      <c r="CA58" s="53">
        <f t="shared" si="12"/>
        <v>485200</v>
      </c>
      <c r="CB58" s="53">
        <f t="shared" si="12"/>
        <v>440200</v>
      </c>
      <c r="CC58" s="53">
        <f t="shared" si="12"/>
        <v>196200</v>
      </c>
      <c r="CD58" s="53">
        <f t="shared" si="12"/>
        <v>196200</v>
      </c>
      <c r="CE58" s="53">
        <f t="shared" si="12"/>
        <v>188700</v>
      </c>
      <c r="CF58" s="53">
        <f t="shared" ref="CF58:DU58" si="13">CF52-CF56</f>
        <v>188700</v>
      </c>
      <c r="CG58" s="53">
        <f t="shared" si="13"/>
        <v>188700</v>
      </c>
      <c r="CH58" s="53">
        <f t="shared" si="13"/>
        <v>188700</v>
      </c>
      <c r="CI58" s="53">
        <f t="shared" si="13"/>
        <v>188700</v>
      </c>
      <c r="CJ58" s="53">
        <f t="shared" si="13"/>
        <v>202700</v>
      </c>
      <c r="CK58" s="53">
        <f t="shared" si="13"/>
        <v>202700</v>
      </c>
      <c r="CL58" s="94">
        <f t="shared" si="13"/>
        <v>202700</v>
      </c>
      <c r="CM58" s="53">
        <f t="shared" si="13"/>
        <v>202700</v>
      </c>
      <c r="CN58" s="53">
        <f t="shared" si="13"/>
        <v>199200</v>
      </c>
      <c r="CO58" s="53">
        <f t="shared" si="13"/>
        <v>185200</v>
      </c>
      <c r="CP58" s="53">
        <f t="shared" si="13"/>
        <v>185200</v>
      </c>
      <c r="CQ58" s="53">
        <f t="shared" si="13"/>
        <v>185200</v>
      </c>
      <c r="CR58" s="53">
        <f t="shared" si="13"/>
        <v>185200</v>
      </c>
      <c r="CS58" s="53">
        <f t="shared" si="13"/>
        <v>185200</v>
      </c>
      <c r="CT58" s="53">
        <f t="shared" si="13"/>
        <v>185200</v>
      </c>
      <c r="CU58" s="53">
        <f t="shared" si="13"/>
        <v>185200</v>
      </c>
      <c r="CV58" s="53">
        <f t="shared" si="13"/>
        <v>199200</v>
      </c>
      <c r="CW58" s="53">
        <f t="shared" si="13"/>
        <v>109200</v>
      </c>
      <c r="CX58" s="94">
        <f t="shared" si="13"/>
        <v>109200</v>
      </c>
      <c r="CY58" s="53">
        <f t="shared" si="13"/>
        <v>109200</v>
      </c>
      <c r="CZ58" s="53">
        <f t="shared" si="13"/>
        <v>109200</v>
      </c>
      <c r="DA58" s="53">
        <f t="shared" si="13"/>
        <v>95200</v>
      </c>
      <c r="DB58" s="53">
        <f t="shared" si="13"/>
        <v>95200</v>
      </c>
      <c r="DC58" s="53">
        <f t="shared" si="13"/>
        <v>95200</v>
      </c>
      <c r="DD58" s="53">
        <f t="shared" si="13"/>
        <v>95200</v>
      </c>
      <c r="DE58" s="53">
        <f t="shared" si="13"/>
        <v>95200</v>
      </c>
      <c r="DF58" s="53">
        <f t="shared" si="13"/>
        <v>95200</v>
      </c>
      <c r="DG58" s="53">
        <f t="shared" si="13"/>
        <v>95200</v>
      </c>
      <c r="DH58" s="53">
        <f t="shared" si="13"/>
        <v>109200</v>
      </c>
      <c r="DI58" s="53">
        <f t="shared" si="13"/>
        <v>109200</v>
      </c>
      <c r="DJ58" s="94">
        <f t="shared" si="13"/>
        <v>109200</v>
      </c>
      <c r="DK58" s="53">
        <f t="shared" si="13"/>
        <v>109200</v>
      </c>
      <c r="DL58" s="53">
        <f t="shared" si="13"/>
        <v>109200</v>
      </c>
      <c r="DM58" s="53">
        <f t="shared" si="13"/>
        <v>95200</v>
      </c>
      <c r="DN58" s="53">
        <f t="shared" si="13"/>
        <v>95200</v>
      </c>
      <c r="DO58" s="53">
        <f t="shared" si="13"/>
        <v>95200</v>
      </c>
      <c r="DP58" s="53">
        <f t="shared" si="13"/>
        <v>95200</v>
      </c>
      <c r="DQ58" s="53">
        <f t="shared" si="13"/>
        <v>95200</v>
      </c>
      <c r="DR58" s="53">
        <f t="shared" si="13"/>
        <v>95200</v>
      </c>
      <c r="DS58" s="53">
        <f t="shared" si="13"/>
        <v>95200</v>
      </c>
      <c r="DT58" s="53">
        <f t="shared" si="13"/>
        <v>95200</v>
      </c>
      <c r="DU58" s="95">
        <f t="shared" si="13"/>
        <v>95200</v>
      </c>
      <c r="DV58" s="89"/>
    </row>
    <row r="59" spans="1:126" x14ac:dyDescent="0.25">
      <c r="C59" s="18"/>
      <c r="E59" s="18"/>
      <c r="F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CX59" s="5"/>
    </row>
    <row r="60" spans="1:126" x14ac:dyDescent="0.25">
      <c r="BM60" s="22"/>
    </row>
    <row r="61" spans="1:126" x14ac:dyDescent="0.25">
      <c r="BM61" s="22"/>
    </row>
    <row r="62" spans="1:126" x14ac:dyDescent="0.25">
      <c r="BM62" s="22"/>
    </row>
    <row r="63" spans="1:126" x14ac:dyDescent="0.25">
      <c r="BM63" s="22"/>
    </row>
    <row r="64" spans="1:126" x14ac:dyDescent="0.25">
      <c r="A64">
        <v>26490</v>
      </c>
      <c r="B64" t="s">
        <v>159</v>
      </c>
      <c r="C64" s="3">
        <v>70000</v>
      </c>
      <c r="D64" s="96">
        <v>0.14000000000000001</v>
      </c>
      <c r="E64" s="1"/>
      <c r="G64" s="6"/>
      <c r="H64" s="6"/>
      <c r="I64" s="6"/>
      <c r="J64" s="6"/>
      <c r="K64" s="12"/>
      <c r="L64" s="12"/>
      <c r="M64" s="12"/>
      <c r="N64" s="12"/>
      <c r="O64" s="96"/>
      <c r="P64" s="96"/>
      <c r="Q64" s="5"/>
      <c r="R64" s="5"/>
      <c r="BM64" s="22"/>
    </row>
    <row r="65" spans="1:65" x14ac:dyDescent="0.25">
      <c r="A65">
        <v>26683</v>
      </c>
      <c r="B65" t="s">
        <v>160</v>
      </c>
      <c r="C65" s="3">
        <v>8000</v>
      </c>
      <c r="D65" s="96">
        <v>0.37980000000000003</v>
      </c>
      <c r="E65" s="1"/>
      <c r="G65" s="6"/>
      <c r="H65" s="6"/>
      <c r="I65" s="6"/>
      <c r="J65" s="6"/>
      <c r="K65" s="12"/>
      <c r="L65" s="12"/>
      <c r="M65" s="12"/>
      <c r="N65" s="12"/>
      <c r="O65" s="96"/>
      <c r="P65" s="96"/>
      <c r="Q65" s="5"/>
      <c r="R65" s="5"/>
      <c r="BM65" s="22"/>
    </row>
    <row r="66" spans="1:65" x14ac:dyDescent="0.25">
      <c r="A66">
        <v>27334</v>
      </c>
      <c r="B66" t="s">
        <v>160</v>
      </c>
      <c r="C66" s="3">
        <v>14000</v>
      </c>
      <c r="D66" s="96">
        <v>0.23</v>
      </c>
      <c r="E66" s="1"/>
      <c r="G66" s="2"/>
      <c r="H66" s="2"/>
      <c r="I66" s="2"/>
      <c r="J66" s="2"/>
      <c r="K66" s="12"/>
      <c r="L66" s="12"/>
      <c r="M66" s="12"/>
      <c r="N66" s="12"/>
      <c r="O66" s="96"/>
      <c r="P66" s="96"/>
      <c r="Q66" s="5"/>
      <c r="R66" s="5"/>
    </row>
    <row r="67" spans="1:65" x14ac:dyDescent="0.25">
      <c r="A67">
        <v>25071</v>
      </c>
      <c r="B67" t="s">
        <v>52</v>
      </c>
      <c r="C67" s="3">
        <v>90000</v>
      </c>
      <c r="D67" s="96">
        <v>0.17499999999999999</v>
      </c>
      <c r="E67" s="1"/>
      <c r="G67" s="6"/>
      <c r="H67" s="6"/>
      <c r="I67" s="6"/>
      <c r="J67" s="6"/>
      <c r="K67" s="12"/>
      <c r="L67" s="12"/>
      <c r="M67" s="12"/>
      <c r="N67" s="12"/>
      <c r="O67" s="96"/>
      <c r="P67" s="96"/>
      <c r="Q67" s="5"/>
      <c r="R67" s="5"/>
    </row>
    <row r="68" spans="1:65" x14ac:dyDescent="0.25">
      <c r="A68">
        <v>25700</v>
      </c>
      <c r="B68" t="s">
        <v>52</v>
      </c>
      <c r="C68" s="3">
        <v>25000</v>
      </c>
      <c r="D68" s="96">
        <v>0.19</v>
      </c>
      <c r="E68" s="1"/>
      <c r="G68" s="6"/>
      <c r="H68" s="6"/>
      <c r="I68" s="6"/>
      <c r="J68" s="6"/>
      <c r="K68" s="12"/>
      <c r="L68" s="12"/>
      <c r="M68" s="12"/>
      <c r="N68" s="12"/>
      <c r="O68" s="96"/>
      <c r="P68" s="96"/>
      <c r="Q68" s="5"/>
      <c r="R68" s="5"/>
    </row>
    <row r="69" spans="1:65" x14ac:dyDescent="0.25">
      <c r="A69">
        <v>27458</v>
      </c>
      <c r="B69" t="s">
        <v>59</v>
      </c>
      <c r="C69" s="3">
        <v>14000</v>
      </c>
      <c r="D69" s="96">
        <v>1.159</v>
      </c>
      <c r="E69" s="1"/>
      <c r="G69" s="2"/>
      <c r="H69" s="2"/>
      <c r="I69" s="2"/>
      <c r="J69" s="2"/>
      <c r="K69" s="5"/>
      <c r="L69" s="5"/>
      <c r="M69" s="5"/>
      <c r="N69" s="5"/>
      <c r="O69" s="96"/>
      <c r="P69" s="96"/>
      <c r="Q69" s="5"/>
      <c r="R69" s="5"/>
    </row>
    <row r="70" spans="1:65" x14ac:dyDescent="0.25">
      <c r="A70">
        <v>20822</v>
      </c>
      <c r="B70" t="s">
        <v>161</v>
      </c>
      <c r="C70" s="3">
        <v>25000</v>
      </c>
      <c r="D70" s="96">
        <v>0.2349</v>
      </c>
      <c r="E70" s="1"/>
      <c r="G70" s="6"/>
      <c r="H70" s="6"/>
      <c r="I70" s="6"/>
      <c r="J70" s="6"/>
      <c r="K70" s="12"/>
      <c r="L70" s="12"/>
      <c r="M70" s="12"/>
      <c r="N70" s="12"/>
      <c r="O70" s="96"/>
      <c r="P70" s="96"/>
      <c r="Q70" s="5"/>
      <c r="R70" s="5"/>
    </row>
    <row r="71" spans="1:65" x14ac:dyDescent="0.25">
      <c r="A71">
        <v>20747</v>
      </c>
      <c r="B71" t="s">
        <v>6</v>
      </c>
      <c r="C71" s="3">
        <v>10000</v>
      </c>
      <c r="D71" s="97">
        <v>0.33150000000000002</v>
      </c>
      <c r="E71" s="1"/>
      <c r="G71" s="6"/>
      <c r="H71" s="6"/>
      <c r="I71" s="6"/>
      <c r="J71" s="6"/>
      <c r="K71" s="12"/>
      <c r="L71" s="12"/>
      <c r="M71" s="12"/>
      <c r="N71" s="12"/>
      <c r="O71" s="97"/>
      <c r="P71" s="97"/>
      <c r="Q71" s="5"/>
      <c r="R71" s="5"/>
    </row>
    <row r="72" spans="1:65" x14ac:dyDescent="0.25">
      <c r="A72">
        <v>20748</v>
      </c>
      <c r="B72" t="s">
        <v>6</v>
      </c>
      <c r="C72" s="3">
        <v>10000</v>
      </c>
      <c r="D72" s="96">
        <v>0.33029999999999998</v>
      </c>
      <c r="E72" s="1"/>
      <c r="G72" s="6"/>
      <c r="H72" s="6"/>
      <c r="I72" s="6"/>
      <c r="J72" s="6"/>
      <c r="K72" s="12"/>
      <c r="L72" s="12"/>
      <c r="M72" s="12"/>
      <c r="N72" s="12"/>
      <c r="O72" s="96"/>
      <c r="P72" s="96"/>
      <c r="Q72" s="5"/>
      <c r="R72" s="5"/>
    </row>
    <row r="73" spans="1:65" x14ac:dyDescent="0.25">
      <c r="A73" s="2">
        <v>27566</v>
      </c>
      <c r="B73" t="s">
        <v>6</v>
      </c>
      <c r="C73" s="4">
        <v>20000</v>
      </c>
      <c r="D73" s="96">
        <v>0.3679</v>
      </c>
      <c r="E73" s="6"/>
      <c r="G73" s="6"/>
      <c r="H73" s="6"/>
      <c r="I73" s="6"/>
      <c r="J73" s="6"/>
      <c r="K73" s="5"/>
      <c r="L73" s="5"/>
      <c r="M73" s="5"/>
      <c r="N73" s="5"/>
      <c r="O73" s="96"/>
      <c r="P73" s="96"/>
      <c r="Q73" s="5"/>
      <c r="R73" s="5"/>
    </row>
    <row r="74" spans="1:65" x14ac:dyDescent="0.25">
      <c r="A74">
        <v>26372</v>
      </c>
      <c r="B74" t="s">
        <v>162</v>
      </c>
      <c r="C74" s="3">
        <v>25000</v>
      </c>
      <c r="D74" s="96">
        <v>0.33900000000000002</v>
      </c>
      <c r="E74" s="1"/>
      <c r="G74" s="6"/>
      <c r="H74" s="6"/>
      <c r="I74" s="6"/>
      <c r="J74" s="6"/>
      <c r="K74" s="12"/>
      <c r="L74" s="12"/>
      <c r="M74" s="12"/>
      <c r="N74" s="12"/>
      <c r="O74" s="96"/>
      <c r="P74" s="96"/>
      <c r="Q74" s="5"/>
      <c r="R74" s="5"/>
    </row>
    <row r="75" spans="1:65" x14ac:dyDescent="0.25">
      <c r="A75">
        <v>26758</v>
      </c>
      <c r="B75" t="s">
        <v>162</v>
      </c>
      <c r="C75" s="3">
        <v>40000</v>
      </c>
      <c r="D75" s="96">
        <v>0.11119999999999999</v>
      </c>
      <c r="E75" s="1"/>
      <c r="G75" s="6"/>
      <c r="H75" s="6"/>
      <c r="I75" s="6"/>
      <c r="J75" s="6"/>
      <c r="K75" s="12"/>
      <c r="L75" s="12"/>
      <c r="M75" s="12"/>
      <c r="N75" s="12"/>
      <c r="O75" s="96"/>
      <c r="P75" s="96"/>
      <c r="Q75" s="5"/>
      <c r="R75" s="5"/>
    </row>
    <row r="76" spans="1:65" x14ac:dyDescent="0.25">
      <c r="A76">
        <v>27457</v>
      </c>
      <c r="B76" t="s">
        <v>57</v>
      </c>
      <c r="C76" s="3">
        <v>13500</v>
      </c>
      <c r="D76" s="96">
        <v>1.01</v>
      </c>
      <c r="E76" s="1"/>
      <c r="G76" s="2"/>
      <c r="H76" s="2"/>
      <c r="I76" s="2"/>
      <c r="J76" s="2"/>
      <c r="K76" s="5"/>
      <c r="L76" s="5"/>
      <c r="M76" s="5"/>
      <c r="N76" s="5"/>
      <c r="O76" s="96"/>
      <c r="P76" s="96"/>
      <c r="Q76" s="5"/>
      <c r="R76" s="5"/>
    </row>
    <row r="77" spans="1:65" x14ac:dyDescent="0.25">
      <c r="A77">
        <v>27456</v>
      </c>
      <c r="B77" t="s">
        <v>57</v>
      </c>
      <c r="C77" s="3">
        <v>21500</v>
      </c>
      <c r="D77" s="96">
        <v>0.91</v>
      </c>
      <c r="E77" s="1"/>
      <c r="G77" s="2"/>
      <c r="H77" s="2"/>
      <c r="I77" s="2"/>
      <c r="J77" s="2"/>
      <c r="K77" s="5"/>
      <c r="L77" s="5"/>
      <c r="M77" s="5"/>
      <c r="N77" s="5"/>
      <c r="O77" s="96"/>
      <c r="P77" s="96"/>
      <c r="Q77" s="5"/>
      <c r="R77" s="5"/>
    </row>
    <row r="78" spans="1:65" x14ac:dyDescent="0.25">
      <c r="A78">
        <v>27453</v>
      </c>
      <c r="B78" t="s">
        <v>57</v>
      </c>
      <c r="C78" s="3">
        <v>35000</v>
      </c>
      <c r="D78" s="96">
        <v>1.1000000000000001</v>
      </c>
      <c r="E78" s="1"/>
      <c r="G78" s="2"/>
      <c r="H78" s="2"/>
      <c r="I78" s="2"/>
      <c r="J78" s="2"/>
      <c r="K78" s="5"/>
      <c r="L78" s="5"/>
      <c r="M78" s="5"/>
      <c r="N78" s="5"/>
      <c r="O78" s="96"/>
      <c r="P78" s="96"/>
      <c r="Q78" s="5"/>
      <c r="R78" s="5"/>
    </row>
    <row r="79" spans="1:65" x14ac:dyDescent="0.25">
      <c r="A79">
        <v>26125</v>
      </c>
      <c r="B79" t="s">
        <v>163</v>
      </c>
      <c r="C79" s="3">
        <v>8600</v>
      </c>
      <c r="D79" s="96">
        <v>0.13</v>
      </c>
      <c r="E79" s="1"/>
      <c r="G79" s="6"/>
      <c r="H79" s="6"/>
      <c r="I79" s="6"/>
      <c r="J79" s="6"/>
      <c r="K79" s="12"/>
      <c r="L79" s="12"/>
      <c r="M79" s="12"/>
      <c r="N79" s="12"/>
      <c r="O79" s="96"/>
      <c r="P79" s="96"/>
      <c r="Q79" s="5"/>
      <c r="R79" s="5"/>
    </row>
    <row r="80" spans="1:65" x14ac:dyDescent="0.25">
      <c r="A80">
        <v>26678</v>
      </c>
      <c r="B80" t="s">
        <v>164</v>
      </c>
      <c r="C80" s="3">
        <v>25000</v>
      </c>
      <c r="D80" s="96">
        <v>0.3377</v>
      </c>
      <c r="E80" s="1"/>
      <c r="G80" s="6"/>
      <c r="H80" s="6"/>
      <c r="I80" s="6"/>
      <c r="J80" s="6"/>
      <c r="K80" s="12"/>
      <c r="L80" s="12"/>
      <c r="M80" s="12"/>
      <c r="N80" s="12"/>
      <c r="O80" s="96"/>
      <c r="P80" s="96"/>
      <c r="Q80" s="5"/>
      <c r="R80" s="5"/>
    </row>
    <row r="81" spans="1:18" x14ac:dyDescent="0.25">
      <c r="A81">
        <v>26884</v>
      </c>
      <c r="B81" t="s">
        <v>164</v>
      </c>
      <c r="C81" s="3">
        <v>40000</v>
      </c>
      <c r="D81" s="96">
        <v>0.20250000000000001</v>
      </c>
      <c r="E81" s="1"/>
      <c r="G81" s="6"/>
      <c r="H81" s="6"/>
      <c r="I81" s="6"/>
      <c r="J81" s="6"/>
      <c r="K81" s="12"/>
      <c r="L81" s="12"/>
      <c r="M81" s="12"/>
      <c r="N81" s="12"/>
      <c r="O81" s="96"/>
      <c r="P81" s="96"/>
      <c r="Q81" s="5"/>
      <c r="R81" s="5"/>
    </row>
    <row r="82" spans="1:18" x14ac:dyDescent="0.25">
      <c r="A82">
        <v>26813</v>
      </c>
      <c r="B82" t="s">
        <v>165</v>
      </c>
      <c r="C82" s="3">
        <v>3500</v>
      </c>
      <c r="D82" s="96">
        <v>0.1925</v>
      </c>
      <c r="E82" s="1"/>
      <c r="G82" s="20"/>
      <c r="H82" s="20"/>
      <c r="I82" s="20"/>
      <c r="J82" s="20"/>
      <c r="K82" s="12"/>
      <c r="L82" s="12"/>
      <c r="M82" s="12"/>
      <c r="N82" s="12"/>
      <c r="O82" s="96"/>
      <c r="P82" s="96"/>
      <c r="Q82" s="5"/>
      <c r="R82" s="5"/>
    </row>
    <row r="83" spans="1:18" x14ac:dyDescent="0.25">
      <c r="A83">
        <v>27340</v>
      </c>
      <c r="B83" t="s">
        <v>166</v>
      </c>
      <c r="C83" s="3">
        <v>20000</v>
      </c>
      <c r="D83" s="96">
        <v>0.37980000000000003</v>
      </c>
      <c r="E83" s="1"/>
      <c r="G83" s="6"/>
      <c r="H83" s="6"/>
      <c r="I83" s="6"/>
      <c r="J83" s="6"/>
      <c r="K83" s="12"/>
      <c r="L83" s="12"/>
      <c r="M83" s="12"/>
      <c r="N83" s="12"/>
      <c r="O83" s="96"/>
      <c r="P83" s="96"/>
      <c r="Q83" s="5"/>
      <c r="R83" s="5"/>
    </row>
    <row r="84" spans="1:18" x14ac:dyDescent="0.25">
      <c r="A84">
        <v>21165</v>
      </c>
      <c r="B84" t="s">
        <v>14</v>
      </c>
      <c r="C84" s="3">
        <v>150000</v>
      </c>
      <c r="D84" s="96">
        <v>0.33910000000000001</v>
      </c>
      <c r="E84" s="1"/>
      <c r="G84" s="6"/>
      <c r="H84" s="6"/>
      <c r="I84" s="6"/>
      <c r="J84" s="6"/>
      <c r="K84" s="12"/>
      <c r="L84" s="12"/>
      <c r="M84" s="12"/>
      <c r="N84" s="12"/>
      <c r="O84" s="96"/>
      <c r="P84" s="96"/>
      <c r="Q84" s="5"/>
      <c r="R84" s="5"/>
    </row>
    <row r="85" spans="1:18" x14ac:dyDescent="0.25">
      <c r="A85">
        <v>25841</v>
      </c>
      <c r="B85" t="s">
        <v>167</v>
      </c>
      <c r="C85" s="3">
        <v>40000</v>
      </c>
      <c r="D85" s="96">
        <v>0.1075</v>
      </c>
      <c r="E85" s="1"/>
      <c r="G85" s="6"/>
      <c r="H85" s="6"/>
      <c r="I85" s="6"/>
      <c r="J85" s="6"/>
      <c r="K85" s="12"/>
      <c r="L85" s="12"/>
      <c r="M85" s="12"/>
      <c r="N85" s="12"/>
      <c r="O85" s="96"/>
      <c r="P85" s="96"/>
      <c r="Q85" s="5"/>
      <c r="R85" s="5"/>
    </row>
    <row r="86" spans="1:18" x14ac:dyDescent="0.25">
      <c r="A86">
        <v>26511</v>
      </c>
      <c r="B86" t="s">
        <v>167</v>
      </c>
      <c r="C86" s="3">
        <v>21000</v>
      </c>
      <c r="D86" s="96">
        <v>0.1075</v>
      </c>
      <c r="E86" s="1"/>
      <c r="F86" s="1"/>
      <c r="G86" s="6"/>
      <c r="H86" s="6"/>
      <c r="I86" s="6"/>
      <c r="J86" s="6"/>
      <c r="K86" s="12"/>
      <c r="L86" s="12"/>
      <c r="M86" s="12"/>
      <c r="N86" s="12"/>
      <c r="O86" s="96"/>
      <c r="P86" s="96"/>
      <c r="Q86" s="5"/>
      <c r="R86" s="5"/>
    </row>
    <row r="87" spans="1:18" x14ac:dyDescent="0.25">
      <c r="A87">
        <v>26819</v>
      </c>
      <c r="B87" t="s">
        <v>168</v>
      </c>
      <c r="C87" s="3">
        <v>10000</v>
      </c>
      <c r="D87" s="96">
        <v>0.12</v>
      </c>
      <c r="E87" s="1"/>
      <c r="G87" s="6"/>
      <c r="H87" s="6"/>
      <c r="I87" s="6"/>
      <c r="J87" s="6"/>
      <c r="K87" s="12"/>
      <c r="L87" s="12"/>
      <c r="M87" s="12"/>
      <c r="N87" s="12"/>
      <c r="O87" s="96"/>
      <c r="P87" s="96"/>
      <c r="Q87" s="5"/>
      <c r="R87" s="5"/>
    </row>
    <row r="88" spans="1:18" x14ac:dyDescent="0.25">
      <c r="A88">
        <v>27454</v>
      </c>
      <c r="B88" t="s">
        <v>39</v>
      </c>
      <c r="C88" s="3">
        <v>27500</v>
      </c>
      <c r="D88" s="96">
        <v>1.147</v>
      </c>
      <c r="E88" s="1"/>
      <c r="G88" s="2"/>
      <c r="H88" s="2"/>
      <c r="I88" s="2"/>
      <c r="J88" s="2"/>
      <c r="K88" s="5"/>
      <c r="L88" s="5"/>
      <c r="M88" s="5"/>
      <c r="N88" s="5"/>
      <c r="O88" s="96"/>
      <c r="P88" s="96"/>
      <c r="Q88" s="5"/>
      <c r="R88" s="5"/>
    </row>
    <row r="89" spans="1:18" x14ac:dyDescent="0.25">
      <c r="A89">
        <v>26816</v>
      </c>
      <c r="B89" t="s">
        <v>169</v>
      </c>
      <c r="C89" s="3">
        <v>21500</v>
      </c>
      <c r="D89" s="96">
        <v>0.17</v>
      </c>
      <c r="E89" s="1"/>
      <c r="G89" s="2"/>
      <c r="H89" s="2"/>
      <c r="I89" s="2"/>
      <c r="J89" s="2"/>
      <c r="K89" s="12"/>
      <c r="L89" s="12"/>
      <c r="M89" s="12"/>
      <c r="N89" s="12"/>
      <c r="O89" s="96"/>
      <c r="P89" s="96"/>
      <c r="Q89" s="5"/>
      <c r="R89" s="5"/>
    </row>
    <row r="90" spans="1:18" x14ac:dyDescent="0.25">
      <c r="A90">
        <v>27293</v>
      </c>
      <c r="B90" t="s">
        <v>38</v>
      </c>
      <c r="C90" s="3">
        <v>49000</v>
      </c>
      <c r="D90" s="96">
        <v>0.28499999999999998</v>
      </c>
      <c r="E90" s="1"/>
      <c r="G90" s="2"/>
      <c r="H90" s="2"/>
      <c r="I90" s="2"/>
      <c r="J90" s="2"/>
      <c r="K90" s="12"/>
      <c r="L90" s="12"/>
      <c r="M90" s="12"/>
      <c r="N90" s="12"/>
      <c r="O90" s="96"/>
      <c r="P90" s="96"/>
      <c r="Q90" s="5"/>
      <c r="R90" s="5"/>
    </row>
    <row r="91" spans="1:18" x14ac:dyDescent="0.25">
      <c r="A91">
        <v>27352</v>
      </c>
      <c r="B91" t="s">
        <v>38</v>
      </c>
      <c r="C91" s="3">
        <v>21500</v>
      </c>
      <c r="D91" s="96">
        <v>0.3</v>
      </c>
      <c r="E91" s="1"/>
      <c r="G91" s="2"/>
      <c r="H91" s="2"/>
      <c r="I91" s="2"/>
      <c r="J91" s="2"/>
      <c r="K91" s="5"/>
      <c r="L91" s="5"/>
      <c r="M91" s="5"/>
      <c r="N91" s="5"/>
      <c r="O91" s="96"/>
      <c r="P91" s="96"/>
      <c r="Q91" s="5"/>
      <c r="R91" s="5"/>
    </row>
    <row r="92" spans="1:18" x14ac:dyDescent="0.25">
      <c r="A92" s="2">
        <v>27504</v>
      </c>
      <c r="B92" t="s">
        <v>38</v>
      </c>
      <c r="C92" s="4">
        <v>35000</v>
      </c>
      <c r="D92" s="96">
        <v>0.5</v>
      </c>
      <c r="E92" s="6"/>
      <c r="G92" s="2"/>
      <c r="H92" s="2"/>
      <c r="I92" s="2"/>
      <c r="J92" s="2"/>
      <c r="K92" s="5"/>
      <c r="L92" s="5"/>
      <c r="M92" s="5"/>
      <c r="N92" s="5"/>
      <c r="O92" s="96"/>
      <c r="P92" s="96"/>
      <c r="Q92" s="5"/>
      <c r="R92" s="5"/>
    </row>
    <row r="93" spans="1:18" x14ac:dyDescent="0.25">
      <c r="A93">
        <v>24670</v>
      </c>
      <c r="B93" t="s">
        <v>170</v>
      </c>
      <c r="C93" s="3">
        <v>10000</v>
      </c>
      <c r="D93" s="96">
        <v>0.17</v>
      </c>
      <c r="E93" s="1"/>
      <c r="G93" s="6"/>
      <c r="H93" s="6"/>
      <c r="I93" s="6"/>
      <c r="J93" s="6"/>
      <c r="K93" s="12"/>
      <c r="L93" s="12"/>
      <c r="M93" s="12"/>
      <c r="N93" s="12"/>
      <c r="O93" s="96"/>
      <c r="P93" s="96"/>
      <c r="Q93" s="5"/>
      <c r="R93" s="5"/>
    </row>
    <row r="94" spans="1:18" x14ac:dyDescent="0.25">
      <c r="A94">
        <v>8255</v>
      </c>
      <c r="B94" t="s">
        <v>171</v>
      </c>
      <c r="C94" s="3">
        <v>306000</v>
      </c>
      <c r="D94" s="96">
        <v>0.4335</v>
      </c>
      <c r="E94" s="1"/>
      <c r="G94" s="6"/>
      <c r="H94" s="6"/>
      <c r="I94" s="6"/>
      <c r="J94" s="6"/>
      <c r="K94" s="12"/>
      <c r="L94" s="12"/>
      <c r="M94" s="12"/>
      <c r="N94" s="12"/>
      <c r="O94" s="96"/>
      <c r="P94" s="96"/>
      <c r="Q94" s="5"/>
      <c r="R94" s="5"/>
    </row>
    <row r="95" spans="1:18" x14ac:dyDescent="0.25">
      <c r="A95">
        <v>26719</v>
      </c>
      <c r="B95" t="s">
        <v>172</v>
      </c>
      <c r="C95" s="3">
        <v>25000</v>
      </c>
      <c r="D95" s="96">
        <v>0.20499999999999999</v>
      </c>
      <c r="E95" s="1"/>
      <c r="G95" s="6"/>
      <c r="H95" s="6"/>
      <c r="I95" s="6"/>
      <c r="J95" s="6"/>
      <c r="K95" s="12"/>
      <c r="L95" s="12"/>
      <c r="M95" s="12"/>
      <c r="N95" s="12"/>
      <c r="O95" s="96"/>
      <c r="P95" s="96"/>
      <c r="Q95" s="5"/>
      <c r="R95" s="5"/>
    </row>
    <row r="96" spans="1:18" x14ac:dyDescent="0.25">
      <c r="A96">
        <v>27252</v>
      </c>
      <c r="B96" t="s">
        <v>173</v>
      </c>
      <c r="C96" s="3">
        <v>14000</v>
      </c>
      <c r="D96" s="96">
        <v>0.15</v>
      </c>
      <c r="E96" s="1"/>
      <c r="G96" s="2"/>
      <c r="H96" s="2"/>
      <c r="I96" s="2"/>
      <c r="J96" s="2"/>
      <c r="K96" s="12"/>
      <c r="L96" s="12"/>
      <c r="M96" s="12"/>
      <c r="N96" s="12"/>
      <c r="O96" s="96"/>
      <c r="P96" s="96"/>
      <c r="Q96" s="5"/>
      <c r="R96" s="5"/>
    </row>
    <row r="97" spans="1:18" x14ac:dyDescent="0.25">
      <c r="A97">
        <v>25924</v>
      </c>
      <c r="B97" t="s">
        <v>174</v>
      </c>
      <c r="C97" s="3">
        <v>20000</v>
      </c>
      <c r="D97" s="96">
        <v>0.32919999999999999</v>
      </c>
      <c r="E97" s="1"/>
      <c r="G97" s="6"/>
      <c r="H97" s="6"/>
      <c r="I97" s="6"/>
      <c r="J97" s="6"/>
      <c r="K97" s="12"/>
      <c r="L97" s="12"/>
      <c r="M97" s="12"/>
      <c r="N97" s="12"/>
      <c r="O97" s="96"/>
      <c r="P97" s="96"/>
      <c r="Q97" s="5"/>
      <c r="R97" s="5"/>
    </row>
    <row r="98" spans="1:18" x14ac:dyDescent="0.25">
      <c r="A98">
        <v>26960</v>
      </c>
      <c r="B98" t="s">
        <v>175</v>
      </c>
      <c r="C98" s="3">
        <v>20000</v>
      </c>
      <c r="D98" s="96">
        <v>0.19</v>
      </c>
      <c r="E98" s="1"/>
      <c r="G98" s="6"/>
      <c r="H98" s="6"/>
      <c r="I98" s="6"/>
      <c r="J98" s="6"/>
      <c r="K98" s="12"/>
      <c r="L98" s="12"/>
      <c r="M98" s="12"/>
      <c r="N98" s="12"/>
      <c r="O98" s="96"/>
      <c r="P98" s="96"/>
      <c r="Q98" s="5"/>
      <c r="R98" s="5"/>
    </row>
    <row r="99" spans="1:18" x14ac:dyDescent="0.25">
      <c r="A99" s="2"/>
      <c r="B99" t="s">
        <v>176</v>
      </c>
      <c r="C99" s="4">
        <v>3400</v>
      </c>
      <c r="D99" s="6"/>
      <c r="E99" s="6"/>
      <c r="F99" s="6"/>
      <c r="G99" s="6"/>
      <c r="H99" s="6"/>
      <c r="I99" s="6"/>
      <c r="J99" s="6"/>
      <c r="K99" s="39"/>
      <c r="L99" s="39"/>
      <c r="M99" s="39"/>
      <c r="N99" s="39"/>
      <c r="O99" s="97"/>
      <c r="P99" s="97"/>
      <c r="Q99" s="5"/>
      <c r="R99" s="5"/>
    </row>
    <row r="100" spans="1:18" x14ac:dyDescent="0.25">
      <c r="C100" s="18"/>
      <c r="K100" s="12"/>
      <c r="L100" s="12"/>
      <c r="M100" s="12"/>
      <c r="N100" s="12"/>
      <c r="O100" s="12"/>
      <c r="P100" s="12"/>
      <c r="Q100" s="5"/>
      <c r="R100" s="5"/>
    </row>
  </sheetData>
  <mergeCells count="9">
    <mergeCell ref="I2:AC2"/>
    <mergeCell ref="BN2:BY2"/>
    <mergeCell ref="BZ2:CK2"/>
    <mergeCell ref="CL2:CW2"/>
    <mergeCell ref="DJ2:DU2"/>
    <mergeCell ref="CX2:DI2"/>
    <mergeCell ref="AD2:AO2"/>
    <mergeCell ref="AP2:BA2"/>
    <mergeCell ref="BB2:BM2"/>
  </mergeCells>
  <phoneticPr fontId="0" type="noConversion"/>
  <printOptions verticalCentered="1"/>
  <pageMargins left="0.75" right="0.75" top="1" bottom="1" header="0.5" footer="0.5"/>
  <pageSetup scale="63" orientation="portrait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/>
  </sheetViews>
  <sheetFormatPr defaultRowHeight="13.2" x14ac:dyDescent="0.25"/>
  <cols>
    <col min="5" max="5" width="11.109375" customWidth="1"/>
    <col min="10" max="10" width="10.33203125" customWidth="1"/>
  </cols>
  <sheetData>
    <row r="1" spans="1:116" ht="13.8" thickBot="1" x14ac:dyDescent="0.3"/>
    <row r="2" spans="1:116" ht="13.8" thickBot="1" x14ac:dyDescent="0.3">
      <c r="A2" t="s">
        <v>2</v>
      </c>
      <c r="B2" t="s">
        <v>3</v>
      </c>
      <c r="C2" t="s">
        <v>100</v>
      </c>
      <c r="D2" t="s">
        <v>101</v>
      </c>
      <c r="E2" t="s">
        <v>62</v>
      </c>
      <c r="F2" s="91" t="s">
        <v>1</v>
      </c>
      <c r="G2" t="s">
        <v>102</v>
      </c>
      <c r="H2" t="s">
        <v>177</v>
      </c>
      <c r="I2" s="21">
        <v>37257</v>
      </c>
      <c r="J2" s="21">
        <v>37288</v>
      </c>
      <c r="K2" s="21">
        <v>37316</v>
      </c>
      <c r="L2" s="21">
        <v>37347</v>
      </c>
      <c r="M2" s="21">
        <v>37377</v>
      </c>
      <c r="N2" s="21">
        <v>37408</v>
      </c>
      <c r="O2" s="21">
        <v>37438</v>
      </c>
      <c r="P2" s="21">
        <v>37469</v>
      </c>
      <c r="Q2" s="21">
        <v>37500</v>
      </c>
      <c r="R2" s="21">
        <v>37530</v>
      </c>
      <c r="S2" s="21">
        <v>37561</v>
      </c>
      <c r="T2" s="21">
        <v>37591</v>
      </c>
      <c r="U2" s="21">
        <v>37622</v>
      </c>
      <c r="V2" s="21">
        <v>37653</v>
      </c>
      <c r="W2" s="21">
        <v>37681</v>
      </c>
      <c r="X2" s="21">
        <v>37712</v>
      </c>
      <c r="Y2" s="21">
        <v>37742</v>
      </c>
      <c r="Z2" s="21">
        <v>37773</v>
      </c>
      <c r="AA2" s="21">
        <v>37803</v>
      </c>
      <c r="AB2" s="21">
        <v>37834</v>
      </c>
      <c r="AC2" s="21">
        <v>37865</v>
      </c>
      <c r="AD2" s="21">
        <v>37895</v>
      </c>
      <c r="AE2" s="21">
        <v>37926</v>
      </c>
      <c r="AF2" s="21">
        <v>37956</v>
      </c>
      <c r="AG2" s="21">
        <v>37987</v>
      </c>
      <c r="AH2" s="21">
        <v>38018</v>
      </c>
      <c r="AI2" s="21">
        <v>38047</v>
      </c>
      <c r="AJ2" s="21">
        <v>38078</v>
      </c>
      <c r="AK2" s="21">
        <v>38108</v>
      </c>
      <c r="AL2" s="21">
        <v>38139</v>
      </c>
      <c r="AM2" s="21">
        <v>38169</v>
      </c>
      <c r="AN2" s="21">
        <v>38200</v>
      </c>
      <c r="AO2" s="21">
        <v>38231</v>
      </c>
      <c r="AP2" s="21">
        <v>38261</v>
      </c>
      <c r="AQ2" s="21">
        <v>38292</v>
      </c>
      <c r="AR2" s="21">
        <v>38322</v>
      </c>
      <c r="AS2" s="21">
        <v>38353</v>
      </c>
      <c r="AT2" s="21">
        <v>38384</v>
      </c>
      <c r="AU2" s="21">
        <v>38412</v>
      </c>
      <c r="AV2" s="21">
        <v>38443</v>
      </c>
      <c r="AW2" s="21">
        <v>38473</v>
      </c>
      <c r="AX2" s="21">
        <v>38504</v>
      </c>
      <c r="AY2" s="21">
        <v>38534</v>
      </c>
      <c r="AZ2" s="21">
        <v>38565</v>
      </c>
      <c r="BA2" s="21">
        <v>38596</v>
      </c>
      <c r="BB2" s="21">
        <v>38626</v>
      </c>
      <c r="BC2" s="21">
        <v>38657</v>
      </c>
      <c r="BD2" s="21">
        <v>38687</v>
      </c>
      <c r="BE2" s="21">
        <v>38718</v>
      </c>
      <c r="BF2" s="21">
        <v>38749</v>
      </c>
      <c r="BG2" s="21">
        <v>38777</v>
      </c>
      <c r="BH2" s="21">
        <v>38808</v>
      </c>
      <c r="BI2" s="21">
        <v>38838</v>
      </c>
      <c r="BJ2" s="21">
        <v>38869</v>
      </c>
      <c r="BK2" s="21">
        <v>38899</v>
      </c>
      <c r="BL2" s="21">
        <v>38930</v>
      </c>
      <c r="BM2" s="21">
        <v>38961</v>
      </c>
      <c r="BN2" s="21">
        <v>38991</v>
      </c>
      <c r="BO2" s="21">
        <v>39022</v>
      </c>
      <c r="BP2" s="21">
        <v>39052</v>
      </c>
      <c r="BQ2" s="21">
        <v>39083</v>
      </c>
      <c r="BR2" s="21">
        <v>39114</v>
      </c>
      <c r="BS2" s="21">
        <v>39142</v>
      </c>
      <c r="BT2" s="21">
        <v>39173</v>
      </c>
      <c r="BU2" s="21">
        <v>39203</v>
      </c>
      <c r="BV2" s="21">
        <v>39234</v>
      </c>
      <c r="BW2" s="21">
        <v>39264</v>
      </c>
      <c r="BX2" s="21">
        <v>39295</v>
      </c>
      <c r="BY2" s="21">
        <v>39326</v>
      </c>
      <c r="BZ2" s="21">
        <v>39356</v>
      </c>
      <c r="CA2" s="21">
        <v>39387</v>
      </c>
      <c r="CB2" s="21">
        <v>39417</v>
      </c>
      <c r="CC2" s="21">
        <v>39448</v>
      </c>
      <c r="CD2" s="21">
        <v>39479</v>
      </c>
      <c r="CE2" s="21">
        <v>39508</v>
      </c>
      <c r="CF2" s="21">
        <v>39539</v>
      </c>
      <c r="CG2" s="21">
        <v>39569</v>
      </c>
      <c r="CH2" s="21">
        <v>39600</v>
      </c>
      <c r="CI2" s="21">
        <v>39630</v>
      </c>
      <c r="CJ2" s="21">
        <v>39661</v>
      </c>
      <c r="CK2" s="21">
        <v>39692</v>
      </c>
      <c r="CL2" s="21">
        <v>39722</v>
      </c>
      <c r="CM2" s="21">
        <v>39753</v>
      </c>
      <c r="CN2" s="21">
        <v>39783</v>
      </c>
      <c r="CO2" s="21">
        <v>39814</v>
      </c>
      <c r="CP2" s="21">
        <v>39845</v>
      </c>
      <c r="CQ2" s="21">
        <v>39873</v>
      </c>
      <c r="CR2" s="21">
        <v>39904</v>
      </c>
      <c r="CS2" s="21">
        <v>39934</v>
      </c>
      <c r="CT2" s="21">
        <v>39965</v>
      </c>
      <c r="CU2" s="21">
        <v>39995</v>
      </c>
      <c r="CV2" s="21">
        <v>40026</v>
      </c>
      <c r="CW2" s="21">
        <v>40057</v>
      </c>
      <c r="CX2" s="21">
        <v>40087</v>
      </c>
      <c r="CY2" s="21">
        <v>40118</v>
      </c>
      <c r="CZ2" s="21">
        <v>40148</v>
      </c>
      <c r="DA2" s="21">
        <v>40179</v>
      </c>
      <c r="DB2" s="21">
        <v>40210</v>
      </c>
      <c r="DC2" s="21">
        <v>40238</v>
      </c>
      <c r="DD2" s="21">
        <v>40269</v>
      </c>
      <c r="DE2" s="21">
        <v>40299</v>
      </c>
      <c r="DF2" s="21">
        <v>40330</v>
      </c>
      <c r="DG2" s="21">
        <v>40360</v>
      </c>
      <c r="DH2" s="21">
        <v>40391</v>
      </c>
      <c r="DI2" s="21">
        <v>40422</v>
      </c>
      <c r="DJ2" s="21">
        <v>40452</v>
      </c>
      <c r="DK2" s="21">
        <v>40483</v>
      </c>
      <c r="DL2" s="21">
        <v>40513</v>
      </c>
    </row>
    <row r="3" spans="1:116" x14ac:dyDescent="0.25">
      <c r="F3" s="19"/>
    </row>
    <row r="4" spans="1:116" x14ac:dyDescent="0.25">
      <c r="A4" s="22">
        <v>24198</v>
      </c>
      <c r="B4" t="s">
        <v>17</v>
      </c>
      <c r="C4" s="62">
        <v>35714</v>
      </c>
      <c r="D4" s="1">
        <v>34851</v>
      </c>
      <c r="E4" s="6">
        <v>37590</v>
      </c>
      <c r="F4" s="1" t="s">
        <v>82</v>
      </c>
      <c r="G4" t="s">
        <v>5</v>
      </c>
      <c r="H4" s="104">
        <v>0.05</v>
      </c>
      <c r="I4" s="62">
        <v>35714</v>
      </c>
      <c r="J4" s="62">
        <v>35714</v>
      </c>
      <c r="K4" s="62">
        <v>35714</v>
      </c>
      <c r="L4" s="62">
        <v>35714</v>
      </c>
      <c r="M4" s="62">
        <v>35714</v>
      </c>
      <c r="N4" s="62">
        <v>35714</v>
      </c>
      <c r="O4" s="62">
        <v>35714</v>
      </c>
      <c r="P4" s="62">
        <v>35714</v>
      </c>
      <c r="Q4" s="62">
        <v>35714</v>
      </c>
      <c r="R4" s="62">
        <v>35714</v>
      </c>
      <c r="S4" s="62">
        <v>35714</v>
      </c>
      <c r="T4" s="30">
        <v>35714</v>
      </c>
      <c r="U4" s="30">
        <v>35714</v>
      </c>
      <c r="V4" s="30">
        <v>35714</v>
      </c>
      <c r="W4" s="30">
        <v>35714</v>
      </c>
      <c r="X4" s="30">
        <v>35714</v>
      </c>
      <c r="Y4" s="30">
        <v>35714</v>
      </c>
      <c r="Z4" s="30">
        <v>35714</v>
      </c>
      <c r="AA4" s="30">
        <v>35714</v>
      </c>
      <c r="AB4" s="30">
        <v>35714</v>
      </c>
      <c r="AC4" s="30">
        <v>35714</v>
      </c>
      <c r="AD4" s="30">
        <v>35714</v>
      </c>
      <c r="AE4" s="30">
        <v>35714</v>
      </c>
      <c r="AF4" s="30">
        <v>35714</v>
      </c>
      <c r="AG4" s="30">
        <v>35714</v>
      </c>
      <c r="AH4" s="30">
        <v>35714</v>
      </c>
      <c r="AI4" s="30">
        <v>35714</v>
      </c>
      <c r="AJ4" s="30">
        <v>35714</v>
      </c>
      <c r="AK4" s="30">
        <v>35714</v>
      </c>
      <c r="AL4" s="30">
        <v>35714</v>
      </c>
      <c r="AM4" s="30">
        <v>35714</v>
      </c>
      <c r="AN4" s="30">
        <v>35714</v>
      </c>
      <c r="AO4" s="30">
        <v>35714</v>
      </c>
      <c r="AP4" s="30">
        <v>35714</v>
      </c>
      <c r="AQ4" s="30">
        <v>35714</v>
      </c>
      <c r="AR4" s="30">
        <v>35714</v>
      </c>
      <c r="AS4" s="30">
        <v>35714</v>
      </c>
      <c r="AT4" s="30">
        <v>35714</v>
      </c>
      <c r="AU4" s="30">
        <v>35714</v>
      </c>
      <c r="AV4" s="30">
        <v>35714</v>
      </c>
      <c r="AW4" s="30">
        <v>35714</v>
      </c>
      <c r="AX4" s="30">
        <v>35714</v>
      </c>
      <c r="AY4" s="30">
        <v>35714</v>
      </c>
      <c r="AZ4" s="30">
        <v>35714</v>
      </c>
      <c r="BA4" s="30">
        <v>35714</v>
      </c>
      <c r="BB4" s="30">
        <v>35714</v>
      </c>
      <c r="BC4" s="30">
        <v>35714</v>
      </c>
      <c r="BD4" s="30">
        <v>35714</v>
      </c>
      <c r="BE4" s="30">
        <v>35714</v>
      </c>
      <c r="BF4" s="30">
        <v>35714</v>
      </c>
      <c r="BG4" s="30">
        <v>35714</v>
      </c>
      <c r="BH4" s="30">
        <v>35714</v>
      </c>
      <c r="BI4" s="30">
        <v>35714</v>
      </c>
      <c r="BJ4" s="30">
        <v>35714</v>
      </c>
      <c r="BK4" s="30">
        <v>35714</v>
      </c>
      <c r="BL4" s="30">
        <v>35714</v>
      </c>
      <c r="BM4" s="30">
        <v>35714</v>
      </c>
      <c r="BN4" s="30">
        <v>35714</v>
      </c>
      <c r="BO4" s="30">
        <v>35714</v>
      </c>
      <c r="BP4" s="30">
        <v>35714</v>
      </c>
      <c r="BQ4" s="30">
        <v>35714</v>
      </c>
      <c r="BR4" s="30">
        <v>35714</v>
      </c>
      <c r="BS4" s="30">
        <v>35714</v>
      </c>
      <c r="BT4" s="30">
        <v>35714</v>
      </c>
      <c r="BU4" s="30">
        <v>35714</v>
      </c>
      <c r="BV4" s="30">
        <v>35714</v>
      </c>
      <c r="BW4" s="30">
        <v>35714</v>
      </c>
      <c r="BX4" s="30">
        <v>35714</v>
      </c>
      <c r="BY4" s="30">
        <v>35714</v>
      </c>
      <c r="BZ4" s="30">
        <v>35714</v>
      </c>
      <c r="CA4" s="30">
        <v>35714</v>
      </c>
      <c r="CB4" s="30">
        <v>35714</v>
      </c>
      <c r="CC4" s="30">
        <v>35714</v>
      </c>
      <c r="CD4" s="30">
        <v>35714</v>
      </c>
      <c r="CE4" s="30">
        <v>35714</v>
      </c>
      <c r="CF4" s="30">
        <v>35714</v>
      </c>
      <c r="CG4" s="30">
        <v>35714</v>
      </c>
      <c r="CH4" s="30">
        <v>35714</v>
      </c>
      <c r="CI4" s="30">
        <v>35714</v>
      </c>
      <c r="CJ4" s="30">
        <v>35714</v>
      </c>
      <c r="CK4" s="30">
        <v>35714</v>
      </c>
      <c r="CL4" s="30">
        <v>35714</v>
      </c>
      <c r="CM4" s="30">
        <v>35714</v>
      </c>
      <c r="CN4" s="30">
        <v>35714</v>
      </c>
      <c r="CO4" s="30">
        <v>35714</v>
      </c>
      <c r="CP4" s="30">
        <v>35714</v>
      </c>
      <c r="CQ4" s="30">
        <v>35714</v>
      </c>
      <c r="CR4" s="30">
        <v>35714</v>
      </c>
      <c r="CS4" s="30">
        <v>35714</v>
      </c>
      <c r="CT4" s="30">
        <v>35714</v>
      </c>
      <c r="CU4" s="30">
        <v>35714</v>
      </c>
      <c r="CV4" s="30">
        <v>35714</v>
      </c>
      <c r="CW4" s="30">
        <v>35714</v>
      </c>
      <c r="CX4" s="30">
        <v>35714</v>
      </c>
      <c r="CY4" s="30">
        <v>35714</v>
      </c>
      <c r="CZ4" s="30">
        <v>35714</v>
      </c>
      <c r="DA4" s="30">
        <v>35714</v>
      </c>
      <c r="DB4" s="30">
        <v>35714</v>
      </c>
      <c r="DC4" s="30">
        <v>35714</v>
      </c>
      <c r="DD4" s="30">
        <v>35714</v>
      </c>
      <c r="DE4" s="30">
        <v>35714</v>
      </c>
      <c r="DF4" s="30">
        <v>35714</v>
      </c>
      <c r="DG4" s="30">
        <v>35714</v>
      </c>
      <c r="DH4" s="30">
        <v>35714</v>
      </c>
      <c r="DI4" s="30">
        <v>35714</v>
      </c>
      <c r="DJ4" s="30">
        <v>35714</v>
      </c>
      <c r="DK4" s="30">
        <v>35714</v>
      </c>
      <c r="DL4" s="30">
        <v>35714</v>
      </c>
    </row>
    <row r="5" spans="1:116" x14ac:dyDescent="0.25">
      <c r="A5" s="22">
        <v>24754</v>
      </c>
      <c r="B5" t="s">
        <v>23</v>
      </c>
      <c r="C5" s="62">
        <v>1000</v>
      </c>
      <c r="D5" s="1">
        <v>35125</v>
      </c>
      <c r="E5" s="69">
        <v>38472</v>
      </c>
      <c r="F5" s="1" t="s">
        <v>142</v>
      </c>
      <c r="G5" t="s">
        <v>37</v>
      </c>
      <c r="H5" s="104">
        <v>0.1</v>
      </c>
      <c r="I5" s="62">
        <v>1000</v>
      </c>
      <c r="J5" s="62">
        <v>1000</v>
      </c>
      <c r="K5" s="62">
        <v>1000</v>
      </c>
      <c r="L5" s="62">
        <v>1000</v>
      </c>
      <c r="M5" s="62">
        <v>1000</v>
      </c>
      <c r="N5" s="62">
        <v>1000</v>
      </c>
      <c r="O5" s="62">
        <v>1000</v>
      </c>
      <c r="P5" s="62">
        <v>1000</v>
      </c>
      <c r="Q5" s="62">
        <v>1000</v>
      </c>
      <c r="R5" s="62">
        <v>1000</v>
      </c>
      <c r="S5" s="62">
        <v>1000</v>
      </c>
      <c r="T5" s="62">
        <v>1000</v>
      </c>
      <c r="U5" s="62">
        <v>1000</v>
      </c>
      <c r="V5" s="62">
        <v>1000</v>
      </c>
      <c r="W5" s="62">
        <v>1000</v>
      </c>
      <c r="X5" s="62">
        <v>1000</v>
      </c>
      <c r="Y5" s="62">
        <v>1000</v>
      </c>
      <c r="Z5" s="62">
        <v>1000</v>
      </c>
      <c r="AA5" s="62">
        <v>1000</v>
      </c>
      <c r="AB5" s="62">
        <v>1000</v>
      </c>
      <c r="AC5" s="62">
        <v>1000</v>
      </c>
      <c r="AD5" s="62">
        <v>1000</v>
      </c>
      <c r="AE5" s="62">
        <v>1000</v>
      </c>
      <c r="AF5" s="62">
        <v>1000</v>
      </c>
      <c r="AG5" s="62">
        <v>1000</v>
      </c>
      <c r="AH5" s="62">
        <v>1000</v>
      </c>
      <c r="AI5" s="62">
        <v>1000</v>
      </c>
      <c r="AJ5" s="62">
        <v>1000</v>
      </c>
      <c r="AK5" s="62">
        <v>1000</v>
      </c>
      <c r="AL5" s="62">
        <v>1000</v>
      </c>
      <c r="AM5" s="62">
        <v>1000</v>
      </c>
      <c r="AN5" s="62">
        <v>1000</v>
      </c>
      <c r="AO5" s="62">
        <v>1000</v>
      </c>
      <c r="AP5" s="62">
        <v>1000</v>
      </c>
      <c r="AQ5" s="62">
        <v>1000</v>
      </c>
      <c r="AR5" s="62">
        <v>1000</v>
      </c>
      <c r="AS5" s="62">
        <v>1000</v>
      </c>
      <c r="AT5" s="62">
        <v>1000</v>
      </c>
      <c r="AU5" s="62">
        <v>1000</v>
      </c>
      <c r="AV5" s="62">
        <v>1000</v>
      </c>
    </row>
    <row r="6" spans="1:116" x14ac:dyDescent="0.25">
      <c r="A6" s="22">
        <v>26606</v>
      </c>
      <c r="B6" t="s">
        <v>60</v>
      </c>
      <c r="C6" s="62">
        <v>40000</v>
      </c>
      <c r="D6" s="1">
        <v>36100</v>
      </c>
      <c r="E6" s="1">
        <v>37925</v>
      </c>
      <c r="F6" s="1" t="s">
        <v>82</v>
      </c>
      <c r="G6" s="1" t="s">
        <v>5</v>
      </c>
      <c r="H6" s="104">
        <v>7.0000000000000007E-2</v>
      </c>
      <c r="I6" s="62">
        <v>40000</v>
      </c>
      <c r="J6" s="62">
        <v>40000</v>
      </c>
      <c r="K6" s="62">
        <v>40000</v>
      </c>
      <c r="L6" s="62">
        <v>40000</v>
      </c>
      <c r="M6" s="62">
        <v>40000</v>
      </c>
      <c r="N6" s="62">
        <v>40000</v>
      </c>
      <c r="O6" s="62">
        <v>40000</v>
      </c>
      <c r="P6" s="62">
        <v>40000</v>
      </c>
      <c r="Q6" s="62">
        <v>40000</v>
      </c>
      <c r="R6" s="62">
        <v>40000</v>
      </c>
      <c r="S6" s="62">
        <v>40000</v>
      </c>
      <c r="T6" s="62">
        <v>40000</v>
      </c>
      <c r="U6" s="62">
        <v>40000</v>
      </c>
      <c r="V6" s="62">
        <v>40000</v>
      </c>
      <c r="W6" s="62">
        <v>40000</v>
      </c>
      <c r="X6" s="62">
        <v>40000</v>
      </c>
      <c r="Y6" s="62">
        <v>40000</v>
      </c>
      <c r="Z6" s="62">
        <v>40000</v>
      </c>
      <c r="AA6" s="62">
        <v>40000</v>
      </c>
      <c r="AB6" s="62">
        <v>40000</v>
      </c>
      <c r="AC6" s="62">
        <v>40000</v>
      </c>
      <c r="AD6" s="62">
        <v>40000</v>
      </c>
      <c r="AE6" s="30">
        <v>40000</v>
      </c>
      <c r="AF6" s="30">
        <v>40000</v>
      </c>
      <c r="AG6" s="30">
        <v>40000</v>
      </c>
      <c r="AH6" s="30">
        <v>40000</v>
      </c>
      <c r="AI6" s="30">
        <v>40000</v>
      </c>
      <c r="AJ6" s="30">
        <v>40000</v>
      </c>
      <c r="AK6" s="30">
        <v>40000</v>
      </c>
      <c r="AL6" s="30">
        <v>40000</v>
      </c>
      <c r="AM6" s="30">
        <v>40000</v>
      </c>
      <c r="AN6" s="30">
        <v>40000</v>
      </c>
      <c r="AO6" s="30">
        <v>40000</v>
      </c>
      <c r="AP6" s="30">
        <v>40000</v>
      </c>
      <c r="AQ6" s="30">
        <v>40000</v>
      </c>
      <c r="AR6" s="30">
        <v>40000</v>
      </c>
      <c r="AS6" s="30">
        <v>40000</v>
      </c>
      <c r="AT6" s="30">
        <v>40000</v>
      </c>
      <c r="AU6" s="30">
        <v>40000</v>
      </c>
      <c r="AV6" s="30">
        <v>40000</v>
      </c>
      <c r="AW6" s="30">
        <v>40000</v>
      </c>
      <c r="AX6" s="30">
        <v>40000</v>
      </c>
      <c r="AY6" s="30">
        <v>40000</v>
      </c>
      <c r="AZ6" s="30">
        <v>40000</v>
      </c>
      <c r="BA6" s="30">
        <v>40000</v>
      </c>
      <c r="BB6" s="30">
        <v>40000</v>
      </c>
      <c r="BC6" s="30">
        <v>40000</v>
      </c>
      <c r="BD6" s="30">
        <v>40000</v>
      </c>
      <c r="BE6" s="30">
        <v>40000</v>
      </c>
      <c r="BF6" s="30">
        <v>40000</v>
      </c>
      <c r="BG6" s="30">
        <v>40000</v>
      </c>
      <c r="BH6" s="30">
        <v>40000</v>
      </c>
      <c r="BI6" s="30">
        <v>40000</v>
      </c>
      <c r="BJ6" s="30">
        <v>40000</v>
      </c>
      <c r="BK6" s="30">
        <v>40000</v>
      </c>
      <c r="BL6" s="30">
        <v>40000</v>
      </c>
      <c r="BM6" s="30">
        <v>40000</v>
      </c>
      <c r="BN6" s="30">
        <v>40000</v>
      </c>
      <c r="BO6" s="30">
        <v>40000</v>
      </c>
      <c r="BP6" s="30">
        <v>40000</v>
      </c>
      <c r="BQ6" s="30">
        <v>40000</v>
      </c>
      <c r="BR6" s="30">
        <v>40000</v>
      </c>
      <c r="BS6" s="30">
        <v>40000</v>
      </c>
      <c r="BT6" s="30">
        <v>40000</v>
      </c>
      <c r="BU6" s="30">
        <v>40000</v>
      </c>
      <c r="BV6" s="30">
        <v>40000</v>
      </c>
      <c r="BW6" s="30">
        <v>40000</v>
      </c>
      <c r="BX6" s="30">
        <v>40000</v>
      </c>
      <c r="BY6" s="30">
        <v>40000</v>
      </c>
      <c r="BZ6" s="30">
        <v>40000</v>
      </c>
      <c r="CA6" s="30">
        <v>40000</v>
      </c>
      <c r="CB6" s="30">
        <v>40000</v>
      </c>
      <c r="CC6" s="30">
        <v>40000</v>
      </c>
      <c r="CD6" s="30">
        <v>40000</v>
      </c>
      <c r="CE6" s="30">
        <v>40000</v>
      </c>
      <c r="CF6" s="30">
        <v>40000</v>
      </c>
      <c r="CG6" s="30">
        <v>40000</v>
      </c>
      <c r="CH6" s="30">
        <v>40000</v>
      </c>
      <c r="CI6" s="30">
        <v>40000</v>
      </c>
      <c r="CJ6" s="30">
        <v>40000</v>
      </c>
      <c r="CK6" s="30">
        <v>40000</v>
      </c>
      <c r="CL6" s="30">
        <v>40000</v>
      </c>
      <c r="CM6" s="30">
        <v>40000</v>
      </c>
      <c r="CN6" s="30">
        <v>40000</v>
      </c>
      <c r="CO6" s="30">
        <v>40000</v>
      </c>
      <c r="CP6" s="30">
        <v>40000</v>
      </c>
      <c r="CQ6" s="30">
        <v>40000</v>
      </c>
      <c r="CR6" s="30">
        <v>40000</v>
      </c>
      <c r="CS6" s="30">
        <v>40000</v>
      </c>
      <c r="CT6" s="30">
        <v>40000</v>
      </c>
      <c r="CU6" s="30">
        <v>40000</v>
      </c>
      <c r="CV6" s="30">
        <v>40000</v>
      </c>
      <c r="CW6" s="30">
        <v>40000</v>
      </c>
      <c r="CX6" s="30">
        <v>40000</v>
      </c>
      <c r="CY6" s="30">
        <v>40000</v>
      </c>
      <c r="CZ6" s="30">
        <v>40000</v>
      </c>
      <c r="DA6" s="30">
        <v>40000</v>
      </c>
      <c r="DB6" s="30">
        <v>40000</v>
      </c>
      <c r="DC6" s="30">
        <v>40000</v>
      </c>
      <c r="DD6" s="30">
        <v>40000</v>
      </c>
      <c r="DE6" s="30">
        <v>40000</v>
      </c>
      <c r="DF6" s="30">
        <v>40000</v>
      </c>
      <c r="DG6" s="30">
        <v>40000</v>
      </c>
      <c r="DH6" s="30">
        <v>40000</v>
      </c>
      <c r="DI6" s="30">
        <v>40000</v>
      </c>
      <c r="DJ6" s="30">
        <v>40000</v>
      </c>
      <c r="DK6" s="30">
        <v>40000</v>
      </c>
      <c r="DL6" s="30">
        <v>40000</v>
      </c>
    </row>
    <row r="7" spans="1:116" x14ac:dyDescent="0.25">
      <c r="A7" s="22">
        <v>26740</v>
      </c>
      <c r="B7" t="s">
        <v>19</v>
      </c>
      <c r="C7" s="62">
        <v>8000</v>
      </c>
      <c r="D7" s="1">
        <v>36312</v>
      </c>
      <c r="E7" s="1">
        <v>39113</v>
      </c>
      <c r="F7" s="1" t="s">
        <v>82</v>
      </c>
      <c r="G7" t="s">
        <v>5</v>
      </c>
      <c r="H7" s="104">
        <v>0.05</v>
      </c>
      <c r="I7" s="62">
        <v>8000</v>
      </c>
      <c r="J7" s="62">
        <v>8000</v>
      </c>
      <c r="K7" s="62">
        <v>8000</v>
      </c>
      <c r="L7" s="62">
        <v>8000</v>
      </c>
      <c r="M7" s="62">
        <v>8000</v>
      </c>
      <c r="N7" s="62">
        <v>8000</v>
      </c>
      <c r="O7" s="62">
        <v>8000</v>
      </c>
      <c r="P7" s="62">
        <v>8000</v>
      </c>
      <c r="Q7" s="62">
        <v>8000</v>
      </c>
      <c r="R7" s="62">
        <v>8000</v>
      </c>
      <c r="S7" s="62">
        <v>8000</v>
      </c>
      <c r="T7" s="62">
        <v>8000</v>
      </c>
      <c r="U7" s="62">
        <v>8000</v>
      </c>
      <c r="V7" s="62">
        <v>8000</v>
      </c>
      <c r="W7" s="62">
        <v>8000</v>
      </c>
      <c r="X7" s="62">
        <v>8000</v>
      </c>
      <c r="Y7" s="62">
        <v>8000</v>
      </c>
      <c r="Z7" s="62">
        <v>8000</v>
      </c>
      <c r="AA7" s="62">
        <v>8000</v>
      </c>
      <c r="AB7" s="62">
        <v>8000</v>
      </c>
      <c r="AC7" s="62">
        <v>8000</v>
      </c>
      <c r="AD7" s="62">
        <v>8000</v>
      </c>
      <c r="AE7" s="62">
        <v>8000</v>
      </c>
      <c r="AF7" s="62">
        <v>8000</v>
      </c>
      <c r="AG7" s="62">
        <v>8000</v>
      </c>
      <c r="AH7" s="62">
        <v>8000</v>
      </c>
      <c r="AI7" s="62">
        <v>8000</v>
      </c>
      <c r="AJ7" s="62">
        <v>8000</v>
      </c>
      <c r="AK7" s="62">
        <v>8000</v>
      </c>
      <c r="AL7" s="62">
        <v>8000</v>
      </c>
      <c r="AM7" s="62">
        <v>8000</v>
      </c>
      <c r="AN7" s="62">
        <v>8000</v>
      </c>
      <c r="AO7" s="62">
        <v>8000</v>
      </c>
      <c r="AP7" s="62">
        <v>8000</v>
      </c>
      <c r="AQ7" s="62">
        <v>8000</v>
      </c>
      <c r="AR7" s="62">
        <v>8000</v>
      </c>
      <c r="AS7" s="62">
        <v>8000</v>
      </c>
      <c r="AT7" s="62">
        <v>8000</v>
      </c>
      <c r="AU7" s="62">
        <v>8000</v>
      </c>
      <c r="AV7" s="62">
        <v>8000</v>
      </c>
      <c r="AW7" s="62">
        <v>8000</v>
      </c>
      <c r="AX7" s="62">
        <v>8000</v>
      </c>
      <c r="AY7" s="62">
        <v>8000</v>
      </c>
      <c r="AZ7" s="62">
        <v>8000</v>
      </c>
      <c r="BA7" s="62">
        <v>8000</v>
      </c>
      <c r="BB7" s="62">
        <v>8000</v>
      </c>
      <c r="BC7" s="62">
        <v>8000</v>
      </c>
      <c r="BD7" s="62">
        <v>8000</v>
      </c>
      <c r="BE7" s="62">
        <v>8000</v>
      </c>
      <c r="BF7" s="62">
        <v>8000</v>
      </c>
      <c r="BG7" s="62">
        <v>8000</v>
      </c>
      <c r="BH7" s="62">
        <v>8000</v>
      </c>
      <c r="BI7" s="62">
        <v>8000</v>
      </c>
      <c r="BJ7" s="62">
        <v>8000</v>
      </c>
      <c r="BK7" s="62">
        <v>8000</v>
      </c>
      <c r="BL7" s="62">
        <v>8000</v>
      </c>
      <c r="BM7" s="62">
        <v>8000</v>
      </c>
      <c r="BN7" s="62">
        <v>8000</v>
      </c>
      <c r="BO7" s="62">
        <v>8000</v>
      </c>
      <c r="BP7" s="62">
        <v>8000</v>
      </c>
      <c r="BQ7" s="62">
        <v>8000</v>
      </c>
      <c r="BR7" s="30">
        <v>8000</v>
      </c>
      <c r="BS7" s="30">
        <v>8000</v>
      </c>
      <c r="BT7" s="30">
        <v>8000</v>
      </c>
      <c r="BU7" s="30">
        <v>8000</v>
      </c>
      <c r="BV7" s="30">
        <v>8000</v>
      </c>
      <c r="BW7" s="30">
        <v>8000</v>
      </c>
      <c r="BX7" s="30">
        <v>8000</v>
      </c>
      <c r="BY7" s="30">
        <v>8000</v>
      </c>
      <c r="BZ7" s="30">
        <v>8000</v>
      </c>
      <c r="CA7" s="30">
        <v>8000</v>
      </c>
      <c r="CB7" s="30">
        <v>8000</v>
      </c>
      <c r="CC7" s="30">
        <v>8000</v>
      </c>
      <c r="CD7" s="30">
        <v>8000</v>
      </c>
      <c r="CE7" s="30">
        <v>8000</v>
      </c>
      <c r="CF7" s="30">
        <v>8000</v>
      </c>
      <c r="CG7" s="30">
        <v>8000</v>
      </c>
      <c r="CH7" s="30">
        <v>8000</v>
      </c>
      <c r="CI7" s="30">
        <v>8000</v>
      </c>
      <c r="CJ7" s="30">
        <v>8000</v>
      </c>
      <c r="CK7" s="30">
        <v>8000</v>
      </c>
      <c r="CL7" s="30">
        <v>8000</v>
      </c>
      <c r="CM7" s="30">
        <v>8000</v>
      </c>
      <c r="CN7" s="30">
        <v>8000</v>
      </c>
      <c r="CO7" s="30">
        <v>8000</v>
      </c>
      <c r="CP7" s="30">
        <v>8000</v>
      </c>
      <c r="CQ7" s="30">
        <v>8000</v>
      </c>
      <c r="CR7" s="30">
        <v>8000</v>
      </c>
      <c r="CS7" s="30">
        <v>8000</v>
      </c>
      <c r="CT7" s="30">
        <v>8000</v>
      </c>
      <c r="CU7" s="30">
        <v>8000</v>
      </c>
      <c r="CV7" s="30">
        <v>8000</v>
      </c>
      <c r="CW7" s="30">
        <v>8000</v>
      </c>
      <c r="CX7" s="30">
        <v>8000</v>
      </c>
      <c r="CY7" s="30">
        <v>8000</v>
      </c>
      <c r="CZ7" s="30">
        <v>8000</v>
      </c>
      <c r="DA7" s="30">
        <v>8000</v>
      </c>
      <c r="DB7" s="30">
        <v>8000</v>
      </c>
      <c r="DC7" s="30">
        <v>8000</v>
      </c>
      <c r="DD7" s="30">
        <v>8000</v>
      </c>
      <c r="DE7" s="30">
        <v>8000</v>
      </c>
      <c r="DF7" s="30">
        <v>8000</v>
      </c>
      <c r="DG7" s="30">
        <v>8000</v>
      </c>
      <c r="DH7" s="30">
        <v>8000</v>
      </c>
      <c r="DI7" s="30">
        <v>8000</v>
      </c>
      <c r="DJ7" s="30">
        <v>8000</v>
      </c>
      <c r="DK7" s="30">
        <v>8000</v>
      </c>
      <c r="DL7" s="30">
        <v>8000</v>
      </c>
    </row>
    <row r="8" spans="1:116" x14ac:dyDescent="0.25">
      <c r="A8" s="22">
        <v>27104</v>
      </c>
      <c r="B8" t="s">
        <v>41</v>
      </c>
      <c r="C8" s="62">
        <v>1613</v>
      </c>
      <c r="D8" s="1">
        <v>36557</v>
      </c>
      <c r="E8" s="1">
        <v>38383</v>
      </c>
      <c r="F8" s="1" t="s">
        <v>82</v>
      </c>
      <c r="G8" t="s">
        <v>5</v>
      </c>
      <c r="H8" s="104">
        <v>0.05</v>
      </c>
      <c r="I8" s="62">
        <v>1613</v>
      </c>
      <c r="J8" s="62">
        <v>1613</v>
      </c>
      <c r="K8" s="62">
        <v>1613</v>
      </c>
      <c r="L8" s="62">
        <v>1613</v>
      </c>
      <c r="M8" s="62">
        <v>1613</v>
      </c>
      <c r="N8" s="62">
        <v>1613</v>
      </c>
      <c r="O8" s="62">
        <v>1613</v>
      </c>
      <c r="P8" s="62">
        <v>1613</v>
      </c>
      <c r="Q8" s="62">
        <v>1613</v>
      </c>
      <c r="R8" s="62">
        <v>1613</v>
      </c>
      <c r="S8" s="62">
        <v>1613</v>
      </c>
      <c r="T8" s="62">
        <v>1613</v>
      </c>
      <c r="U8" s="62">
        <v>1613</v>
      </c>
      <c r="V8" s="62">
        <v>1613</v>
      </c>
      <c r="W8" s="62">
        <v>1613</v>
      </c>
      <c r="X8" s="62">
        <v>1613</v>
      </c>
      <c r="Y8" s="62">
        <v>1613</v>
      </c>
      <c r="Z8" s="62">
        <v>1613</v>
      </c>
      <c r="AA8" s="62">
        <v>1613</v>
      </c>
      <c r="AB8" s="62">
        <v>1613</v>
      </c>
      <c r="AC8" s="62">
        <v>1613</v>
      </c>
      <c r="AD8" s="62">
        <v>1613</v>
      </c>
      <c r="AE8" s="62">
        <v>1613</v>
      </c>
      <c r="AF8" s="62">
        <v>1613</v>
      </c>
      <c r="AG8" s="62">
        <v>1613</v>
      </c>
      <c r="AH8" s="62">
        <v>1613</v>
      </c>
      <c r="AI8" s="62">
        <v>1613</v>
      </c>
      <c r="AJ8" s="62">
        <v>1613</v>
      </c>
      <c r="AK8" s="62">
        <v>1613</v>
      </c>
      <c r="AL8" s="62">
        <v>1613</v>
      </c>
      <c r="AM8" s="62">
        <v>1613</v>
      </c>
      <c r="AN8" s="62">
        <v>1613</v>
      </c>
      <c r="AO8" s="62">
        <v>1613</v>
      </c>
      <c r="AP8" s="62">
        <v>1613</v>
      </c>
      <c r="AQ8" s="62">
        <v>1613</v>
      </c>
      <c r="AR8" s="62">
        <v>1613</v>
      </c>
      <c r="AS8" s="62">
        <v>1613</v>
      </c>
      <c r="AT8" s="30">
        <v>1613</v>
      </c>
      <c r="AU8" s="30">
        <v>1613</v>
      </c>
      <c r="AV8" s="30">
        <v>1613</v>
      </c>
      <c r="AW8" s="30">
        <v>1613</v>
      </c>
      <c r="AX8" s="30">
        <v>1613</v>
      </c>
      <c r="AY8" s="30">
        <v>1613</v>
      </c>
      <c r="AZ8" s="30">
        <v>1613</v>
      </c>
      <c r="BA8" s="30">
        <v>1613</v>
      </c>
      <c r="BB8" s="30">
        <v>1613</v>
      </c>
      <c r="BC8" s="30">
        <v>1613</v>
      </c>
      <c r="BD8" s="30">
        <v>1613</v>
      </c>
      <c r="BE8" s="30">
        <v>1613</v>
      </c>
      <c r="BF8" s="30">
        <v>1613</v>
      </c>
      <c r="BG8" s="30">
        <v>1613</v>
      </c>
      <c r="BH8" s="30">
        <v>1613</v>
      </c>
      <c r="BI8" s="30">
        <v>1613</v>
      </c>
      <c r="BJ8" s="30">
        <v>1613</v>
      </c>
      <c r="BK8" s="30">
        <v>1613</v>
      </c>
      <c r="BL8" s="30">
        <v>1613</v>
      </c>
      <c r="BM8" s="30">
        <v>1613</v>
      </c>
      <c r="BN8" s="30">
        <v>1613</v>
      </c>
      <c r="BO8" s="30">
        <v>1613</v>
      </c>
      <c r="BP8" s="30">
        <v>1613</v>
      </c>
      <c r="BQ8" s="30">
        <v>1613</v>
      </c>
      <c r="BR8" s="30">
        <v>1613</v>
      </c>
      <c r="BS8" s="30">
        <v>1613</v>
      </c>
      <c r="BT8" s="30">
        <v>1613</v>
      </c>
      <c r="BU8" s="30">
        <v>1613</v>
      </c>
      <c r="BV8" s="30">
        <v>1613</v>
      </c>
      <c r="BW8" s="30">
        <v>1613</v>
      </c>
      <c r="BX8" s="30">
        <v>1613</v>
      </c>
      <c r="BY8" s="30">
        <v>1613</v>
      </c>
      <c r="BZ8" s="30">
        <v>1613</v>
      </c>
      <c r="CA8" s="30">
        <v>1613</v>
      </c>
      <c r="CB8" s="30">
        <v>1613</v>
      </c>
      <c r="CC8" s="30">
        <v>1613</v>
      </c>
      <c r="CD8" s="30">
        <v>1613</v>
      </c>
      <c r="CE8" s="30">
        <v>1613</v>
      </c>
      <c r="CF8" s="30">
        <v>1613</v>
      </c>
      <c r="CG8" s="30">
        <v>1613</v>
      </c>
      <c r="CH8" s="30">
        <v>1613</v>
      </c>
      <c r="CI8" s="30">
        <v>1613</v>
      </c>
      <c r="CJ8" s="30">
        <v>1613</v>
      </c>
      <c r="CK8" s="30">
        <v>1613</v>
      </c>
      <c r="CL8" s="30">
        <v>1613</v>
      </c>
      <c r="CM8" s="30">
        <v>1613</v>
      </c>
      <c r="CN8" s="30">
        <v>1613</v>
      </c>
      <c r="CO8" s="30">
        <v>1613</v>
      </c>
      <c r="CP8" s="30">
        <v>1613</v>
      </c>
      <c r="CQ8" s="30">
        <v>1613</v>
      </c>
      <c r="CR8" s="30">
        <v>1613</v>
      </c>
      <c r="CS8" s="30">
        <v>1613</v>
      </c>
      <c r="CT8" s="30">
        <v>1613</v>
      </c>
      <c r="CU8" s="30">
        <v>1613</v>
      </c>
      <c r="CV8" s="30">
        <v>1613</v>
      </c>
      <c r="CW8" s="30">
        <v>1613</v>
      </c>
      <c r="CX8" s="30">
        <v>1613</v>
      </c>
      <c r="CY8" s="30">
        <v>1613</v>
      </c>
      <c r="CZ8" s="30">
        <v>1613</v>
      </c>
      <c r="DA8" s="30">
        <v>1613</v>
      </c>
      <c r="DB8" s="30">
        <v>1613</v>
      </c>
      <c r="DC8" s="30">
        <v>1613</v>
      </c>
      <c r="DD8" s="30">
        <v>1613</v>
      </c>
      <c r="DE8" s="30">
        <v>1613</v>
      </c>
      <c r="DF8" s="30">
        <v>1613</v>
      </c>
      <c r="DG8" s="30">
        <v>1613</v>
      </c>
      <c r="DH8" s="30">
        <v>1613</v>
      </c>
      <c r="DI8" s="30">
        <v>1613</v>
      </c>
      <c r="DJ8" s="30">
        <v>1613</v>
      </c>
      <c r="DK8" s="30">
        <v>1613</v>
      </c>
      <c r="DL8" s="30">
        <v>1613</v>
      </c>
    </row>
    <row r="9" spans="1:116" x14ac:dyDescent="0.25">
      <c r="A9" s="22">
        <v>27161</v>
      </c>
      <c r="B9" t="s">
        <v>44</v>
      </c>
      <c r="C9" s="62">
        <v>400000</v>
      </c>
      <c r="D9" s="1">
        <v>36617</v>
      </c>
      <c r="E9" s="1">
        <v>37711</v>
      </c>
      <c r="F9" s="1" t="s">
        <v>45</v>
      </c>
      <c r="G9" t="s">
        <v>37</v>
      </c>
      <c r="H9" s="104">
        <v>2.5000000000000001E-2</v>
      </c>
      <c r="I9" s="62">
        <v>400000</v>
      </c>
      <c r="J9" s="62">
        <v>400000</v>
      </c>
      <c r="K9" s="62">
        <v>400000</v>
      </c>
      <c r="L9" s="62">
        <v>400000</v>
      </c>
      <c r="M9" s="62">
        <v>400000</v>
      </c>
      <c r="N9" s="62">
        <v>400000</v>
      </c>
      <c r="O9" s="62">
        <v>400000</v>
      </c>
      <c r="P9" s="62">
        <v>400000</v>
      </c>
      <c r="Q9" s="62">
        <v>400000</v>
      </c>
      <c r="R9" s="62">
        <v>400000</v>
      </c>
      <c r="S9" s="62">
        <v>400000</v>
      </c>
      <c r="T9" s="62">
        <v>400000</v>
      </c>
      <c r="U9" s="62">
        <v>400000</v>
      </c>
      <c r="V9" s="62">
        <v>400000</v>
      </c>
      <c r="W9" s="62">
        <v>400000</v>
      </c>
    </row>
    <row r="10" spans="1:116" x14ac:dyDescent="0.25">
      <c r="A10" s="22">
        <v>27291</v>
      </c>
      <c r="B10" t="s">
        <v>31</v>
      </c>
      <c r="C10" s="62">
        <v>20000</v>
      </c>
      <c r="D10" s="1">
        <v>36739</v>
      </c>
      <c r="E10" s="1">
        <v>37468</v>
      </c>
      <c r="F10" s="1" t="s">
        <v>56</v>
      </c>
      <c r="G10" t="s">
        <v>37</v>
      </c>
      <c r="H10" s="104">
        <v>2.5000000000000001E-2</v>
      </c>
      <c r="I10" s="62">
        <v>20000</v>
      </c>
      <c r="J10" s="62">
        <v>20000</v>
      </c>
      <c r="K10" s="62">
        <v>20000</v>
      </c>
      <c r="L10" s="62">
        <v>20000</v>
      </c>
      <c r="M10" s="62">
        <v>20000</v>
      </c>
      <c r="N10" s="62">
        <v>20000</v>
      </c>
      <c r="O10" s="62">
        <v>20000</v>
      </c>
    </row>
    <row r="11" spans="1:116" x14ac:dyDescent="0.25">
      <c r="A11" s="22">
        <v>27349</v>
      </c>
      <c r="B11" t="s">
        <v>31</v>
      </c>
      <c r="C11" s="62">
        <v>20000</v>
      </c>
      <c r="D11" s="1">
        <v>36892</v>
      </c>
      <c r="E11" s="1">
        <v>38717</v>
      </c>
      <c r="F11" s="1" t="s">
        <v>56</v>
      </c>
      <c r="G11" t="s">
        <v>37</v>
      </c>
      <c r="H11" s="104">
        <v>0.05</v>
      </c>
      <c r="I11" s="62">
        <v>20000</v>
      </c>
      <c r="J11" s="62">
        <v>20000</v>
      </c>
      <c r="K11" s="62">
        <v>20000</v>
      </c>
      <c r="L11" s="62">
        <v>20000</v>
      </c>
      <c r="M11" s="62">
        <v>20000</v>
      </c>
      <c r="N11" s="62">
        <v>20000</v>
      </c>
      <c r="O11" s="62">
        <v>20000</v>
      </c>
      <c r="P11" s="62">
        <v>20000</v>
      </c>
      <c r="Q11" s="62">
        <v>20000</v>
      </c>
      <c r="R11" s="62">
        <v>20000</v>
      </c>
      <c r="S11" s="62">
        <v>20000</v>
      </c>
      <c r="T11" s="62">
        <v>20000</v>
      </c>
      <c r="U11" s="62">
        <v>20000</v>
      </c>
      <c r="V11" s="62">
        <v>20000</v>
      </c>
      <c r="W11" s="62">
        <v>20000</v>
      </c>
      <c r="X11" s="62">
        <v>20000</v>
      </c>
      <c r="Y11" s="62">
        <v>20000</v>
      </c>
      <c r="Z11" s="62">
        <v>20000</v>
      </c>
      <c r="AA11" s="62">
        <v>20000</v>
      </c>
      <c r="AB11" s="62">
        <v>20000</v>
      </c>
      <c r="AC11" s="62">
        <v>20000</v>
      </c>
      <c r="AD11" s="62">
        <v>20000</v>
      </c>
      <c r="AE11" s="62">
        <v>20000</v>
      </c>
      <c r="AF11" s="62">
        <v>20000</v>
      </c>
      <c r="AG11" s="62">
        <v>20000</v>
      </c>
      <c r="AH11" s="62">
        <v>20000</v>
      </c>
      <c r="AI11" s="62">
        <v>20000</v>
      </c>
      <c r="AJ11" s="62">
        <v>20000</v>
      </c>
      <c r="AK11" s="62">
        <v>20000</v>
      </c>
      <c r="AL11" s="62">
        <v>20000</v>
      </c>
      <c r="AM11" s="62">
        <v>20000</v>
      </c>
      <c r="AN11" s="62">
        <v>20000</v>
      </c>
      <c r="AO11" s="62">
        <v>20000</v>
      </c>
      <c r="AP11" s="62">
        <v>20000</v>
      </c>
      <c r="AQ11" s="62">
        <v>20000</v>
      </c>
      <c r="AR11" s="62">
        <v>20000</v>
      </c>
      <c r="AS11" s="62">
        <v>20000</v>
      </c>
      <c r="AT11" s="62">
        <v>20000</v>
      </c>
      <c r="AU11" s="62">
        <v>20000</v>
      </c>
      <c r="AV11" s="62">
        <v>20000</v>
      </c>
      <c r="AW11" s="62">
        <v>20000</v>
      </c>
      <c r="AX11" s="62">
        <v>20000</v>
      </c>
      <c r="AY11" s="62">
        <v>20000</v>
      </c>
      <c r="AZ11" s="62">
        <v>20000</v>
      </c>
      <c r="BA11" s="62">
        <v>20000</v>
      </c>
      <c r="BB11" s="62">
        <v>20000</v>
      </c>
      <c r="BC11" s="62">
        <v>20000</v>
      </c>
      <c r="BD11" s="62">
        <v>20000</v>
      </c>
    </row>
    <row r="12" spans="1:116" x14ac:dyDescent="0.25">
      <c r="A12" s="22">
        <v>27579</v>
      </c>
      <c r="B12" t="s">
        <v>31</v>
      </c>
      <c r="C12" s="62">
        <v>20000</v>
      </c>
      <c r="D12" s="1">
        <v>37012</v>
      </c>
      <c r="E12" s="1">
        <v>37407</v>
      </c>
      <c r="F12" s="1" t="s">
        <v>56</v>
      </c>
      <c r="G12" s="1" t="s">
        <v>37</v>
      </c>
      <c r="H12" s="104">
        <v>0.06</v>
      </c>
      <c r="I12" s="62">
        <v>20000</v>
      </c>
      <c r="J12" s="62">
        <v>20000</v>
      </c>
      <c r="K12" s="62">
        <v>20000</v>
      </c>
      <c r="L12" s="62">
        <v>20000</v>
      </c>
      <c r="M12" s="62">
        <v>20000</v>
      </c>
    </row>
    <row r="13" spans="1:116" x14ac:dyDescent="0.25">
      <c r="A13" s="64">
        <v>27600</v>
      </c>
      <c r="B13" t="s">
        <v>128</v>
      </c>
      <c r="C13" s="62">
        <v>2500</v>
      </c>
      <c r="D13" s="1">
        <v>37043</v>
      </c>
      <c r="E13" s="1">
        <v>37407</v>
      </c>
      <c r="F13" s="1" t="s">
        <v>56</v>
      </c>
      <c r="G13" s="1" t="s">
        <v>37</v>
      </c>
      <c r="H13" s="104">
        <v>0.09</v>
      </c>
      <c r="I13" s="62">
        <v>2500</v>
      </c>
      <c r="J13" s="62">
        <v>2500</v>
      </c>
      <c r="K13" s="62">
        <v>2500</v>
      </c>
      <c r="L13" s="62">
        <v>2500</v>
      </c>
      <c r="M13" s="62">
        <v>2500</v>
      </c>
    </row>
    <row r="14" spans="1:116" s="3" customFormat="1" x14ac:dyDescent="0.25">
      <c r="A14" s="64">
        <v>0</v>
      </c>
      <c r="B14" s="57" t="s">
        <v>16</v>
      </c>
      <c r="C14" s="63" t="s">
        <v>15</v>
      </c>
      <c r="D14" s="1">
        <v>37165</v>
      </c>
      <c r="E14" s="1">
        <v>38990</v>
      </c>
      <c r="F14" s="1" t="s">
        <v>45</v>
      </c>
      <c r="G14" s="1" t="s">
        <v>5</v>
      </c>
      <c r="H14" s="104">
        <v>0.08</v>
      </c>
      <c r="I14" s="3">
        <v>80000</v>
      </c>
      <c r="J14" s="4">
        <v>80000</v>
      </c>
      <c r="K14" s="3">
        <v>35000</v>
      </c>
      <c r="L14" s="3">
        <v>35000</v>
      </c>
      <c r="M14" s="3">
        <v>20000</v>
      </c>
      <c r="N14" s="3">
        <v>20000</v>
      </c>
      <c r="O14" s="3">
        <v>20000</v>
      </c>
      <c r="P14" s="3">
        <v>20000</v>
      </c>
      <c r="Q14" s="3">
        <v>20000</v>
      </c>
      <c r="R14" s="3">
        <v>35000</v>
      </c>
      <c r="S14" s="3">
        <v>80000</v>
      </c>
      <c r="T14" s="3">
        <v>80000</v>
      </c>
      <c r="U14" s="3">
        <v>80000</v>
      </c>
      <c r="V14" s="3">
        <v>80000</v>
      </c>
      <c r="W14" s="3">
        <v>35000</v>
      </c>
      <c r="X14" s="3">
        <v>35000</v>
      </c>
      <c r="Y14" s="3">
        <v>20000</v>
      </c>
      <c r="Z14" s="3">
        <v>20000</v>
      </c>
      <c r="AA14" s="3">
        <v>20000</v>
      </c>
      <c r="AB14" s="3">
        <v>20000</v>
      </c>
      <c r="AC14" s="3">
        <v>20000</v>
      </c>
      <c r="AD14" s="3">
        <v>35000</v>
      </c>
      <c r="AE14" s="3">
        <v>80000</v>
      </c>
      <c r="AF14" s="3">
        <v>80000</v>
      </c>
      <c r="AG14" s="3">
        <v>80000</v>
      </c>
      <c r="AH14" s="3">
        <v>80000</v>
      </c>
      <c r="AI14" s="3">
        <v>35000</v>
      </c>
      <c r="AJ14" s="3">
        <v>35000</v>
      </c>
      <c r="AK14" s="3">
        <v>20000</v>
      </c>
      <c r="AL14" s="3">
        <v>20000</v>
      </c>
      <c r="AM14" s="3">
        <v>20000</v>
      </c>
      <c r="AN14" s="3">
        <v>20000</v>
      </c>
      <c r="AO14" s="3">
        <v>20000</v>
      </c>
      <c r="AP14" s="3">
        <v>35000</v>
      </c>
      <c r="AQ14" s="3">
        <v>80000</v>
      </c>
      <c r="AR14" s="3">
        <v>80000</v>
      </c>
      <c r="AS14" s="3">
        <v>80000</v>
      </c>
      <c r="AT14" s="3">
        <v>80000</v>
      </c>
      <c r="AU14" s="3">
        <v>35000</v>
      </c>
      <c r="AV14" s="3">
        <v>35000</v>
      </c>
      <c r="AW14" s="3">
        <v>20000</v>
      </c>
      <c r="AX14" s="3">
        <v>20000</v>
      </c>
      <c r="AY14" s="3">
        <v>20000</v>
      </c>
      <c r="AZ14" s="3">
        <v>20000</v>
      </c>
      <c r="BA14" s="3">
        <v>20000</v>
      </c>
      <c r="BB14" s="3">
        <v>35000</v>
      </c>
      <c r="BC14" s="3">
        <v>80000</v>
      </c>
      <c r="BD14" s="3">
        <v>80000</v>
      </c>
      <c r="BE14" s="3">
        <v>80000</v>
      </c>
      <c r="BF14" s="3">
        <v>80000</v>
      </c>
      <c r="BG14" s="3">
        <v>35000</v>
      </c>
      <c r="BH14" s="3">
        <v>35000</v>
      </c>
      <c r="BI14" s="3">
        <v>20000</v>
      </c>
      <c r="BJ14" s="3">
        <v>20000</v>
      </c>
      <c r="BK14" s="3">
        <v>20000</v>
      </c>
      <c r="BL14" s="3">
        <v>20000</v>
      </c>
      <c r="BM14" s="3">
        <v>20000</v>
      </c>
      <c r="BN14" s="27">
        <v>35000</v>
      </c>
      <c r="BO14" s="27">
        <v>80000</v>
      </c>
      <c r="BP14" s="27">
        <v>80000</v>
      </c>
      <c r="BQ14" s="27">
        <v>80000</v>
      </c>
      <c r="BR14" s="27">
        <v>80000</v>
      </c>
      <c r="BS14" s="27">
        <v>35000</v>
      </c>
      <c r="BT14" s="27">
        <v>35000</v>
      </c>
      <c r="BU14" s="27">
        <v>20000</v>
      </c>
      <c r="BV14" s="27">
        <v>20000</v>
      </c>
      <c r="BW14" s="27">
        <v>20000</v>
      </c>
      <c r="BX14" s="27">
        <v>200000</v>
      </c>
      <c r="BY14" s="27">
        <v>20000</v>
      </c>
      <c r="BZ14" s="27">
        <v>35000</v>
      </c>
      <c r="CA14" s="27">
        <v>80000</v>
      </c>
      <c r="CB14" s="27">
        <v>80000</v>
      </c>
      <c r="CC14" s="27">
        <v>80000</v>
      </c>
      <c r="CD14" s="27">
        <v>80000</v>
      </c>
      <c r="CE14" s="27">
        <v>35000</v>
      </c>
      <c r="CF14" s="27">
        <v>35000</v>
      </c>
      <c r="CG14" s="27">
        <v>20000</v>
      </c>
      <c r="CH14" s="27">
        <v>20000</v>
      </c>
      <c r="CI14" s="27">
        <v>20000</v>
      </c>
      <c r="CJ14" s="27">
        <v>20000</v>
      </c>
      <c r="CK14" s="27">
        <v>20000</v>
      </c>
      <c r="CL14" s="27">
        <v>35000</v>
      </c>
      <c r="CM14" s="27">
        <v>80000</v>
      </c>
      <c r="CN14" s="27">
        <v>80000</v>
      </c>
      <c r="CO14" s="27">
        <v>80000</v>
      </c>
      <c r="CP14" s="27">
        <v>80000</v>
      </c>
      <c r="CQ14" s="27">
        <v>35000</v>
      </c>
      <c r="CR14" s="27">
        <v>35000</v>
      </c>
      <c r="CS14" s="27">
        <v>20000</v>
      </c>
      <c r="CT14" s="27">
        <v>20000</v>
      </c>
      <c r="CU14" s="27">
        <v>20000</v>
      </c>
      <c r="CV14" s="27">
        <v>20000</v>
      </c>
      <c r="CW14" s="27">
        <v>20000</v>
      </c>
      <c r="CX14" s="27">
        <v>35000</v>
      </c>
      <c r="CY14" s="27">
        <v>80000</v>
      </c>
      <c r="CZ14" s="27">
        <v>80000</v>
      </c>
      <c r="DA14" s="27">
        <v>80000</v>
      </c>
      <c r="DB14" s="27">
        <v>80000</v>
      </c>
      <c r="DC14" s="27">
        <v>35000</v>
      </c>
      <c r="DD14" s="27">
        <v>35000</v>
      </c>
      <c r="DE14" s="27">
        <v>20000</v>
      </c>
      <c r="DF14" s="27">
        <v>20000</v>
      </c>
      <c r="DG14" s="27">
        <v>20000</v>
      </c>
      <c r="DH14" s="27">
        <v>20000</v>
      </c>
      <c r="DI14" s="27">
        <v>20000</v>
      </c>
      <c r="DJ14" s="27">
        <v>35000</v>
      </c>
      <c r="DK14" s="27">
        <v>80000</v>
      </c>
      <c r="DL14" s="27">
        <v>80000</v>
      </c>
    </row>
    <row r="15" spans="1:116" s="3" customFormat="1" x14ac:dyDescent="0.25">
      <c r="A15" s="64">
        <v>27495</v>
      </c>
      <c r="B15" t="s">
        <v>132</v>
      </c>
      <c r="C15" s="62">
        <v>50000</v>
      </c>
      <c r="D15" s="1">
        <v>36951</v>
      </c>
      <c r="E15" s="1">
        <v>37711</v>
      </c>
      <c r="F15" s="1" t="s">
        <v>56</v>
      </c>
      <c r="G15" s="1" t="s">
        <v>37</v>
      </c>
      <c r="H15" s="104">
        <v>3.2500000000000001E-2</v>
      </c>
      <c r="I15" s="62">
        <v>50000</v>
      </c>
      <c r="J15" s="62">
        <v>50000</v>
      </c>
      <c r="K15" s="62">
        <v>50000</v>
      </c>
      <c r="L15" s="62">
        <v>50000</v>
      </c>
      <c r="M15" s="62">
        <v>50000</v>
      </c>
      <c r="N15" s="62">
        <v>50000</v>
      </c>
      <c r="O15" s="62">
        <v>50000</v>
      </c>
      <c r="P15" s="62">
        <v>50000</v>
      </c>
      <c r="Q15" s="62">
        <v>50000</v>
      </c>
      <c r="R15" s="62">
        <v>50000</v>
      </c>
      <c r="S15" s="62">
        <v>50000</v>
      </c>
      <c r="T15" s="62">
        <v>50000</v>
      </c>
      <c r="U15" s="62">
        <v>50000</v>
      </c>
      <c r="V15" s="62">
        <v>50000</v>
      </c>
      <c r="W15" s="62">
        <v>50000</v>
      </c>
    </row>
    <row r="16" spans="1:116" s="3" customFormat="1" x14ac:dyDescent="0.25">
      <c r="A16" s="22">
        <v>27377</v>
      </c>
      <c r="B16" t="s">
        <v>32</v>
      </c>
      <c r="C16" s="62">
        <v>10000</v>
      </c>
      <c r="D16" s="1">
        <v>36951</v>
      </c>
      <c r="E16" s="1">
        <v>37315</v>
      </c>
      <c r="F16" s="1" t="s">
        <v>56</v>
      </c>
      <c r="G16" t="s">
        <v>37</v>
      </c>
      <c r="H16" s="104">
        <v>0.05</v>
      </c>
      <c r="I16" s="105">
        <v>10000</v>
      </c>
      <c r="J16" s="105">
        <v>10000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3:116" x14ac:dyDescent="0.25">
      <c r="I17" s="3">
        <f>SUM(I4:I16)</f>
        <v>688827</v>
      </c>
      <c r="J17" s="3">
        <f t="shared" ref="J17:BU17" si="0">SUM(J4:J16)</f>
        <v>688827</v>
      </c>
      <c r="K17" s="3">
        <f t="shared" si="0"/>
        <v>633827</v>
      </c>
      <c r="L17" s="3">
        <f t="shared" si="0"/>
        <v>633827</v>
      </c>
      <c r="M17" s="3">
        <f t="shared" si="0"/>
        <v>618827</v>
      </c>
      <c r="N17" s="3">
        <f t="shared" si="0"/>
        <v>596327</v>
      </c>
      <c r="O17" s="3">
        <f t="shared" si="0"/>
        <v>596327</v>
      </c>
      <c r="P17" s="3">
        <f t="shared" si="0"/>
        <v>576327</v>
      </c>
      <c r="Q17" s="3">
        <f t="shared" si="0"/>
        <v>576327</v>
      </c>
      <c r="R17" s="3">
        <f t="shared" si="0"/>
        <v>591327</v>
      </c>
      <c r="S17" s="3">
        <f t="shared" si="0"/>
        <v>636327</v>
      </c>
      <c r="T17" s="3">
        <f t="shared" si="0"/>
        <v>636327</v>
      </c>
      <c r="U17" s="3">
        <f t="shared" si="0"/>
        <v>636327</v>
      </c>
      <c r="V17" s="3">
        <f t="shared" si="0"/>
        <v>636327</v>
      </c>
      <c r="W17" s="3">
        <f t="shared" si="0"/>
        <v>591327</v>
      </c>
      <c r="X17" s="3">
        <f t="shared" si="0"/>
        <v>141327</v>
      </c>
      <c r="Y17" s="3">
        <f t="shared" si="0"/>
        <v>126327</v>
      </c>
      <c r="Z17" s="3">
        <f t="shared" si="0"/>
        <v>126327</v>
      </c>
      <c r="AA17" s="3">
        <f t="shared" si="0"/>
        <v>126327</v>
      </c>
      <c r="AB17" s="3">
        <f t="shared" si="0"/>
        <v>126327</v>
      </c>
      <c r="AC17" s="3">
        <f t="shared" si="0"/>
        <v>126327</v>
      </c>
      <c r="AD17" s="3">
        <f t="shared" si="0"/>
        <v>141327</v>
      </c>
      <c r="AE17" s="3">
        <f t="shared" si="0"/>
        <v>186327</v>
      </c>
      <c r="AF17" s="3">
        <f t="shared" si="0"/>
        <v>186327</v>
      </c>
      <c r="AG17" s="3">
        <f t="shared" si="0"/>
        <v>186327</v>
      </c>
      <c r="AH17" s="3">
        <f t="shared" si="0"/>
        <v>186327</v>
      </c>
      <c r="AI17" s="3">
        <f t="shared" si="0"/>
        <v>141327</v>
      </c>
      <c r="AJ17" s="3">
        <f t="shared" si="0"/>
        <v>141327</v>
      </c>
      <c r="AK17" s="3">
        <f t="shared" si="0"/>
        <v>126327</v>
      </c>
      <c r="AL17" s="3">
        <f t="shared" si="0"/>
        <v>126327</v>
      </c>
      <c r="AM17" s="3">
        <f t="shared" si="0"/>
        <v>126327</v>
      </c>
      <c r="AN17" s="3">
        <f t="shared" si="0"/>
        <v>126327</v>
      </c>
      <c r="AO17" s="3">
        <f t="shared" si="0"/>
        <v>126327</v>
      </c>
      <c r="AP17" s="3">
        <f t="shared" si="0"/>
        <v>141327</v>
      </c>
      <c r="AQ17" s="3">
        <f t="shared" si="0"/>
        <v>186327</v>
      </c>
      <c r="AR17" s="3">
        <f t="shared" si="0"/>
        <v>186327</v>
      </c>
      <c r="AS17" s="3">
        <f t="shared" si="0"/>
        <v>186327</v>
      </c>
      <c r="AT17" s="3">
        <f t="shared" si="0"/>
        <v>186327</v>
      </c>
      <c r="AU17" s="3">
        <f t="shared" si="0"/>
        <v>141327</v>
      </c>
      <c r="AV17" s="3">
        <f t="shared" si="0"/>
        <v>141327</v>
      </c>
      <c r="AW17" s="3">
        <f t="shared" si="0"/>
        <v>125327</v>
      </c>
      <c r="AX17" s="3">
        <f t="shared" si="0"/>
        <v>125327</v>
      </c>
      <c r="AY17" s="3">
        <f t="shared" si="0"/>
        <v>125327</v>
      </c>
      <c r="AZ17" s="3">
        <f t="shared" si="0"/>
        <v>125327</v>
      </c>
      <c r="BA17" s="3">
        <f t="shared" si="0"/>
        <v>125327</v>
      </c>
      <c r="BB17" s="3">
        <f t="shared" si="0"/>
        <v>140327</v>
      </c>
      <c r="BC17" s="3">
        <f t="shared" si="0"/>
        <v>185327</v>
      </c>
      <c r="BD17" s="3">
        <f t="shared" si="0"/>
        <v>185327</v>
      </c>
      <c r="BE17" s="3">
        <f t="shared" si="0"/>
        <v>165327</v>
      </c>
      <c r="BF17" s="3">
        <f t="shared" si="0"/>
        <v>165327</v>
      </c>
      <c r="BG17" s="3">
        <f t="shared" si="0"/>
        <v>120327</v>
      </c>
      <c r="BH17" s="3">
        <f t="shared" si="0"/>
        <v>120327</v>
      </c>
      <c r="BI17" s="3">
        <f t="shared" si="0"/>
        <v>105327</v>
      </c>
      <c r="BJ17" s="3">
        <f t="shared" si="0"/>
        <v>105327</v>
      </c>
      <c r="BK17" s="3">
        <f t="shared" si="0"/>
        <v>105327</v>
      </c>
      <c r="BL17" s="3">
        <f t="shared" si="0"/>
        <v>105327</v>
      </c>
      <c r="BM17" s="3">
        <f t="shared" si="0"/>
        <v>105327</v>
      </c>
      <c r="BN17" s="3">
        <f t="shared" si="0"/>
        <v>120327</v>
      </c>
      <c r="BO17" s="3">
        <f t="shared" si="0"/>
        <v>165327</v>
      </c>
      <c r="BP17" s="3">
        <f t="shared" si="0"/>
        <v>165327</v>
      </c>
      <c r="BQ17" s="3">
        <f t="shared" si="0"/>
        <v>165327</v>
      </c>
      <c r="BR17" s="3">
        <f t="shared" si="0"/>
        <v>165327</v>
      </c>
      <c r="BS17" s="3">
        <f t="shared" si="0"/>
        <v>120327</v>
      </c>
      <c r="BT17" s="3">
        <f t="shared" si="0"/>
        <v>120327</v>
      </c>
      <c r="BU17" s="3">
        <f t="shared" si="0"/>
        <v>105327</v>
      </c>
      <c r="BV17" s="3">
        <f t="shared" ref="BV17:DL17" si="1">SUM(BV4:BV16)</f>
        <v>105327</v>
      </c>
      <c r="BW17" s="3">
        <f t="shared" si="1"/>
        <v>105327</v>
      </c>
      <c r="BX17" s="3">
        <f t="shared" si="1"/>
        <v>285327</v>
      </c>
      <c r="BY17" s="3">
        <f t="shared" si="1"/>
        <v>105327</v>
      </c>
      <c r="BZ17" s="3">
        <f t="shared" si="1"/>
        <v>120327</v>
      </c>
      <c r="CA17" s="3">
        <f t="shared" si="1"/>
        <v>165327</v>
      </c>
      <c r="CB17" s="3">
        <f t="shared" si="1"/>
        <v>165327</v>
      </c>
      <c r="CC17" s="3">
        <f t="shared" si="1"/>
        <v>165327</v>
      </c>
      <c r="CD17" s="3">
        <f t="shared" si="1"/>
        <v>165327</v>
      </c>
      <c r="CE17" s="3">
        <f t="shared" si="1"/>
        <v>120327</v>
      </c>
      <c r="CF17" s="3">
        <f t="shared" si="1"/>
        <v>120327</v>
      </c>
      <c r="CG17" s="3">
        <f t="shared" si="1"/>
        <v>105327</v>
      </c>
      <c r="CH17" s="3">
        <f t="shared" si="1"/>
        <v>105327</v>
      </c>
      <c r="CI17" s="3">
        <f t="shared" si="1"/>
        <v>105327</v>
      </c>
      <c r="CJ17" s="3">
        <f t="shared" si="1"/>
        <v>105327</v>
      </c>
      <c r="CK17" s="3">
        <f t="shared" si="1"/>
        <v>105327</v>
      </c>
      <c r="CL17" s="3">
        <f t="shared" si="1"/>
        <v>120327</v>
      </c>
      <c r="CM17" s="3">
        <f t="shared" si="1"/>
        <v>165327</v>
      </c>
      <c r="CN17" s="3">
        <f t="shared" si="1"/>
        <v>165327</v>
      </c>
      <c r="CO17" s="3">
        <f t="shared" si="1"/>
        <v>165327</v>
      </c>
      <c r="CP17" s="3">
        <f t="shared" si="1"/>
        <v>165327</v>
      </c>
      <c r="CQ17" s="3">
        <f t="shared" si="1"/>
        <v>120327</v>
      </c>
      <c r="CR17" s="3">
        <f t="shared" si="1"/>
        <v>120327</v>
      </c>
      <c r="CS17" s="3">
        <f t="shared" si="1"/>
        <v>105327</v>
      </c>
      <c r="CT17" s="3">
        <f t="shared" si="1"/>
        <v>105327</v>
      </c>
      <c r="CU17" s="3">
        <f t="shared" si="1"/>
        <v>105327</v>
      </c>
      <c r="CV17" s="3">
        <f t="shared" si="1"/>
        <v>105327</v>
      </c>
      <c r="CW17" s="3">
        <f t="shared" si="1"/>
        <v>105327</v>
      </c>
      <c r="CX17" s="3">
        <f t="shared" si="1"/>
        <v>120327</v>
      </c>
      <c r="CY17" s="3">
        <f t="shared" si="1"/>
        <v>165327</v>
      </c>
      <c r="CZ17" s="3">
        <f t="shared" si="1"/>
        <v>165327</v>
      </c>
      <c r="DA17" s="3">
        <f t="shared" si="1"/>
        <v>165327</v>
      </c>
      <c r="DB17" s="3">
        <f t="shared" si="1"/>
        <v>165327</v>
      </c>
      <c r="DC17" s="3">
        <f t="shared" si="1"/>
        <v>120327</v>
      </c>
      <c r="DD17" s="3">
        <f t="shared" si="1"/>
        <v>120327</v>
      </c>
      <c r="DE17" s="3">
        <f t="shared" si="1"/>
        <v>105327</v>
      </c>
      <c r="DF17" s="3">
        <f t="shared" si="1"/>
        <v>105327</v>
      </c>
      <c r="DG17" s="3">
        <f t="shared" si="1"/>
        <v>105327</v>
      </c>
      <c r="DH17" s="3">
        <f t="shared" si="1"/>
        <v>105327</v>
      </c>
      <c r="DI17" s="3">
        <f t="shared" si="1"/>
        <v>105327</v>
      </c>
      <c r="DJ17" s="3">
        <f t="shared" si="1"/>
        <v>120327</v>
      </c>
      <c r="DK17" s="3">
        <f t="shared" si="1"/>
        <v>165327</v>
      </c>
      <c r="DL17" s="3">
        <f t="shared" si="1"/>
        <v>165327</v>
      </c>
    </row>
    <row r="18" spans="3:116" x14ac:dyDescent="0.25">
      <c r="C18" s="3"/>
      <c r="D18" s="1"/>
      <c r="E18" s="1"/>
      <c r="G18" s="6"/>
      <c r="H18" s="6"/>
      <c r="I18" s="6"/>
      <c r="J18" s="9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8"/>
  <sheetViews>
    <sheetView topLeftCell="A16" zoomScale="75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5" width="9.33203125" bestFit="1" customWidth="1"/>
  </cols>
  <sheetData>
    <row r="1" spans="1:117" x14ac:dyDescent="0.25">
      <c r="A1" s="78" t="s">
        <v>150</v>
      </c>
    </row>
    <row r="2" spans="1:117" x14ac:dyDescent="0.25">
      <c r="A2" s="54" t="s">
        <v>126</v>
      </c>
    </row>
    <row r="3" spans="1:117" x14ac:dyDescent="0.25">
      <c r="A3" s="54" t="s">
        <v>127</v>
      </c>
    </row>
    <row r="5" spans="1:117" x14ac:dyDescent="0.25">
      <c r="A5" t="s">
        <v>125</v>
      </c>
    </row>
    <row r="10" spans="1:117" x14ac:dyDescent="0.25">
      <c r="A10" s="7" t="s">
        <v>123</v>
      </c>
      <c r="B10" s="5"/>
      <c r="C10" s="5"/>
      <c r="D10" s="5"/>
      <c r="E10" s="5"/>
      <c r="F10" s="5"/>
      <c r="G10" s="5"/>
      <c r="H10" s="19"/>
      <c r="I10" s="19"/>
    </row>
    <row r="11" spans="1:117" ht="13.8" thickBot="1" x14ac:dyDescent="0.3">
      <c r="B11" s="5"/>
      <c r="C11" s="5"/>
      <c r="D11" s="5"/>
      <c r="E11" s="5"/>
      <c r="F11" s="5"/>
      <c r="G11" s="5"/>
      <c r="H11" s="19"/>
      <c r="I11" s="19"/>
    </row>
    <row r="12" spans="1:117" ht="13.8" thickBot="1" x14ac:dyDescent="0.3">
      <c r="B12" s="2" t="s">
        <v>2</v>
      </c>
      <c r="C12" t="s">
        <v>3</v>
      </c>
      <c r="D12" s="2" t="s">
        <v>100</v>
      </c>
      <c r="E12" t="s">
        <v>101</v>
      </c>
      <c r="F12" t="s">
        <v>62</v>
      </c>
      <c r="G12" t="s">
        <v>1</v>
      </c>
      <c r="H12" s="29" t="s">
        <v>102</v>
      </c>
      <c r="I12" s="19" t="s">
        <v>177</v>
      </c>
      <c r="J12" s="21">
        <v>37257</v>
      </c>
      <c r="K12" s="21">
        <v>37288</v>
      </c>
      <c r="L12" s="21">
        <v>37316</v>
      </c>
      <c r="M12" s="21">
        <v>37347</v>
      </c>
      <c r="N12" s="21">
        <v>37377</v>
      </c>
      <c r="O12" s="21">
        <v>37408</v>
      </c>
      <c r="P12" s="21">
        <v>37438</v>
      </c>
      <c r="Q12" s="21">
        <v>37469</v>
      </c>
      <c r="R12" s="21">
        <v>37500</v>
      </c>
      <c r="S12" s="21">
        <v>37530</v>
      </c>
      <c r="T12" s="21">
        <v>37561</v>
      </c>
      <c r="U12" s="21">
        <v>37591</v>
      </c>
      <c r="V12" s="21">
        <v>37622</v>
      </c>
      <c r="W12" s="21">
        <v>37653</v>
      </c>
      <c r="X12" s="21">
        <v>37681</v>
      </c>
      <c r="Y12" s="21">
        <v>37712</v>
      </c>
      <c r="Z12" s="21">
        <v>37742</v>
      </c>
      <c r="AA12" s="21">
        <v>37773</v>
      </c>
      <c r="AB12" s="21">
        <v>37803</v>
      </c>
      <c r="AC12" s="21">
        <v>37834</v>
      </c>
      <c r="AD12" s="21">
        <v>37865</v>
      </c>
      <c r="AE12" s="21">
        <v>37895</v>
      </c>
      <c r="AF12" s="21">
        <v>37926</v>
      </c>
      <c r="AG12" s="21">
        <v>37956</v>
      </c>
      <c r="AH12" s="21">
        <v>37987</v>
      </c>
      <c r="AI12" s="21">
        <v>38018</v>
      </c>
      <c r="AJ12" s="21">
        <v>38047</v>
      </c>
      <c r="AK12" s="21">
        <v>38078</v>
      </c>
      <c r="AL12" s="21">
        <v>38108</v>
      </c>
      <c r="AM12" s="21">
        <v>38139</v>
      </c>
      <c r="AN12" s="21">
        <v>38169</v>
      </c>
      <c r="AO12" s="21">
        <v>38200</v>
      </c>
      <c r="AP12" s="21">
        <v>38231</v>
      </c>
      <c r="AQ12" s="21">
        <v>38261</v>
      </c>
      <c r="AR12" s="21">
        <v>38292</v>
      </c>
      <c r="AS12" s="21">
        <v>38322</v>
      </c>
      <c r="AT12" s="21">
        <v>38353</v>
      </c>
      <c r="AU12" s="21">
        <v>38384</v>
      </c>
      <c r="AV12" s="21">
        <v>38412</v>
      </c>
      <c r="AW12" s="21">
        <v>38443</v>
      </c>
      <c r="AX12" s="21">
        <v>38473</v>
      </c>
      <c r="AY12" s="21">
        <v>38504</v>
      </c>
      <c r="AZ12" s="21">
        <v>38534</v>
      </c>
      <c r="BA12" s="21">
        <v>38565</v>
      </c>
      <c r="BB12" s="21">
        <v>38596</v>
      </c>
      <c r="BC12" s="21">
        <v>38626</v>
      </c>
      <c r="BD12" s="21">
        <v>38657</v>
      </c>
      <c r="BE12" s="21">
        <v>38687</v>
      </c>
      <c r="BF12" s="21">
        <v>38718</v>
      </c>
      <c r="BG12" s="21">
        <v>38749</v>
      </c>
      <c r="BH12" s="21">
        <v>38777</v>
      </c>
      <c r="BI12" s="21">
        <v>38808</v>
      </c>
      <c r="BJ12" s="21">
        <v>38838</v>
      </c>
      <c r="BK12" s="21">
        <v>38869</v>
      </c>
      <c r="BL12" s="21">
        <v>38899</v>
      </c>
      <c r="BM12" s="21">
        <v>38930</v>
      </c>
      <c r="BN12" s="21">
        <v>38961</v>
      </c>
      <c r="BO12" s="21">
        <v>38991</v>
      </c>
      <c r="BP12" s="21">
        <v>39022</v>
      </c>
      <c r="BQ12" s="21">
        <v>39052</v>
      </c>
      <c r="BR12" s="21">
        <v>39083</v>
      </c>
      <c r="BS12" s="21">
        <v>39114</v>
      </c>
      <c r="BT12" s="21">
        <v>39142</v>
      </c>
      <c r="BU12" s="21">
        <v>39173</v>
      </c>
      <c r="BV12" s="21">
        <v>39203</v>
      </c>
      <c r="BW12" s="21">
        <v>39234</v>
      </c>
      <c r="BX12" s="21">
        <v>39264</v>
      </c>
      <c r="BY12" s="21">
        <v>39295</v>
      </c>
      <c r="BZ12" s="21">
        <v>39326</v>
      </c>
      <c r="CA12" s="21">
        <v>39356</v>
      </c>
      <c r="CB12" s="21">
        <v>39387</v>
      </c>
      <c r="CC12" s="21">
        <v>39417</v>
      </c>
      <c r="CD12" s="21">
        <v>39448</v>
      </c>
      <c r="CE12" s="21">
        <v>39479</v>
      </c>
      <c r="CF12" s="21">
        <v>39508</v>
      </c>
      <c r="CG12" s="21">
        <v>39539</v>
      </c>
      <c r="CH12" s="21">
        <v>39569</v>
      </c>
      <c r="CI12" s="21">
        <v>39600</v>
      </c>
      <c r="CJ12" s="21">
        <v>39630</v>
      </c>
      <c r="CK12" s="21">
        <v>39661</v>
      </c>
      <c r="CL12" s="21">
        <v>39692</v>
      </c>
      <c r="CM12" s="21">
        <v>39722</v>
      </c>
      <c r="CN12" s="21">
        <v>39753</v>
      </c>
      <c r="CO12" s="21">
        <v>39783</v>
      </c>
      <c r="CP12" s="21">
        <v>39814</v>
      </c>
      <c r="CQ12" s="21">
        <v>39845</v>
      </c>
      <c r="CR12" s="21">
        <v>39873</v>
      </c>
      <c r="CS12" s="21">
        <v>39904</v>
      </c>
      <c r="CT12" s="21">
        <v>39934</v>
      </c>
      <c r="CU12" s="21">
        <v>39965</v>
      </c>
      <c r="CV12" s="21">
        <v>39995</v>
      </c>
      <c r="CW12" s="21">
        <v>40026</v>
      </c>
      <c r="CX12" s="21">
        <v>40057</v>
      </c>
      <c r="CY12" s="21">
        <v>40087</v>
      </c>
      <c r="CZ12" s="21">
        <v>40118</v>
      </c>
      <c r="DA12" s="21">
        <v>40148</v>
      </c>
      <c r="DB12" s="21">
        <v>40179</v>
      </c>
      <c r="DC12" s="21">
        <v>40210</v>
      </c>
      <c r="DD12" s="21">
        <v>40238</v>
      </c>
      <c r="DE12" s="21">
        <v>40269</v>
      </c>
      <c r="DF12" s="21">
        <v>40299</v>
      </c>
      <c r="DG12" s="21">
        <v>40330</v>
      </c>
      <c r="DH12" s="21">
        <v>40360</v>
      </c>
      <c r="DI12" s="21">
        <v>40391</v>
      </c>
      <c r="DJ12" s="21">
        <v>40422</v>
      </c>
      <c r="DK12" s="21">
        <v>40452</v>
      </c>
      <c r="DL12" s="21">
        <v>40483</v>
      </c>
      <c r="DM12" s="21">
        <v>40513</v>
      </c>
    </row>
    <row r="13" spans="1:117" ht="13.8" thickBot="1" x14ac:dyDescent="0.3">
      <c r="B13" s="19"/>
      <c r="C13" s="5"/>
      <c r="D13" s="19"/>
      <c r="E13" s="19"/>
      <c r="F13" s="19"/>
      <c r="G13" s="5"/>
      <c r="H13" s="19"/>
      <c r="I13" s="19"/>
    </row>
    <row r="14" spans="1:117" ht="13.8" thickBot="1" x14ac:dyDescent="0.3">
      <c r="B14" s="5">
        <v>24924</v>
      </c>
      <c r="C14" s="5" t="s">
        <v>19</v>
      </c>
      <c r="D14" s="12">
        <v>25000</v>
      </c>
      <c r="E14" s="49">
        <v>35309</v>
      </c>
      <c r="F14" s="49">
        <v>38017</v>
      </c>
      <c r="G14" s="5" t="s">
        <v>5</v>
      </c>
      <c r="H14" s="50">
        <v>37652</v>
      </c>
      <c r="I14" s="101">
        <v>0.06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28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52">
        <v>25000</v>
      </c>
      <c r="AJ14" s="52">
        <v>25000</v>
      </c>
      <c r="AK14" s="52">
        <v>25000</v>
      </c>
      <c r="AL14" s="52">
        <v>25000</v>
      </c>
      <c r="AM14" s="52">
        <v>25000</v>
      </c>
      <c r="AN14" s="52">
        <v>25000</v>
      </c>
      <c r="AO14" s="52">
        <v>25000</v>
      </c>
      <c r="AP14" s="52">
        <v>25000</v>
      </c>
      <c r="AQ14" s="52">
        <v>25000</v>
      </c>
      <c r="AR14" s="52">
        <v>25000</v>
      </c>
      <c r="AS14" s="52">
        <v>25000</v>
      </c>
      <c r="AT14" s="52">
        <v>25000</v>
      </c>
      <c r="AU14" s="52">
        <v>25000</v>
      </c>
      <c r="AV14" s="52">
        <v>25000</v>
      </c>
      <c r="AW14" s="52">
        <v>25000</v>
      </c>
      <c r="AX14" s="52">
        <v>25000</v>
      </c>
      <c r="AY14" s="52">
        <v>25000</v>
      </c>
      <c r="AZ14" s="52">
        <v>25000</v>
      </c>
      <c r="BA14" s="52">
        <v>25000</v>
      </c>
      <c r="BB14" s="52">
        <v>25000</v>
      </c>
      <c r="BC14" s="52">
        <v>25000</v>
      </c>
      <c r="BD14" s="52">
        <v>25000</v>
      </c>
      <c r="BE14" s="52">
        <v>25000</v>
      </c>
      <c r="BF14" s="52">
        <v>25000</v>
      </c>
      <c r="BG14" s="52">
        <v>25000</v>
      </c>
      <c r="BH14" s="52">
        <v>25000</v>
      </c>
      <c r="BI14" s="52">
        <v>25000</v>
      </c>
      <c r="BJ14" s="52">
        <v>25000</v>
      </c>
      <c r="BK14" s="52">
        <v>25000</v>
      </c>
      <c r="BL14" s="52">
        <v>25000</v>
      </c>
      <c r="BM14" s="52">
        <v>25000</v>
      </c>
      <c r="BN14" s="52">
        <v>25000</v>
      </c>
      <c r="BO14" s="52">
        <v>25000</v>
      </c>
      <c r="BP14" s="52">
        <v>25000</v>
      </c>
      <c r="BQ14" s="52">
        <v>25000</v>
      </c>
      <c r="BR14" s="52">
        <v>25000</v>
      </c>
      <c r="BS14" s="52">
        <v>25000</v>
      </c>
      <c r="BT14" s="52">
        <v>25000</v>
      </c>
      <c r="BU14" s="52">
        <v>25000</v>
      </c>
      <c r="BV14" s="52">
        <v>25000</v>
      </c>
      <c r="BW14" s="52">
        <v>25000</v>
      </c>
      <c r="BX14" s="52">
        <v>25000</v>
      </c>
      <c r="BY14" s="52">
        <v>25000</v>
      </c>
      <c r="BZ14" s="52">
        <v>25000</v>
      </c>
      <c r="CA14" s="52">
        <v>25000</v>
      </c>
      <c r="CB14" s="52">
        <v>25000</v>
      </c>
      <c r="CC14" s="52">
        <v>25000</v>
      </c>
      <c r="CD14" s="52">
        <v>25000</v>
      </c>
      <c r="CE14" s="52">
        <v>25000</v>
      </c>
      <c r="CF14" s="52">
        <v>25000</v>
      </c>
      <c r="CG14" s="52">
        <v>25000</v>
      </c>
      <c r="CH14" s="52">
        <v>25000</v>
      </c>
      <c r="CI14" s="52">
        <v>25000</v>
      </c>
      <c r="CJ14" s="52">
        <v>25000</v>
      </c>
      <c r="CK14" s="52">
        <v>25000</v>
      </c>
      <c r="CL14" s="52">
        <v>25000</v>
      </c>
      <c r="CM14" s="52">
        <v>25000</v>
      </c>
      <c r="CN14" s="52">
        <v>25000</v>
      </c>
      <c r="CO14" s="52">
        <v>25000</v>
      </c>
      <c r="CP14" s="52">
        <v>25000</v>
      </c>
      <c r="CQ14" s="52">
        <v>25000</v>
      </c>
      <c r="CR14" s="52">
        <v>25000</v>
      </c>
      <c r="CS14" s="52">
        <v>25000</v>
      </c>
      <c r="CT14" s="52">
        <v>25000</v>
      </c>
      <c r="CU14" s="52">
        <v>25000</v>
      </c>
      <c r="CV14" s="52">
        <v>25000</v>
      </c>
      <c r="CW14" s="52">
        <v>25000</v>
      </c>
      <c r="CX14" s="52">
        <v>25000</v>
      </c>
      <c r="CY14" s="52">
        <v>25000</v>
      </c>
      <c r="CZ14" s="52">
        <v>25000</v>
      </c>
      <c r="DA14" s="52">
        <v>25000</v>
      </c>
      <c r="DB14" s="52">
        <v>25000</v>
      </c>
      <c r="DC14" s="52">
        <v>25000</v>
      </c>
      <c r="DD14" s="52">
        <v>25000</v>
      </c>
      <c r="DE14" s="52">
        <v>25000</v>
      </c>
      <c r="DF14" s="52">
        <v>25000</v>
      </c>
      <c r="DG14" s="52">
        <v>25000</v>
      </c>
      <c r="DH14" s="52">
        <v>25000</v>
      </c>
      <c r="DI14" s="52">
        <v>25000</v>
      </c>
      <c r="DJ14" s="52">
        <v>25000</v>
      </c>
      <c r="DK14" s="52">
        <v>25000</v>
      </c>
      <c r="DL14" s="52">
        <v>25000</v>
      </c>
      <c r="DM14" s="52">
        <v>25000</v>
      </c>
    </row>
    <row r="15" spans="1:117" ht="13.8" thickBot="1" x14ac:dyDescent="0.3">
      <c r="B15" s="5">
        <v>24925</v>
      </c>
      <c r="C15" s="5" t="s">
        <v>24</v>
      </c>
      <c r="D15" s="12">
        <v>100000</v>
      </c>
      <c r="E15" s="49">
        <v>35309</v>
      </c>
      <c r="F15" s="49">
        <v>38017</v>
      </c>
      <c r="G15" s="5" t="s">
        <v>5</v>
      </c>
      <c r="H15" s="50">
        <v>37652</v>
      </c>
      <c r="I15" s="101">
        <v>0.06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28">
        <v>100000</v>
      </c>
      <c r="W15" s="12">
        <v>100000</v>
      </c>
      <c r="X15" s="12">
        <v>100000</v>
      </c>
      <c r="Y15" s="12">
        <v>100000</v>
      </c>
      <c r="Z15" s="12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52">
        <v>100000</v>
      </c>
      <c r="AJ15" s="52">
        <v>100000</v>
      </c>
      <c r="AK15" s="52">
        <v>100000</v>
      </c>
      <c r="AL15" s="52">
        <v>100000</v>
      </c>
      <c r="AM15" s="52">
        <v>100000</v>
      </c>
      <c r="AN15" s="52">
        <v>100000</v>
      </c>
      <c r="AO15" s="52">
        <v>100000</v>
      </c>
      <c r="AP15" s="52">
        <v>100000</v>
      </c>
      <c r="AQ15" s="52">
        <v>100000</v>
      </c>
      <c r="AR15" s="52">
        <v>100000</v>
      </c>
      <c r="AS15" s="52">
        <v>100000</v>
      </c>
      <c r="AT15" s="52">
        <v>100000</v>
      </c>
      <c r="AU15" s="52">
        <v>100000</v>
      </c>
      <c r="AV15" s="52">
        <v>100000</v>
      </c>
      <c r="AW15" s="52">
        <v>100000</v>
      </c>
      <c r="AX15" s="52">
        <v>100000</v>
      </c>
      <c r="AY15" s="52">
        <v>100000</v>
      </c>
      <c r="AZ15" s="52">
        <v>100000</v>
      </c>
      <c r="BA15" s="52">
        <v>100000</v>
      </c>
      <c r="BB15" s="52">
        <v>100000</v>
      </c>
      <c r="BC15" s="52">
        <v>100000</v>
      </c>
      <c r="BD15" s="52">
        <v>100000</v>
      </c>
      <c r="BE15" s="52">
        <v>100000</v>
      </c>
      <c r="BF15" s="52">
        <v>100000</v>
      </c>
      <c r="BG15" s="52">
        <v>100000</v>
      </c>
      <c r="BH15" s="52">
        <v>100000</v>
      </c>
      <c r="BI15" s="52">
        <v>100000</v>
      </c>
      <c r="BJ15" s="52">
        <v>100000</v>
      </c>
      <c r="BK15" s="52">
        <v>100000</v>
      </c>
      <c r="BL15" s="52">
        <v>100000</v>
      </c>
      <c r="BM15" s="52">
        <v>100000</v>
      </c>
      <c r="BN15" s="52">
        <v>100000</v>
      </c>
      <c r="BO15" s="52">
        <v>100000</v>
      </c>
      <c r="BP15" s="52">
        <v>100000</v>
      </c>
      <c r="BQ15" s="52">
        <v>100000</v>
      </c>
      <c r="BR15" s="52">
        <v>100000</v>
      </c>
      <c r="BS15" s="52">
        <v>100000</v>
      </c>
      <c r="BT15" s="52">
        <v>100000</v>
      </c>
      <c r="BU15" s="52">
        <v>100000</v>
      </c>
      <c r="BV15" s="52">
        <v>100000</v>
      </c>
      <c r="BW15" s="52">
        <v>100000</v>
      </c>
      <c r="BX15" s="52">
        <v>100000</v>
      </c>
      <c r="BY15" s="52">
        <v>100000</v>
      </c>
      <c r="BZ15" s="52">
        <v>100000</v>
      </c>
      <c r="CA15" s="52">
        <v>100000</v>
      </c>
      <c r="CB15" s="52">
        <v>100000</v>
      </c>
      <c r="CC15" s="52">
        <v>100000</v>
      </c>
      <c r="CD15" s="52">
        <v>100000</v>
      </c>
      <c r="CE15" s="52">
        <v>100000</v>
      </c>
      <c r="CF15" s="52">
        <v>100000</v>
      </c>
      <c r="CG15" s="52">
        <v>100000</v>
      </c>
      <c r="CH15" s="52">
        <v>100000</v>
      </c>
      <c r="CI15" s="52">
        <v>100000</v>
      </c>
      <c r="CJ15" s="52">
        <v>100000</v>
      </c>
      <c r="CK15" s="52">
        <v>100000</v>
      </c>
      <c r="CL15" s="52">
        <v>100000</v>
      </c>
      <c r="CM15" s="52">
        <v>100000</v>
      </c>
      <c r="CN15" s="52">
        <v>100000</v>
      </c>
      <c r="CO15" s="52">
        <v>100000</v>
      </c>
      <c r="CP15" s="52">
        <v>100000</v>
      </c>
      <c r="CQ15" s="52">
        <v>100000</v>
      </c>
      <c r="CR15" s="52">
        <v>100000</v>
      </c>
      <c r="CS15" s="52">
        <v>100000</v>
      </c>
      <c r="CT15" s="52">
        <v>100000</v>
      </c>
      <c r="CU15" s="52">
        <v>100000</v>
      </c>
      <c r="CV15" s="52">
        <v>100000</v>
      </c>
      <c r="CW15" s="52">
        <v>100000</v>
      </c>
      <c r="CX15" s="52">
        <v>100000</v>
      </c>
      <c r="CY15" s="52">
        <v>100000</v>
      </c>
      <c r="CZ15" s="52">
        <v>100000</v>
      </c>
      <c r="DA15" s="52">
        <v>100000</v>
      </c>
      <c r="DB15" s="52">
        <v>100000</v>
      </c>
      <c r="DC15" s="52">
        <v>100000</v>
      </c>
      <c r="DD15" s="52">
        <v>100000</v>
      </c>
      <c r="DE15" s="52">
        <v>100000</v>
      </c>
      <c r="DF15" s="52">
        <v>100000</v>
      </c>
      <c r="DG15" s="52">
        <v>100000</v>
      </c>
      <c r="DH15" s="52">
        <v>100000</v>
      </c>
      <c r="DI15" s="52">
        <v>100000</v>
      </c>
      <c r="DJ15" s="52">
        <v>100000</v>
      </c>
      <c r="DK15" s="52">
        <v>100000</v>
      </c>
      <c r="DL15" s="52">
        <v>100000</v>
      </c>
      <c r="DM15" s="52">
        <v>100000</v>
      </c>
    </row>
    <row r="16" spans="1:117" ht="13.8" thickBot="1" x14ac:dyDescent="0.3">
      <c r="B16" s="5">
        <v>24927</v>
      </c>
      <c r="C16" s="5" t="s">
        <v>25</v>
      </c>
      <c r="D16" s="12">
        <v>30000</v>
      </c>
      <c r="E16" s="49">
        <v>35309</v>
      </c>
      <c r="F16" s="49">
        <v>38748</v>
      </c>
      <c r="G16" s="5" t="s">
        <v>5</v>
      </c>
      <c r="H16" s="50">
        <v>38383</v>
      </c>
      <c r="I16" s="101">
        <v>0.04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28">
        <v>30000</v>
      </c>
      <c r="AU16" s="12">
        <v>30000</v>
      </c>
      <c r="AV16" s="12">
        <v>30000</v>
      </c>
      <c r="AW16" s="12">
        <v>30000</v>
      </c>
      <c r="AX16" s="12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68">
        <v>30000</v>
      </c>
      <c r="BH16" s="68">
        <v>30000</v>
      </c>
      <c r="BI16" s="68">
        <v>30000</v>
      </c>
      <c r="BJ16" s="68">
        <v>30000</v>
      </c>
      <c r="BK16" s="68">
        <v>30000</v>
      </c>
      <c r="BL16" s="68">
        <v>30000</v>
      </c>
      <c r="BM16" s="68">
        <v>30000</v>
      </c>
      <c r="BN16" s="68">
        <v>30000</v>
      </c>
      <c r="BO16" s="68">
        <v>30000</v>
      </c>
      <c r="BP16" s="68">
        <v>30000</v>
      </c>
      <c r="BQ16" s="68">
        <v>30000</v>
      </c>
      <c r="BR16" s="68">
        <v>30000</v>
      </c>
      <c r="BS16" s="68">
        <v>30000</v>
      </c>
      <c r="BT16" s="68">
        <v>30000</v>
      </c>
      <c r="BU16" s="68">
        <v>30000</v>
      </c>
      <c r="BV16" s="68">
        <v>30000</v>
      </c>
      <c r="BW16" s="68">
        <v>30000</v>
      </c>
      <c r="BX16" s="68">
        <v>30000</v>
      </c>
      <c r="BY16" s="68">
        <v>30000</v>
      </c>
      <c r="BZ16" s="68">
        <v>30000</v>
      </c>
      <c r="CA16" s="68">
        <v>30000</v>
      </c>
      <c r="CB16" s="68">
        <v>30000</v>
      </c>
      <c r="CC16" s="68">
        <v>30000</v>
      </c>
      <c r="CD16" s="68">
        <v>30000</v>
      </c>
      <c r="CE16" s="68">
        <v>30000</v>
      </c>
      <c r="CF16" s="68">
        <v>30000</v>
      </c>
      <c r="CG16" s="68">
        <v>30000</v>
      </c>
      <c r="CH16" s="68">
        <v>30000</v>
      </c>
      <c r="CI16" s="68">
        <v>30000</v>
      </c>
      <c r="CJ16" s="68">
        <v>30000</v>
      </c>
      <c r="CK16" s="68">
        <v>30000</v>
      </c>
      <c r="CL16" s="68">
        <v>30000</v>
      </c>
      <c r="CM16" s="68">
        <v>30000</v>
      </c>
      <c r="CN16" s="68">
        <v>30000</v>
      </c>
      <c r="CO16" s="68">
        <v>30000</v>
      </c>
      <c r="CP16" s="68">
        <v>30000</v>
      </c>
      <c r="CQ16" s="68">
        <v>30000</v>
      </c>
      <c r="CR16" s="68">
        <v>30000</v>
      </c>
      <c r="CS16" s="68">
        <v>30000</v>
      </c>
      <c r="CT16" s="68">
        <v>30000</v>
      </c>
      <c r="CU16" s="68">
        <v>30000</v>
      </c>
      <c r="CV16" s="68">
        <v>30000</v>
      </c>
      <c r="CW16" s="68">
        <v>30000</v>
      </c>
      <c r="CX16" s="68">
        <v>30000</v>
      </c>
      <c r="CY16" s="68">
        <v>30000</v>
      </c>
      <c r="CZ16" s="68">
        <v>30000</v>
      </c>
      <c r="DA16" s="68">
        <v>30000</v>
      </c>
      <c r="DB16" s="68">
        <v>30000</v>
      </c>
      <c r="DC16" s="68">
        <v>30000</v>
      </c>
      <c r="DD16" s="68">
        <v>30000</v>
      </c>
      <c r="DE16" s="68">
        <v>30000</v>
      </c>
      <c r="DF16" s="68">
        <v>30000</v>
      </c>
      <c r="DG16" s="68">
        <v>30000</v>
      </c>
      <c r="DH16" s="68">
        <v>30000</v>
      </c>
      <c r="DI16" s="68">
        <v>30000</v>
      </c>
      <c r="DJ16" s="68">
        <v>30000</v>
      </c>
      <c r="DK16" s="68">
        <v>30000</v>
      </c>
      <c r="DL16" s="68">
        <v>30000</v>
      </c>
      <c r="DM16" s="68">
        <v>30000</v>
      </c>
    </row>
    <row r="17" spans="2:117" ht="13.8" thickBot="1" x14ac:dyDescent="0.3">
      <c r="B17" s="5">
        <v>25397</v>
      </c>
      <c r="C17" s="5" t="s">
        <v>16</v>
      </c>
      <c r="D17" s="12">
        <v>10000</v>
      </c>
      <c r="E17" s="49">
        <v>35886</v>
      </c>
      <c r="F17" s="49">
        <v>37711</v>
      </c>
      <c r="G17" s="5" t="s">
        <v>5</v>
      </c>
      <c r="H17" s="50">
        <v>37346</v>
      </c>
      <c r="I17" s="101">
        <v>0.03</v>
      </c>
      <c r="J17" s="12">
        <v>10000</v>
      </c>
      <c r="K17" s="12">
        <v>10000</v>
      </c>
      <c r="L17" s="28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12">
        <v>10000</v>
      </c>
      <c r="X17" s="12">
        <v>10000</v>
      </c>
      <c r="Y17" s="52">
        <v>10000</v>
      </c>
      <c r="Z17" s="52">
        <v>10000</v>
      </c>
      <c r="AA17" s="52">
        <v>10000</v>
      </c>
      <c r="AB17" s="52">
        <v>10000</v>
      </c>
      <c r="AC17" s="52">
        <v>10000</v>
      </c>
      <c r="AD17" s="52">
        <v>10000</v>
      </c>
      <c r="AE17" s="52">
        <v>10000</v>
      </c>
      <c r="AF17" s="52">
        <v>10000</v>
      </c>
      <c r="AG17" s="52">
        <v>10000</v>
      </c>
      <c r="AH17" s="52">
        <v>10000</v>
      </c>
      <c r="AI17" s="52">
        <v>10000</v>
      </c>
      <c r="AJ17" s="52">
        <v>10000</v>
      </c>
      <c r="AK17" s="52">
        <v>10000</v>
      </c>
      <c r="AL17" s="52">
        <v>10000</v>
      </c>
      <c r="AM17" s="52">
        <v>10000</v>
      </c>
      <c r="AN17" s="52">
        <v>10000</v>
      </c>
      <c r="AO17" s="52">
        <v>10000</v>
      </c>
      <c r="AP17" s="52">
        <v>10000</v>
      </c>
      <c r="AQ17" s="52">
        <v>10000</v>
      </c>
      <c r="AR17" s="52">
        <v>10000</v>
      </c>
      <c r="AS17" s="52">
        <v>10000</v>
      </c>
      <c r="AT17" s="52">
        <v>10000</v>
      </c>
      <c r="AU17" s="52">
        <v>10000</v>
      </c>
      <c r="AV17" s="52">
        <v>10000</v>
      </c>
      <c r="AW17" s="52">
        <v>10000</v>
      </c>
      <c r="AX17" s="52">
        <v>10000</v>
      </c>
      <c r="AY17" s="52">
        <v>10000</v>
      </c>
      <c r="AZ17" s="52">
        <v>10000</v>
      </c>
      <c r="BA17" s="52">
        <v>10000</v>
      </c>
      <c r="BB17" s="52">
        <v>10000</v>
      </c>
      <c r="BC17" s="52">
        <v>10000</v>
      </c>
      <c r="BD17" s="52">
        <v>10000</v>
      </c>
      <c r="BE17" s="52">
        <v>10000</v>
      </c>
      <c r="BF17" s="52">
        <v>10000</v>
      </c>
      <c r="BG17" s="52">
        <v>10000</v>
      </c>
      <c r="BH17" s="52">
        <v>10000</v>
      </c>
      <c r="BI17" s="52">
        <v>10000</v>
      </c>
      <c r="BJ17" s="52">
        <v>10000</v>
      </c>
      <c r="BK17" s="52">
        <v>10000</v>
      </c>
      <c r="BL17" s="52">
        <v>10000</v>
      </c>
      <c r="BM17" s="52">
        <v>10000</v>
      </c>
      <c r="BN17" s="52">
        <v>10000</v>
      </c>
      <c r="BO17" s="52">
        <v>10000</v>
      </c>
      <c r="BP17" s="52">
        <v>10000</v>
      </c>
      <c r="BQ17" s="52">
        <v>10000</v>
      </c>
      <c r="BR17" s="52">
        <v>10000</v>
      </c>
      <c r="BS17" s="52">
        <v>10000</v>
      </c>
      <c r="BT17" s="52">
        <v>10000</v>
      </c>
      <c r="BU17" s="52">
        <v>10000</v>
      </c>
      <c r="BV17" s="52">
        <v>10000</v>
      </c>
      <c r="BW17" s="52">
        <v>10000</v>
      </c>
      <c r="BX17" s="52">
        <v>10000</v>
      </c>
      <c r="BY17" s="52">
        <v>10000</v>
      </c>
      <c r="BZ17" s="52">
        <v>10000</v>
      </c>
      <c r="CA17" s="52">
        <v>10000</v>
      </c>
      <c r="CB17" s="52">
        <v>10000</v>
      </c>
      <c r="CC17" s="52">
        <v>10000</v>
      </c>
      <c r="CD17" s="52">
        <v>10000</v>
      </c>
      <c r="CE17" s="52">
        <v>10000</v>
      </c>
      <c r="CF17" s="52">
        <v>10000</v>
      </c>
      <c r="CG17" s="52">
        <v>10000</v>
      </c>
      <c r="CH17" s="52">
        <v>10000</v>
      </c>
      <c r="CI17" s="52">
        <v>10000</v>
      </c>
      <c r="CJ17" s="52">
        <v>10000</v>
      </c>
      <c r="CK17" s="52">
        <v>10000</v>
      </c>
      <c r="CL17" s="52">
        <v>10000</v>
      </c>
      <c r="CM17" s="52">
        <v>10000</v>
      </c>
      <c r="CN17" s="52">
        <v>10000</v>
      </c>
      <c r="CO17" s="52">
        <v>10000</v>
      </c>
      <c r="CP17" s="52">
        <v>10000</v>
      </c>
      <c r="CQ17" s="52">
        <v>10000</v>
      </c>
      <c r="CR17" s="52">
        <v>10000</v>
      </c>
      <c r="CS17" s="52">
        <v>10000</v>
      </c>
      <c r="CT17" s="52">
        <v>10000</v>
      </c>
      <c r="CU17" s="52">
        <v>10000</v>
      </c>
      <c r="CV17" s="52">
        <v>10000</v>
      </c>
      <c r="CW17" s="52">
        <v>10000</v>
      </c>
      <c r="CX17" s="52">
        <v>10000</v>
      </c>
      <c r="CY17" s="52">
        <v>10000</v>
      </c>
      <c r="CZ17" s="52">
        <v>10000</v>
      </c>
      <c r="DA17" s="52">
        <v>10000</v>
      </c>
      <c r="DB17" s="52">
        <v>10000</v>
      </c>
      <c r="DC17" s="52">
        <v>10000</v>
      </c>
      <c r="DD17" s="52">
        <v>10000</v>
      </c>
      <c r="DE17" s="52">
        <v>10000</v>
      </c>
      <c r="DF17" s="52">
        <v>10000</v>
      </c>
      <c r="DG17" s="52">
        <v>10000</v>
      </c>
      <c r="DH17" s="52">
        <v>10000</v>
      </c>
      <c r="DI17" s="52">
        <v>10000</v>
      </c>
      <c r="DJ17" s="52">
        <v>10000</v>
      </c>
      <c r="DK17" s="52">
        <v>10000</v>
      </c>
      <c r="DL17" s="52">
        <v>10000</v>
      </c>
      <c r="DM17" s="52">
        <v>10000</v>
      </c>
    </row>
    <row r="18" spans="2:117" ht="13.8" thickBot="1" x14ac:dyDescent="0.3">
      <c r="B18" s="5">
        <v>26044</v>
      </c>
      <c r="C18" s="5" t="s">
        <v>29</v>
      </c>
      <c r="D18" s="12">
        <v>85000</v>
      </c>
      <c r="E18" s="49">
        <v>35886</v>
      </c>
      <c r="F18" s="49">
        <v>37925</v>
      </c>
      <c r="G18" s="5" t="s">
        <v>5</v>
      </c>
      <c r="H18" s="50">
        <v>37560</v>
      </c>
      <c r="I18" s="101">
        <v>0.03</v>
      </c>
      <c r="J18" s="12">
        <v>85000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28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12">
        <v>85000</v>
      </c>
      <c r="AE18" s="12">
        <v>85000</v>
      </c>
      <c r="AF18" s="52">
        <v>85000</v>
      </c>
      <c r="AG18" s="52">
        <v>85000</v>
      </c>
      <c r="AH18" s="52">
        <v>85000</v>
      </c>
      <c r="AI18" s="52">
        <v>85000</v>
      </c>
      <c r="AJ18" s="52">
        <v>85000</v>
      </c>
      <c r="AK18" s="52">
        <v>85000</v>
      </c>
      <c r="AL18" s="52">
        <v>85000</v>
      </c>
      <c r="AM18" s="52">
        <v>85000</v>
      </c>
      <c r="AN18" s="52">
        <v>85000</v>
      </c>
      <c r="AO18" s="52">
        <v>85000</v>
      </c>
      <c r="AP18" s="52">
        <v>85000</v>
      </c>
      <c r="AQ18" s="52">
        <v>85000</v>
      </c>
      <c r="AR18" s="52">
        <v>85000</v>
      </c>
      <c r="AS18" s="52">
        <v>85000</v>
      </c>
      <c r="AT18" s="52">
        <v>85000</v>
      </c>
      <c r="AU18" s="52">
        <v>85000</v>
      </c>
      <c r="AV18" s="52">
        <v>85000</v>
      </c>
      <c r="AW18" s="52">
        <v>85000</v>
      </c>
      <c r="AX18" s="52">
        <v>85000</v>
      </c>
      <c r="AY18" s="52">
        <v>85000</v>
      </c>
      <c r="AZ18" s="52">
        <v>85000</v>
      </c>
      <c r="BA18" s="52">
        <v>85000</v>
      </c>
      <c r="BB18" s="52">
        <v>85000</v>
      </c>
      <c r="BC18" s="52">
        <v>85000</v>
      </c>
      <c r="BD18" s="52">
        <v>85000</v>
      </c>
      <c r="BE18" s="52">
        <v>85000</v>
      </c>
      <c r="BF18" s="52">
        <v>85000</v>
      </c>
      <c r="BG18" s="52">
        <v>85000</v>
      </c>
      <c r="BH18" s="52">
        <v>85000</v>
      </c>
      <c r="BI18" s="52">
        <v>85000</v>
      </c>
      <c r="BJ18" s="52">
        <v>85000</v>
      </c>
      <c r="BK18" s="52">
        <v>85000</v>
      </c>
      <c r="BL18" s="52">
        <v>85000</v>
      </c>
      <c r="BM18" s="52">
        <v>85000</v>
      </c>
      <c r="BN18" s="52">
        <v>85000</v>
      </c>
      <c r="BO18" s="52">
        <v>85000</v>
      </c>
      <c r="BP18" s="52">
        <v>85000</v>
      </c>
      <c r="BQ18" s="52">
        <v>85000</v>
      </c>
      <c r="BR18" s="52">
        <v>85000</v>
      </c>
      <c r="BS18" s="52">
        <v>85000</v>
      </c>
      <c r="BT18" s="52">
        <v>85000</v>
      </c>
      <c r="BU18" s="52">
        <v>85000</v>
      </c>
      <c r="BV18" s="52">
        <v>85000</v>
      </c>
      <c r="BW18" s="52">
        <v>85000</v>
      </c>
      <c r="BX18" s="52">
        <v>85000</v>
      </c>
      <c r="BY18" s="52">
        <v>85000</v>
      </c>
      <c r="BZ18" s="52">
        <v>85000</v>
      </c>
      <c r="CA18" s="52">
        <v>85000</v>
      </c>
      <c r="CB18" s="52">
        <v>85000</v>
      </c>
      <c r="CC18" s="52">
        <v>85000</v>
      </c>
      <c r="CD18" s="52">
        <v>85000</v>
      </c>
      <c r="CE18" s="52">
        <v>85000</v>
      </c>
      <c r="CF18" s="52">
        <v>85000</v>
      </c>
      <c r="CG18" s="52">
        <v>85000</v>
      </c>
      <c r="CH18" s="52">
        <v>85000</v>
      </c>
      <c r="CI18" s="52">
        <v>85000</v>
      </c>
      <c r="CJ18" s="52">
        <v>85000</v>
      </c>
      <c r="CK18" s="52">
        <v>85000</v>
      </c>
      <c r="CL18" s="52">
        <v>85000</v>
      </c>
      <c r="CM18" s="52">
        <v>85000</v>
      </c>
      <c r="CN18" s="52">
        <v>85000</v>
      </c>
      <c r="CO18" s="52">
        <v>85000</v>
      </c>
      <c r="CP18" s="52">
        <v>85000</v>
      </c>
      <c r="CQ18" s="52">
        <v>85000</v>
      </c>
      <c r="CR18" s="52">
        <v>85000</v>
      </c>
      <c r="CS18" s="52">
        <v>85000</v>
      </c>
      <c r="CT18" s="52">
        <v>85000</v>
      </c>
      <c r="CU18" s="52">
        <v>85000</v>
      </c>
      <c r="CV18" s="52">
        <v>85000</v>
      </c>
      <c r="CW18" s="52">
        <v>85000</v>
      </c>
      <c r="CX18" s="52">
        <v>85000</v>
      </c>
      <c r="CY18" s="52">
        <v>85000</v>
      </c>
      <c r="CZ18" s="52">
        <v>85000</v>
      </c>
      <c r="DA18" s="52">
        <v>85000</v>
      </c>
      <c r="DB18" s="52">
        <v>85000</v>
      </c>
      <c r="DC18" s="52">
        <v>85000</v>
      </c>
      <c r="DD18" s="52">
        <v>85000</v>
      </c>
      <c r="DE18" s="52">
        <v>85000</v>
      </c>
      <c r="DF18" s="52">
        <v>85000</v>
      </c>
      <c r="DG18" s="52">
        <v>85000</v>
      </c>
      <c r="DH18" s="52">
        <v>85000</v>
      </c>
      <c r="DI18" s="52">
        <v>85000</v>
      </c>
      <c r="DJ18" s="52">
        <v>85000</v>
      </c>
      <c r="DK18" s="52">
        <v>85000</v>
      </c>
      <c r="DL18" s="52">
        <v>85000</v>
      </c>
      <c r="DM18" s="52">
        <v>85000</v>
      </c>
    </row>
    <row r="19" spans="2:117" ht="13.8" thickBot="1" x14ac:dyDescent="0.3">
      <c r="B19" s="5">
        <v>26436</v>
      </c>
      <c r="C19" s="5" t="s">
        <v>29</v>
      </c>
      <c r="D19" s="12">
        <v>59000</v>
      </c>
      <c r="E19" s="49">
        <v>36100</v>
      </c>
      <c r="F19" s="49">
        <v>37925</v>
      </c>
      <c r="G19" s="5" t="s">
        <v>5</v>
      </c>
      <c r="H19" s="50">
        <v>37560</v>
      </c>
      <c r="I19" s="101">
        <v>0.05</v>
      </c>
      <c r="J19" s="12">
        <v>59000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28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12">
        <v>59000</v>
      </c>
      <c r="AE19" s="12">
        <v>59000</v>
      </c>
      <c r="AF19" s="52">
        <v>59000</v>
      </c>
      <c r="AG19" s="52">
        <v>59000</v>
      </c>
      <c r="AH19" s="52">
        <v>59000</v>
      </c>
      <c r="AI19" s="52">
        <v>59000</v>
      </c>
      <c r="AJ19" s="52">
        <v>59000</v>
      </c>
      <c r="AK19" s="52">
        <v>59000</v>
      </c>
      <c r="AL19" s="52">
        <v>59000</v>
      </c>
      <c r="AM19" s="52">
        <v>59000</v>
      </c>
      <c r="AN19" s="52">
        <v>59000</v>
      </c>
      <c r="AO19" s="52">
        <v>59000</v>
      </c>
      <c r="AP19" s="52">
        <v>59000</v>
      </c>
      <c r="AQ19" s="52">
        <v>59000</v>
      </c>
      <c r="AR19" s="52">
        <v>59000</v>
      </c>
      <c r="AS19" s="52">
        <v>59000</v>
      </c>
      <c r="AT19" s="52">
        <v>59000</v>
      </c>
      <c r="AU19" s="52">
        <v>59000</v>
      </c>
      <c r="AV19" s="52">
        <v>59000</v>
      </c>
      <c r="AW19" s="52">
        <v>59000</v>
      </c>
      <c r="AX19" s="52">
        <v>59000</v>
      </c>
      <c r="AY19" s="52">
        <v>59000</v>
      </c>
      <c r="AZ19" s="52">
        <v>59000</v>
      </c>
      <c r="BA19" s="52">
        <v>59000</v>
      </c>
      <c r="BB19" s="52">
        <v>59000</v>
      </c>
      <c r="BC19" s="52">
        <v>59000</v>
      </c>
      <c r="BD19" s="52">
        <v>59000</v>
      </c>
      <c r="BE19" s="52">
        <v>59000</v>
      </c>
      <c r="BF19" s="52">
        <v>59000</v>
      </c>
      <c r="BG19" s="52">
        <v>59000</v>
      </c>
      <c r="BH19" s="52">
        <v>59000</v>
      </c>
      <c r="BI19" s="52">
        <v>59000</v>
      </c>
      <c r="BJ19" s="52">
        <v>59000</v>
      </c>
      <c r="BK19" s="52">
        <v>59000</v>
      </c>
      <c r="BL19" s="52">
        <v>59000</v>
      </c>
      <c r="BM19" s="52">
        <v>59000</v>
      </c>
      <c r="BN19" s="52">
        <v>59000</v>
      </c>
      <c r="BO19" s="52">
        <v>59000</v>
      </c>
      <c r="BP19" s="52">
        <v>59000</v>
      </c>
      <c r="BQ19" s="52">
        <v>59000</v>
      </c>
      <c r="BR19" s="52">
        <v>59000</v>
      </c>
      <c r="BS19" s="52">
        <v>59000</v>
      </c>
      <c r="BT19" s="52">
        <v>59000</v>
      </c>
      <c r="BU19" s="52">
        <v>59000</v>
      </c>
      <c r="BV19" s="52">
        <v>59000</v>
      </c>
      <c r="BW19" s="52">
        <v>59000</v>
      </c>
      <c r="BX19" s="52">
        <v>59000</v>
      </c>
      <c r="BY19" s="52">
        <v>59000</v>
      </c>
      <c r="BZ19" s="52">
        <v>59000</v>
      </c>
      <c r="CA19" s="52">
        <v>59000</v>
      </c>
      <c r="CB19" s="52">
        <v>59000</v>
      </c>
      <c r="CC19" s="52">
        <v>59000</v>
      </c>
      <c r="CD19" s="52">
        <v>59000</v>
      </c>
      <c r="CE19" s="52">
        <v>59000</v>
      </c>
      <c r="CF19" s="52">
        <v>59000</v>
      </c>
      <c r="CG19" s="52">
        <v>59000</v>
      </c>
      <c r="CH19" s="52">
        <v>59000</v>
      </c>
      <c r="CI19" s="52">
        <v>59000</v>
      </c>
      <c r="CJ19" s="52">
        <v>59000</v>
      </c>
      <c r="CK19" s="52">
        <v>59000</v>
      </c>
      <c r="CL19" s="52">
        <v>59000</v>
      </c>
      <c r="CM19" s="52">
        <v>59000</v>
      </c>
      <c r="CN19" s="52">
        <v>59000</v>
      </c>
      <c r="CO19" s="52">
        <v>59000</v>
      </c>
      <c r="CP19" s="52">
        <v>59000</v>
      </c>
      <c r="CQ19" s="52">
        <v>59000</v>
      </c>
      <c r="CR19" s="52">
        <v>59000</v>
      </c>
      <c r="CS19" s="52">
        <v>59000</v>
      </c>
      <c r="CT19" s="52">
        <v>59000</v>
      </c>
      <c r="CU19" s="52">
        <v>59000</v>
      </c>
      <c r="CV19" s="52">
        <v>59000</v>
      </c>
      <c r="CW19" s="52">
        <v>59000</v>
      </c>
      <c r="CX19" s="52">
        <v>59000</v>
      </c>
      <c r="CY19" s="52">
        <v>59000</v>
      </c>
      <c r="CZ19" s="52">
        <v>59000</v>
      </c>
      <c r="DA19" s="52">
        <v>59000</v>
      </c>
      <c r="DB19" s="52">
        <v>59000</v>
      </c>
      <c r="DC19" s="52">
        <v>59000</v>
      </c>
      <c r="DD19" s="52">
        <v>59000</v>
      </c>
      <c r="DE19" s="52">
        <v>59000</v>
      </c>
      <c r="DF19" s="52">
        <v>59000</v>
      </c>
      <c r="DG19" s="52">
        <v>59000</v>
      </c>
      <c r="DH19" s="52">
        <v>59000</v>
      </c>
      <c r="DI19" s="52">
        <v>59000</v>
      </c>
      <c r="DJ19" s="52">
        <v>59000</v>
      </c>
      <c r="DK19" s="52">
        <v>59000</v>
      </c>
      <c r="DL19" s="52">
        <v>59000</v>
      </c>
      <c r="DM19" s="52">
        <v>59000</v>
      </c>
    </row>
    <row r="20" spans="2:117" ht="13.8" thickBot="1" x14ac:dyDescent="0.3">
      <c r="B20" s="5">
        <v>27342</v>
      </c>
      <c r="C20" s="5" t="s">
        <v>38</v>
      </c>
      <c r="D20" s="12">
        <v>30000</v>
      </c>
      <c r="E20" s="49">
        <v>36892</v>
      </c>
      <c r="F20" s="49">
        <v>37621</v>
      </c>
      <c r="G20" s="5" t="s">
        <v>5</v>
      </c>
      <c r="H20" s="50">
        <v>37437</v>
      </c>
      <c r="I20" s="101">
        <v>0.06</v>
      </c>
      <c r="J20" s="60">
        <v>30000</v>
      </c>
      <c r="K20" s="60">
        <v>30000</v>
      </c>
      <c r="L20" s="60">
        <v>30000</v>
      </c>
      <c r="M20" s="60">
        <v>30000</v>
      </c>
      <c r="N20" s="60">
        <v>30000</v>
      </c>
      <c r="O20" s="61">
        <v>30000</v>
      </c>
      <c r="P20" s="60">
        <v>30000</v>
      </c>
      <c r="Q20" s="60">
        <v>30000</v>
      </c>
      <c r="R20" s="60">
        <v>30000</v>
      </c>
      <c r="S20" s="60">
        <v>30000</v>
      </c>
      <c r="T20" s="60">
        <v>30000</v>
      </c>
      <c r="U20" s="60">
        <v>30000</v>
      </c>
      <c r="V20" s="52">
        <v>30000</v>
      </c>
      <c r="W20" s="52">
        <v>30000</v>
      </c>
      <c r="X20" s="52">
        <v>30000</v>
      </c>
      <c r="Y20" s="52">
        <v>30000</v>
      </c>
      <c r="Z20" s="52">
        <v>30000</v>
      </c>
      <c r="AA20" s="52">
        <v>30000</v>
      </c>
      <c r="AB20" s="52">
        <v>30000</v>
      </c>
      <c r="AC20" s="52">
        <v>30000</v>
      </c>
      <c r="AD20" s="52">
        <v>30000</v>
      </c>
      <c r="AE20" s="52">
        <v>30000</v>
      </c>
      <c r="AF20" s="52">
        <v>30000</v>
      </c>
      <c r="AG20" s="52">
        <v>30000</v>
      </c>
      <c r="AH20" s="52">
        <v>30000</v>
      </c>
      <c r="AI20" s="52">
        <v>30000</v>
      </c>
      <c r="AJ20" s="52">
        <v>30000</v>
      </c>
      <c r="AK20" s="52">
        <v>30000</v>
      </c>
      <c r="AL20" s="52">
        <v>30000</v>
      </c>
      <c r="AM20" s="52">
        <v>30000</v>
      </c>
      <c r="AN20" s="52">
        <v>30000</v>
      </c>
      <c r="AO20" s="52">
        <v>30000</v>
      </c>
      <c r="AP20" s="52">
        <v>30000</v>
      </c>
      <c r="AQ20" s="52">
        <v>30000</v>
      </c>
      <c r="AR20" s="52">
        <v>30000</v>
      </c>
      <c r="AS20" s="52">
        <v>30000</v>
      </c>
      <c r="AT20" s="52">
        <v>30000</v>
      </c>
      <c r="AU20" s="52">
        <v>30000</v>
      </c>
      <c r="AV20" s="52">
        <v>30000</v>
      </c>
      <c r="AW20" s="52">
        <v>30000</v>
      </c>
      <c r="AX20" s="52">
        <v>30000</v>
      </c>
      <c r="AY20" s="52">
        <v>30000</v>
      </c>
      <c r="AZ20" s="52">
        <v>30000</v>
      </c>
      <c r="BA20" s="52">
        <v>30000</v>
      </c>
      <c r="BB20" s="52">
        <v>30000</v>
      </c>
      <c r="BC20" s="52">
        <v>30000</v>
      </c>
      <c r="BD20" s="52">
        <v>30000</v>
      </c>
      <c r="BE20" s="52">
        <v>30000</v>
      </c>
      <c r="BF20" s="52">
        <v>30000</v>
      </c>
      <c r="BG20" s="52">
        <v>30000</v>
      </c>
      <c r="BH20" s="52">
        <v>30000</v>
      </c>
      <c r="BI20" s="52">
        <v>30000</v>
      </c>
      <c r="BJ20" s="52">
        <v>30000</v>
      </c>
      <c r="BK20" s="52">
        <v>30000</v>
      </c>
      <c r="BL20" s="52">
        <v>30000</v>
      </c>
      <c r="BM20" s="52">
        <v>30000</v>
      </c>
      <c r="BN20" s="52">
        <v>30000</v>
      </c>
      <c r="BO20" s="52">
        <v>30000</v>
      </c>
      <c r="BP20" s="52">
        <v>30000</v>
      </c>
      <c r="BQ20" s="52">
        <v>30000</v>
      </c>
      <c r="BR20" s="52">
        <v>30000</v>
      </c>
      <c r="BS20" s="52">
        <v>30000</v>
      </c>
      <c r="BT20" s="52">
        <v>30000</v>
      </c>
      <c r="BU20" s="52">
        <v>30000</v>
      </c>
      <c r="BV20" s="52">
        <v>30000</v>
      </c>
      <c r="BW20" s="52">
        <v>30000</v>
      </c>
      <c r="BX20" s="52">
        <v>30000</v>
      </c>
      <c r="BY20" s="52">
        <v>30000</v>
      </c>
      <c r="BZ20" s="52">
        <v>30000</v>
      </c>
      <c r="CA20" s="52">
        <v>30000</v>
      </c>
      <c r="CB20" s="52">
        <v>30000</v>
      </c>
      <c r="CC20" s="52">
        <v>30000</v>
      </c>
      <c r="CD20" s="52">
        <v>30000</v>
      </c>
      <c r="CE20" s="52">
        <v>30000</v>
      </c>
      <c r="CF20" s="52">
        <v>30000</v>
      </c>
      <c r="CG20" s="52">
        <v>30000</v>
      </c>
      <c r="CH20" s="52">
        <v>30000</v>
      </c>
      <c r="CI20" s="52">
        <v>30000</v>
      </c>
      <c r="CJ20" s="52">
        <v>30000</v>
      </c>
      <c r="CK20" s="52">
        <v>30000</v>
      </c>
      <c r="CL20" s="52">
        <v>30000</v>
      </c>
      <c r="CM20" s="52">
        <v>30000</v>
      </c>
      <c r="CN20" s="52">
        <v>30000</v>
      </c>
      <c r="CO20" s="52">
        <v>30000</v>
      </c>
      <c r="CP20" s="52">
        <v>30000</v>
      </c>
      <c r="CQ20" s="52">
        <v>30000</v>
      </c>
      <c r="CR20" s="52">
        <v>30000</v>
      </c>
      <c r="CS20" s="52">
        <v>30000</v>
      </c>
      <c r="CT20" s="52">
        <v>30000</v>
      </c>
      <c r="CU20" s="52">
        <v>30000</v>
      </c>
      <c r="CV20" s="52">
        <v>30000</v>
      </c>
      <c r="CW20" s="52">
        <v>30000</v>
      </c>
      <c r="CX20" s="52">
        <v>30000</v>
      </c>
      <c r="CY20" s="52">
        <v>30000</v>
      </c>
      <c r="CZ20" s="52">
        <v>30000</v>
      </c>
      <c r="DA20" s="52">
        <v>30000</v>
      </c>
      <c r="DB20" s="52">
        <v>30000</v>
      </c>
      <c r="DC20" s="52">
        <v>30000</v>
      </c>
      <c r="DD20" s="52">
        <v>30000</v>
      </c>
      <c r="DE20" s="52">
        <v>30000</v>
      </c>
      <c r="DF20" s="52">
        <v>30000</v>
      </c>
      <c r="DG20" s="52">
        <v>30000</v>
      </c>
      <c r="DH20" s="52">
        <v>30000</v>
      </c>
      <c r="DI20" s="52">
        <v>30000</v>
      </c>
      <c r="DJ20" s="52">
        <v>30000</v>
      </c>
      <c r="DK20" s="52">
        <v>30000</v>
      </c>
      <c r="DL20" s="52">
        <v>30000</v>
      </c>
      <c r="DM20" s="52">
        <v>30000</v>
      </c>
    </row>
    <row r="21" spans="2:117" ht="13.8" thickBot="1" x14ac:dyDescent="0.3">
      <c r="B21" s="5">
        <v>27370</v>
      </c>
      <c r="C21" s="5" t="s">
        <v>52</v>
      </c>
      <c r="D21" s="12">
        <v>22000</v>
      </c>
      <c r="E21" s="49">
        <v>36892</v>
      </c>
      <c r="F21" s="49">
        <v>37621</v>
      </c>
      <c r="G21" s="5" t="s">
        <v>5</v>
      </c>
      <c r="H21" s="50">
        <v>37437</v>
      </c>
      <c r="I21" s="101">
        <v>7.0000000000000007E-2</v>
      </c>
      <c r="J21" s="60">
        <v>22000</v>
      </c>
      <c r="K21" s="60">
        <v>22000</v>
      </c>
      <c r="L21" s="60">
        <v>22000</v>
      </c>
      <c r="M21" s="60">
        <v>22000</v>
      </c>
      <c r="N21" s="60">
        <v>22000</v>
      </c>
      <c r="O21" s="61">
        <v>22000</v>
      </c>
      <c r="P21" s="60">
        <v>22000</v>
      </c>
      <c r="Q21" s="60">
        <v>22000</v>
      </c>
      <c r="R21" s="60">
        <v>22000</v>
      </c>
      <c r="S21" s="60">
        <v>22000</v>
      </c>
      <c r="T21" s="60">
        <v>22000</v>
      </c>
      <c r="U21" s="60">
        <v>22000</v>
      </c>
      <c r="V21" s="52">
        <v>22000</v>
      </c>
      <c r="W21" s="52">
        <v>22000</v>
      </c>
      <c r="X21" s="52">
        <v>22000</v>
      </c>
      <c r="Y21" s="52">
        <v>22000</v>
      </c>
      <c r="Z21" s="52">
        <v>22000</v>
      </c>
      <c r="AA21" s="52">
        <v>22000</v>
      </c>
      <c r="AB21" s="52">
        <v>22000</v>
      </c>
      <c r="AC21" s="52">
        <v>22000</v>
      </c>
      <c r="AD21" s="52">
        <v>22000</v>
      </c>
      <c r="AE21" s="52">
        <v>22000</v>
      </c>
      <c r="AF21" s="52">
        <v>22000</v>
      </c>
      <c r="AG21" s="52">
        <v>22000</v>
      </c>
      <c r="AH21" s="52">
        <v>22000</v>
      </c>
      <c r="AI21" s="52">
        <v>22000</v>
      </c>
      <c r="AJ21" s="52">
        <v>22000</v>
      </c>
      <c r="AK21" s="52">
        <v>22000</v>
      </c>
      <c r="AL21" s="52">
        <v>22000</v>
      </c>
      <c r="AM21" s="52">
        <v>22000</v>
      </c>
      <c r="AN21" s="52">
        <v>22000</v>
      </c>
      <c r="AO21" s="52">
        <v>22000</v>
      </c>
      <c r="AP21" s="52">
        <v>22000</v>
      </c>
      <c r="AQ21" s="52">
        <v>22000</v>
      </c>
      <c r="AR21" s="52">
        <v>22000</v>
      </c>
      <c r="AS21" s="52">
        <v>22000</v>
      </c>
      <c r="AT21" s="52">
        <v>22000</v>
      </c>
      <c r="AU21" s="52">
        <v>22000</v>
      </c>
      <c r="AV21" s="52">
        <v>22000</v>
      </c>
      <c r="AW21" s="52">
        <v>22000</v>
      </c>
      <c r="AX21" s="52">
        <v>22000</v>
      </c>
      <c r="AY21" s="52">
        <v>22000</v>
      </c>
      <c r="AZ21" s="52">
        <v>22000</v>
      </c>
      <c r="BA21" s="52">
        <v>22000</v>
      </c>
      <c r="BB21" s="52">
        <v>22000</v>
      </c>
      <c r="BC21" s="52">
        <v>22000</v>
      </c>
      <c r="BD21" s="52">
        <v>22000</v>
      </c>
      <c r="BE21" s="52">
        <v>22000</v>
      </c>
      <c r="BF21" s="52">
        <v>22000</v>
      </c>
      <c r="BG21" s="52">
        <v>22000</v>
      </c>
      <c r="BH21" s="52">
        <v>22000</v>
      </c>
      <c r="BI21" s="52">
        <v>22000</v>
      </c>
      <c r="BJ21" s="52">
        <v>22000</v>
      </c>
      <c r="BK21" s="52">
        <v>22000</v>
      </c>
      <c r="BL21" s="52">
        <v>22000</v>
      </c>
      <c r="BM21" s="52">
        <v>22000</v>
      </c>
      <c r="BN21" s="52">
        <v>22000</v>
      </c>
      <c r="BO21" s="52">
        <v>22000</v>
      </c>
      <c r="BP21" s="52">
        <v>22000</v>
      </c>
      <c r="BQ21" s="52">
        <v>22000</v>
      </c>
      <c r="BR21" s="52">
        <v>22000</v>
      </c>
      <c r="BS21" s="52">
        <v>22000</v>
      </c>
      <c r="BT21" s="52">
        <v>22000</v>
      </c>
      <c r="BU21" s="52">
        <v>22000</v>
      </c>
      <c r="BV21" s="52">
        <v>22000</v>
      </c>
      <c r="BW21" s="52">
        <v>22000</v>
      </c>
      <c r="BX21" s="52">
        <v>22000</v>
      </c>
      <c r="BY21" s="52">
        <v>22000</v>
      </c>
      <c r="BZ21" s="52">
        <v>22000</v>
      </c>
      <c r="CA21" s="52">
        <v>22000</v>
      </c>
      <c r="CB21" s="52">
        <v>22000</v>
      </c>
      <c r="CC21" s="52">
        <v>22000</v>
      </c>
      <c r="CD21" s="52">
        <v>22000</v>
      </c>
      <c r="CE21" s="52">
        <v>22000</v>
      </c>
      <c r="CF21" s="52">
        <v>22000</v>
      </c>
      <c r="CG21" s="52">
        <v>22000</v>
      </c>
      <c r="CH21" s="52">
        <v>22000</v>
      </c>
      <c r="CI21" s="52">
        <v>22000</v>
      </c>
      <c r="CJ21" s="52">
        <v>22000</v>
      </c>
      <c r="CK21" s="52">
        <v>22000</v>
      </c>
      <c r="CL21" s="52">
        <v>22000</v>
      </c>
      <c r="CM21" s="52">
        <v>22000</v>
      </c>
      <c r="CN21" s="52">
        <v>22000</v>
      </c>
      <c r="CO21" s="52">
        <v>22000</v>
      </c>
      <c r="CP21" s="52">
        <v>22000</v>
      </c>
      <c r="CQ21" s="52">
        <v>22000</v>
      </c>
      <c r="CR21" s="52">
        <v>22000</v>
      </c>
      <c r="CS21" s="52">
        <v>22000</v>
      </c>
      <c r="CT21" s="52">
        <v>22000</v>
      </c>
      <c r="CU21" s="52">
        <v>22000</v>
      </c>
      <c r="CV21" s="52">
        <v>22000</v>
      </c>
      <c r="CW21" s="52">
        <v>22000</v>
      </c>
      <c r="CX21" s="52">
        <v>22000</v>
      </c>
      <c r="CY21" s="52">
        <v>22000</v>
      </c>
      <c r="CZ21" s="52">
        <v>22000</v>
      </c>
      <c r="DA21" s="52">
        <v>22000</v>
      </c>
      <c r="DB21" s="52">
        <v>22000</v>
      </c>
      <c r="DC21" s="52">
        <v>22000</v>
      </c>
      <c r="DD21" s="52">
        <v>22000</v>
      </c>
      <c r="DE21" s="52">
        <v>22000</v>
      </c>
      <c r="DF21" s="52">
        <v>22000</v>
      </c>
      <c r="DG21" s="52">
        <v>22000</v>
      </c>
      <c r="DH21" s="52">
        <v>22000</v>
      </c>
      <c r="DI21" s="52">
        <v>22000</v>
      </c>
      <c r="DJ21" s="52">
        <v>22000</v>
      </c>
      <c r="DK21" s="52">
        <v>22000</v>
      </c>
      <c r="DL21" s="52">
        <v>22000</v>
      </c>
      <c r="DM21" s="52">
        <v>22000</v>
      </c>
    </row>
    <row r="22" spans="2:117" ht="13.8" thickBot="1" x14ac:dyDescent="0.3">
      <c r="B22" s="57">
        <v>27460</v>
      </c>
      <c r="C22" s="57" t="s">
        <v>52</v>
      </c>
      <c r="D22" s="12">
        <v>55000</v>
      </c>
      <c r="E22" s="49">
        <v>37257</v>
      </c>
      <c r="F22" s="49">
        <v>37986</v>
      </c>
      <c r="G22" s="57" t="s">
        <v>5</v>
      </c>
      <c r="H22" s="50">
        <v>37802</v>
      </c>
      <c r="I22" s="101">
        <v>0.10630000000000001</v>
      </c>
      <c r="J22" s="3">
        <v>55000</v>
      </c>
      <c r="K22" s="3">
        <v>55000</v>
      </c>
      <c r="L22" s="3">
        <v>55000</v>
      </c>
      <c r="M22" s="3">
        <v>55000</v>
      </c>
      <c r="N22" s="3">
        <v>55000</v>
      </c>
      <c r="O22" s="3">
        <v>55000</v>
      </c>
      <c r="P22" s="3">
        <v>55000</v>
      </c>
      <c r="Q22" s="3">
        <v>55000</v>
      </c>
      <c r="R22" s="3">
        <v>55000</v>
      </c>
      <c r="S22" s="3">
        <v>55000</v>
      </c>
      <c r="T22" s="3">
        <v>55000</v>
      </c>
      <c r="U22" s="3">
        <v>55000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28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52">
        <v>20000</v>
      </c>
      <c r="AI22" s="52">
        <v>20000</v>
      </c>
      <c r="AJ22" s="52">
        <v>20000</v>
      </c>
      <c r="AK22" s="52">
        <v>20000</v>
      </c>
      <c r="AL22" s="52">
        <v>20000</v>
      </c>
      <c r="AM22" s="52">
        <v>20000</v>
      </c>
      <c r="AN22" s="52">
        <v>20000</v>
      </c>
      <c r="AO22" s="52">
        <v>20000</v>
      </c>
      <c r="AP22" s="52">
        <v>20000</v>
      </c>
      <c r="AQ22" s="52">
        <v>20000</v>
      </c>
      <c r="AR22" s="52">
        <v>20000</v>
      </c>
      <c r="AS22" s="52">
        <v>20000</v>
      </c>
      <c r="AT22" s="52">
        <v>20000</v>
      </c>
      <c r="AU22" s="52">
        <v>20000</v>
      </c>
      <c r="AV22" s="52">
        <v>20000</v>
      </c>
      <c r="AW22" s="52">
        <v>20000</v>
      </c>
      <c r="AX22" s="52">
        <v>20000</v>
      </c>
      <c r="AY22" s="52">
        <v>20000</v>
      </c>
      <c r="AZ22" s="52">
        <v>20000</v>
      </c>
      <c r="BA22" s="52">
        <v>20000</v>
      </c>
      <c r="BB22" s="52">
        <v>20000</v>
      </c>
      <c r="BC22" s="52">
        <v>20000</v>
      </c>
      <c r="BD22" s="52">
        <v>20000</v>
      </c>
      <c r="BE22" s="52">
        <v>20000</v>
      </c>
      <c r="BF22" s="52">
        <v>20000</v>
      </c>
      <c r="BG22" s="52">
        <v>20000</v>
      </c>
      <c r="BH22" s="52">
        <v>20000</v>
      </c>
      <c r="BI22" s="52">
        <v>20000</v>
      </c>
      <c r="BJ22" s="52">
        <v>20000</v>
      </c>
      <c r="BK22" s="52">
        <v>20000</v>
      </c>
      <c r="BL22" s="52">
        <v>20000</v>
      </c>
      <c r="BM22" s="52">
        <v>20000</v>
      </c>
      <c r="BN22" s="52">
        <v>20000</v>
      </c>
      <c r="BO22" s="52">
        <v>20000</v>
      </c>
      <c r="BP22" s="52">
        <v>20000</v>
      </c>
      <c r="BQ22" s="52">
        <v>20000</v>
      </c>
      <c r="BR22" s="52">
        <v>20000</v>
      </c>
      <c r="BS22" s="52">
        <v>20000</v>
      </c>
      <c r="BT22" s="52">
        <v>20000</v>
      </c>
      <c r="BU22" s="52">
        <v>20000</v>
      </c>
      <c r="BV22" s="52">
        <v>20000</v>
      </c>
      <c r="BW22" s="52">
        <v>20000</v>
      </c>
      <c r="BX22" s="52">
        <v>20000</v>
      </c>
      <c r="BY22" s="52">
        <v>20000</v>
      </c>
      <c r="BZ22" s="52">
        <v>20000</v>
      </c>
      <c r="CA22" s="52">
        <v>20000</v>
      </c>
      <c r="CB22" s="52">
        <v>20000</v>
      </c>
      <c r="CC22" s="52">
        <v>20000</v>
      </c>
      <c r="CD22" s="52">
        <v>20000</v>
      </c>
      <c r="CE22" s="52">
        <v>20000</v>
      </c>
      <c r="CF22" s="52">
        <v>20000</v>
      </c>
      <c r="CG22" s="52">
        <v>20000</v>
      </c>
      <c r="CH22" s="52">
        <v>20000</v>
      </c>
      <c r="CI22" s="52">
        <v>20000</v>
      </c>
      <c r="CJ22" s="52">
        <v>20000</v>
      </c>
      <c r="CK22" s="52">
        <v>20000</v>
      </c>
      <c r="CL22" s="52">
        <v>20000</v>
      </c>
      <c r="CM22" s="52">
        <v>20000</v>
      </c>
      <c r="CN22" s="52">
        <v>20000</v>
      </c>
      <c r="CO22" s="52">
        <v>20000</v>
      </c>
      <c r="CP22" s="52">
        <v>20000</v>
      </c>
      <c r="CQ22" s="52">
        <v>20000</v>
      </c>
      <c r="CR22" s="52">
        <v>20000</v>
      </c>
      <c r="CS22" s="52">
        <v>20000</v>
      </c>
      <c r="CT22" s="52">
        <v>20000</v>
      </c>
      <c r="CU22" s="52">
        <v>20000</v>
      </c>
      <c r="CV22" s="52">
        <v>20000</v>
      </c>
      <c r="CW22" s="52">
        <v>20000</v>
      </c>
      <c r="CX22" s="52">
        <v>20000</v>
      </c>
      <c r="CY22" s="52">
        <v>20000</v>
      </c>
      <c r="CZ22" s="52">
        <v>20000</v>
      </c>
      <c r="DA22" s="52">
        <v>20000</v>
      </c>
      <c r="DB22" s="52">
        <v>20000</v>
      </c>
      <c r="DC22" s="52">
        <v>20000</v>
      </c>
      <c r="DD22" s="52">
        <v>20000</v>
      </c>
      <c r="DE22" s="52">
        <v>20000</v>
      </c>
      <c r="DF22" s="52">
        <v>20000</v>
      </c>
      <c r="DG22" s="52">
        <v>20000</v>
      </c>
      <c r="DH22" s="52">
        <v>20000</v>
      </c>
      <c r="DI22" s="52">
        <v>20000</v>
      </c>
      <c r="DJ22" s="52">
        <v>20000</v>
      </c>
      <c r="DK22" s="52">
        <v>20000</v>
      </c>
      <c r="DL22" s="52">
        <v>20000</v>
      </c>
      <c r="DM22" s="52">
        <v>20000</v>
      </c>
    </row>
    <row r="23" spans="2:117" x14ac:dyDescent="0.25">
      <c r="B23" s="57">
        <v>27453</v>
      </c>
      <c r="C23" s="57" t="s">
        <v>57</v>
      </c>
      <c r="D23" s="12">
        <v>35000</v>
      </c>
      <c r="E23" s="49">
        <v>37622</v>
      </c>
      <c r="F23" s="49">
        <v>37986</v>
      </c>
      <c r="G23" s="57" t="s">
        <v>37</v>
      </c>
      <c r="H23" s="50"/>
      <c r="I23" s="101" t="s">
        <v>178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35000</v>
      </c>
      <c r="W23" s="3">
        <v>35000</v>
      </c>
      <c r="X23" s="3">
        <v>35000</v>
      </c>
      <c r="Y23" s="3">
        <v>35000</v>
      </c>
      <c r="Z23" s="3">
        <v>35000</v>
      </c>
      <c r="AA23" s="3">
        <v>35000</v>
      </c>
      <c r="AB23" s="3">
        <v>35000</v>
      </c>
      <c r="AC23" s="3">
        <v>35000</v>
      </c>
      <c r="AD23" s="3">
        <v>35000</v>
      </c>
      <c r="AE23" s="3">
        <v>35000</v>
      </c>
      <c r="AF23" s="3">
        <v>35000</v>
      </c>
      <c r="AG23" s="3">
        <v>35000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2:117" x14ac:dyDescent="0.25">
      <c r="B24" s="5">
        <v>25071</v>
      </c>
      <c r="C24" s="5" t="s">
        <v>52</v>
      </c>
      <c r="D24" s="12">
        <v>60000</v>
      </c>
      <c r="E24" s="49">
        <v>35400</v>
      </c>
      <c r="F24" s="49">
        <v>39782</v>
      </c>
      <c r="G24" s="5" t="s">
        <v>5</v>
      </c>
      <c r="H24" s="50">
        <v>39416</v>
      </c>
      <c r="I24" s="101" t="s">
        <v>178</v>
      </c>
      <c r="J24" s="53">
        <v>60000</v>
      </c>
      <c r="K24" s="53">
        <v>60000</v>
      </c>
      <c r="L24" s="53">
        <v>60000</v>
      </c>
      <c r="M24" s="53">
        <v>60000</v>
      </c>
      <c r="N24" s="53">
        <v>60000</v>
      </c>
      <c r="O24" s="53">
        <v>60000</v>
      </c>
      <c r="P24" s="53">
        <v>60000</v>
      </c>
      <c r="Q24" s="53">
        <v>60000</v>
      </c>
      <c r="R24" s="53">
        <v>60000</v>
      </c>
      <c r="S24" s="53">
        <v>60000</v>
      </c>
      <c r="T24" s="53">
        <v>60000</v>
      </c>
      <c r="U24" s="53">
        <v>60000</v>
      </c>
      <c r="V24" s="53">
        <v>60000</v>
      </c>
      <c r="W24" s="53">
        <v>60000</v>
      </c>
      <c r="X24" s="53">
        <v>60000</v>
      </c>
      <c r="Y24" s="53">
        <v>60000</v>
      </c>
      <c r="Z24" s="53">
        <v>60000</v>
      </c>
      <c r="AA24" s="53">
        <v>60000</v>
      </c>
      <c r="AB24" s="53">
        <v>60000</v>
      </c>
      <c r="AC24" s="53">
        <v>60000</v>
      </c>
      <c r="AD24" s="53">
        <v>60000</v>
      </c>
      <c r="AE24" s="53">
        <v>60000</v>
      </c>
      <c r="AF24" s="53">
        <v>60000</v>
      </c>
      <c r="AG24" s="53">
        <v>60000</v>
      </c>
      <c r="AH24" s="53">
        <v>60000</v>
      </c>
      <c r="AI24" s="53">
        <v>60000</v>
      </c>
      <c r="AJ24" s="53">
        <v>60000</v>
      </c>
      <c r="AK24" s="53">
        <v>60000</v>
      </c>
      <c r="AL24" s="53">
        <v>60000</v>
      </c>
      <c r="AM24" s="53">
        <v>60000</v>
      </c>
      <c r="AN24" s="53">
        <v>60000</v>
      </c>
      <c r="AO24" s="53">
        <v>60000</v>
      </c>
      <c r="AP24" s="53">
        <v>60000</v>
      </c>
      <c r="AQ24" s="53">
        <v>60000</v>
      </c>
      <c r="AR24" s="53">
        <v>60000</v>
      </c>
      <c r="AS24" s="53">
        <v>60000</v>
      </c>
      <c r="AT24" s="53">
        <v>60000</v>
      </c>
      <c r="AU24" s="53">
        <v>60000</v>
      </c>
      <c r="AV24" s="53">
        <v>60000</v>
      </c>
      <c r="AW24" s="53">
        <v>60000</v>
      </c>
      <c r="AX24" s="53">
        <v>60000</v>
      </c>
      <c r="AY24" s="53">
        <v>60000</v>
      </c>
      <c r="AZ24" s="53">
        <v>60000</v>
      </c>
      <c r="BA24" s="53">
        <v>60000</v>
      </c>
      <c r="BB24" s="53">
        <v>60000</v>
      </c>
      <c r="BC24" s="53">
        <v>60000</v>
      </c>
      <c r="BD24" s="53">
        <v>60000</v>
      </c>
      <c r="BE24" s="53">
        <v>60000</v>
      </c>
      <c r="BF24" s="53">
        <v>60000</v>
      </c>
      <c r="BG24" s="53">
        <v>60000</v>
      </c>
      <c r="BH24" s="53">
        <v>60000</v>
      </c>
      <c r="BI24" s="53">
        <v>60000</v>
      </c>
      <c r="BJ24" s="53">
        <v>60000</v>
      </c>
      <c r="BK24" s="53">
        <v>60000</v>
      </c>
      <c r="BL24" s="53">
        <v>60000</v>
      </c>
      <c r="BM24" s="53">
        <v>60000</v>
      </c>
      <c r="BN24" s="53">
        <v>60000</v>
      </c>
      <c r="BO24" s="53">
        <v>60000</v>
      </c>
      <c r="BP24" s="53">
        <v>60000</v>
      </c>
      <c r="BQ24" s="53">
        <v>60000</v>
      </c>
      <c r="BR24" s="53">
        <v>60000</v>
      </c>
      <c r="BS24" s="53">
        <v>60000</v>
      </c>
      <c r="BT24" s="53">
        <v>60000</v>
      </c>
      <c r="BU24" s="53">
        <v>60000</v>
      </c>
      <c r="BV24" s="53">
        <v>60000</v>
      </c>
      <c r="BW24" s="53">
        <v>60000</v>
      </c>
      <c r="BX24" s="53">
        <v>60000</v>
      </c>
      <c r="BY24" s="53">
        <v>60000</v>
      </c>
      <c r="BZ24" s="53">
        <v>60000</v>
      </c>
      <c r="CA24" s="53">
        <v>60000</v>
      </c>
      <c r="CB24" s="53">
        <v>60000</v>
      </c>
      <c r="CC24" s="106">
        <v>60000</v>
      </c>
      <c r="CD24" s="106">
        <v>60000</v>
      </c>
      <c r="CE24" s="106">
        <v>60000</v>
      </c>
      <c r="CF24" s="106">
        <v>60000</v>
      </c>
      <c r="CG24" s="106">
        <v>60000</v>
      </c>
      <c r="CH24" s="106">
        <v>60000</v>
      </c>
      <c r="CI24" s="106">
        <v>60000</v>
      </c>
      <c r="CJ24" s="106">
        <v>60000</v>
      </c>
      <c r="CK24" s="106">
        <v>60000</v>
      </c>
      <c r="CL24" s="106">
        <v>60000</v>
      </c>
      <c r="CM24" s="106">
        <v>60000</v>
      </c>
      <c r="CN24" s="106">
        <v>60000</v>
      </c>
      <c r="CO24" s="106">
        <v>60000</v>
      </c>
      <c r="CP24" s="106">
        <v>60000</v>
      </c>
      <c r="CQ24" s="106">
        <v>60000</v>
      </c>
      <c r="CR24" s="106">
        <v>60000</v>
      </c>
      <c r="CS24" s="106">
        <v>60000</v>
      </c>
      <c r="CT24" s="106">
        <v>60000</v>
      </c>
      <c r="CU24" s="106">
        <v>60000</v>
      </c>
      <c r="CV24" s="106">
        <v>60000</v>
      </c>
      <c r="CW24" s="106">
        <v>60000</v>
      </c>
      <c r="CX24" s="106">
        <v>60000</v>
      </c>
      <c r="CY24" s="106">
        <v>60000</v>
      </c>
      <c r="CZ24" s="106">
        <v>60000</v>
      </c>
      <c r="DA24" s="106">
        <v>60000</v>
      </c>
      <c r="DB24" s="106">
        <v>60000</v>
      </c>
      <c r="DC24" s="106">
        <v>60000</v>
      </c>
      <c r="DD24" s="106">
        <v>60000</v>
      </c>
      <c r="DE24" s="106">
        <v>60000</v>
      </c>
      <c r="DF24" s="106">
        <v>60000</v>
      </c>
      <c r="DG24" s="106">
        <v>60000</v>
      </c>
      <c r="DH24" s="106">
        <v>60000</v>
      </c>
      <c r="DI24" s="106">
        <v>60000</v>
      </c>
      <c r="DJ24" s="106">
        <v>60000</v>
      </c>
      <c r="DK24" s="106">
        <v>60000</v>
      </c>
      <c r="DL24" s="106">
        <v>60000</v>
      </c>
      <c r="DM24" s="106">
        <v>60000</v>
      </c>
    </row>
    <row r="25" spans="2:117" x14ac:dyDescent="0.25">
      <c r="B25" s="5"/>
      <c r="C25" s="5"/>
      <c r="D25" s="5"/>
      <c r="E25" s="5"/>
      <c r="F25" s="5"/>
      <c r="G25" s="5"/>
      <c r="H25" s="5"/>
      <c r="I25" s="102"/>
      <c r="J25" s="3">
        <f t="shared" ref="J25:BE25" si="0">SUM(J14:J24)</f>
        <v>476000</v>
      </c>
      <c r="K25" s="3">
        <f t="shared" si="0"/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476000</v>
      </c>
      <c r="U25" s="3">
        <f t="shared" si="0"/>
        <v>476000</v>
      </c>
      <c r="V25" s="3">
        <f t="shared" si="0"/>
        <v>476000</v>
      </c>
      <c r="W25" s="3">
        <f t="shared" si="0"/>
        <v>476000</v>
      </c>
      <c r="X25" s="3">
        <f t="shared" si="0"/>
        <v>476000</v>
      </c>
      <c r="Y25" s="3">
        <f t="shared" si="0"/>
        <v>476000</v>
      </c>
      <c r="Z25" s="3">
        <f t="shared" si="0"/>
        <v>476000</v>
      </c>
      <c r="AA25" s="3">
        <f t="shared" si="0"/>
        <v>476000</v>
      </c>
      <c r="AB25" s="3">
        <f t="shared" si="0"/>
        <v>476000</v>
      </c>
      <c r="AC25" s="3">
        <f t="shared" si="0"/>
        <v>476000</v>
      </c>
      <c r="AD25" s="3">
        <f t="shared" si="0"/>
        <v>476000</v>
      </c>
      <c r="AE25" s="3">
        <f t="shared" si="0"/>
        <v>476000</v>
      </c>
      <c r="AF25" s="3">
        <f t="shared" si="0"/>
        <v>476000</v>
      </c>
      <c r="AG25" s="3">
        <f t="shared" si="0"/>
        <v>476000</v>
      </c>
      <c r="AH25" s="3">
        <f t="shared" si="0"/>
        <v>441000</v>
      </c>
      <c r="AI25" s="3">
        <f t="shared" si="0"/>
        <v>441000</v>
      </c>
      <c r="AJ25" s="3">
        <f t="shared" si="0"/>
        <v>441000</v>
      </c>
      <c r="AK25" s="3">
        <f t="shared" si="0"/>
        <v>441000</v>
      </c>
      <c r="AL25" s="3">
        <f t="shared" si="0"/>
        <v>441000</v>
      </c>
      <c r="AM25" s="3">
        <f t="shared" si="0"/>
        <v>441000</v>
      </c>
      <c r="AN25" s="3">
        <f t="shared" si="0"/>
        <v>441000</v>
      </c>
      <c r="AO25" s="3">
        <f t="shared" si="0"/>
        <v>441000</v>
      </c>
      <c r="AP25" s="3">
        <f t="shared" si="0"/>
        <v>441000</v>
      </c>
      <c r="AQ25" s="3">
        <f t="shared" si="0"/>
        <v>441000</v>
      </c>
      <c r="AR25" s="3">
        <f t="shared" si="0"/>
        <v>441000</v>
      </c>
      <c r="AS25" s="3">
        <f t="shared" si="0"/>
        <v>441000</v>
      </c>
      <c r="AT25" s="3">
        <f t="shared" si="0"/>
        <v>441000</v>
      </c>
      <c r="AU25" s="3">
        <f t="shared" si="0"/>
        <v>441000</v>
      </c>
      <c r="AV25" s="3">
        <f t="shared" si="0"/>
        <v>441000</v>
      </c>
      <c r="AW25" s="3">
        <f t="shared" si="0"/>
        <v>441000</v>
      </c>
      <c r="AX25" s="3">
        <f t="shared" si="0"/>
        <v>441000</v>
      </c>
      <c r="AY25" s="3">
        <f t="shared" si="0"/>
        <v>441000</v>
      </c>
      <c r="AZ25" s="3">
        <f t="shared" si="0"/>
        <v>441000</v>
      </c>
      <c r="BA25" s="3">
        <f t="shared" si="0"/>
        <v>441000</v>
      </c>
      <c r="BB25" s="3">
        <f t="shared" si="0"/>
        <v>441000</v>
      </c>
      <c r="BC25" s="3">
        <f t="shared" si="0"/>
        <v>441000</v>
      </c>
      <c r="BD25" s="3">
        <f t="shared" si="0"/>
        <v>441000</v>
      </c>
      <c r="BE25" s="3">
        <f t="shared" si="0"/>
        <v>441000</v>
      </c>
      <c r="BF25" s="3">
        <f t="shared" ref="BF25:BQ25" si="1">SUM(BF14:BF24)</f>
        <v>441000</v>
      </c>
      <c r="BG25" s="3">
        <f t="shared" si="1"/>
        <v>441000</v>
      </c>
      <c r="BH25" s="3">
        <f t="shared" si="1"/>
        <v>441000</v>
      </c>
      <c r="BI25" s="3">
        <f t="shared" si="1"/>
        <v>441000</v>
      </c>
      <c r="BJ25" s="3">
        <f t="shared" si="1"/>
        <v>441000</v>
      </c>
      <c r="BK25" s="3">
        <f t="shared" si="1"/>
        <v>441000</v>
      </c>
      <c r="BL25" s="3">
        <f t="shared" si="1"/>
        <v>441000</v>
      </c>
      <c r="BM25" s="3">
        <f t="shared" si="1"/>
        <v>441000</v>
      </c>
      <c r="BN25" s="3">
        <f t="shared" si="1"/>
        <v>441000</v>
      </c>
      <c r="BO25" s="3">
        <f t="shared" si="1"/>
        <v>441000</v>
      </c>
      <c r="BP25" s="3">
        <f t="shared" si="1"/>
        <v>441000</v>
      </c>
      <c r="BQ25" s="3">
        <f t="shared" si="1"/>
        <v>441000</v>
      </c>
      <c r="BR25" s="3">
        <f t="shared" ref="BR25:DM25" si="2">SUM(BR14:BR24)</f>
        <v>441000</v>
      </c>
      <c r="BS25" s="3">
        <f t="shared" si="2"/>
        <v>441000</v>
      </c>
      <c r="BT25" s="3">
        <f t="shared" si="2"/>
        <v>441000</v>
      </c>
      <c r="BU25" s="3">
        <f t="shared" si="2"/>
        <v>441000</v>
      </c>
      <c r="BV25" s="3">
        <f t="shared" si="2"/>
        <v>441000</v>
      </c>
      <c r="BW25" s="3">
        <f t="shared" si="2"/>
        <v>441000</v>
      </c>
      <c r="BX25" s="3">
        <f t="shared" si="2"/>
        <v>441000</v>
      </c>
      <c r="BY25" s="3">
        <f t="shared" si="2"/>
        <v>441000</v>
      </c>
      <c r="BZ25" s="3">
        <f t="shared" si="2"/>
        <v>441000</v>
      </c>
      <c r="CA25" s="3">
        <f t="shared" si="2"/>
        <v>441000</v>
      </c>
      <c r="CB25" s="3">
        <f t="shared" si="2"/>
        <v>441000</v>
      </c>
      <c r="CC25" s="3">
        <f t="shared" si="2"/>
        <v>441000</v>
      </c>
      <c r="CD25" s="3">
        <f t="shared" si="2"/>
        <v>441000</v>
      </c>
      <c r="CE25" s="3">
        <f t="shared" si="2"/>
        <v>441000</v>
      </c>
      <c r="CF25" s="3">
        <f t="shared" si="2"/>
        <v>441000</v>
      </c>
      <c r="CG25" s="3">
        <f t="shared" si="2"/>
        <v>441000</v>
      </c>
      <c r="CH25" s="3">
        <f t="shared" si="2"/>
        <v>441000</v>
      </c>
      <c r="CI25" s="3">
        <f t="shared" si="2"/>
        <v>441000</v>
      </c>
      <c r="CJ25" s="3">
        <f t="shared" si="2"/>
        <v>441000</v>
      </c>
      <c r="CK25" s="3">
        <f t="shared" si="2"/>
        <v>441000</v>
      </c>
      <c r="CL25" s="3">
        <f t="shared" si="2"/>
        <v>441000</v>
      </c>
      <c r="CM25" s="3">
        <f t="shared" si="2"/>
        <v>441000</v>
      </c>
      <c r="CN25" s="3">
        <f t="shared" si="2"/>
        <v>441000</v>
      </c>
      <c r="CO25" s="3">
        <f t="shared" si="2"/>
        <v>441000</v>
      </c>
      <c r="CP25" s="3">
        <f t="shared" si="2"/>
        <v>441000</v>
      </c>
      <c r="CQ25" s="3">
        <f t="shared" si="2"/>
        <v>441000</v>
      </c>
      <c r="CR25" s="3">
        <f t="shared" si="2"/>
        <v>441000</v>
      </c>
      <c r="CS25" s="3">
        <f t="shared" si="2"/>
        <v>441000</v>
      </c>
      <c r="CT25" s="3">
        <f t="shared" si="2"/>
        <v>441000</v>
      </c>
      <c r="CU25" s="3">
        <f t="shared" si="2"/>
        <v>441000</v>
      </c>
      <c r="CV25" s="3">
        <f t="shared" si="2"/>
        <v>441000</v>
      </c>
      <c r="CW25" s="3">
        <f t="shared" si="2"/>
        <v>441000</v>
      </c>
      <c r="CX25" s="3">
        <f t="shared" si="2"/>
        <v>441000</v>
      </c>
      <c r="CY25" s="3">
        <f t="shared" si="2"/>
        <v>441000</v>
      </c>
      <c r="CZ25" s="3">
        <f t="shared" si="2"/>
        <v>441000</v>
      </c>
      <c r="DA25" s="3">
        <f t="shared" si="2"/>
        <v>441000</v>
      </c>
      <c r="DB25" s="3">
        <f t="shared" si="2"/>
        <v>441000</v>
      </c>
      <c r="DC25" s="3">
        <f t="shared" si="2"/>
        <v>441000</v>
      </c>
      <c r="DD25" s="3">
        <f t="shared" si="2"/>
        <v>441000</v>
      </c>
      <c r="DE25" s="3">
        <f t="shared" si="2"/>
        <v>441000</v>
      </c>
      <c r="DF25" s="3">
        <f t="shared" si="2"/>
        <v>441000</v>
      </c>
      <c r="DG25" s="3">
        <f t="shared" si="2"/>
        <v>441000</v>
      </c>
      <c r="DH25" s="3">
        <f t="shared" si="2"/>
        <v>441000</v>
      </c>
      <c r="DI25" s="3">
        <f t="shared" si="2"/>
        <v>441000</v>
      </c>
      <c r="DJ25" s="3">
        <f t="shared" si="2"/>
        <v>441000</v>
      </c>
      <c r="DK25" s="3">
        <f t="shared" si="2"/>
        <v>441000</v>
      </c>
      <c r="DL25" s="3">
        <f t="shared" si="2"/>
        <v>441000</v>
      </c>
      <c r="DM25" s="3">
        <f t="shared" si="2"/>
        <v>441000</v>
      </c>
    </row>
    <row r="26" spans="2:117" x14ac:dyDescent="0.25">
      <c r="B26" s="5"/>
      <c r="C26" s="5"/>
      <c r="D26" s="5"/>
      <c r="E26" s="5"/>
      <c r="F26" s="5"/>
      <c r="G26" s="5"/>
      <c r="H26" s="5"/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117" x14ac:dyDescent="0.25">
      <c r="B27" s="5"/>
      <c r="C27" s="5"/>
      <c r="D27" s="18" t="s">
        <v>105</v>
      </c>
      <c r="E27" s="5"/>
      <c r="F27" s="5"/>
      <c r="G27" s="5"/>
      <c r="H27" s="5"/>
      <c r="I27" s="102"/>
      <c r="J27" s="3">
        <f>476000-J25</f>
        <v>0</v>
      </c>
      <c r="K27" s="3">
        <f t="shared" ref="K27:BP27" si="3">476000-K25</f>
        <v>0</v>
      </c>
      <c r="L27" s="3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3"/>
        <v>0</v>
      </c>
      <c r="U27" s="3">
        <f t="shared" si="3"/>
        <v>0</v>
      </c>
      <c r="V27" s="3">
        <f>476000-V25</f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>
        <f t="shared" si="3"/>
        <v>0</v>
      </c>
      <c r="AE27" s="3">
        <f t="shared" si="3"/>
        <v>0</v>
      </c>
      <c r="AF27" s="3">
        <f t="shared" si="3"/>
        <v>0</v>
      </c>
      <c r="AG27" s="3">
        <f t="shared" si="3"/>
        <v>0</v>
      </c>
      <c r="AH27" s="3">
        <f t="shared" si="3"/>
        <v>35000</v>
      </c>
      <c r="AI27" s="3">
        <f t="shared" si="3"/>
        <v>35000</v>
      </c>
      <c r="AJ27" s="3">
        <f t="shared" si="3"/>
        <v>35000</v>
      </c>
      <c r="AK27" s="3">
        <f t="shared" si="3"/>
        <v>35000</v>
      </c>
      <c r="AL27" s="3">
        <f t="shared" si="3"/>
        <v>35000</v>
      </c>
      <c r="AM27" s="3">
        <f t="shared" si="3"/>
        <v>35000</v>
      </c>
      <c r="AN27" s="3">
        <f t="shared" si="3"/>
        <v>35000</v>
      </c>
      <c r="AO27" s="3">
        <f t="shared" si="3"/>
        <v>35000</v>
      </c>
      <c r="AP27" s="3">
        <f t="shared" si="3"/>
        <v>35000</v>
      </c>
      <c r="AQ27" s="3">
        <f t="shared" si="3"/>
        <v>35000</v>
      </c>
      <c r="AR27" s="3">
        <f t="shared" si="3"/>
        <v>35000</v>
      </c>
      <c r="AS27" s="3">
        <f t="shared" si="3"/>
        <v>35000</v>
      </c>
      <c r="AT27" s="3">
        <f t="shared" si="3"/>
        <v>35000</v>
      </c>
      <c r="AU27" s="3">
        <f t="shared" si="3"/>
        <v>35000</v>
      </c>
      <c r="AV27" s="3">
        <f t="shared" si="3"/>
        <v>35000</v>
      </c>
      <c r="AW27" s="3">
        <f t="shared" si="3"/>
        <v>35000</v>
      </c>
      <c r="AX27" s="3">
        <f t="shared" si="3"/>
        <v>35000</v>
      </c>
      <c r="AY27" s="3">
        <f t="shared" si="3"/>
        <v>35000</v>
      </c>
      <c r="AZ27" s="3">
        <f t="shared" si="3"/>
        <v>35000</v>
      </c>
      <c r="BA27" s="3">
        <f t="shared" si="3"/>
        <v>35000</v>
      </c>
      <c r="BB27" s="3">
        <f t="shared" si="3"/>
        <v>35000</v>
      </c>
      <c r="BC27" s="3">
        <f t="shared" si="3"/>
        <v>35000</v>
      </c>
      <c r="BD27" s="3">
        <f t="shared" si="3"/>
        <v>35000</v>
      </c>
      <c r="BE27" s="3">
        <f t="shared" si="3"/>
        <v>35000</v>
      </c>
      <c r="BF27" s="3">
        <f t="shared" si="3"/>
        <v>35000</v>
      </c>
      <c r="BG27" s="3">
        <f t="shared" si="3"/>
        <v>35000</v>
      </c>
      <c r="BH27" s="3">
        <f t="shared" si="3"/>
        <v>35000</v>
      </c>
      <c r="BI27" s="3">
        <f t="shared" si="3"/>
        <v>35000</v>
      </c>
      <c r="BJ27" s="3">
        <f t="shared" si="3"/>
        <v>35000</v>
      </c>
      <c r="BK27" s="3">
        <f t="shared" si="3"/>
        <v>35000</v>
      </c>
      <c r="BL27" s="3">
        <f t="shared" si="3"/>
        <v>35000</v>
      </c>
      <c r="BM27" s="3">
        <f t="shared" si="3"/>
        <v>35000</v>
      </c>
      <c r="BN27" s="3">
        <f t="shared" si="3"/>
        <v>35000</v>
      </c>
      <c r="BO27" s="3">
        <f t="shared" si="3"/>
        <v>35000</v>
      </c>
      <c r="BP27" s="3">
        <f t="shared" si="3"/>
        <v>35000</v>
      </c>
      <c r="BQ27" s="3">
        <f>476000-BQ25</f>
        <v>35000</v>
      </c>
      <c r="BR27" s="3">
        <f t="shared" ref="BR27:DM27" si="4">476000-BR25</f>
        <v>35000</v>
      </c>
      <c r="BS27" s="3">
        <f t="shared" si="4"/>
        <v>35000</v>
      </c>
      <c r="BT27" s="3">
        <f t="shared" si="4"/>
        <v>35000</v>
      </c>
      <c r="BU27" s="3">
        <f t="shared" si="4"/>
        <v>35000</v>
      </c>
      <c r="BV27" s="3">
        <f t="shared" si="4"/>
        <v>35000</v>
      </c>
      <c r="BW27" s="3">
        <f t="shared" si="4"/>
        <v>35000</v>
      </c>
      <c r="BX27" s="3">
        <f t="shared" si="4"/>
        <v>35000</v>
      </c>
      <c r="BY27" s="3">
        <f t="shared" si="4"/>
        <v>35000</v>
      </c>
      <c r="BZ27" s="3">
        <f t="shared" si="4"/>
        <v>35000</v>
      </c>
      <c r="CA27" s="3">
        <f t="shared" si="4"/>
        <v>35000</v>
      </c>
      <c r="CB27" s="3">
        <f t="shared" si="4"/>
        <v>35000</v>
      </c>
      <c r="CC27" s="3">
        <f t="shared" si="4"/>
        <v>35000</v>
      </c>
      <c r="CD27" s="3">
        <f t="shared" si="4"/>
        <v>35000</v>
      </c>
      <c r="CE27" s="3">
        <f t="shared" si="4"/>
        <v>35000</v>
      </c>
      <c r="CF27" s="3">
        <f t="shared" si="4"/>
        <v>35000</v>
      </c>
      <c r="CG27" s="3">
        <f t="shared" si="4"/>
        <v>35000</v>
      </c>
      <c r="CH27" s="3">
        <f t="shared" si="4"/>
        <v>35000</v>
      </c>
      <c r="CI27" s="3">
        <f t="shared" si="4"/>
        <v>35000</v>
      </c>
      <c r="CJ27" s="3">
        <f t="shared" si="4"/>
        <v>35000</v>
      </c>
      <c r="CK27" s="3">
        <f t="shared" si="4"/>
        <v>35000</v>
      </c>
      <c r="CL27" s="3">
        <f t="shared" si="4"/>
        <v>35000</v>
      </c>
      <c r="CM27" s="3">
        <f t="shared" si="4"/>
        <v>35000</v>
      </c>
      <c r="CN27" s="3">
        <f t="shared" si="4"/>
        <v>35000</v>
      </c>
      <c r="CO27" s="3">
        <f t="shared" si="4"/>
        <v>35000</v>
      </c>
      <c r="CP27" s="3">
        <f t="shared" si="4"/>
        <v>35000</v>
      </c>
      <c r="CQ27" s="3">
        <f t="shared" si="4"/>
        <v>35000</v>
      </c>
      <c r="CR27" s="3">
        <f t="shared" si="4"/>
        <v>35000</v>
      </c>
      <c r="CS27" s="3">
        <f t="shared" si="4"/>
        <v>35000</v>
      </c>
      <c r="CT27" s="3">
        <f t="shared" si="4"/>
        <v>35000</v>
      </c>
      <c r="CU27" s="3">
        <f t="shared" si="4"/>
        <v>35000</v>
      </c>
      <c r="CV27" s="3">
        <f t="shared" si="4"/>
        <v>35000</v>
      </c>
      <c r="CW27" s="3">
        <f t="shared" si="4"/>
        <v>35000</v>
      </c>
      <c r="CX27" s="3">
        <f t="shared" si="4"/>
        <v>35000</v>
      </c>
      <c r="CY27" s="3">
        <f t="shared" si="4"/>
        <v>35000</v>
      </c>
      <c r="CZ27" s="3">
        <f t="shared" si="4"/>
        <v>35000</v>
      </c>
      <c r="DA27" s="3">
        <f t="shared" si="4"/>
        <v>35000</v>
      </c>
      <c r="DB27" s="3">
        <f t="shared" si="4"/>
        <v>35000</v>
      </c>
      <c r="DC27" s="3">
        <f t="shared" si="4"/>
        <v>35000</v>
      </c>
      <c r="DD27" s="3">
        <f t="shared" si="4"/>
        <v>35000</v>
      </c>
      <c r="DE27" s="3">
        <f t="shared" si="4"/>
        <v>35000</v>
      </c>
      <c r="DF27" s="3">
        <f t="shared" si="4"/>
        <v>35000</v>
      </c>
      <c r="DG27" s="3">
        <f t="shared" si="4"/>
        <v>35000</v>
      </c>
      <c r="DH27" s="3">
        <f t="shared" si="4"/>
        <v>35000</v>
      </c>
      <c r="DI27" s="3">
        <f t="shared" si="4"/>
        <v>35000</v>
      </c>
      <c r="DJ27" s="3">
        <f t="shared" si="4"/>
        <v>35000</v>
      </c>
      <c r="DK27" s="3">
        <f t="shared" si="4"/>
        <v>35000</v>
      </c>
      <c r="DL27" s="3">
        <f t="shared" si="4"/>
        <v>35000</v>
      </c>
      <c r="DM27" s="3">
        <f t="shared" si="4"/>
        <v>35000</v>
      </c>
    </row>
    <row r="28" spans="2:117" x14ac:dyDescent="0.25">
      <c r="B28" s="5"/>
      <c r="C28" s="5"/>
      <c r="E28" s="5"/>
      <c r="F28" s="5"/>
      <c r="G28" s="5"/>
      <c r="H28" s="5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117" x14ac:dyDescent="0.25">
      <c r="B29" s="5"/>
      <c r="C29" s="5"/>
      <c r="D29" s="18" t="s">
        <v>103</v>
      </c>
      <c r="E29" s="5"/>
      <c r="F29" s="5"/>
      <c r="G29" s="5"/>
      <c r="H29" s="5"/>
      <c r="I29" s="102"/>
      <c r="J29" s="3">
        <f>J20</f>
        <v>30000</v>
      </c>
      <c r="K29" s="3">
        <f t="shared" ref="K29:U29" si="5">K20</f>
        <v>30000</v>
      </c>
      <c r="L29" s="3">
        <f t="shared" si="5"/>
        <v>30000</v>
      </c>
      <c r="M29" s="3">
        <f t="shared" si="5"/>
        <v>30000</v>
      </c>
      <c r="N29" s="3">
        <f t="shared" si="5"/>
        <v>30000</v>
      </c>
      <c r="O29" s="3">
        <f t="shared" si="5"/>
        <v>30000</v>
      </c>
      <c r="P29" s="3">
        <f t="shared" si="5"/>
        <v>30000</v>
      </c>
      <c r="Q29" s="3">
        <f t="shared" si="5"/>
        <v>30000</v>
      </c>
      <c r="R29" s="3">
        <f t="shared" si="5"/>
        <v>30000</v>
      </c>
      <c r="S29" s="3">
        <f t="shared" si="5"/>
        <v>30000</v>
      </c>
      <c r="T29" s="3">
        <f t="shared" si="5"/>
        <v>30000</v>
      </c>
      <c r="U29" s="3">
        <f t="shared" si="5"/>
        <v>30000</v>
      </c>
      <c r="V29" s="3">
        <f>V20+V21</f>
        <v>52000</v>
      </c>
      <c r="W29" s="3">
        <f>W20+W21</f>
        <v>52000</v>
      </c>
      <c r="X29" s="3">
        <f>X20+X21</f>
        <v>52000</v>
      </c>
      <c r="Y29" s="3">
        <f>Y20+Y21+Y17</f>
        <v>62000</v>
      </c>
      <c r="Z29" s="3">
        <f t="shared" ref="Z29:AE29" si="6">Z20+Z21+Z17</f>
        <v>62000</v>
      </c>
      <c r="AA29" s="3">
        <f t="shared" si="6"/>
        <v>62000</v>
      </c>
      <c r="AB29" s="3">
        <f t="shared" si="6"/>
        <v>62000</v>
      </c>
      <c r="AC29" s="3">
        <f t="shared" si="6"/>
        <v>62000</v>
      </c>
      <c r="AD29" s="3">
        <f t="shared" si="6"/>
        <v>62000</v>
      </c>
      <c r="AE29" s="3">
        <f t="shared" si="6"/>
        <v>62000</v>
      </c>
      <c r="AF29" s="3">
        <f>AF20+AF21+AF17+AF18+AF19</f>
        <v>206000</v>
      </c>
      <c r="AG29" s="3">
        <f>AG20+AG21+AG17+AG18+AG19</f>
        <v>206000</v>
      </c>
      <c r="AH29" s="3">
        <f>AH20+AH21+AH17+AH18+AH19+AH22</f>
        <v>226000</v>
      </c>
      <c r="AI29" s="3">
        <f t="shared" ref="AI29:BF29" si="7">AI20+AI21+AI17+AI18+AI19+AI22+AI14+AI15</f>
        <v>351000</v>
      </c>
      <c r="AJ29" s="3">
        <f t="shared" si="7"/>
        <v>351000</v>
      </c>
      <c r="AK29" s="3">
        <f t="shared" si="7"/>
        <v>351000</v>
      </c>
      <c r="AL29" s="3">
        <f t="shared" si="7"/>
        <v>351000</v>
      </c>
      <c r="AM29" s="3">
        <f t="shared" si="7"/>
        <v>351000</v>
      </c>
      <c r="AN29" s="3">
        <f t="shared" si="7"/>
        <v>351000</v>
      </c>
      <c r="AO29" s="3">
        <f t="shared" si="7"/>
        <v>351000</v>
      </c>
      <c r="AP29" s="3">
        <f t="shared" si="7"/>
        <v>351000</v>
      </c>
      <c r="AQ29" s="3">
        <f t="shared" si="7"/>
        <v>351000</v>
      </c>
      <c r="AR29" s="3">
        <f t="shared" si="7"/>
        <v>351000</v>
      </c>
      <c r="AS29" s="3">
        <f t="shared" si="7"/>
        <v>351000</v>
      </c>
      <c r="AT29" s="3">
        <f t="shared" si="7"/>
        <v>351000</v>
      </c>
      <c r="AU29" s="3">
        <f t="shared" si="7"/>
        <v>351000</v>
      </c>
      <c r="AV29" s="3">
        <f t="shared" si="7"/>
        <v>351000</v>
      </c>
      <c r="AW29" s="3">
        <f t="shared" si="7"/>
        <v>351000</v>
      </c>
      <c r="AX29" s="3">
        <f t="shared" si="7"/>
        <v>351000</v>
      </c>
      <c r="AY29" s="3">
        <f t="shared" si="7"/>
        <v>351000</v>
      </c>
      <c r="AZ29" s="3">
        <f t="shared" si="7"/>
        <v>351000</v>
      </c>
      <c r="BA29" s="3">
        <f t="shared" si="7"/>
        <v>351000</v>
      </c>
      <c r="BB29" s="3">
        <f t="shared" si="7"/>
        <v>351000</v>
      </c>
      <c r="BC29" s="3">
        <f t="shared" si="7"/>
        <v>351000</v>
      </c>
      <c r="BD29" s="3">
        <f t="shared" si="7"/>
        <v>351000</v>
      </c>
      <c r="BE29" s="3">
        <f t="shared" si="7"/>
        <v>351000</v>
      </c>
      <c r="BF29" s="3">
        <f t="shared" si="7"/>
        <v>351000</v>
      </c>
      <c r="BG29" s="3">
        <f t="shared" ref="BG29:CB29" si="8">BG20+BG21+BG17+BG18+BG19+BG22+BG14+BG15+BG16</f>
        <v>381000</v>
      </c>
      <c r="BH29" s="3">
        <f t="shared" si="8"/>
        <v>381000</v>
      </c>
      <c r="BI29" s="3">
        <f t="shared" si="8"/>
        <v>381000</v>
      </c>
      <c r="BJ29" s="3">
        <f t="shared" si="8"/>
        <v>381000</v>
      </c>
      <c r="BK29" s="3">
        <f t="shared" si="8"/>
        <v>381000</v>
      </c>
      <c r="BL29" s="3">
        <f t="shared" si="8"/>
        <v>381000</v>
      </c>
      <c r="BM29" s="3">
        <f t="shared" si="8"/>
        <v>381000</v>
      </c>
      <c r="BN29" s="3">
        <f t="shared" si="8"/>
        <v>381000</v>
      </c>
      <c r="BO29" s="3">
        <f t="shared" si="8"/>
        <v>381000</v>
      </c>
      <c r="BP29" s="3">
        <f t="shared" si="8"/>
        <v>381000</v>
      </c>
      <c r="BQ29" s="3">
        <f t="shared" si="8"/>
        <v>381000</v>
      </c>
      <c r="BR29" s="3">
        <f t="shared" si="8"/>
        <v>381000</v>
      </c>
      <c r="BS29" s="3">
        <f t="shared" si="8"/>
        <v>381000</v>
      </c>
      <c r="BT29" s="3">
        <f t="shared" si="8"/>
        <v>381000</v>
      </c>
      <c r="BU29" s="3">
        <f t="shared" si="8"/>
        <v>381000</v>
      </c>
      <c r="BV29" s="3">
        <f t="shared" si="8"/>
        <v>381000</v>
      </c>
      <c r="BW29" s="3">
        <f t="shared" si="8"/>
        <v>381000</v>
      </c>
      <c r="BX29" s="3">
        <f t="shared" si="8"/>
        <v>381000</v>
      </c>
      <c r="BY29" s="3">
        <f t="shared" si="8"/>
        <v>381000</v>
      </c>
      <c r="BZ29" s="3">
        <f t="shared" si="8"/>
        <v>381000</v>
      </c>
      <c r="CA29" s="3">
        <f t="shared" si="8"/>
        <v>381000</v>
      </c>
      <c r="CB29" s="3">
        <f t="shared" si="8"/>
        <v>381000</v>
      </c>
      <c r="CC29" s="3">
        <f>CC20+CC21+CC17+CC18+CC19+CC22+CC14+CC15+CC16+CC24</f>
        <v>441000</v>
      </c>
      <c r="CD29" s="3">
        <f t="shared" ref="CD29:DM29" si="9">CD20+CD21+CD17+CD18+CD19+CD22+CD14+CD15+CD16+CD24</f>
        <v>441000</v>
      </c>
      <c r="CE29" s="3">
        <f t="shared" si="9"/>
        <v>441000</v>
      </c>
      <c r="CF29" s="3">
        <f t="shared" si="9"/>
        <v>441000</v>
      </c>
      <c r="CG29" s="3">
        <f t="shared" si="9"/>
        <v>441000</v>
      </c>
      <c r="CH29" s="3">
        <f t="shared" si="9"/>
        <v>441000</v>
      </c>
      <c r="CI29" s="3">
        <f t="shared" si="9"/>
        <v>441000</v>
      </c>
      <c r="CJ29" s="3">
        <f t="shared" si="9"/>
        <v>441000</v>
      </c>
      <c r="CK29" s="3">
        <f t="shared" si="9"/>
        <v>441000</v>
      </c>
      <c r="CL29" s="3">
        <f t="shared" si="9"/>
        <v>441000</v>
      </c>
      <c r="CM29" s="3">
        <f t="shared" si="9"/>
        <v>441000</v>
      </c>
      <c r="CN29" s="3">
        <f t="shared" si="9"/>
        <v>441000</v>
      </c>
      <c r="CO29" s="3">
        <f t="shared" si="9"/>
        <v>441000</v>
      </c>
      <c r="CP29" s="3">
        <f t="shared" si="9"/>
        <v>441000</v>
      </c>
      <c r="CQ29" s="3">
        <f t="shared" si="9"/>
        <v>441000</v>
      </c>
      <c r="CR29" s="3">
        <f t="shared" si="9"/>
        <v>441000</v>
      </c>
      <c r="CS29" s="3">
        <f t="shared" si="9"/>
        <v>441000</v>
      </c>
      <c r="CT29" s="3">
        <f t="shared" si="9"/>
        <v>441000</v>
      </c>
      <c r="CU29" s="3">
        <f t="shared" si="9"/>
        <v>441000</v>
      </c>
      <c r="CV29" s="3">
        <f t="shared" si="9"/>
        <v>441000</v>
      </c>
      <c r="CW29" s="3">
        <f t="shared" si="9"/>
        <v>441000</v>
      </c>
      <c r="CX29" s="3">
        <f t="shared" si="9"/>
        <v>441000</v>
      </c>
      <c r="CY29" s="3">
        <f t="shared" si="9"/>
        <v>441000</v>
      </c>
      <c r="CZ29" s="3">
        <f t="shared" si="9"/>
        <v>441000</v>
      </c>
      <c r="DA29" s="3">
        <f t="shared" si="9"/>
        <v>441000</v>
      </c>
      <c r="DB29" s="3">
        <f t="shared" si="9"/>
        <v>441000</v>
      </c>
      <c r="DC29" s="3">
        <f t="shared" si="9"/>
        <v>441000</v>
      </c>
      <c r="DD29" s="3">
        <f t="shared" si="9"/>
        <v>441000</v>
      </c>
      <c r="DE29" s="3">
        <f t="shared" si="9"/>
        <v>441000</v>
      </c>
      <c r="DF29" s="3">
        <f t="shared" si="9"/>
        <v>441000</v>
      </c>
      <c r="DG29" s="3">
        <f t="shared" si="9"/>
        <v>441000</v>
      </c>
      <c r="DH29" s="3">
        <f t="shared" si="9"/>
        <v>441000</v>
      </c>
      <c r="DI29" s="3">
        <f t="shared" si="9"/>
        <v>441000</v>
      </c>
      <c r="DJ29" s="3">
        <f t="shared" si="9"/>
        <v>441000</v>
      </c>
      <c r="DK29" s="3">
        <f t="shared" si="9"/>
        <v>441000</v>
      </c>
      <c r="DL29" s="3">
        <f t="shared" si="9"/>
        <v>441000</v>
      </c>
      <c r="DM29" s="3">
        <f t="shared" si="9"/>
        <v>441000</v>
      </c>
    </row>
    <row r="30" spans="2:117" x14ac:dyDescent="0.25">
      <c r="B30" s="5"/>
      <c r="C30" s="5"/>
      <c r="E30" s="5"/>
      <c r="F30" s="5"/>
      <c r="G30" s="5"/>
      <c r="H30" s="5"/>
      <c r="I30" s="10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117" x14ac:dyDescent="0.25">
      <c r="B31" s="5"/>
      <c r="C31" s="5"/>
      <c r="D31" s="18" t="s">
        <v>104</v>
      </c>
      <c r="E31" s="5"/>
      <c r="F31" s="5"/>
      <c r="G31" s="5"/>
      <c r="H31" s="5"/>
      <c r="I31" s="102"/>
      <c r="J31" s="3">
        <f t="shared" ref="J31:U31" si="10">SUM(J14:J24)-J20</f>
        <v>446000</v>
      </c>
      <c r="K31" s="3">
        <f t="shared" si="10"/>
        <v>446000</v>
      </c>
      <c r="L31" s="3">
        <f t="shared" si="10"/>
        <v>446000</v>
      </c>
      <c r="M31" s="3">
        <f t="shared" si="10"/>
        <v>446000</v>
      </c>
      <c r="N31" s="3">
        <f t="shared" si="10"/>
        <v>446000</v>
      </c>
      <c r="O31" s="3">
        <f t="shared" si="10"/>
        <v>446000</v>
      </c>
      <c r="P31" s="3">
        <f t="shared" si="10"/>
        <v>446000</v>
      </c>
      <c r="Q31" s="3">
        <f t="shared" si="10"/>
        <v>446000</v>
      </c>
      <c r="R31" s="3">
        <f t="shared" si="10"/>
        <v>446000</v>
      </c>
      <c r="S31" s="3">
        <f t="shared" si="10"/>
        <v>446000</v>
      </c>
      <c r="T31" s="3">
        <f t="shared" si="10"/>
        <v>446000</v>
      </c>
      <c r="U31" s="3">
        <f t="shared" si="10"/>
        <v>446000</v>
      </c>
      <c r="V31" s="3">
        <f>SUM(V14:V24)-(V20+V21)</f>
        <v>424000</v>
      </c>
      <c r="W31" s="3">
        <f>SUM(W14:W24)-(W20+W21)</f>
        <v>424000</v>
      </c>
      <c r="X31" s="3">
        <f>SUM(X14:X24)-(X20+X21)</f>
        <v>424000</v>
      </c>
      <c r="Y31" s="3">
        <f t="shared" ref="Y31:AE31" si="11">SUM(Y14:Y24)-(Y20+Y21+Y17)</f>
        <v>414000</v>
      </c>
      <c r="Z31" s="3">
        <f t="shared" si="11"/>
        <v>414000</v>
      </c>
      <c r="AA31" s="3">
        <f t="shared" si="11"/>
        <v>414000</v>
      </c>
      <c r="AB31" s="3">
        <f t="shared" si="11"/>
        <v>414000</v>
      </c>
      <c r="AC31" s="3">
        <f t="shared" si="11"/>
        <v>414000</v>
      </c>
      <c r="AD31" s="3">
        <f t="shared" si="11"/>
        <v>414000</v>
      </c>
      <c r="AE31" s="3">
        <f t="shared" si="11"/>
        <v>414000</v>
      </c>
      <c r="AF31" s="3">
        <f>SUM(AF14:AF24)-(AF20+AF21+AF17+AF18+AF19)</f>
        <v>270000</v>
      </c>
      <c r="AG31" s="3">
        <f>SUM(AG14:AG24)-(AG20+AG21+AG17+AG18+AG19)</f>
        <v>270000</v>
      </c>
      <c r="AH31" s="3">
        <f>SUM(AH14:AH24)-(AH20+AH21+AH17+AH18+AH19+AH22)</f>
        <v>215000</v>
      </c>
      <c r="AI31" s="3">
        <f>AI25-AI29</f>
        <v>90000</v>
      </c>
      <c r="AJ31" s="3">
        <f t="shared" ref="AJ31:BQ31" si="12">AJ25-AJ29</f>
        <v>90000</v>
      </c>
      <c r="AK31" s="3">
        <f t="shared" si="12"/>
        <v>90000</v>
      </c>
      <c r="AL31" s="3">
        <f t="shared" si="12"/>
        <v>90000</v>
      </c>
      <c r="AM31" s="3">
        <f t="shared" si="12"/>
        <v>90000</v>
      </c>
      <c r="AN31" s="3">
        <f t="shared" si="12"/>
        <v>90000</v>
      </c>
      <c r="AO31" s="3">
        <f t="shared" si="12"/>
        <v>90000</v>
      </c>
      <c r="AP31" s="3">
        <f t="shared" si="12"/>
        <v>90000</v>
      </c>
      <c r="AQ31" s="3">
        <f t="shared" si="12"/>
        <v>90000</v>
      </c>
      <c r="AR31" s="3">
        <f t="shared" si="12"/>
        <v>90000</v>
      </c>
      <c r="AS31" s="3">
        <f t="shared" si="12"/>
        <v>90000</v>
      </c>
      <c r="AT31" s="3">
        <f t="shared" si="12"/>
        <v>90000</v>
      </c>
      <c r="AU31" s="3">
        <f t="shared" si="12"/>
        <v>90000</v>
      </c>
      <c r="AV31" s="3">
        <f t="shared" si="12"/>
        <v>90000</v>
      </c>
      <c r="AW31" s="3">
        <f t="shared" si="12"/>
        <v>90000</v>
      </c>
      <c r="AX31" s="3">
        <f t="shared" si="12"/>
        <v>90000</v>
      </c>
      <c r="AY31" s="3">
        <f t="shared" si="12"/>
        <v>90000</v>
      </c>
      <c r="AZ31" s="3">
        <f t="shared" si="12"/>
        <v>90000</v>
      </c>
      <c r="BA31" s="3">
        <f t="shared" si="12"/>
        <v>90000</v>
      </c>
      <c r="BB31" s="3">
        <f t="shared" si="12"/>
        <v>90000</v>
      </c>
      <c r="BC31" s="3">
        <f t="shared" si="12"/>
        <v>90000</v>
      </c>
      <c r="BD31" s="3">
        <f t="shared" si="12"/>
        <v>90000</v>
      </c>
      <c r="BE31" s="3">
        <f t="shared" si="12"/>
        <v>90000</v>
      </c>
      <c r="BF31" s="3">
        <f t="shared" si="12"/>
        <v>90000</v>
      </c>
      <c r="BG31" s="3">
        <f t="shared" si="12"/>
        <v>60000</v>
      </c>
      <c r="BH31" s="3">
        <f t="shared" si="12"/>
        <v>60000</v>
      </c>
      <c r="BI31" s="3">
        <f t="shared" si="12"/>
        <v>60000</v>
      </c>
      <c r="BJ31" s="3">
        <f t="shared" si="12"/>
        <v>60000</v>
      </c>
      <c r="BK31" s="3">
        <f t="shared" si="12"/>
        <v>60000</v>
      </c>
      <c r="BL31" s="3">
        <f t="shared" si="12"/>
        <v>60000</v>
      </c>
      <c r="BM31" s="3">
        <f t="shared" si="12"/>
        <v>60000</v>
      </c>
      <c r="BN31" s="3">
        <f t="shared" si="12"/>
        <v>60000</v>
      </c>
      <c r="BO31" s="3">
        <f t="shared" si="12"/>
        <v>60000</v>
      </c>
      <c r="BP31" s="3">
        <f t="shared" si="12"/>
        <v>60000</v>
      </c>
      <c r="BQ31" s="3">
        <f t="shared" si="12"/>
        <v>60000</v>
      </c>
      <c r="BR31" s="3">
        <f t="shared" ref="BR31:DM31" si="13">BR25-BR29</f>
        <v>60000</v>
      </c>
      <c r="BS31" s="3">
        <f t="shared" si="13"/>
        <v>60000</v>
      </c>
      <c r="BT31" s="3">
        <f t="shared" si="13"/>
        <v>60000</v>
      </c>
      <c r="BU31" s="3">
        <f t="shared" si="13"/>
        <v>60000</v>
      </c>
      <c r="BV31" s="3">
        <f t="shared" si="13"/>
        <v>60000</v>
      </c>
      <c r="BW31" s="3">
        <f t="shared" si="13"/>
        <v>60000</v>
      </c>
      <c r="BX31" s="3">
        <f t="shared" si="13"/>
        <v>60000</v>
      </c>
      <c r="BY31" s="3">
        <f t="shared" si="13"/>
        <v>60000</v>
      </c>
      <c r="BZ31" s="3">
        <f t="shared" si="13"/>
        <v>60000</v>
      </c>
      <c r="CA31" s="3">
        <f t="shared" si="13"/>
        <v>60000</v>
      </c>
      <c r="CB31" s="3">
        <f t="shared" si="13"/>
        <v>60000</v>
      </c>
      <c r="CC31" s="3">
        <f t="shared" si="13"/>
        <v>0</v>
      </c>
      <c r="CD31" s="3">
        <f t="shared" si="13"/>
        <v>0</v>
      </c>
      <c r="CE31" s="3">
        <f t="shared" si="13"/>
        <v>0</v>
      </c>
      <c r="CF31" s="3">
        <f t="shared" si="13"/>
        <v>0</v>
      </c>
      <c r="CG31" s="3">
        <f t="shared" si="13"/>
        <v>0</v>
      </c>
      <c r="CH31" s="3">
        <f t="shared" si="13"/>
        <v>0</v>
      </c>
      <c r="CI31" s="3">
        <f t="shared" si="13"/>
        <v>0</v>
      </c>
      <c r="CJ31" s="3">
        <f t="shared" si="13"/>
        <v>0</v>
      </c>
      <c r="CK31" s="3">
        <f t="shared" si="13"/>
        <v>0</v>
      </c>
      <c r="CL31" s="3">
        <f t="shared" si="13"/>
        <v>0</v>
      </c>
      <c r="CM31" s="3">
        <f t="shared" si="13"/>
        <v>0</v>
      </c>
      <c r="CN31" s="3">
        <f t="shared" si="13"/>
        <v>0</v>
      </c>
      <c r="CO31" s="3">
        <f t="shared" si="13"/>
        <v>0</v>
      </c>
      <c r="CP31" s="3">
        <f t="shared" si="13"/>
        <v>0</v>
      </c>
      <c r="CQ31" s="3">
        <f t="shared" si="13"/>
        <v>0</v>
      </c>
      <c r="CR31" s="3">
        <f t="shared" si="13"/>
        <v>0</v>
      </c>
      <c r="CS31" s="3">
        <f t="shared" si="13"/>
        <v>0</v>
      </c>
      <c r="CT31" s="3">
        <f t="shared" si="13"/>
        <v>0</v>
      </c>
      <c r="CU31" s="3">
        <f t="shared" si="13"/>
        <v>0</v>
      </c>
      <c r="CV31" s="3">
        <f t="shared" si="13"/>
        <v>0</v>
      </c>
      <c r="CW31" s="3">
        <f t="shared" si="13"/>
        <v>0</v>
      </c>
      <c r="CX31" s="3">
        <f t="shared" si="13"/>
        <v>0</v>
      </c>
      <c r="CY31" s="3">
        <f t="shared" si="13"/>
        <v>0</v>
      </c>
      <c r="CZ31" s="3">
        <f t="shared" si="13"/>
        <v>0</v>
      </c>
      <c r="DA31" s="3">
        <f t="shared" si="13"/>
        <v>0</v>
      </c>
      <c r="DB31" s="3">
        <f t="shared" si="13"/>
        <v>0</v>
      </c>
      <c r="DC31" s="3">
        <f t="shared" si="13"/>
        <v>0</v>
      </c>
      <c r="DD31" s="3">
        <f t="shared" si="13"/>
        <v>0</v>
      </c>
      <c r="DE31" s="3">
        <f t="shared" si="13"/>
        <v>0</v>
      </c>
      <c r="DF31" s="3">
        <f t="shared" si="13"/>
        <v>0</v>
      </c>
      <c r="DG31" s="3">
        <f t="shared" si="13"/>
        <v>0</v>
      </c>
      <c r="DH31" s="3">
        <f t="shared" si="13"/>
        <v>0</v>
      </c>
      <c r="DI31" s="3">
        <f t="shared" si="13"/>
        <v>0</v>
      </c>
      <c r="DJ31" s="3">
        <f t="shared" si="13"/>
        <v>0</v>
      </c>
      <c r="DK31" s="3">
        <f t="shared" si="13"/>
        <v>0</v>
      </c>
      <c r="DL31" s="3">
        <f t="shared" si="13"/>
        <v>0</v>
      </c>
      <c r="DM31" s="3">
        <f t="shared" si="13"/>
        <v>0</v>
      </c>
    </row>
    <row r="32" spans="2:117" x14ac:dyDescent="0.25">
      <c r="B32" s="5"/>
      <c r="C32" s="5"/>
      <c r="D32" s="5"/>
      <c r="E32" s="5"/>
      <c r="F32" s="5"/>
      <c r="G32" s="5"/>
      <c r="H32" s="5"/>
      <c r="I32" s="10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117" x14ac:dyDescent="0.25">
      <c r="A33" s="7" t="s">
        <v>124</v>
      </c>
      <c r="I33" s="10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117" ht="13.8" thickBot="1" x14ac:dyDescent="0.3">
      <c r="I34" s="103"/>
    </row>
    <row r="35" spans="1:117" ht="13.8" thickBot="1" x14ac:dyDescent="0.3">
      <c r="B35" s="2" t="s">
        <v>2</v>
      </c>
      <c r="C35" t="s">
        <v>3</v>
      </c>
      <c r="D35" s="2" t="s">
        <v>100</v>
      </c>
      <c r="E35" t="s">
        <v>101</v>
      </c>
      <c r="F35" t="s">
        <v>62</v>
      </c>
      <c r="G35" t="s">
        <v>1</v>
      </c>
      <c r="H35" s="29" t="s">
        <v>102</v>
      </c>
      <c r="I35" s="101" t="s">
        <v>177</v>
      </c>
      <c r="J35" s="21">
        <v>37257</v>
      </c>
      <c r="K35" s="21">
        <v>37288</v>
      </c>
      <c r="L35" s="21">
        <v>37316</v>
      </c>
      <c r="M35" s="21">
        <v>37347</v>
      </c>
      <c r="N35" s="21">
        <v>37377</v>
      </c>
      <c r="O35" s="21">
        <v>37408</v>
      </c>
      <c r="P35" s="21">
        <v>37438</v>
      </c>
      <c r="Q35" s="21">
        <v>37469</v>
      </c>
      <c r="R35" s="21">
        <v>37500</v>
      </c>
      <c r="S35" s="21">
        <v>37530</v>
      </c>
      <c r="T35" s="21">
        <v>37561</v>
      </c>
      <c r="U35" s="21">
        <v>37591</v>
      </c>
      <c r="V35" s="21">
        <v>37622</v>
      </c>
      <c r="W35" s="21">
        <v>37653</v>
      </c>
      <c r="X35" s="21">
        <v>37681</v>
      </c>
      <c r="Y35" s="21">
        <v>37712</v>
      </c>
      <c r="Z35" s="21">
        <v>37742</v>
      </c>
      <c r="AA35" s="21">
        <v>37773</v>
      </c>
      <c r="AB35" s="21">
        <v>37803</v>
      </c>
      <c r="AC35" s="21">
        <v>37834</v>
      </c>
      <c r="AD35" s="21">
        <v>37865</v>
      </c>
      <c r="AE35" s="21">
        <v>37895</v>
      </c>
      <c r="AF35" s="21">
        <v>37926</v>
      </c>
      <c r="AG35" s="21">
        <v>37956</v>
      </c>
      <c r="AH35" s="21">
        <v>37987</v>
      </c>
      <c r="AI35" s="21">
        <v>38018</v>
      </c>
      <c r="AJ35" s="21">
        <v>38047</v>
      </c>
      <c r="AK35" s="21">
        <v>38078</v>
      </c>
      <c r="AL35" s="21">
        <v>38108</v>
      </c>
      <c r="AM35" s="21">
        <v>38139</v>
      </c>
      <c r="AN35" s="21">
        <v>38169</v>
      </c>
      <c r="AO35" s="21">
        <v>38200</v>
      </c>
      <c r="AP35" s="21">
        <v>38231</v>
      </c>
      <c r="AQ35" s="21">
        <v>38261</v>
      </c>
      <c r="AR35" s="21">
        <v>38292</v>
      </c>
      <c r="AS35" s="21">
        <v>38322</v>
      </c>
      <c r="AT35" s="21">
        <v>38353</v>
      </c>
      <c r="AU35" s="21">
        <v>38384</v>
      </c>
      <c r="AV35" s="21">
        <v>38412</v>
      </c>
      <c r="AW35" s="21">
        <v>38443</v>
      </c>
      <c r="AX35" s="21">
        <v>38473</v>
      </c>
      <c r="AY35" s="21">
        <v>38504</v>
      </c>
      <c r="AZ35" s="21">
        <v>38534</v>
      </c>
      <c r="BA35" s="21">
        <v>38565</v>
      </c>
      <c r="BB35" s="21">
        <v>38596</v>
      </c>
      <c r="BC35" s="21">
        <v>38626</v>
      </c>
      <c r="BD35" s="21">
        <v>38657</v>
      </c>
      <c r="BE35" s="21">
        <v>38687</v>
      </c>
      <c r="BF35" s="21">
        <v>38718</v>
      </c>
      <c r="BG35" s="21">
        <v>38749</v>
      </c>
      <c r="BH35" s="21">
        <v>38777</v>
      </c>
      <c r="BI35" s="21">
        <v>38808</v>
      </c>
      <c r="BJ35" s="21">
        <v>38838</v>
      </c>
      <c r="BK35" s="21">
        <v>38869</v>
      </c>
      <c r="BL35" s="21">
        <v>38899</v>
      </c>
      <c r="BM35" s="21">
        <v>38930</v>
      </c>
      <c r="BN35" s="21">
        <v>38961</v>
      </c>
      <c r="BO35" s="21">
        <v>38991</v>
      </c>
      <c r="BP35" s="21">
        <v>39022</v>
      </c>
      <c r="BQ35" s="21">
        <v>39052</v>
      </c>
      <c r="BR35" s="21">
        <v>39083</v>
      </c>
      <c r="BS35" s="21">
        <v>39114</v>
      </c>
      <c r="BT35" s="21">
        <v>39142</v>
      </c>
      <c r="BU35" s="21">
        <v>39173</v>
      </c>
      <c r="BV35" s="21">
        <v>39203</v>
      </c>
      <c r="BW35" s="21">
        <v>39234</v>
      </c>
      <c r="BX35" s="21">
        <v>39264</v>
      </c>
      <c r="BY35" s="21">
        <v>39295</v>
      </c>
      <c r="BZ35" s="21">
        <v>39326</v>
      </c>
      <c r="CA35" s="21">
        <v>39356</v>
      </c>
      <c r="CB35" s="21">
        <v>39387</v>
      </c>
      <c r="CC35" s="21">
        <v>39417</v>
      </c>
      <c r="CD35" s="21">
        <v>39448</v>
      </c>
      <c r="CE35" s="21">
        <v>39479</v>
      </c>
      <c r="CF35" s="21">
        <v>39508</v>
      </c>
      <c r="CG35" s="21">
        <v>39539</v>
      </c>
      <c r="CH35" s="21">
        <v>39569</v>
      </c>
      <c r="CI35" s="21">
        <v>39600</v>
      </c>
      <c r="CJ35" s="21">
        <v>39630</v>
      </c>
      <c r="CK35" s="21">
        <v>39661</v>
      </c>
      <c r="CL35" s="21">
        <v>39692</v>
      </c>
      <c r="CM35" s="21">
        <v>39722</v>
      </c>
      <c r="CN35" s="21">
        <v>39753</v>
      </c>
      <c r="CO35" s="21">
        <v>39783</v>
      </c>
      <c r="CP35" s="21">
        <v>39814</v>
      </c>
      <c r="CQ35" s="21">
        <v>39845</v>
      </c>
      <c r="CR35" s="21">
        <v>39873</v>
      </c>
      <c r="CS35" s="21">
        <v>39904</v>
      </c>
      <c r="CT35" s="21">
        <v>39934</v>
      </c>
      <c r="CU35" s="21">
        <v>39965</v>
      </c>
      <c r="CV35" s="21">
        <v>39995</v>
      </c>
      <c r="CW35" s="21">
        <v>40026</v>
      </c>
      <c r="CX35" s="21">
        <v>40057</v>
      </c>
      <c r="CY35" s="21">
        <v>40087</v>
      </c>
      <c r="CZ35" s="21">
        <v>40118</v>
      </c>
      <c r="DA35" s="21">
        <v>40148</v>
      </c>
      <c r="DB35" s="21">
        <v>40179</v>
      </c>
      <c r="DC35" s="21">
        <v>40210</v>
      </c>
      <c r="DD35" s="21">
        <v>40238</v>
      </c>
      <c r="DE35" s="21">
        <v>40269</v>
      </c>
      <c r="DF35" s="21">
        <v>40299</v>
      </c>
      <c r="DG35" s="21">
        <v>40330</v>
      </c>
      <c r="DH35" s="21">
        <v>40360</v>
      </c>
      <c r="DI35" s="21">
        <v>40391</v>
      </c>
      <c r="DJ35" s="21">
        <v>40422</v>
      </c>
      <c r="DK35" s="21">
        <v>40452</v>
      </c>
      <c r="DL35" s="21">
        <v>40483</v>
      </c>
      <c r="DM35" s="21">
        <v>40513</v>
      </c>
    </row>
    <row r="36" spans="1:117" ht="13.8" thickBot="1" x14ac:dyDescent="0.3">
      <c r="B36" s="2"/>
      <c r="D36" s="2"/>
      <c r="H36" s="19"/>
      <c r="I36" s="101"/>
    </row>
    <row r="37" spans="1:117" ht="13.8" thickBot="1" x14ac:dyDescent="0.3">
      <c r="B37" s="5">
        <v>24669</v>
      </c>
      <c r="C37" s="5" t="s">
        <v>21</v>
      </c>
      <c r="D37" s="12">
        <v>12500</v>
      </c>
      <c r="E37" s="49">
        <v>35309</v>
      </c>
      <c r="F37" s="49">
        <v>38748</v>
      </c>
      <c r="G37" s="5" t="s">
        <v>5</v>
      </c>
      <c r="H37" s="50">
        <v>38383</v>
      </c>
      <c r="I37" s="101">
        <v>0.06</v>
      </c>
      <c r="J37" s="12">
        <v>12500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28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12">
        <v>12500</v>
      </c>
      <c r="BF37" s="12">
        <v>12500</v>
      </c>
      <c r="BG37" s="68">
        <v>12500</v>
      </c>
      <c r="BH37" s="68">
        <v>12500</v>
      </c>
      <c r="BI37" s="68">
        <v>12500</v>
      </c>
      <c r="BJ37" s="68">
        <v>12500</v>
      </c>
      <c r="BK37" s="68">
        <v>12500</v>
      </c>
      <c r="BL37" s="68">
        <v>12500</v>
      </c>
      <c r="BM37" s="68">
        <v>12500</v>
      </c>
      <c r="BN37" s="68">
        <v>12500</v>
      </c>
      <c r="BO37" s="68">
        <v>12500</v>
      </c>
      <c r="BP37" s="68">
        <v>12500</v>
      </c>
      <c r="BQ37" s="68">
        <v>12500</v>
      </c>
      <c r="BR37" s="68">
        <v>12500</v>
      </c>
      <c r="BS37" s="68">
        <v>12500</v>
      </c>
      <c r="BT37" s="68">
        <v>12500</v>
      </c>
      <c r="BU37" s="68">
        <v>12500</v>
      </c>
      <c r="BV37" s="68">
        <v>12500</v>
      </c>
      <c r="BW37" s="68">
        <v>12500</v>
      </c>
      <c r="BX37" s="68">
        <v>12500</v>
      </c>
      <c r="BY37" s="68">
        <v>12500</v>
      </c>
      <c r="BZ37" s="68">
        <v>12500</v>
      </c>
      <c r="CA37" s="68">
        <v>12500</v>
      </c>
      <c r="CB37" s="68">
        <v>12500</v>
      </c>
      <c r="CC37" s="68">
        <v>12500</v>
      </c>
      <c r="CD37" s="68">
        <v>12500</v>
      </c>
      <c r="CE37" s="68">
        <v>12500</v>
      </c>
      <c r="CF37" s="68">
        <v>12500</v>
      </c>
      <c r="CG37" s="68">
        <v>12500</v>
      </c>
      <c r="CH37" s="68">
        <v>12500</v>
      </c>
      <c r="CI37" s="68">
        <v>12500</v>
      </c>
      <c r="CJ37" s="68">
        <v>12500</v>
      </c>
      <c r="CK37" s="68">
        <v>12500</v>
      </c>
      <c r="CL37" s="68">
        <v>12500</v>
      </c>
      <c r="CM37" s="68">
        <v>12500</v>
      </c>
      <c r="CN37" s="68">
        <v>12500</v>
      </c>
      <c r="CO37" s="68">
        <v>12500</v>
      </c>
      <c r="CP37" s="68">
        <v>12500</v>
      </c>
      <c r="CQ37" s="68">
        <v>12500</v>
      </c>
      <c r="CR37" s="68">
        <v>12500</v>
      </c>
      <c r="CS37" s="68">
        <v>12500</v>
      </c>
      <c r="CT37" s="68">
        <v>12500</v>
      </c>
      <c r="CU37" s="68">
        <v>12500</v>
      </c>
      <c r="CV37" s="68">
        <v>12500</v>
      </c>
      <c r="CW37" s="68">
        <v>12500</v>
      </c>
      <c r="CX37" s="68">
        <v>12500</v>
      </c>
      <c r="CY37" s="68">
        <v>12500</v>
      </c>
      <c r="CZ37" s="68">
        <v>12500</v>
      </c>
      <c r="DA37" s="68">
        <v>12500</v>
      </c>
      <c r="DB37" s="68">
        <v>12500</v>
      </c>
      <c r="DC37" s="68">
        <v>12500</v>
      </c>
      <c r="DD37" s="68">
        <v>12500</v>
      </c>
      <c r="DE37" s="68">
        <v>12500</v>
      </c>
      <c r="DF37" s="68">
        <v>12500</v>
      </c>
      <c r="DG37" s="68">
        <v>12500</v>
      </c>
      <c r="DH37" s="68">
        <v>12500</v>
      </c>
      <c r="DI37" s="68">
        <v>12500</v>
      </c>
      <c r="DJ37" s="68">
        <v>12500</v>
      </c>
      <c r="DK37" s="68">
        <v>12500</v>
      </c>
      <c r="DL37" s="68">
        <v>12500</v>
      </c>
      <c r="DM37" s="68">
        <v>12500</v>
      </c>
    </row>
    <row r="38" spans="1:117" x14ac:dyDescent="0.25">
      <c r="B38" s="5">
        <v>27047</v>
      </c>
      <c r="C38" s="5" t="s">
        <v>48</v>
      </c>
      <c r="D38" s="12">
        <v>150000</v>
      </c>
      <c r="E38" s="49">
        <v>36557</v>
      </c>
      <c r="F38" s="49">
        <v>38717</v>
      </c>
      <c r="G38" s="5" t="s">
        <v>37</v>
      </c>
      <c r="H38" s="50"/>
      <c r="I38" s="101">
        <v>0.03</v>
      </c>
      <c r="J38" s="51">
        <v>150000</v>
      </c>
      <c r="K38" s="51">
        <v>150000</v>
      </c>
      <c r="L38" s="51">
        <v>150000</v>
      </c>
      <c r="M38" s="51">
        <v>150000</v>
      </c>
      <c r="N38" s="51">
        <v>150000</v>
      </c>
      <c r="O38" s="51">
        <v>150000</v>
      </c>
      <c r="P38" s="51">
        <v>150000</v>
      </c>
      <c r="Q38" s="51">
        <v>150000</v>
      </c>
      <c r="R38" s="51">
        <v>150000</v>
      </c>
      <c r="S38" s="51">
        <v>150000</v>
      </c>
      <c r="T38" s="51">
        <v>150000</v>
      </c>
      <c r="U38" s="51">
        <v>150000</v>
      </c>
      <c r="V38" s="51">
        <v>150000</v>
      </c>
      <c r="W38" s="51">
        <v>150000</v>
      </c>
      <c r="X38" s="51">
        <v>150000</v>
      </c>
      <c r="Y38" s="51">
        <v>150000</v>
      </c>
      <c r="Z38" s="51">
        <v>150000</v>
      </c>
      <c r="AA38" s="51">
        <v>150000</v>
      </c>
      <c r="AB38" s="51">
        <v>150000</v>
      </c>
      <c r="AC38" s="51">
        <v>150000</v>
      </c>
      <c r="AD38" s="51">
        <v>150000</v>
      </c>
      <c r="AE38" s="51">
        <v>150000</v>
      </c>
      <c r="AF38" s="51">
        <v>150000</v>
      </c>
      <c r="AG38" s="51">
        <v>150000</v>
      </c>
      <c r="AH38" s="51">
        <v>150000</v>
      </c>
      <c r="AI38" s="51">
        <v>150000</v>
      </c>
      <c r="AJ38" s="51">
        <v>150000</v>
      </c>
      <c r="AK38" s="51">
        <v>150000</v>
      </c>
      <c r="AL38" s="51">
        <v>150000</v>
      </c>
      <c r="AM38" s="51">
        <v>150000</v>
      </c>
      <c r="AN38" s="51">
        <v>150000</v>
      </c>
      <c r="AO38" s="51">
        <v>150000</v>
      </c>
      <c r="AP38" s="51">
        <v>150000</v>
      </c>
      <c r="AQ38" s="51">
        <v>150000</v>
      </c>
      <c r="AR38" s="51">
        <v>150000</v>
      </c>
      <c r="AS38" s="51">
        <v>150000</v>
      </c>
      <c r="AT38" s="51">
        <v>150000</v>
      </c>
      <c r="AU38" s="51">
        <v>150000</v>
      </c>
      <c r="AV38" s="51">
        <v>150000</v>
      </c>
      <c r="AW38" s="51">
        <v>150000</v>
      </c>
      <c r="AX38" s="51">
        <v>150000</v>
      </c>
      <c r="AY38" s="51">
        <v>150000</v>
      </c>
      <c r="AZ38" s="51">
        <v>150000</v>
      </c>
      <c r="BA38" s="51">
        <v>150000</v>
      </c>
      <c r="BB38" s="51">
        <v>150000</v>
      </c>
      <c r="BC38" s="51">
        <v>150000</v>
      </c>
      <c r="BD38" s="51">
        <v>150000</v>
      </c>
      <c r="BE38" s="51">
        <v>150000</v>
      </c>
    </row>
    <row r="39" spans="1:117" x14ac:dyDescent="0.25">
      <c r="B39" s="5">
        <v>27344</v>
      </c>
      <c r="C39" s="5" t="s">
        <v>28</v>
      </c>
      <c r="D39" s="12">
        <v>13500</v>
      </c>
      <c r="E39" s="49">
        <v>36892</v>
      </c>
      <c r="F39" s="49">
        <v>37621</v>
      </c>
      <c r="G39" s="5" t="s">
        <v>37</v>
      </c>
      <c r="H39" s="19"/>
      <c r="I39" s="101">
        <v>4.4999999999999998E-2</v>
      </c>
      <c r="J39" s="53">
        <v>13500</v>
      </c>
      <c r="K39" s="53">
        <v>13500</v>
      </c>
      <c r="L39" s="53">
        <v>13500</v>
      </c>
      <c r="M39" s="53">
        <v>13500</v>
      </c>
      <c r="N39" s="53">
        <v>13500</v>
      </c>
      <c r="O39" s="53">
        <v>13500</v>
      </c>
      <c r="P39" s="53">
        <v>13500</v>
      </c>
      <c r="Q39" s="53">
        <v>13500</v>
      </c>
      <c r="R39" s="53">
        <v>13500</v>
      </c>
      <c r="S39" s="53">
        <v>13500</v>
      </c>
      <c r="T39" s="53">
        <v>13500</v>
      </c>
      <c r="U39" s="53">
        <v>13500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</row>
    <row r="40" spans="1:117" x14ac:dyDescent="0.25">
      <c r="I40" s="103"/>
      <c r="J40" s="3">
        <f t="shared" ref="J40:AO40" si="14">SUM(J37:J39)</f>
        <v>176000</v>
      </c>
      <c r="K40" s="3">
        <f t="shared" si="14"/>
        <v>176000</v>
      </c>
      <c r="L40" s="3">
        <f t="shared" si="14"/>
        <v>176000</v>
      </c>
      <c r="M40" s="3">
        <f t="shared" si="14"/>
        <v>176000</v>
      </c>
      <c r="N40" s="3">
        <f t="shared" si="14"/>
        <v>176000</v>
      </c>
      <c r="O40" s="3">
        <f t="shared" si="14"/>
        <v>176000</v>
      </c>
      <c r="P40" s="3">
        <f t="shared" si="14"/>
        <v>176000</v>
      </c>
      <c r="Q40" s="3">
        <f t="shared" si="14"/>
        <v>176000</v>
      </c>
      <c r="R40" s="3">
        <f t="shared" si="14"/>
        <v>176000</v>
      </c>
      <c r="S40" s="3">
        <f t="shared" si="14"/>
        <v>176000</v>
      </c>
      <c r="T40" s="3">
        <f t="shared" si="14"/>
        <v>176000</v>
      </c>
      <c r="U40" s="3">
        <f t="shared" si="14"/>
        <v>176000</v>
      </c>
      <c r="V40" s="3">
        <f t="shared" si="14"/>
        <v>162500</v>
      </c>
      <c r="W40" s="3">
        <f t="shared" si="14"/>
        <v>162500</v>
      </c>
      <c r="X40" s="3">
        <f t="shared" si="14"/>
        <v>162500</v>
      </c>
      <c r="Y40" s="3">
        <f t="shared" si="14"/>
        <v>162500</v>
      </c>
      <c r="Z40" s="3">
        <f t="shared" si="14"/>
        <v>162500</v>
      </c>
      <c r="AA40" s="3">
        <f t="shared" si="14"/>
        <v>162500</v>
      </c>
      <c r="AB40" s="3">
        <f t="shared" si="14"/>
        <v>162500</v>
      </c>
      <c r="AC40" s="3">
        <f t="shared" si="14"/>
        <v>162500</v>
      </c>
      <c r="AD40" s="3">
        <f t="shared" si="14"/>
        <v>162500</v>
      </c>
      <c r="AE40" s="3">
        <f t="shared" si="14"/>
        <v>162500</v>
      </c>
      <c r="AF40" s="3">
        <f t="shared" si="14"/>
        <v>162500</v>
      </c>
      <c r="AG40" s="3">
        <f t="shared" si="14"/>
        <v>162500</v>
      </c>
      <c r="AH40" s="3">
        <f t="shared" si="14"/>
        <v>162500</v>
      </c>
      <c r="AI40" s="3">
        <f t="shared" si="14"/>
        <v>162500</v>
      </c>
      <c r="AJ40" s="3">
        <f t="shared" si="14"/>
        <v>162500</v>
      </c>
      <c r="AK40" s="3">
        <f t="shared" si="14"/>
        <v>162500</v>
      </c>
      <c r="AL40" s="3">
        <f t="shared" si="14"/>
        <v>162500</v>
      </c>
      <c r="AM40" s="3">
        <f t="shared" si="14"/>
        <v>162500</v>
      </c>
      <c r="AN40" s="3">
        <f t="shared" si="14"/>
        <v>162500</v>
      </c>
      <c r="AO40" s="3">
        <f t="shared" si="14"/>
        <v>162500</v>
      </c>
      <c r="AP40" s="3">
        <f t="shared" ref="AP40:BQ40" si="15">SUM(AP37:AP39)</f>
        <v>162500</v>
      </c>
      <c r="AQ40" s="3">
        <f t="shared" si="15"/>
        <v>162500</v>
      </c>
      <c r="AR40" s="3">
        <f t="shared" si="15"/>
        <v>162500</v>
      </c>
      <c r="AS40" s="3">
        <f t="shared" si="15"/>
        <v>162500</v>
      </c>
      <c r="AT40" s="3">
        <f t="shared" si="15"/>
        <v>162500</v>
      </c>
      <c r="AU40" s="3">
        <f t="shared" si="15"/>
        <v>162500</v>
      </c>
      <c r="AV40" s="3">
        <f t="shared" si="15"/>
        <v>162500</v>
      </c>
      <c r="AW40" s="3">
        <f t="shared" si="15"/>
        <v>162500</v>
      </c>
      <c r="AX40" s="3">
        <f t="shared" si="15"/>
        <v>162500</v>
      </c>
      <c r="AY40" s="3">
        <f t="shared" si="15"/>
        <v>162500</v>
      </c>
      <c r="AZ40" s="3">
        <f t="shared" si="15"/>
        <v>162500</v>
      </c>
      <c r="BA40" s="3">
        <f t="shared" si="15"/>
        <v>162500</v>
      </c>
      <c r="BB40" s="3">
        <f t="shared" si="15"/>
        <v>162500</v>
      </c>
      <c r="BC40" s="3">
        <f t="shared" si="15"/>
        <v>162500</v>
      </c>
      <c r="BD40" s="3">
        <f t="shared" si="15"/>
        <v>162500</v>
      </c>
      <c r="BE40" s="3">
        <f t="shared" si="15"/>
        <v>162500</v>
      </c>
      <c r="BF40" s="3">
        <f t="shared" si="15"/>
        <v>12500</v>
      </c>
      <c r="BG40" s="3">
        <f t="shared" si="15"/>
        <v>12500</v>
      </c>
      <c r="BH40" s="3">
        <f t="shared" si="15"/>
        <v>12500</v>
      </c>
      <c r="BI40" s="3">
        <f t="shared" si="15"/>
        <v>12500</v>
      </c>
      <c r="BJ40" s="3">
        <f t="shared" si="15"/>
        <v>12500</v>
      </c>
      <c r="BK40" s="3">
        <f t="shared" si="15"/>
        <v>12500</v>
      </c>
      <c r="BL40" s="3">
        <f t="shared" si="15"/>
        <v>12500</v>
      </c>
      <c r="BM40" s="3">
        <f t="shared" si="15"/>
        <v>12500</v>
      </c>
      <c r="BN40" s="3">
        <f t="shared" si="15"/>
        <v>12500</v>
      </c>
      <c r="BO40" s="3">
        <f t="shared" si="15"/>
        <v>12500</v>
      </c>
      <c r="BP40" s="3">
        <f t="shared" si="15"/>
        <v>12500</v>
      </c>
      <c r="BQ40" s="3">
        <f t="shared" si="15"/>
        <v>12500</v>
      </c>
      <c r="BR40" s="3">
        <f t="shared" ref="BR40:DM40" si="16">SUM(BR37:BR39)</f>
        <v>12500</v>
      </c>
      <c r="BS40" s="3">
        <f t="shared" si="16"/>
        <v>12500</v>
      </c>
      <c r="BT40" s="3">
        <f t="shared" si="16"/>
        <v>12500</v>
      </c>
      <c r="BU40" s="3">
        <f t="shared" si="16"/>
        <v>12500</v>
      </c>
      <c r="BV40" s="3">
        <f t="shared" si="16"/>
        <v>12500</v>
      </c>
      <c r="BW40" s="3">
        <f t="shared" si="16"/>
        <v>12500</v>
      </c>
      <c r="BX40" s="3">
        <f t="shared" si="16"/>
        <v>12500</v>
      </c>
      <c r="BY40" s="3">
        <f t="shared" si="16"/>
        <v>12500</v>
      </c>
      <c r="BZ40" s="3">
        <f t="shared" si="16"/>
        <v>12500</v>
      </c>
      <c r="CA40" s="3">
        <f t="shared" si="16"/>
        <v>12500</v>
      </c>
      <c r="CB40" s="3">
        <f t="shared" si="16"/>
        <v>12500</v>
      </c>
      <c r="CC40" s="3">
        <f t="shared" si="16"/>
        <v>12500</v>
      </c>
      <c r="CD40" s="3">
        <f t="shared" si="16"/>
        <v>12500</v>
      </c>
      <c r="CE40" s="3">
        <f t="shared" si="16"/>
        <v>12500</v>
      </c>
      <c r="CF40" s="3">
        <f t="shared" si="16"/>
        <v>12500</v>
      </c>
      <c r="CG40" s="3">
        <f t="shared" si="16"/>
        <v>12500</v>
      </c>
      <c r="CH40" s="3">
        <f t="shared" si="16"/>
        <v>12500</v>
      </c>
      <c r="CI40" s="3">
        <f t="shared" si="16"/>
        <v>12500</v>
      </c>
      <c r="CJ40" s="3">
        <f t="shared" si="16"/>
        <v>12500</v>
      </c>
      <c r="CK40" s="3">
        <f t="shared" si="16"/>
        <v>12500</v>
      </c>
      <c r="CL40" s="3">
        <f t="shared" si="16"/>
        <v>12500</v>
      </c>
      <c r="CM40" s="3">
        <f t="shared" si="16"/>
        <v>12500</v>
      </c>
      <c r="CN40" s="3">
        <f t="shared" si="16"/>
        <v>12500</v>
      </c>
      <c r="CO40" s="3">
        <f t="shared" si="16"/>
        <v>12500</v>
      </c>
      <c r="CP40" s="3">
        <f t="shared" si="16"/>
        <v>12500</v>
      </c>
      <c r="CQ40" s="3">
        <f t="shared" si="16"/>
        <v>12500</v>
      </c>
      <c r="CR40" s="3">
        <f t="shared" si="16"/>
        <v>12500</v>
      </c>
      <c r="CS40" s="3">
        <f t="shared" si="16"/>
        <v>12500</v>
      </c>
      <c r="CT40" s="3">
        <f t="shared" si="16"/>
        <v>12500</v>
      </c>
      <c r="CU40" s="3">
        <f t="shared" si="16"/>
        <v>12500</v>
      </c>
      <c r="CV40" s="3">
        <f t="shared" si="16"/>
        <v>12500</v>
      </c>
      <c r="CW40" s="3">
        <f t="shared" si="16"/>
        <v>12500</v>
      </c>
      <c r="CX40" s="3">
        <f t="shared" si="16"/>
        <v>12500</v>
      </c>
      <c r="CY40" s="3">
        <f t="shared" si="16"/>
        <v>12500</v>
      </c>
      <c r="CZ40" s="3">
        <f t="shared" si="16"/>
        <v>12500</v>
      </c>
      <c r="DA40" s="3">
        <f t="shared" si="16"/>
        <v>12500</v>
      </c>
      <c r="DB40" s="3">
        <f t="shared" si="16"/>
        <v>12500</v>
      </c>
      <c r="DC40" s="3">
        <f t="shared" si="16"/>
        <v>12500</v>
      </c>
      <c r="DD40" s="3">
        <f t="shared" si="16"/>
        <v>12500</v>
      </c>
      <c r="DE40" s="3">
        <f t="shared" si="16"/>
        <v>12500</v>
      </c>
      <c r="DF40" s="3">
        <f t="shared" si="16"/>
        <v>12500</v>
      </c>
      <c r="DG40" s="3">
        <f t="shared" si="16"/>
        <v>12500</v>
      </c>
      <c r="DH40" s="3">
        <f t="shared" si="16"/>
        <v>12500</v>
      </c>
      <c r="DI40" s="3">
        <f t="shared" si="16"/>
        <v>12500</v>
      </c>
      <c r="DJ40" s="3">
        <f t="shared" si="16"/>
        <v>12500</v>
      </c>
      <c r="DK40" s="3">
        <f t="shared" si="16"/>
        <v>12500</v>
      </c>
      <c r="DL40" s="3">
        <f t="shared" si="16"/>
        <v>12500</v>
      </c>
      <c r="DM40" s="3">
        <f t="shared" si="16"/>
        <v>12500</v>
      </c>
    </row>
    <row r="42" spans="1:117" x14ac:dyDescent="0.25">
      <c r="D42" s="18" t="s">
        <v>105</v>
      </c>
      <c r="J42" s="3">
        <f t="shared" ref="J42:BP42" si="17">205000-J40</f>
        <v>29000</v>
      </c>
      <c r="K42" s="3">
        <f t="shared" si="17"/>
        <v>29000</v>
      </c>
      <c r="L42" s="3">
        <f t="shared" si="17"/>
        <v>29000</v>
      </c>
      <c r="M42" s="3">
        <f t="shared" si="17"/>
        <v>29000</v>
      </c>
      <c r="N42" s="3">
        <f t="shared" si="17"/>
        <v>29000</v>
      </c>
      <c r="O42" s="3">
        <f t="shared" si="17"/>
        <v>29000</v>
      </c>
      <c r="P42" s="3">
        <f t="shared" si="17"/>
        <v>29000</v>
      </c>
      <c r="Q42" s="3">
        <f t="shared" si="17"/>
        <v>29000</v>
      </c>
      <c r="R42" s="3">
        <f t="shared" si="17"/>
        <v>29000</v>
      </c>
      <c r="S42" s="3">
        <f t="shared" si="17"/>
        <v>29000</v>
      </c>
      <c r="T42" s="3">
        <f t="shared" si="17"/>
        <v>29000</v>
      </c>
      <c r="U42" s="3">
        <f t="shared" si="17"/>
        <v>29000</v>
      </c>
      <c r="V42" s="3">
        <f t="shared" si="17"/>
        <v>42500</v>
      </c>
      <c r="W42" s="3">
        <f t="shared" si="17"/>
        <v>42500</v>
      </c>
      <c r="X42" s="3">
        <f t="shared" si="17"/>
        <v>42500</v>
      </c>
      <c r="Y42" s="3">
        <f t="shared" si="17"/>
        <v>42500</v>
      </c>
      <c r="Z42" s="3">
        <f t="shared" si="17"/>
        <v>42500</v>
      </c>
      <c r="AA42" s="3">
        <f t="shared" si="17"/>
        <v>42500</v>
      </c>
      <c r="AB42" s="3">
        <f t="shared" si="17"/>
        <v>42500</v>
      </c>
      <c r="AC42" s="3">
        <f t="shared" si="17"/>
        <v>42500</v>
      </c>
      <c r="AD42" s="3">
        <f t="shared" si="17"/>
        <v>42500</v>
      </c>
      <c r="AE42" s="3">
        <f t="shared" si="17"/>
        <v>42500</v>
      </c>
      <c r="AF42" s="3">
        <f t="shared" si="17"/>
        <v>42500</v>
      </c>
      <c r="AG42" s="3">
        <f t="shared" si="17"/>
        <v>42500</v>
      </c>
      <c r="AH42" s="3">
        <f t="shared" si="17"/>
        <v>42500</v>
      </c>
      <c r="AI42" s="3">
        <f t="shared" si="17"/>
        <v>42500</v>
      </c>
      <c r="AJ42" s="3">
        <f t="shared" si="17"/>
        <v>42500</v>
      </c>
      <c r="AK42" s="3">
        <f t="shared" si="17"/>
        <v>42500</v>
      </c>
      <c r="AL42" s="3">
        <f t="shared" si="17"/>
        <v>42500</v>
      </c>
      <c r="AM42" s="3">
        <f t="shared" si="17"/>
        <v>42500</v>
      </c>
      <c r="AN42" s="3">
        <f t="shared" si="17"/>
        <v>42500</v>
      </c>
      <c r="AO42" s="3">
        <f t="shared" si="17"/>
        <v>42500</v>
      </c>
      <c r="AP42" s="3">
        <f t="shared" si="17"/>
        <v>42500</v>
      </c>
      <c r="AQ42" s="3">
        <f t="shared" si="17"/>
        <v>42500</v>
      </c>
      <c r="AR42" s="3">
        <f t="shared" si="17"/>
        <v>42500</v>
      </c>
      <c r="AS42" s="3">
        <f t="shared" si="17"/>
        <v>42500</v>
      </c>
      <c r="AT42" s="3">
        <f t="shared" si="17"/>
        <v>42500</v>
      </c>
      <c r="AU42" s="3">
        <f t="shared" si="17"/>
        <v>42500</v>
      </c>
      <c r="AV42" s="3">
        <f t="shared" si="17"/>
        <v>42500</v>
      </c>
      <c r="AW42" s="3">
        <f t="shared" si="17"/>
        <v>42500</v>
      </c>
      <c r="AX42" s="3">
        <f t="shared" si="17"/>
        <v>42500</v>
      </c>
      <c r="AY42" s="3">
        <f t="shared" si="17"/>
        <v>42500</v>
      </c>
      <c r="AZ42" s="3">
        <f t="shared" si="17"/>
        <v>42500</v>
      </c>
      <c r="BA42" s="3">
        <f t="shared" si="17"/>
        <v>42500</v>
      </c>
      <c r="BB42" s="3">
        <f t="shared" si="17"/>
        <v>42500</v>
      </c>
      <c r="BC42" s="3">
        <f t="shared" si="17"/>
        <v>42500</v>
      </c>
      <c r="BD42" s="3">
        <f t="shared" si="17"/>
        <v>42500</v>
      </c>
      <c r="BE42" s="3">
        <f t="shared" si="17"/>
        <v>42500</v>
      </c>
      <c r="BF42" s="3">
        <f t="shared" si="17"/>
        <v>192500</v>
      </c>
      <c r="BG42" s="3">
        <f>205000-BG40</f>
        <v>192500</v>
      </c>
      <c r="BH42" s="3">
        <f t="shared" si="17"/>
        <v>192500</v>
      </c>
      <c r="BI42" s="3">
        <f t="shared" si="17"/>
        <v>192500</v>
      </c>
      <c r="BJ42" s="3">
        <f t="shared" si="17"/>
        <v>192500</v>
      </c>
      <c r="BK42" s="3">
        <f t="shared" si="17"/>
        <v>192500</v>
      </c>
      <c r="BL42" s="3">
        <f t="shared" si="17"/>
        <v>192500</v>
      </c>
      <c r="BM42" s="3">
        <f t="shared" si="17"/>
        <v>192500</v>
      </c>
      <c r="BN42" s="3">
        <f t="shared" si="17"/>
        <v>192500</v>
      </c>
      <c r="BO42" s="3">
        <f t="shared" si="17"/>
        <v>192500</v>
      </c>
      <c r="BP42" s="3">
        <f t="shared" si="17"/>
        <v>192500</v>
      </c>
      <c r="BQ42" s="3">
        <f>205000-BQ40</f>
        <v>192500</v>
      </c>
      <c r="BR42" s="3">
        <f t="shared" ref="BR42:DM42" si="18">205000-BR40</f>
        <v>192500</v>
      </c>
      <c r="BS42" s="3">
        <f t="shared" si="18"/>
        <v>192500</v>
      </c>
      <c r="BT42" s="3">
        <f t="shared" si="18"/>
        <v>192500</v>
      </c>
      <c r="BU42" s="3">
        <f t="shared" si="18"/>
        <v>192500</v>
      </c>
      <c r="BV42" s="3">
        <f t="shared" si="18"/>
        <v>192500</v>
      </c>
      <c r="BW42" s="3">
        <f t="shared" si="18"/>
        <v>192500</v>
      </c>
      <c r="BX42" s="3">
        <f t="shared" si="18"/>
        <v>192500</v>
      </c>
      <c r="BY42" s="3">
        <f t="shared" si="18"/>
        <v>192500</v>
      </c>
      <c r="BZ42" s="3">
        <f t="shared" si="18"/>
        <v>192500</v>
      </c>
      <c r="CA42" s="3">
        <f t="shared" si="18"/>
        <v>192500</v>
      </c>
      <c r="CB42" s="3">
        <f t="shared" si="18"/>
        <v>192500</v>
      </c>
      <c r="CC42" s="3">
        <f t="shared" si="18"/>
        <v>192500</v>
      </c>
      <c r="CD42" s="3">
        <f t="shared" si="18"/>
        <v>192500</v>
      </c>
      <c r="CE42" s="3">
        <f t="shared" si="18"/>
        <v>192500</v>
      </c>
      <c r="CF42" s="3">
        <f t="shared" si="18"/>
        <v>192500</v>
      </c>
      <c r="CG42" s="3">
        <f t="shared" si="18"/>
        <v>192500</v>
      </c>
      <c r="CH42" s="3">
        <f t="shared" si="18"/>
        <v>192500</v>
      </c>
      <c r="CI42" s="3">
        <f t="shared" si="18"/>
        <v>192500</v>
      </c>
      <c r="CJ42" s="3">
        <f t="shared" si="18"/>
        <v>192500</v>
      </c>
      <c r="CK42" s="3">
        <f t="shared" si="18"/>
        <v>192500</v>
      </c>
      <c r="CL42" s="3">
        <f t="shared" si="18"/>
        <v>192500</v>
      </c>
      <c r="CM42" s="3">
        <f t="shared" si="18"/>
        <v>192500</v>
      </c>
      <c r="CN42" s="3">
        <f t="shared" si="18"/>
        <v>192500</v>
      </c>
      <c r="CO42" s="3">
        <f t="shared" si="18"/>
        <v>192500</v>
      </c>
      <c r="CP42" s="3">
        <f t="shared" si="18"/>
        <v>192500</v>
      </c>
      <c r="CQ42" s="3">
        <f t="shared" si="18"/>
        <v>192500</v>
      </c>
      <c r="CR42" s="3">
        <f t="shared" si="18"/>
        <v>192500</v>
      </c>
      <c r="CS42" s="3">
        <f t="shared" si="18"/>
        <v>192500</v>
      </c>
      <c r="CT42" s="3">
        <f t="shared" si="18"/>
        <v>192500</v>
      </c>
      <c r="CU42" s="3">
        <f t="shared" si="18"/>
        <v>192500</v>
      </c>
      <c r="CV42" s="3">
        <f t="shared" si="18"/>
        <v>192500</v>
      </c>
      <c r="CW42" s="3">
        <f t="shared" si="18"/>
        <v>192500</v>
      </c>
      <c r="CX42" s="3">
        <f t="shared" si="18"/>
        <v>192500</v>
      </c>
      <c r="CY42" s="3">
        <f t="shared" si="18"/>
        <v>192500</v>
      </c>
      <c r="CZ42" s="3">
        <f t="shared" si="18"/>
        <v>192500</v>
      </c>
      <c r="DA42" s="3">
        <f t="shared" si="18"/>
        <v>192500</v>
      </c>
      <c r="DB42" s="3">
        <f t="shared" si="18"/>
        <v>192500</v>
      </c>
      <c r="DC42" s="3">
        <f t="shared" si="18"/>
        <v>192500</v>
      </c>
      <c r="DD42" s="3">
        <f t="shared" si="18"/>
        <v>192500</v>
      </c>
      <c r="DE42" s="3">
        <f t="shared" si="18"/>
        <v>192500</v>
      </c>
      <c r="DF42" s="3">
        <f t="shared" si="18"/>
        <v>192500</v>
      </c>
      <c r="DG42" s="3">
        <f t="shared" si="18"/>
        <v>192500</v>
      </c>
      <c r="DH42" s="3">
        <f t="shared" si="18"/>
        <v>192500</v>
      </c>
      <c r="DI42" s="3">
        <f t="shared" si="18"/>
        <v>192500</v>
      </c>
      <c r="DJ42" s="3">
        <f t="shared" si="18"/>
        <v>192500</v>
      </c>
      <c r="DK42" s="3">
        <f t="shared" si="18"/>
        <v>192500</v>
      </c>
      <c r="DL42" s="3">
        <f t="shared" si="18"/>
        <v>192500</v>
      </c>
      <c r="DM42" s="3">
        <f t="shared" si="18"/>
        <v>192500</v>
      </c>
    </row>
    <row r="44" spans="1:117" x14ac:dyDescent="0.25">
      <c r="D44" s="18" t="s">
        <v>103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f>BG37</f>
        <v>12500</v>
      </c>
      <c r="BH44" s="3">
        <f t="shared" ref="BH44:BQ44" si="19">BH37</f>
        <v>12500</v>
      </c>
      <c r="BI44" s="3">
        <f t="shared" si="19"/>
        <v>12500</v>
      </c>
      <c r="BJ44" s="3">
        <f t="shared" si="19"/>
        <v>12500</v>
      </c>
      <c r="BK44" s="3">
        <f t="shared" si="19"/>
        <v>12500</v>
      </c>
      <c r="BL44" s="3">
        <f t="shared" si="19"/>
        <v>12500</v>
      </c>
      <c r="BM44" s="3">
        <f t="shared" si="19"/>
        <v>12500</v>
      </c>
      <c r="BN44" s="3">
        <f t="shared" si="19"/>
        <v>12500</v>
      </c>
      <c r="BO44" s="3">
        <f t="shared" si="19"/>
        <v>12500</v>
      </c>
      <c r="BP44" s="3">
        <f t="shared" si="19"/>
        <v>12500</v>
      </c>
      <c r="BQ44" s="3">
        <f t="shared" si="19"/>
        <v>12500</v>
      </c>
      <c r="BR44" s="3">
        <f t="shared" ref="BR44:DM44" si="20">BR37</f>
        <v>12500</v>
      </c>
      <c r="BS44" s="3">
        <f t="shared" si="20"/>
        <v>12500</v>
      </c>
      <c r="BT44" s="3">
        <f t="shared" si="20"/>
        <v>12500</v>
      </c>
      <c r="BU44" s="3">
        <f t="shared" si="20"/>
        <v>12500</v>
      </c>
      <c r="BV44" s="3">
        <f t="shared" si="20"/>
        <v>12500</v>
      </c>
      <c r="BW44" s="3">
        <f t="shared" si="20"/>
        <v>12500</v>
      </c>
      <c r="BX44" s="3">
        <f t="shared" si="20"/>
        <v>12500</v>
      </c>
      <c r="BY44" s="3">
        <f t="shared" si="20"/>
        <v>12500</v>
      </c>
      <c r="BZ44" s="3">
        <f t="shared" si="20"/>
        <v>12500</v>
      </c>
      <c r="CA44" s="3">
        <f t="shared" si="20"/>
        <v>12500</v>
      </c>
      <c r="CB44" s="3">
        <f t="shared" si="20"/>
        <v>12500</v>
      </c>
      <c r="CC44" s="3">
        <f t="shared" si="20"/>
        <v>12500</v>
      </c>
      <c r="CD44" s="3">
        <f t="shared" si="20"/>
        <v>12500</v>
      </c>
      <c r="CE44" s="3">
        <f t="shared" si="20"/>
        <v>12500</v>
      </c>
      <c r="CF44" s="3">
        <f t="shared" si="20"/>
        <v>12500</v>
      </c>
      <c r="CG44" s="3">
        <f t="shared" si="20"/>
        <v>12500</v>
      </c>
      <c r="CH44" s="3">
        <f t="shared" si="20"/>
        <v>12500</v>
      </c>
      <c r="CI44" s="3">
        <f t="shared" si="20"/>
        <v>12500</v>
      </c>
      <c r="CJ44" s="3">
        <f t="shared" si="20"/>
        <v>12500</v>
      </c>
      <c r="CK44" s="3">
        <f t="shared" si="20"/>
        <v>12500</v>
      </c>
      <c r="CL44" s="3">
        <f t="shared" si="20"/>
        <v>12500</v>
      </c>
      <c r="CM44" s="3">
        <f t="shared" si="20"/>
        <v>12500</v>
      </c>
      <c r="CN44" s="3">
        <f t="shared" si="20"/>
        <v>12500</v>
      </c>
      <c r="CO44" s="3">
        <f t="shared" si="20"/>
        <v>12500</v>
      </c>
      <c r="CP44" s="3">
        <f t="shared" si="20"/>
        <v>12500</v>
      </c>
      <c r="CQ44" s="3">
        <f t="shared" si="20"/>
        <v>12500</v>
      </c>
      <c r="CR44" s="3">
        <f t="shared" si="20"/>
        <v>12500</v>
      </c>
      <c r="CS44" s="3">
        <f t="shared" si="20"/>
        <v>12500</v>
      </c>
      <c r="CT44" s="3">
        <f t="shared" si="20"/>
        <v>12500</v>
      </c>
      <c r="CU44" s="3">
        <f t="shared" si="20"/>
        <v>12500</v>
      </c>
      <c r="CV44" s="3">
        <f t="shared" si="20"/>
        <v>12500</v>
      </c>
      <c r="CW44" s="3">
        <f t="shared" si="20"/>
        <v>12500</v>
      </c>
      <c r="CX44" s="3">
        <f t="shared" si="20"/>
        <v>12500</v>
      </c>
      <c r="CY44" s="3">
        <f t="shared" si="20"/>
        <v>12500</v>
      </c>
      <c r="CZ44" s="3">
        <f t="shared" si="20"/>
        <v>12500</v>
      </c>
      <c r="DA44" s="3">
        <f t="shared" si="20"/>
        <v>12500</v>
      </c>
      <c r="DB44" s="3">
        <f t="shared" si="20"/>
        <v>12500</v>
      </c>
      <c r="DC44" s="3">
        <f t="shared" si="20"/>
        <v>12500</v>
      </c>
      <c r="DD44" s="3">
        <f t="shared" si="20"/>
        <v>12500</v>
      </c>
      <c r="DE44" s="3">
        <f t="shared" si="20"/>
        <v>12500</v>
      </c>
      <c r="DF44" s="3">
        <f t="shared" si="20"/>
        <v>12500</v>
      </c>
      <c r="DG44" s="3">
        <f t="shared" si="20"/>
        <v>12500</v>
      </c>
      <c r="DH44" s="3">
        <f t="shared" si="20"/>
        <v>12500</v>
      </c>
      <c r="DI44" s="3">
        <f t="shared" si="20"/>
        <v>12500</v>
      </c>
      <c r="DJ44" s="3">
        <f t="shared" si="20"/>
        <v>12500</v>
      </c>
      <c r="DK44" s="3">
        <f t="shared" si="20"/>
        <v>12500</v>
      </c>
      <c r="DL44" s="3">
        <f t="shared" si="20"/>
        <v>12500</v>
      </c>
      <c r="DM44" s="3">
        <f t="shared" si="20"/>
        <v>12500</v>
      </c>
    </row>
    <row r="46" spans="1:117" x14ac:dyDescent="0.25">
      <c r="D46" s="18" t="s">
        <v>104</v>
      </c>
      <c r="J46" s="3">
        <f t="shared" ref="J46:BQ46" si="21">J40-J44</f>
        <v>176000</v>
      </c>
      <c r="K46" s="3">
        <f t="shared" si="21"/>
        <v>176000</v>
      </c>
      <c r="L46" s="3">
        <f t="shared" si="21"/>
        <v>176000</v>
      </c>
      <c r="M46" s="3">
        <f t="shared" si="21"/>
        <v>176000</v>
      </c>
      <c r="N46" s="3">
        <f t="shared" si="21"/>
        <v>176000</v>
      </c>
      <c r="O46" s="3">
        <f t="shared" si="21"/>
        <v>176000</v>
      </c>
      <c r="P46" s="3">
        <f t="shared" si="21"/>
        <v>176000</v>
      </c>
      <c r="Q46" s="3">
        <f t="shared" si="21"/>
        <v>176000</v>
      </c>
      <c r="R46" s="3">
        <f t="shared" si="21"/>
        <v>176000</v>
      </c>
      <c r="S46" s="3">
        <f t="shared" si="21"/>
        <v>176000</v>
      </c>
      <c r="T46" s="3">
        <f t="shared" si="21"/>
        <v>176000</v>
      </c>
      <c r="U46" s="3">
        <f t="shared" si="21"/>
        <v>176000</v>
      </c>
      <c r="V46" s="3">
        <f t="shared" si="21"/>
        <v>162500</v>
      </c>
      <c r="W46" s="3">
        <f t="shared" si="21"/>
        <v>162500</v>
      </c>
      <c r="X46" s="3">
        <f t="shared" si="21"/>
        <v>162500</v>
      </c>
      <c r="Y46" s="3">
        <f t="shared" si="21"/>
        <v>162500</v>
      </c>
      <c r="Z46" s="3">
        <f t="shared" si="21"/>
        <v>162500</v>
      </c>
      <c r="AA46" s="3">
        <f t="shared" si="21"/>
        <v>162500</v>
      </c>
      <c r="AB46" s="3">
        <f t="shared" si="21"/>
        <v>162500</v>
      </c>
      <c r="AC46" s="3">
        <f t="shared" si="21"/>
        <v>162500</v>
      </c>
      <c r="AD46" s="3">
        <f t="shared" si="21"/>
        <v>162500</v>
      </c>
      <c r="AE46" s="3">
        <f t="shared" si="21"/>
        <v>162500</v>
      </c>
      <c r="AF46" s="3">
        <f t="shared" si="21"/>
        <v>162500</v>
      </c>
      <c r="AG46" s="3">
        <f t="shared" si="21"/>
        <v>162500</v>
      </c>
      <c r="AH46" s="3">
        <f t="shared" si="21"/>
        <v>162500</v>
      </c>
      <c r="AI46" s="3">
        <f t="shared" si="21"/>
        <v>162500</v>
      </c>
      <c r="AJ46" s="3">
        <f t="shared" si="21"/>
        <v>162500</v>
      </c>
      <c r="AK46" s="3">
        <f t="shared" si="21"/>
        <v>162500</v>
      </c>
      <c r="AL46" s="3">
        <f t="shared" si="21"/>
        <v>162500</v>
      </c>
      <c r="AM46" s="3">
        <f t="shared" si="21"/>
        <v>162500</v>
      </c>
      <c r="AN46" s="3">
        <f t="shared" si="21"/>
        <v>162500</v>
      </c>
      <c r="AO46" s="3">
        <f t="shared" si="21"/>
        <v>162500</v>
      </c>
      <c r="AP46" s="3">
        <f t="shared" si="21"/>
        <v>162500</v>
      </c>
      <c r="AQ46" s="3">
        <f t="shared" si="21"/>
        <v>162500</v>
      </c>
      <c r="AR46" s="3">
        <f t="shared" si="21"/>
        <v>162500</v>
      </c>
      <c r="AS46" s="3">
        <f t="shared" si="21"/>
        <v>162500</v>
      </c>
      <c r="AT46" s="3">
        <f t="shared" si="21"/>
        <v>162500</v>
      </c>
      <c r="AU46" s="3">
        <f t="shared" si="21"/>
        <v>162500</v>
      </c>
      <c r="AV46" s="3">
        <f t="shared" si="21"/>
        <v>162500</v>
      </c>
      <c r="AW46" s="3">
        <f t="shared" si="21"/>
        <v>162500</v>
      </c>
      <c r="AX46" s="3">
        <f t="shared" si="21"/>
        <v>162500</v>
      </c>
      <c r="AY46" s="3">
        <f t="shared" si="21"/>
        <v>162500</v>
      </c>
      <c r="AZ46" s="3">
        <f t="shared" si="21"/>
        <v>162500</v>
      </c>
      <c r="BA46" s="3">
        <f t="shared" si="21"/>
        <v>162500</v>
      </c>
      <c r="BB46" s="3">
        <f t="shared" si="21"/>
        <v>162500</v>
      </c>
      <c r="BC46" s="3">
        <f t="shared" si="21"/>
        <v>162500</v>
      </c>
      <c r="BD46" s="3">
        <f t="shared" si="21"/>
        <v>162500</v>
      </c>
      <c r="BE46" s="3">
        <f t="shared" si="21"/>
        <v>162500</v>
      </c>
      <c r="BF46" s="3">
        <f t="shared" si="21"/>
        <v>12500</v>
      </c>
      <c r="BG46" s="3">
        <f t="shared" si="21"/>
        <v>0</v>
      </c>
      <c r="BH46" s="3">
        <f t="shared" si="21"/>
        <v>0</v>
      </c>
      <c r="BI46" s="3">
        <f t="shared" si="21"/>
        <v>0</v>
      </c>
      <c r="BJ46" s="3">
        <f t="shared" si="21"/>
        <v>0</v>
      </c>
      <c r="BK46" s="3">
        <f t="shared" si="21"/>
        <v>0</v>
      </c>
      <c r="BL46" s="3">
        <f t="shared" si="21"/>
        <v>0</v>
      </c>
      <c r="BM46" s="3">
        <f t="shared" si="21"/>
        <v>0</v>
      </c>
      <c r="BN46" s="3">
        <f t="shared" si="21"/>
        <v>0</v>
      </c>
      <c r="BO46" s="3">
        <f t="shared" si="21"/>
        <v>0</v>
      </c>
      <c r="BP46" s="3">
        <f t="shared" si="21"/>
        <v>0</v>
      </c>
      <c r="BQ46" s="3">
        <f t="shared" si="21"/>
        <v>0</v>
      </c>
      <c r="BR46" s="3">
        <f t="shared" ref="BR46:DM46" si="22">BR40-BR44</f>
        <v>0</v>
      </c>
      <c r="BS46" s="3">
        <f t="shared" si="22"/>
        <v>0</v>
      </c>
      <c r="BT46" s="3">
        <f t="shared" si="22"/>
        <v>0</v>
      </c>
      <c r="BU46" s="3">
        <f t="shared" si="22"/>
        <v>0</v>
      </c>
      <c r="BV46" s="3">
        <f t="shared" si="22"/>
        <v>0</v>
      </c>
      <c r="BW46" s="3">
        <f t="shared" si="22"/>
        <v>0</v>
      </c>
      <c r="BX46" s="3">
        <f t="shared" si="22"/>
        <v>0</v>
      </c>
      <c r="BY46" s="3">
        <f t="shared" si="22"/>
        <v>0</v>
      </c>
      <c r="BZ46" s="3">
        <f t="shared" si="22"/>
        <v>0</v>
      </c>
      <c r="CA46" s="3">
        <f t="shared" si="22"/>
        <v>0</v>
      </c>
      <c r="CB46" s="3">
        <f t="shared" si="22"/>
        <v>0</v>
      </c>
      <c r="CC46" s="3">
        <f t="shared" si="22"/>
        <v>0</v>
      </c>
      <c r="CD46" s="3">
        <f t="shared" si="22"/>
        <v>0</v>
      </c>
      <c r="CE46" s="3">
        <f t="shared" si="22"/>
        <v>0</v>
      </c>
      <c r="CF46" s="3">
        <f t="shared" si="22"/>
        <v>0</v>
      </c>
      <c r="CG46" s="3">
        <f t="shared" si="22"/>
        <v>0</v>
      </c>
      <c r="CH46" s="3">
        <f t="shared" si="22"/>
        <v>0</v>
      </c>
      <c r="CI46" s="3">
        <f t="shared" si="22"/>
        <v>0</v>
      </c>
      <c r="CJ46" s="3">
        <f t="shared" si="22"/>
        <v>0</v>
      </c>
      <c r="CK46" s="3">
        <f t="shared" si="22"/>
        <v>0</v>
      </c>
      <c r="CL46" s="3">
        <f t="shared" si="22"/>
        <v>0</v>
      </c>
      <c r="CM46" s="3">
        <f t="shared" si="22"/>
        <v>0</v>
      </c>
      <c r="CN46" s="3">
        <f t="shared" si="22"/>
        <v>0</v>
      </c>
      <c r="CO46" s="3">
        <f t="shared" si="22"/>
        <v>0</v>
      </c>
      <c r="CP46" s="3">
        <f t="shared" si="22"/>
        <v>0</v>
      </c>
      <c r="CQ46" s="3">
        <f t="shared" si="22"/>
        <v>0</v>
      </c>
      <c r="CR46" s="3">
        <f t="shared" si="22"/>
        <v>0</v>
      </c>
      <c r="CS46" s="3">
        <f t="shared" si="22"/>
        <v>0</v>
      </c>
      <c r="CT46" s="3">
        <f t="shared" si="22"/>
        <v>0</v>
      </c>
      <c r="CU46" s="3">
        <f t="shared" si="22"/>
        <v>0</v>
      </c>
      <c r="CV46" s="3">
        <f t="shared" si="22"/>
        <v>0</v>
      </c>
      <c r="CW46" s="3">
        <f t="shared" si="22"/>
        <v>0</v>
      </c>
      <c r="CX46" s="3">
        <f t="shared" si="22"/>
        <v>0</v>
      </c>
      <c r="CY46" s="3">
        <f t="shared" si="22"/>
        <v>0</v>
      </c>
      <c r="CZ46" s="3">
        <f t="shared" si="22"/>
        <v>0</v>
      </c>
      <c r="DA46" s="3">
        <f t="shared" si="22"/>
        <v>0</v>
      </c>
      <c r="DB46" s="3">
        <f t="shared" si="22"/>
        <v>0</v>
      </c>
      <c r="DC46" s="3">
        <f t="shared" si="22"/>
        <v>0</v>
      </c>
      <c r="DD46" s="3">
        <f t="shared" si="22"/>
        <v>0</v>
      </c>
      <c r="DE46" s="3">
        <f t="shared" si="22"/>
        <v>0</v>
      </c>
      <c r="DF46" s="3">
        <f t="shared" si="22"/>
        <v>0</v>
      </c>
      <c r="DG46" s="3">
        <f t="shared" si="22"/>
        <v>0</v>
      </c>
      <c r="DH46" s="3">
        <f t="shared" si="22"/>
        <v>0</v>
      </c>
      <c r="DI46" s="3">
        <f t="shared" si="22"/>
        <v>0</v>
      </c>
      <c r="DJ46" s="3">
        <f t="shared" si="22"/>
        <v>0</v>
      </c>
      <c r="DK46" s="3">
        <f t="shared" si="22"/>
        <v>0</v>
      </c>
      <c r="DL46" s="3">
        <f t="shared" si="22"/>
        <v>0</v>
      </c>
      <c r="DM46" s="3">
        <f t="shared" si="22"/>
        <v>0</v>
      </c>
    </row>
    <row r="49" spans="1:117" ht="15.6" x14ac:dyDescent="0.3">
      <c r="I49" s="107" t="s">
        <v>104</v>
      </c>
      <c r="J49" s="3">
        <f>J31+J46</f>
        <v>622000</v>
      </c>
      <c r="K49" s="3">
        <f t="shared" ref="K49:BV49" si="23">K31+K46</f>
        <v>622000</v>
      </c>
      <c r="L49" s="3">
        <f t="shared" si="23"/>
        <v>622000</v>
      </c>
      <c r="M49" s="3">
        <f t="shared" si="23"/>
        <v>622000</v>
      </c>
      <c r="N49" s="3">
        <f t="shared" si="23"/>
        <v>622000</v>
      </c>
      <c r="O49" s="3">
        <f t="shared" si="23"/>
        <v>622000</v>
      </c>
      <c r="P49" s="3">
        <f t="shared" si="23"/>
        <v>622000</v>
      </c>
      <c r="Q49" s="3">
        <f t="shared" si="23"/>
        <v>622000</v>
      </c>
      <c r="R49" s="3">
        <f t="shared" si="23"/>
        <v>622000</v>
      </c>
      <c r="S49" s="3">
        <f t="shared" si="23"/>
        <v>622000</v>
      </c>
      <c r="T49" s="3">
        <f t="shared" si="23"/>
        <v>622000</v>
      </c>
      <c r="U49" s="3">
        <f t="shared" si="23"/>
        <v>622000</v>
      </c>
      <c r="V49" s="3">
        <f t="shared" si="23"/>
        <v>586500</v>
      </c>
      <c r="W49" s="3">
        <f t="shared" si="23"/>
        <v>586500</v>
      </c>
      <c r="X49" s="3">
        <f t="shared" si="23"/>
        <v>586500</v>
      </c>
      <c r="Y49" s="3">
        <f t="shared" si="23"/>
        <v>576500</v>
      </c>
      <c r="Z49" s="3">
        <f t="shared" si="23"/>
        <v>576500</v>
      </c>
      <c r="AA49" s="3">
        <f t="shared" si="23"/>
        <v>576500</v>
      </c>
      <c r="AB49" s="3">
        <f t="shared" si="23"/>
        <v>576500</v>
      </c>
      <c r="AC49" s="3">
        <f t="shared" si="23"/>
        <v>576500</v>
      </c>
      <c r="AD49" s="3">
        <f t="shared" si="23"/>
        <v>576500</v>
      </c>
      <c r="AE49" s="3">
        <f t="shared" si="23"/>
        <v>576500</v>
      </c>
      <c r="AF49" s="3">
        <f t="shared" si="23"/>
        <v>432500</v>
      </c>
      <c r="AG49" s="3">
        <f t="shared" si="23"/>
        <v>432500</v>
      </c>
      <c r="AH49" s="3">
        <f t="shared" si="23"/>
        <v>377500</v>
      </c>
      <c r="AI49" s="3">
        <f t="shared" si="23"/>
        <v>252500</v>
      </c>
      <c r="AJ49" s="3">
        <f t="shared" si="23"/>
        <v>252500</v>
      </c>
      <c r="AK49" s="3">
        <f t="shared" si="23"/>
        <v>252500</v>
      </c>
      <c r="AL49" s="3">
        <f t="shared" si="23"/>
        <v>252500</v>
      </c>
      <c r="AM49" s="3">
        <f t="shared" si="23"/>
        <v>252500</v>
      </c>
      <c r="AN49" s="3">
        <f t="shared" si="23"/>
        <v>252500</v>
      </c>
      <c r="AO49" s="3">
        <f t="shared" si="23"/>
        <v>252500</v>
      </c>
      <c r="AP49" s="3">
        <f t="shared" si="23"/>
        <v>252500</v>
      </c>
      <c r="AQ49" s="3">
        <f t="shared" si="23"/>
        <v>252500</v>
      </c>
      <c r="AR49" s="3">
        <f t="shared" si="23"/>
        <v>252500</v>
      </c>
      <c r="AS49" s="3">
        <f t="shared" si="23"/>
        <v>252500</v>
      </c>
      <c r="AT49" s="3">
        <f t="shared" si="23"/>
        <v>252500</v>
      </c>
      <c r="AU49" s="3">
        <f t="shared" si="23"/>
        <v>252500</v>
      </c>
      <c r="AV49" s="3">
        <f t="shared" si="23"/>
        <v>252500</v>
      </c>
      <c r="AW49" s="3">
        <f t="shared" si="23"/>
        <v>252500</v>
      </c>
      <c r="AX49" s="3">
        <f t="shared" si="23"/>
        <v>252500</v>
      </c>
      <c r="AY49" s="3">
        <f t="shared" si="23"/>
        <v>252500</v>
      </c>
      <c r="AZ49" s="3">
        <f t="shared" si="23"/>
        <v>252500</v>
      </c>
      <c r="BA49" s="3">
        <f t="shared" si="23"/>
        <v>252500</v>
      </c>
      <c r="BB49" s="3">
        <f t="shared" si="23"/>
        <v>252500</v>
      </c>
      <c r="BC49" s="3">
        <f t="shared" si="23"/>
        <v>252500</v>
      </c>
      <c r="BD49" s="3">
        <f t="shared" si="23"/>
        <v>252500</v>
      </c>
      <c r="BE49" s="3">
        <f t="shared" si="23"/>
        <v>252500</v>
      </c>
      <c r="BF49" s="3">
        <f t="shared" si="23"/>
        <v>102500</v>
      </c>
      <c r="BG49" s="3">
        <f t="shared" si="23"/>
        <v>60000</v>
      </c>
      <c r="BH49" s="3">
        <f t="shared" si="23"/>
        <v>60000</v>
      </c>
      <c r="BI49" s="3">
        <f t="shared" si="23"/>
        <v>60000</v>
      </c>
      <c r="BJ49" s="3">
        <f t="shared" si="23"/>
        <v>60000</v>
      </c>
      <c r="BK49" s="3">
        <f t="shared" si="23"/>
        <v>60000</v>
      </c>
      <c r="BL49" s="3">
        <f t="shared" si="23"/>
        <v>60000</v>
      </c>
      <c r="BM49" s="3">
        <f t="shared" si="23"/>
        <v>60000</v>
      </c>
      <c r="BN49" s="3">
        <f t="shared" si="23"/>
        <v>60000</v>
      </c>
      <c r="BO49" s="3">
        <f t="shared" si="23"/>
        <v>60000</v>
      </c>
      <c r="BP49" s="3">
        <f t="shared" si="23"/>
        <v>60000</v>
      </c>
      <c r="BQ49" s="3">
        <f t="shared" si="23"/>
        <v>60000</v>
      </c>
      <c r="BR49" s="3">
        <f t="shared" si="23"/>
        <v>60000</v>
      </c>
      <c r="BS49" s="3">
        <f t="shared" si="23"/>
        <v>60000</v>
      </c>
      <c r="BT49" s="3">
        <f t="shared" si="23"/>
        <v>60000</v>
      </c>
      <c r="BU49" s="3">
        <f t="shared" si="23"/>
        <v>60000</v>
      </c>
      <c r="BV49" s="3">
        <f t="shared" si="23"/>
        <v>60000</v>
      </c>
      <c r="BW49" s="3">
        <f t="shared" ref="BW49:DM49" si="24">BW31+BW46</f>
        <v>60000</v>
      </c>
      <c r="BX49" s="3">
        <f t="shared" si="24"/>
        <v>60000</v>
      </c>
      <c r="BY49" s="3">
        <f t="shared" si="24"/>
        <v>60000</v>
      </c>
      <c r="BZ49" s="3">
        <f t="shared" si="24"/>
        <v>60000</v>
      </c>
      <c r="CA49" s="3">
        <f t="shared" si="24"/>
        <v>60000</v>
      </c>
      <c r="CB49" s="3">
        <f t="shared" si="24"/>
        <v>60000</v>
      </c>
      <c r="CC49" s="3">
        <f t="shared" si="24"/>
        <v>0</v>
      </c>
      <c r="CD49" s="3">
        <f t="shared" si="24"/>
        <v>0</v>
      </c>
      <c r="CE49" s="3">
        <f t="shared" si="24"/>
        <v>0</v>
      </c>
      <c r="CF49" s="3">
        <f t="shared" si="24"/>
        <v>0</v>
      </c>
      <c r="CG49" s="3">
        <f t="shared" si="24"/>
        <v>0</v>
      </c>
      <c r="CH49" s="3">
        <f t="shared" si="24"/>
        <v>0</v>
      </c>
      <c r="CI49" s="3">
        <f t="shared" si="24"/>
        <v>0</v>
      </c>
      <c r="CJ49" s="3">
        <f t="shared" si="24"/>
        <v>0</v>
      </c>
      <c r="CK49" s="3">
        <f t="shared" si="24"/>
        <v>0</v>
      </c>
      <c r="CL49" s="3">
        <f t="shared" si="24"/>
        <v>0</v>
      </c>
      <c r="CM49" s="3">
        <f t="shared" si="24"/>
        <v>0</v>
      </c>
      <c r="CN49" s="3">
        <f t="shared" si="24"/>
        <v>0</v>
      </c>
      <c r="CO49" s="3">
        <f t="shared" si="24"/>
        <v>0</v>
      </c>
      <c r="CP49" s="3">
        <f t="shared" si="24"/>
        <v>0</v>
      </c>
      <c r="CQ49" s="3">
        <f t="shared" si="24"/>
        <v>0</v>
      </c>
      <c r="CR49" s="3">
        <f t="shared" si="24"/>
        <v>0</v>
      </c>
      <c r="CS49" s="3">
        <f t="shared" si="24"/>
        <v>0</v>
      </c>
      <c r="CT49" s="3">
        <f t="shared" si="24"/>
        <v>0</v>
      </c>
      <c r="CU49" s="3">
        <f t="shared" si="24"/>
        <v>0</v>
      </c>
      <c r="CV49" s="3">
        <f t="shared" si="24"/>
        <v>0</v>
      </c>
      <c r="CW49" s="3">
        <f t="shared" si="24"/>
        <v>0</v>
      </c>
      <c r="CX49" s="3">
        <f t="shared" si="24"/>
        <v>0</v>
      </c>
      <c r="CY49" s="3">
        <f t="shared" si="24"/>
        <v>0</v>
      </c>
      <c r="CZ49" s="3">
        <f t="shared" si="24"/>
        <v>0</v>
      </c>
      <c r="DA49" s="3">
        <f t="shared" si="24"/>
        <v>0</v>
      </c>
      <c r="DB49" s="3">
        <f t="shared" si="24"/>
        <v>0</v>
      </c>
      <c r="DC49" s="3">
        <f t="shared" si="24"/>
        <v>0</v>
      </c>
      <c r="DD49" s="3">
        <f t="shared" si="24"/>
        <v>0</v>
      </c>
      <c r="DE49" s="3">
        <f t="shared" si="24"/>
        <v>0</v>
      </c>
      <c r="DF49" s="3">
        <f t="shared" si="24"/>
        <v>0</v>
      </c>
      <c r="DG49" s="3">
        <f t="shared" si="24"/>
        <v>0</v>
      </c>
      <c r="DH49" s="3">
        <f t="shared" si="24"/>
        <v>0</v>
      </c>
      <c r="DI49" s="3">
        <f t="shared" si="24"/>
        <v>0</v>
      </c>
      <c r="DJ49" s="3">
        <f t="shared" si="24"/>
        <v>0</v>
      </c>
      <c r="DK49" s="3">
        <f t="shared" si="24"/>
        <v>0</v>
      </c>
      <c r="DL49" s="3">
        <f t="shared" si="24"/>
        <v>0</v>
      </c>
      <c r="DM49" s="3">
        <f t="shared" si="24"/>
        <v>0</v>
      </c>
    </row>
    <row r="50" spans="1:117" ht="15.6" x14ac:dyDescent="0.3">
      <c r="A50" s="5"/>
      <c r="B50" s="5"/>
      <c r="C50" s="12"/>
      <c r="D50" s="96"/>
      <c r="E50" s="49"/>
      <c r="F50" s="5"/>
      <c r="G50" s="50"/>
      <c r="H50" s="12"/>
      <c r="I50" s="108" t="s">
        <v>179</v>
      </c>
      <c r="J50" s="3">
        <f>681000-J49</f>
        <v>59000</v>
      </c>
      <c r="K50" s="3">
        <f t="shared" ref="K50:BV50" si="25">681000-K49</f>
        <v>59000</v>
      </c>
      <c r="L50" s="3">
        <f t="shared" si="25"/>
        <v>59000</v>
      </c>
      <c r="M50" s="3">
        <f t="shared" si="25"/>
        <v>59000</v>
      </c>
      <c r="N50" s="3">
        <f t="shared" si="25"/>
        <v>59000</v>
      </c>
      <c r="O50" s="3">
        <f t="shared" si="25"/>
        <v>59000</v>
      </c>
      <c r="P50" s="3">
        <f t="shared" si="25"/>
        <v>59000</v>
      </c>
      <c r="Q50" s="3">
        <f t="shared" si="25"/>
        <v>59000</v>
      </c>
      <c r="R50" s="3">
        <f t="shared" si="25"/>
        <v>59000</v>
      </c>
      <c r="S50" s="3">
        <f t="shared" si="25"/>
        <v>59000</v>
      </c>
      <c r="T50" s="3">
        <f t="shared" si="25"/>
        <v>59000</v>
      </c>
      <c r="U50" s="3">
        <f t="shared" si="25"/>
        <v>59000</v>
      </c>
      <c r="V50" s="3">
        <f t="shared" si="25"/>
        <v>94500</v>
      </c>
      <c r="W50" s="3">
        <f t="shared" si="25"/>
        <v>94500</v>
      </c>
      <c r="X50" s="3">
        <f t="shared" si="25"/>
        <v>94500</v>
      </c>
      <c r="Y50" s="3">
        <f t="shared" si="25"/>
        <v>104500</v>
      </c>
      <c r="Z50" s="3">
        <f t="shared" si="25"/>
        <v>104500</v>
      </c>
      <c r="AA50" s="3">
        <f t="shared" si="25"/>
        <v>104500</v>
      </c>
      <c r="AB50" s="3">
        <f t="shared" si="25"/>
        <v>104500</v>
      </c>
      <c r="AC50" s="3">
        <f t="shared" si="25"/>
        <v>104500</v>
      </c>
      <c r="AD50" s="3">
        <f t="shared" si="25"/>
        <v>104500</v>
      </c>
      <c r="AE50" s="3">
        <f t="shared" si="25"/>
        <v>104500</v>
      </c>
      <c r="AF50" s="3">
        <f t="shared" si="25"/>
        <v>248500</v>
      </c>
      <c r="AG50" s="3">
        <f t="shared" si="25"/>
        <v>248500</v>
      </c>
      <c r="AH50" s="3">
        <f t="shared" si="25"/>
        <v>303500</v>
      </c>
      <c r="AI50" s="3">
        <f t="shared" si="25"/>
        <v>428500</v>
      </c>
      <c r="AJ50" s="3">
        <f t="shared" si="25"/>
        <v>428500</v>
      </c>
      <c r="AK50" s="3">
        <f t="shared" si="25"/>
        <v>428500</v>
      </c>
      <c r="AL50" s="3">
        <f t="shared" si="25"/>
        <v>428500</v>
      </c>
      <c r="AM50" s="3">
        <f t="shared" si="25"/>
        <v>428500</v>
      </c>
      <c r="AN50" s="3">
        <f t="shared" si="25"/>
        <v>428500</v>
      </c>
      <c r="AO50" s="3">
        <f t="shared" si="25"/>
        <v>428500</v>
      </c>
      <c r="AP50" s="3">
        <f t="shared" si="25"/>
        <v>428500</v>
      </c>
      <c r="AQ50" s="3">
        <f t="shared" si="25"/>
        <v>428500</v>
      </c>
      <c r="AR50" s="3">
        <f t="shared" si="25"/>
        <v>428500</v>
      </c>
      <c r="AS50" s="3">
        <f t="shared" si="25"/>
        <v>428500</v>
      </c>
      <c r="AT50" s="3">
        <f t="shared" si="25"/>
        <v>428500</v>
      </c>
      <c r="AU50" s="3">
        <f t="shared" si="25"/>
        <v>428500</v>
      </c>
      <c r="AV50" s="3">
        <f t="shared" si="25"/>
        <v>428500</v>
      </c>
      <c r="AW50" s="3">
        <f t="shared" si="25"/>
        <v>428500</v>
      </c>
      <c r="AX50" s="3">
        <f t="shared" si="25"/>
        <v>428500</v>
      </c>
      <c r="AY50" s="3">
        <f t="shared" si="25"/>
        <v>428500</v>
      </c>
      <c r="AZ50" s="3">
        <f t="shared" si="25"/>
        <v>428500</v>
      </c>
      <c r="BA50" s="3">
        <f t="shared" si="25"/>
        <v>428500</v>
      </c>
      <c r="BB50" s="3">
        <f t="shared" si="25"/>
        <v>428500</v>
      </c>
      <c r="BC50" s="3">
        <f t="shared" si="25"/>
        <v>428500</v>
      </c>
      <c r="BD50" s="3">
        <f t="shared" si="25"/>
        <v>428500</v>
      </c>
      <c r="BE50" s="3">
        <f t="shared" si="25"/>
        <v>428500</v>
      </c>
      <c r="BF50" s="3">
        <f t="shared" si="25"/>
        <v>578500</v>
      </c>
      <c r="BG50" s="3">
        <f t="shared" si="25"/>
        <v>621000</v>
      </c>
      <c r="BH50" s="3">
        <f t="shared" si="25"/>
        <v>621000</v>
      </c>
      <c r="BI50" s="3">
        <f t="shared" si="25"/>
        <v>621000</v>
      </c>
      <c r="BJ50" s="3">
        <f t="shared" si="25"/>
        <v>621000</v>
      </c>
      <c r="BK50" s="3">
        <f t="shared" si="25"/>
        <v>621000</v>
      </c>
      <c r="BL50" s="3">
        <f t="shared" si="25"/>
        <v>621000</v>
      </c>
      <c r="BM50" s="3">
        <f t="shared" si="25"/>
        <v>621000</v>
      </c>
      <c r="BN50" s="3">
        <f t="shared" si="25"/>
        <v>621000</v>
      </c>
      <c r="BO50" s="3">
        <f t="shared" si="25"/>
        <v>621000</v>
      </c>
      <c r="BP50" s="3">
        <f t="shared" si="25"/>
        <v>621000</v>
      </c>
      <c r="BQ50" s="3">
        <f t="shared" si="25"/>
        <v>621000</v>
      </c>
      <c r="BR50" s="3">
        <f t="shared" si="25"/>
        <v>621000</v>
      </c>
      <c r="BS50" s="3">
        <f t="shared" si="25"/>
        <v>621000</v>
      </c>
      <c r="BT50" s="3">
        <f t="shared" si="25"/>
        <v>621000</v>
      </c>
      <c r="BU50" s="3">
        <f t="shared" si="25"/>
        <v>621000</v>
      </c>
      <c r="BV50" s="3">
        <f t="shared" si="25"/>
        <v>621000</v>
      </c>
      <c r="BW50" s="3">
        <f t="shared" ref="BW50:DM50" si="26">681000-BW49</f>
        <v>621000</v>
      </c>
      <c r="BX50" s="3">
        <f t="shared" si="26"/>
        <v>621000</v>
      </c>
      <c r="BY50" s="3">
        <f t="shared" si="26"/>
        <v>621000</v>
      </c>
      <c r="BZ50" s="3">
        <f t="shared" si="26"/>
        <v>621000</v>
      </c>
      <c r="CA50" s="3">
        <f t="shared" si="26"/>
        <v>621000</v>
      </c>
      <c r="CB50" s="3">
        <f t="shared" si="26"/>
        <v>621000</v>
      </c>
      <c r="CC50" s="3">
        <f t="shared" si="26"/>
        <v>681000</v>
      </c>
      <c r="CD50" s="3">
        <f t="shared" si="26"/>
        <v>681000</v>
      </c>
      <c r="CE50" s="3">
        <f t="shared" si="26"/>
        <v>681000</v>
      </c>
      <c r="CF50" s="3">
        <f t="shared" si="26"/>
        <v>681000</v>
      </c>
      <c r="CG50" s="3">
        <f t="shared" si="26"/>
        <v>681000</v>
      </c>
      <c r="CH50" s="3">
        <f t="shared" si="26"/>
        <v>681000</v>
      </c>
      <c r="CI50" s="3">
        <f t="shared" si="26"/>
        <v>681000</v>
      </c>
      <c r="CJ50" s="3">
        <f t="shared" si="26"/>
        <v>681000</v>
      </c>
      <c r="CK50" s="3">
        <f t="shared" si="26"/>
        <v>681000</v>
      </c>
      <c r="CL50" s="3">
        <f t="shared" si="26"/>
        <v>681000</v>
      </c>
      <c r="CM50" s="3">
        <f t="shared" si="26"/>
        <v>681000</v>
      </c>
      <c r="CN50" s="3">
        <f t="shared" si="26"/>
        <v>681000</v>
      </c>
      <c r="CO50" s="3">
        <f t="shared" si="26"/>
        <v>681000</v>
      </c>
      <c r="CP50" s="3">
        <f t="shared" si="26"/>
        <v>681000</v>
      </c>
      <c r="CQ50" s="3">
        <f t="shared" si="26"/>
        <v>681000</v>
      </c>
      <c r="CR50" s="3">
        <f t="shared" si="26"/>
        <v>681000</v>
      </c>
      <c r="CS50" s="3">
        <f t="shared" si="26"/>
        <v>681000</v>
      </c>
      <c r="CT50" s="3">
        <f t="shared" si="26"/>
        <v>681000</v>
      </c>
      <c r="CU50" s="3">
        <f t="shared" si="26"/>
        <v>681000</v>
      </c>
      <c r="CV50" s="3">
        <f t="shared" si="26"/>
        <v>681000</v>
      </c>
      <c r="CW50" s="3">
        <f t="shared" si="26"/>
        <v>681000</v>
      </c>
      <c r="CX50" s="3">
        <f t="shared" si="26"/>
        <v>681000</v>
      </c>
      <c r="CY50" s="3">
        <f t="shared" si="26"/>
        <v>681000</v>
      </c>
      <c r="CZ50" s="3">
        <f t="shared" si="26"/>
        <v>681000</v>
      </c>
      <c r="DA50" s="3">
        <f t="shared" si="26"/>
        <v>681000</v>
      </c>
      <c r="DB50" s="3">
        <f t="shared" si="26"/>
        <v>681000</v>
      </c>
      <c r="DC50" s="3">
        <f t="shared" si="26"/>
        <v>681000</v>
      </c>
      <c r="DD50" s="3">
        <f t="shared" si="26"/>
        <v>681000</v>
      </c>
      <c r="DE50" s="3">
        <f t="shared" si="26"/>
        <v>681000</v>
      </c>
      <c r="DF50" s="3">
        <f t="shared" si="26"/>
        <v>681000</v>
      </c>
      <c r="DG50" s="3">
        <f t="shared" si="26"/>
        <v>681000</v>
      </c>
      <c r="DH50" s="3">
        <f t="shared" si="26"/>
        <v>681000</v>
      </c>
      <c r="DI50" s="3">
        <f t="shared" si="26"/>
        <v>681000</v>
      </c>
      <c r="DJ50" s="3">
        <f t="shared" si="26"/>
        <v>681000</v>
      </c>
      <c r="DK50" s="3">
        <f t="shared" si="26"/>
        <v>681000</v>
      </c>
      <c r="DL50" s="3">
        <f t="shared" si="26"/>
        <v>681000</v>
      </c>
      <c r="DM50" s="3">
        <f t="shared" si="26"/>
        <v>681000</v>
      </c>
    </row>
    <row r="51" spans="1:117" x14ac:dyDescent="0.25">
      <c r="A51" s="5"/>
      <c r="B51" s="5"/>
      <c r="C51" s="12"/>
      <c r="D51" s="96"/>
      <c r="E51" s="49"/>
      <c r="F51" s="5"/>
      <c r="G51" s="50"/>
      <c r="H51" s="12"/>
      <c r="I51" s="12"/>
    </row>
    <row r="52" spans="1:117" x14ac:dyDescent="0.25">
      <c r="A52" s="5"/>
      <c r="B52" s="5"/>
      <c r="C52" s="12"/>
      <c r="D52" s="96"/>
      <c r="E52" s="49"/>
      <c r="F52" s="5"/>
      <c r="G52" s="50"/>
      <c r="H52" s="12"/>
      <c r="I52" s="12"/>
    </row>
    <row r="53" spans="1:117" x14ac:dyDescent="0.25">
      <c r="A53" s="5"/>
      <c r="B53" s="5"/>
      <c r="C53" s="12"/>
      <c r="D53" s="96"/>
      <c r="E53" s="49"/>
      <c r="F53" s="5"/>
      <c r="G53" s="19"/>
      <c r="H53" s="12"/>
      <c r="I53" s="12"/>
    </row>
    <row r="54" spans="1:117" x14ac:dyDescent="0.25">
      <c r="A54" s="5"/>
      <c r="B54" s="5"/>
      <c r="C54" s="12"/>
      <c r="D54" s="96"/>
      <c r="E54" s="49"/>
      <c r="F54" s="5"/>
      <c r="G54" s="50"/>
      <c r="H54" s="12"/>
      <c r="I54" s="12"/>
    </row>
    <row r="55" spans="1:117" x14ac:dyDescent="0.25">
      <c r="A55" s="5"/>
      <c r="B55" s="5"/>
      <c r="C55" s="12"/>
      <c r="D55" s="96"/>
      <c r="E55" s="49"/>
      <c r="F55" s="5"/>
      <c r="G55" s="50"/>
      <c r="H55" s="12"/>
      <c r="I55" s="12"/>
    </row>
    <row r="56" spans="1:117" x14ac:dyDescent="0.25">
      <c r="A56" s="5"/>
      <c r="B56" s="5"/>
      <c r="C56" s="12"/>
      <c r="D56" s="96"/>
      <c r="E56" s="49"/>
      <c r="F56" s="5"/>
      <c r="G56" s="50"/>
      <c r="H56" s="12"/>
      <c r="I56" s="12"/>
    </row>
    <row r="57" spans="1:117" x14ac:dyDescent="0.25">
      <c r="A57" s="5"/>
      <c r="B57" s="5"/>
      <c r="C57" s="12"/>
      <c r="D57" s="96"/>
      <c r="E57" s="49"/>
      <c r="F57" s="5"/>
      <c r="G57" s="50"/>
      <c r="H57" s="12"/>
      <c r="I57" s="12"/>
    </row>
    <row r="58" spans="1:117" x14ac:dyDescent="0.25">
      <c r="A58" s="5"/>
      <c r="B58" s="5"/>
      <c r="C58" s="12"/>
      <c r="D58" s="96"/>
      <c r="E58" s="49"/>
      <c r="F58" s="5"/>
      <c r="G58" s="50"/>
      <c r="H58" s="12"/>
      <c r="I58" s="12"/>
    </row>
    <row r="59" spans="1:117" x14ac:dyDescent="0.25">
      <c r="A59" s="5"/>
      <c r="B59" s="5"/>
      <c r="C59" s="12"/>
      <c r="D59" s="97"/>
      <c r="E59" s="49"/>
      <c r="F59" s="5"/>
      <c r="G59" s="19"/>
      <c r="H59" s="12"/>
      <c r="I59" s="12"/>
    </row>
    <row r="60" spans="1:117" x14ac:dyDescent="0.25">
      <c r="A60" s="5"/>
      <c r="B60" s="5"/>
      <c r="C60" s="12"/>
      <c r="D60" s="97"/>
      <c r="E60" s="49"/>
      <c r="F60" s="5"/>
      <c r="G60" s="19"/>
      <c r="H60" s="12"/>
      <c r="I60" s="12"/>
    </row>
    <row r="61" spans="1:117" x14ac:dyDescent="0.25">
      <c r="A61" s="57"/>
      <c r="B61" s="57"/>
      <c r="C61" s="12"/>
      <c r="D61" s="96"/>
      <c r="E61" s="49"/>
      <c r="F61" s="57"/>
      <c r="G61" s="50"/>
      <c r="H61" s="12"/>
      <c r="I61" s="12"/>
    </row>
    <row r="62" spans="1:117" x14ac:dyDescent="0.25">
      <c r="A62" s="57"/>
      <c r="B62" s="57"/>
      <c r="C62" s="12"/>
      <c r="D62" s="97"/>
      <c r="E62" s="49"/>
      <c r="F62" s="57"/>
      <c r="G62" s="50"/>
      <c r="H62" s="12"/>
      <c r="I62" s="12"/>
    </row>
    <row r="63" spans="1:117" x14ac:dyDescent="0.25">
      <c r="A63" s="5"/>
      <c r="B63" s="5"/>
      <c r="C63" s="12"/>
      <c r="D63" s="97"/>
      <c r="E63" s="49"/>
      <c r="F63" s="5"/>
      <c r="G63" s="50"/>
      <c r="H63" s="12"/>
      <c r="I63" s="12"/>
    </row>
    <row r="64" spans="1:117" x14ac:dyDescent="0.25">
      <c r="A64" s="5"/>
      <c r="B64" s="5"/>
      <c r="C64" s="5"/>
      <c r="D64" s="96"/>
      <c r="E64" s="5"/>
      <c r="F64" s="5"/>
      <c r="G64" s="5"/>
      <c r="H64" s="12"/>
      <c r="I64" s="12"/>
    </row>
    <row r="65" spans="1:9" x14ac:dyDescent="0.25">
      <c r="A65" s="5"/>
      <c r="B65" s="5"/>
      <c r="C65" s="12"/>
      <c r="D65" s="96"/>
      <c r="E65" s="49"/>
      <c r="F65" s="5"/>
      <c r="G65" s="50"/>
      <c r="H65" s="12"/>
      <c r="I65" s="12"/>
    </row>
    <row r="66" spans="1:9" x14ac:dyDescent="0.25">
      <c r="A66" s="5"/>
      <c r="B66" s="5"/>
      <c r="C66" s="12"/>
      <c r="D66" s="96"/>
      <c r="E66" s="49"/>
      <c r="F66" s="5"/>
      <c r="G66" s="50"/>
      <c r="H66" s="12"/>
      <c r="I66" s="12"/>
    </row>
    <row r="67" spans="1:9" x14ac:dyDescent="0.25">
      <c r="A67" s="5"/>
      <c r="B67" s="5"/>
      <c r="C67" s="12"/>
      <c r="D67" s="96"/>
      <c r="E67" s="49"/>
      <c r="F67" s="5"/>
      <c r="G67" s="19"/>
      <c r="H67" s="12"/>
      <c r="I67" s="12"/>
    </row>
    <row r="68" spans="1:9" x14ac:dyDescent="0.25">
      <c r="A68" s="5"/>
      <c r="B68" s="5"/>
      <c r="C68" s="12"/>
      <c r="D68" s="96"/>
      <c r="E68" s="49"/>
      <c r="F68" s="5"/>
      <c r="G68" s="19"/>
      <c r="H68" s="12"/>
      <c r="I68" s="12"/>
    </row>
    <row r="69" spans="1:9" x14ac:dyDescent="0.25">
      <c r="A69" s="5"/>
      <c r="B69" s="5"/>
      <c r="C69" s="5"/>
      <c r="D69" s="5"/>
      <c r="E69" s="5"/>
      <c r="H69" s="12"/>
      <c r="I69" s="12"/>
    </row>
    <row r="70" spans="1:9" x14ac:dyDescent="0.25">
      <c r="A70" s="5"/>
      <c r="B70" s="5"/>
      <c r="C70" s="5"/>
      <c r="D70" s="5"/>
      <c r="E70" s="5"/>
      <c r="H70" s="12"/>
      <c r="I70" s="12"/>
    </row>
    <row r="71" spans="1:9" x14ac:dyDescent="0.25">
      <c r="A71" s="5"/>
      <c r="B71" s="5"/>
      <c r="C71" s="5"/>
      <c r="D71" s="5"/>
      <c r="E71" s="5"/>
      <c r="H71" s="12"/>
      <c r="I71" s="12"/>
    </row>
    <row r="72" spans="1:9" x14ac:dyDescent="0.25">
      <c r="A72" s="5"/>
      <c r="B72" s="5"/>
      <c r="C72" s="5"/>
      <c r="D72" s="5"/>
      <c r="E72" s="5"/>
      <c r="H72" s="12"/>
      <c r="I72" s="12"/>
    </row>
    <row r="73" spans="1:9" x14ac:dyDescent="0.25">
      <c r="A73" s="5"/>
      <c r="B73" s="5"/>
      <c r="C73" s="5"/>
      <c r="D73" s="5"/>
      <c r="E73" s="5"/>
      <c r="H73" s="5"/>
      <c r="I73" s="5"/>
    </row>
    <row r="74" spans="1:9" x14ac:dyDescent="0.25">
      <c r="B74" s="18"/>
      <c r="C74" s="18"/>
      <c r="H74" s="12"/>
      <c r="I74" s="12"/>
    </row>
    <row r="75" spans="1:9" x14ac:dyDescent="0.25">
      <c r="H75" s="5"/>
      <c r="I75" s="5"/>
    </row>
    <row r="76" spans="1:9" x14ac:dyDescent="0.25">
      <c r="B76" s="18"/>
      <c r="C76" s="18"/>
    </row>
    <row r="78" spans="1:9" x14ac:dyDescent="0.25">
      <c r="B78" s="18"/>
      <c r="C78" s="18"/>
      <c r="H78" s="3"/>
      <c r="I78" s="3"/>
    </row>
  </sheetData>
  <phoneticPr fontId="0" type="noConversion"/>
  <pageMargins left="0.75" right="0.75" top="1" bottom="1" header="0.5" footer="0.5"/>
  <pageSetup fitToHeight="0" orientation="portrait" r:id="rId1"/>
  <headerFooter alignWithMargins="0">
    <oddHeader>&amp;L&amp;D&amp;CIgnacio to Blanco Capacity 2001 - 2005
ROFR Rights</oddHead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4"/>
  <sheetViews>
    <sheetView zoomScale="75" zoomScaleNormal="75" workbookViewId="0"/>
  </sheetViews>
  <sheetFormatPr defaultRowHeight="13.2" x14ac:dyDescent="0.25"/>
  <cols>
    <col min="4" max="5" width="10.6640625" customWidth="1"/>
    <col min="6" max="6" width="4.6640625" customWidth="1"/>
    <col min="7" max="8" width="10.6640625" customWidth="1"/>
  </cols>
  <sheetData>
    <row r="1" spans="1:116" x14ac:dyDescent="0.25">
      <c r="A1" s="78" t="s">
        <v>158</v>
      </c>
    </row>
    <row r="2" spans="1:116" ht="15.6" x14ac:dyDescent="0.3">
      <c r="A2" s="36" t="s">
        <v>108</v>
      </c>
    </row>
    <row r="3" spans="1:116" ht="15.6" x14ac:dyDescent="0.3">
      <c r="A3" s="35"/>
      <c r="I3" s="22"/>
    </row>
    <row r="4" spans="1:116" x14ac:dyDescent="0.25">
      <c r="A4" s="32" t="s">
        <v>107</v>
      </c>
      <c r="I4" s="22"/>
    </row>
    <row r="5" spans="1:116" x14ac:dyDescent="0.25">
      <c r="I5" s="22"/>
    </row>
    <row r="6" spans="1:116" x14ac:dyDescent="0.25">
      <c r="I6" s="22"/>
    </row>
    <row r="7" spans="1:116" ht="13.8" thickBot="1" x14ac:dyDescent="0.3">
      <c r="I7" s="22"/>
    </row>
    <row r="8" spans="1:116" ht="13.8" thickBot="1" x14ac:dyDescent="0.3">
      <c r="A8" s="2" t="s">
        <v>2</v>
      </c>
      <c r="B8" t="s">
        <v>3</v>
      </c>
      <c r="C8" s="2" t="s">
        <v>100</v>
      </c>
      <c r="D8" t="s">
        <v>101</v>
      </c>
      <c r="E8" t="s">
        <v>62</v>
      </c>
      <c r="F8" t="s">
        <v>1</v>
      </c>
      <c r="G8" s="29" t="s">
        <v>102</v>
      </c>
      <c r="H8" s="19" t="s">
        <v>177</v>
      </c>
      <c r="I8" s="65">
        <v>37257</v>
      </c>
      <c r="J8" s="21">
        <v>37288</v>
      </c>
      <c r="K8" s="21">
        <v>37316</v>
      </c>
      <c r="L8" s="21">
        <v>37347</v>
      </c>
      <c r="M8" s="21">
        <v>37377</v>
      </c>
      <c r="N8" s="21">
        <v>37408</v>
      </c>
      <c r="O8" s="21">
        <v>37438</v>
      </c>
      <c r="P8" s="21">
        <v>37469</v>
      </c>
      <c r="Q8" s="21">
        <v>37500</v>
      </c>
      <c r="R8" s="21">
        <v>37530</v>
      </c>
      <c r="S8" s="21">
        <v>37561</v>
      </c>
      <c r="T8" s="21">
        <v>37591</v>
      </c>
      <c r="U8" s="21">
        <v>37622</v>
      </c>
      <c r="V8" s="21">
        <v>37653</v>
      </c>
      <c r="W8" s="21">
        <v>37681</v>
      </c>
      <c r="X8" s="21">
        <v>37712</v>
      </c>
      <c r="Y8" s="21">
        <v>37742</v>
      </c>
      <c r="Z8" s="21">
        <v>37773</v>
      </c>
      <c r="AA8" s="21">
        <v>37803</v>
      </c>
      <c r="AB8" s="21">
        <v>37834</v>
      </c>
      <c r="AC8" s="21">
        <v>37865</v>
      </c>
      <c r="AD8" s="21">
        <v>37895</v>
      </c>
      <c r="AE8" s="21">
        <v>37926</v>
      </c>
      <c r="AF8" s="21">
        <v>37956</v>
      </c>
      <c r="AG8" s="21">
        <v>37987</v>
      </c>
      <c r="AH8" s="21">
        <v>38018</v>
      </c>
      <c r="AI8" s="21">
        <v>38047</v>
      </c>
      <c r="AJ8" s="21">
        <v>38078</v>
      </c>
      <c r="AK8" s="21">
        <v>38108</v>
      </c>
      <c r="AL8" s="21">
        <v>38139</v>
      </c>
      <c r="AM8" s="21">
        <v>38169</v>
      </c>
      <c r="AN8" s="21">
        <v>38200</v>
      </c>
      <c r="AO8" s="21">
        <v>38231</v>
      </c>
      <c r="AP8" s="21">
        <v>38261</v>
      </c>
      <c r="AQ8" s="21">
        <v>38292</v>
      </c>
      <c r="AR8" s="21">
        <v>38322</v>
      </c>
      <c r="AS8" s="21">
        <v>38353</v>
      </c>
      <c r="AT8" s="21">
        <v>38384</v>
      </c>
      <c r="AU8" s="21">
        <v>38412</v>
      </c>
      <c r="AV8" s="21">
        <v>38443</v>
      </c>
      <c r="AW8" s="21">
        <v>38473</v>
      </c>
      <c r="AX8" s="21">
        <v>38504</v>
      </c>
      <c r="AY8" s="21">
        <v>38534</v>
      </c>
      <c r="AZ8" s="21">
        <v>38565</v>
      </c>
      <c r="BA8" s="21">
        <v>38596</v>
      </c>
      <c r="BB8" s="21">
        <v>38626</v>
      </c>
      <c r="BC8" s="21">
        <v>38657</v>
      </c>
      <c r="BD8" s="21">
        <v>38687</v>
      </c>
      <c r="BE8" s="21">
        <v>38718</v>
      </c>
      <c r="BF8" s="21">
        <v>38749</v>
      </c>
      <c r="BG8" s="21">
        <v>38777</v>
      </c>
      <c r="BH8" s="21">
        <v>38808</v>
      </c>
      <c r="BI8" s="21">
        <v>38838</v>
      </c>
      <c r="BJ8" s="21">
        <v>38869</v>
      </c>
      <c r="BK8" s="21">
        <v>38899</v>
      </c>
      <c r="BL8" s="21">
        <v>38930</v>
      </c>
      <c r="BM8" s="21">
        <v>38961</v>
      </c>
      <c r="BN8" s="21">
        <v>38991</v>
      </c>
      <c r="BO8" s="21">
        <v>39022</v>
      </c>
      <c r="BP8" s="21">
        <v>39052</v>
      </c>
      <c r="BQ8" s="21">
        <v>39083</v>
      </c>
      <c r="BR8" s="21">
        <v>39114</v>
      </c>
      <c r="BS8" s="21">
        <v>39142</v>
      </c>
      <c r="BT8" s="21">
        <v>39173</v>
      </c>
      <c r="BU8" s="21">
        <v>39203</v>
      </c>
      <c r="BV8" s="21">
        <v>39234</v>
      </c>
      <c r="BW8" s="21">
        <v>39264</v>
      </c>
      <c r="BX8" s="21">
        <v>39295</v>
      </c>
      <c r="BY8" s="21">
        <v>39326</v>
      </c>
      <c r="BZ8" s="21">
        <v>39356</v>
      </c>
      <c r="CA8" s="21">
        <v>39387</v>
      </c>
      <c r="CB8" s="21">
        <v>39417</v>
      </c>
      <c r="CC8" s="21">
        <v>39448</v>
      </c>
      <c r="CD8" s="21">
        <v>39479</v>
      </c>
      <c r="CE8" s="21">
        <v>39508</v>
      </c>
      <c r="CF8" s="21">
        <v>39539</v>
      </c>
      <c r="CG8" s="21">
        <v>39569</v>
      </c>
      <c r="CH8" s="21">
        <v>39600</v>
      </c>
      <c r="CI8" s="21">
        <v>39630</v>
      </c>
      <c r="CJ8" s="21">
        <v>39661</v>
      </c>
      <c r="CK8" s="21">
        <v>39692</v>
      </c>
      <c r="CL8" s="21">
        <v>39722</v>
      </c>
      <c r="CM8" s="21">
        <v>39753</v>
      </c>
      <c r="CN8" s="21">
        <v>39783</v>
      </c>
      <c r="CO8" s="21">
        <v>39814</v>
      </c>
      <c r="CP8" s="21">
        <v>39845</v>
      </c>
      <c r="CQ8" s="21">
        <v>39873</v>
      </c>
      <c r="CR8" s="21">
        <v>39904</v>
      </c>
      <c r="CS8" s="21">
        <v>39934</v>
      </c>
      <c r="CT8" s="21">
        <v>39965</v>
      </c>
      <c r="CU8" s="21">
        <v>39995</v>
      </c>
      <c r="CV8" s="21">
        <v>40026</v>
      </c>
      <c r="CW8" s="21">
        <v>40057</v>
      </c>
      <c r="CX8" s="21">
        <v>40087</v>
      </c>
      <c r="CY8" s="21">
        <v>40118</v>
      </c>
      <c r="CZ8" s="21">
        <v>40148</v>
      </c>
      <c r="DA8" s="21">
        <v>40179</v>
      </c>
      <c r="DB8" s="21">
        <v>40210</v>
      </c>
      <c r="DC8" s="21">
        <v>40238</v>
      </c>
      <c r="DD8" s="21">
        <v>40269</v>
      </c>
      <c r="DE8" s="21">
        <v>40299</v>
      </c>
      <c r="DF8" s="21">
        <v>40330</v>
      </c>
      <c r="DG8" s="21">
        <v>40360</v>
      </c>
      <c r="DH8" s="21">
        <v>40391</v>
      </c>
      <c r="DI8" s="21">
        <v>40422</v>
      </c>
      <c r="DJ8" s="21">
        <v>40452</v>
      </c>
      <c r="DK8" s="21">
        <v>40483</v>
      </c>
      <c r="DL8" s="21">
        <v>40513</v>
      </c>
    </row>
    <row r="9" spans="1:116" ht="13.8" thickBot="1" x14ac:dyDescent="0.3">
      <c r="A9" s="2"/>
      <c r="C9" s="2"/>
      <c r="G9" s="19"/>
      <c r="H9" s="19"/>
      <c r="I9" s="22"/>
    </row>
    <row r="10" spans="1:116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99">
        <v>0.10630000000000001</v>
      </c>
      <c r="I10" s="62">
        <v>200000</v>
      </c>
      <c r="J10" s="3">
        <v>200000</v>
      </c>
      <c r="K10" s="3">
        <v>200000</v>
      </c>
      <c r="L10" s="3">
        <v>200000</v>
      </c>
      <c r="M10" s="3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28">
        <v>200000</v>
      </c>
      <c r="AQ10" s="3">
        <v>200000</v>
      </c>
      <c r="AR10" s="3">
        <v>200000</v>
      </c>
      <c r="AS10" s="3">
        <v>200000</v>
      </c>
      <c r="AT10" s="3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27">
        <v>200000</v>
      </c>
      <c r="BD10" s="27">
        <v>200000</v>
      </c>
      <c r="BE10" s="27">
        <v>200000</v>
      </c>
      <c r="BF10" s="27">
        <v>200000</v>
      </c>
      <c r="BG10" s="27">
        <v>200000</v>
      </c>
      <c r="BH10" s="27">
        <v>200000</v>
      </c>
      <c r="BI10" s="27">
        <v>200000</v>
      </c>
      <c r="BJ10" s="27">
        <v>200000</v>
      </c>
      <c r="BK10" s="27">
        <v>200000</v>
      </c>
      <c r="BL10" s="27">
        <v>200000</v>
      </c>
      <c r="BM10" s="27">
        <v>200000</v>
      </c>
      <c r="BN10" s="27">
        <v>200000</v>
      </c>
      <c r="BO10" s="27">
        <v>200000</v>
      </c>
      <c r="BP10" s="27">
        <v>200000</v>
      </c>
      <c r="BQ10" s="27">
        <v>200000</v>
      </c>
      <c r="BR10" s="27">
        <v>200000</v>
      </c>
      <c r="BS10" s="27">
        <v>200000</v>
      </c>
      <c r="BT10" s="27">
        <v>200000</v>
      </c>
      <c r="BU10" s="27">
        <v>200000</v>
      </c>
      <c r="BV10" s="27">
        <v>200000</v>
      </c>
      <c r="BW10" s="27">
        <v>200000</v>
      </c>
      <c r="BX10" s="27">
        <v>200000</v>
      </c>
      <c r="BY10" s="27">
        <v>200000</v>
      </c>
      <c r="BZ10" s="27">
        <v>200000</v>
      </c>
      <c r="CA10" s="27">
        <v>200000</v>
      </c>
      <c r="CB10" s="27">
        <v>200000</v>
      </c>
      <c r="CC10" s="27">
        <v>200000</v>
      </c>
      <c r="CD10" s="27">
        <v>200000</v>
      </c>
      <c r="CE10" s="27">
        <v>200000</v>
      </c>
      <c r="CF10" s="27">
        <v>200000</v>
      </c>
      <c r="CG10" s="27">
        <v>200000</v>
      </c>
      <c r="CH10" s="27">
        <v>200000</v>
      </c>
      <c r="CI10" s="27">
        <v>200000</v>
      </c>
      <c r="CJ10" s="27">
        <v>200000</v>
      </c>
      <c r="CK10" s="27">
        <v>200000</v>
      </c>
      <c r="CL10" s="27">
        <v>200000</v>
      </c>
      <c r="CM10" s="27">
        <v>200000</v>
      </c>
      <c r="CN10" s="27">
        <v>200000</v>
      </c>
      <c r="CO10" s="27">
        <v>200000</v>
      </c>
      <c r="CP10" s="27">
        <v>200000</v>
      </c>
      <c r="CQ10" s="27">
        <v>200000</v>
      </c>
      <c r="CR10" s="27">
        <v>200000</v>
      </c>
      <c r="CS10" s="27">
        <v>200000</v>
      </c>
      <c r="CT10" s="27">
        <v>200000</v>
      </c>
      <c r="CU10" s="27">
        <v>200000</v>
      </c>
      <c r="CV10" s="27">
        <v>200000</v>
      </c>
      <c r="CW10" s="27">
        <v>200000</v>
      </c>
      <c r="CX10" s="27">
        <v>200000</v>
      </c>
      <c r="CY10" s="27">
        <v>200000</v>
      </c>
      <c r="CZ10" s="27">
        <v>200000</v>
      </c>
      <c r="DA10" s="27">
        <v>200000</v>
      </c>
      <c r="DB10" s="27">
        <v>200000</v>
      </c>
      <c r="DC10" s="27">
        <v>200000</v>
      </c>
      <c r="DD10" s="27">
        <v>200000</v>
      </c>
      <c r="DE10" s="27">
        <v>200000</v>
      </c>
      <c r="DF10" s="27">
        <v>200000</v>
      </c>
      <c r="DG10" s="27">
        <v>200000</v>
      </c>
      <c r="DH10" s="27">
        <v>200000</v>
      </c>
      <c r="DI10" s="27">
        <v>200000</v>
      </c>
      <c r="DJ10" s="27">
        <v>200000</v>
      </c>
      <c r="DK10" s="27">
        <v>200000</v>
      </c>
      <c r="DL10" s="27">
        <v>200000</v>
      </c>
    </row>
    <row r="11" spans="1:116" ht="13.8" thickBot="1" x14ac:dyDescent="0.3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99">
        <v>0.10630000000000001</v>
      </c>
      <c r="I11" s="62">
        <v>25000</v>
      </c>
      <c r="J11" s="3">
        <v>25000</v>
      </c>
      <c r="K11" s="3">
        <v>25000</v>
      </c>
      <c r="L11" s="3">
        <v>25000</v>
      </c>
      <c r="M11" s="3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28">
        <v>25000</v>
      </c>
      <c r="BG11" s="3">
        <v>25000</v>
      </c>
      <c r="BH11" s="3">
        <v>25000</v>
      </c>
      <c r="BI11" s="3">
        <v>25000</v>
      </c>
      <c r="BJ11" s="3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27">
        <v>25000</v>
      </c>
      <c r="BT11" s="27">
        <v>25000</v>
      </c>
      <c r="BU11" s="27">
        <v>25000</v>
      </c>
      <c r="BV11" s="27">
        <v>25000</v>
      </c>
      <c r="BW11" s="27">
        <v>25000</v>
      </c>
      <c r="BX11" s="27">
        <v>25000</v>
      </c>
      <c r="BY11" s="27">
        <v>25000</v>
      </c>
      <c r="BZ11" s="27">
        <v>25000</v>
      </c>
      <c r="CA11" s="27">
        <v>25000</v>
      </c>
      <c r="CB11" s="27">
        <v>25000</v>
      </c>
      <c r="CC11" s="27">
        <v>25000</v>
      </c>
      <c r="CD11" s="27">
        <v>25000</v>
      </c>
      <c r="CE11" s="27">
        <v>25000</v>
      </c>
      <c r="CF11" s="27">
        <v>25000</v>
      </c>
      <c r="CG11" s="27">
        <v>25000</v>
      </c>
      <c r="CH11" s="27">
        <v>25000</v>
      </c>
      <c r="CI11" s="27">
        <v>25000</v>
      </c>
      <c r="CJ11" s="27">
        <v>25000</v>
      </c>
      <c r="CK11" s="27">
        <v>25000</v>
      </c>
      <c r="CL11" s="27">
        <v>25000</v>
      </c>
      <c r="CM11" s="27">
        <v>25000</v>
      </c>
      <c r="CN11" s="27">
        <v>25000</v>
      </c>
      <c r="CO11" s="27">
        <v>25000</v>
      </c>
      <c r="CP11" s="27">
        <v>25000</v>
      </c>
      <c r="CQ11" s="27">
        <v>25000</v>
      </c>
      <c r="CR11" s="27">
        <v>25000</v>
      </c>
      <c r="CS11" s="27">
        <v>25000</v>
      </c>
      <c r="CT11" s="27">
        <v>25000</v>
      </c>
      <c r="CU11" s="27">
        <v>25000</v>
      </c>
      <c r="CV11" s="27">
        <v>25000</v>
      </c>
      <c r="CW11" s="27">
        <v>25000</v>
      </c>
      <c r="CX11" s="27">
        <v>25000</v>
      </c>
      <c r="CY11" s="27">
        <v>25000</v>
      </c>
      <c r="CZ11" s="27">
        <v>25000</v>
      </c>
      <c r="DA11" s="27">
        <v>25000</v>
      </c>
      <c r="DB11" s="27">
        <v>25000</v>
      </c>
      <c r="DC11" s="27">
        <v>25000</v>
      </c>
      <c r="DD11" s="27">
        <v>25000</v>
      </c>
      <c r="DE11" s="27">
        <v>25000</v>
      </c>
      <c r="DF11" s="27">
        <v>25000</v>
      </c>
      <c r="DG11" s="27">
        <v>25000</v>
      </c>
      <c r="DH11" s="27">
        <v>25000</v>
      </c>
      <c r="DI11" s="27">
        <v>25000</v>
      </c>
      <c r="DJ11" s="27">
        <v>25000</v>
      </c>
      <c r="DK11" s="27">
        <v>25000</v>
      </c>
      <c r="DL11" s="27">
        <v>25000</v>
      </c>
    </row>
    <row r="12" spans="1:116" ht="13.8" thickBot="1" x14ac:dyDescent="0.3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78</v>
      </c>
      <c r="H12" s="99">
        <v>0.10630000000000001</v>
      </c>
      <c r="I12" s="62">
        <v>20000</v>
      </c>
      <c r="J12" s="3">
        <v>20000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116" ht="13.8" thickBot="1" x14ac:dyDescent="0.3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99">
        <v>0.10630000000000001</v>
      </c>
      <c r="I13" s="62">
        <v>150000</v>
      </c>
      <c r="J13" s="3">
        <v>150000</v>
      </c>
      <c r="K13" s="3">
        <v>150000</v>
      </c>
      <c r="L13" s="3">
        <v>150000</v>
      </c>
      <c r="M13" s="3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28">
        <v>150000</v>
      </c>
      <c r="BH13" s="3">
        <v>150000</v>
      </c>
      <c r="BI13" s="3">
        <v>150000</v>
      </c>
      <c r="BJ13" s="3">
        <v>150000</v>
      </c>
      <c r="BK13" s="3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27">
        <v>150000</v>
      </c>
      <c r="BT13" s="27">
        <v>150000</v>
      </c>
      <c r="BU13" s="27">
        <v>150000</v>
      </c>
      <c r="BV13" s="27">
        <v>150000</v>
      </c>
      <c r="BW13" s="27">
        <v>150000</v>
      </c>
      <c r="BX13" s="27">
        <v>150000</v>
      </c>
      <c r="BY13" s="27">
        <v>150000</v>
      </c>
      <c r="BZ13" s="27">
        <v>150000</v>
      </c>
      <c r="CA13" s="27">
        <v>150000</v>
      </c>
      <c r="CB13" s="27">
        <v>150000</v>
      </c>
      <c r="CC13" s="27">
        <v>150000</v>
      </c>
      <c r="CD13" s="27">
        <v>150000</v>
      </c>
      <c r="CE13" s="27">
        <v>150000</v>
      </c>
      <c r="CF13" s="27">
        <v>150000</v>
      </c>
      <c r="CG13" s="27">
        <v>150000</v>
      </c>
      <c r="CH13" s="27">
        <v>150000</v>
      </c>
      <c r="CI13" s="27">
        <v>150000</v>
      </c>
      <c r="CJ13" s="27">
        <v>150000</v>
      </c>
      <c r="CK13" s="27">
        <v>150000</v>
      </c>
      <c r="CL13" s="27">
        <v>150000</v>
      </c>
      <c r="CM13" s="27">
        <v>150000</v>
      </c>
      <c r="CN13" s="27">
        <v>150000</v>
      </c>
      <c r="CO13" s="27">
        <v>150000</v>
      </c>
      <c r="CP13" s="27">
        <v>150000</v>
      </c>
      <c r="CQ13" s="27">
        <v>150000</v>
      </c>
      <c r="CR13" s="27">
        <v>150000</v>
      </c>
      <c r="CS13" s="27">
        <v>150000</v>
      </c>
      <c r="CT13" s="27">
        <v>150000</v>
      </c>
      <c r="CU13" s="27">
        <v>150000</v>
      </c>
      <c r="CV13" s="27">
        <v>150000</v>
      </c>
      <c r="CW13" s="27">
        <v>150000</v>
      </c>
      <c r="CX13" s="27">
        <v>150000</v>
      </c>
      <c r="CY13" s="27">
        <v>150000</v>
      </c>
      <c r="CZ13" s="27">
        <v>150000</v>
      </c>
      <c r="DA13" s="27">
        <v>150000</v>
      </c>
      <c r="DB13" s="27">
        <v>150000</v>
      </c>
      <c r="DC13" s="27">
        <v>150000</v>
      </c>
      <c r="DD13" s="27">
        <v>150000</v>
      </c>
      <c r="DE13" s="27">
        <v>150000</v>
      </c>
      <c r="DF13" s="27">
        <v>150000</v>
      </c>
      <c r="DG13" s="27">
        <v>150000</v>
      </c>
      <c r="DH13" s="27">
        <v>150000</v>
      </c>
      <c r="DI13" s="27">
        <v>150000</v>
      </c>
      <c r="DJ13" s="27">
        <v>150000</v>
      </c>
      <c r="DK13" s="27">
        <v>150000</v>
      </c>
      <c r="DL13" s="27">
        <v>150000</v>
      </c>
    </row>
    <row r="14" spans="1:116" ht="13.8" thickBot="1" x14ac:dyDescent="0.3">
      <c r="A14">
        <v>21372</v>
      </c>
      <c r="B14" t="s">
        <v>49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99">
        <v>0.14599999999999999</v>
      </c>
      <c r="I14" s="62">
        <v>1346</v>
      </c>
      <c r="J14" s="3">
        <v>1346</v>
      </c>
      <c r="K14" s="3">
        <v>1346</v>
      </c>
      <c r="L14" s="3">
        <v>1346</v>
      </c>
      <c r="M14" s="3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28">
        <v>1346</v>
      </c>
      <c r="U14" s="3">
        <v>1346</v>
      </c>
      <c r="V14" s="3">
        <v>1346</v>
      </c>
      <c r="W14" s="3">
        <v>1346</v>
      </c>
      <c r="X14" s="3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27">
        <v>1346</v>
      </c>
      <c r="AH14" s="27">
        <v>1346</v>
      </c>
      <c r="AI14" s="27">
        <v>1346</v>
      </c>
      <c r="AJ14" s="27">
        <v>1346</v>
      </c>
      <c r="AK14" s="27">
        <v>1346</v>
      </c>
      <c r="AL14" s="27">
        <v>1346</v>
      </c>
      <c r="AM14" s="27">
        <v>1346</v>
      </c>
      <c r="AN14" s="27">
        <v>1346</v>
      </c>
      <c r="AO14" s="27">
        <v>1346</v>
      </c>
      <c r="AP14" s="27">
        <v>1346</v>
      </c>
      <c r="AQ14" s="27">
        <v>1346</v>
      </c>
      <c r="AR14" s="27">
        <v>1346</v>
      </c>
      <c r="AS14" s="27">
        <v>1346</v>
      </c>
      <c r="AT14" s="27">
        <v>1346</v>
      </c>
      <c r="AU14" s="27">
        <v>1346</v>
      </c>
      <c r="AV14" s="27">
        <v>1346</v>
      </c>
      <c r="AW14" s="27">
        <v>1346</v>
      </c>
      <c r="AX14" s="27">
        <v>1346</v>
      </c>
      <c r="AY14" s="27">
        <v>1346</v>
      </c>
      <c r="AZ14" s="27">
        <v>1346</v>
      </c>
      <c r="BA14" s="27">
        <v>1346</v>
      </c>
      <c r="BB14" s="27">
        <v>1346</v>
      </c>
      <c r="BC14" s="27">
        <v>1346</v>
      </c>
      <c r="BD14" s="27">
        <v>1346</v>
      </c>
      <c r="BE14" s="27">
        <v>1346</v>
      </c>
      <c r="BF14" s="27">
        <v>1346</v>
      </c>
      <c r="BG14" s="27">
        <v>1346</v>
      </c>
      <c r="BH14" s="27">
        <v>1346</v>
      </c>
      <c r="BI14" s="27">
        <v>1346</v>
      </c>
      <c r="BJ14" s="27">
        <v>1346</v>
      </c>
      <c r="BK14" s="27">
        <v>1346</v>
      </c>
      <c r="BL14" s="27">
        <v>1346</v>
      </c>
      <c r="BM14" s="27">
        <v>1346</v>
      </c>
      <c r="BN14" s="27">
        <v>1346</v>
      </c>
      <c r="BO14" s="27">
        <v>1346</v>
      </c>
      <c r="BP14" s="27">
        <v>1346</v>
      </c>
      <c r="BQ14" s="27">
        <v>1346</v>
      </c>
      <c r="BR14" s="27">
        <v>1346</v>
      </c>
      <c r="BS14" s="27">
        <v>1346</v>
      </c>
      <c r="BT14" s="27">
        <v>1346</v>
      </c>
      <c r="BU14" s="27">
        <v>1346</v>
      </c>
      <c r="BV14" s="27">
        <v>1346</v>
      </c>
      <c r="BW14" s="27">
        <v>1346</v>
      </c>
      <c r="BX14" s="27">
        <v>1346</v>
      </c>
      <c r="BY14" s="27">
        <v>1346</v>
      </c>
      <c r="BZ14" s="27">
        <v>1346</v>
      </c>
      <c r="CA14" s="27">
        <v>1346</v>
      </c>
      <c r="CB14" s="27">
        <v>1346</v>
      </c>
      <c r="CC14" s="27">
        <v>1346</v>
      </c>
      <c r="CD14" s="27">
        <v>1346</v>
      </c>
      <c r="CE14" s="27">
        <v>1346</v>
      </c>
      <c r="CF14" s="27">
        <v>1346</v>
      </c>
      <c r="CG14" s="27">
        <v>1346</v>
      </c>
      <c r="CH14" s="27">
        <v>1346</v>
      </c>
      <c r="CI14" s="27">
        <v>1346</v>
      </c>
      <c r="CJ14" s="27">
        <v>1346</v>
      </c>
      <c r="CK14" s="27">
        <v>1346</v>
      </c>
      <c r="CL14" s="27">
        <v>1346</v>
      </c>
      <c r="CM14" s="27">
        <v>1346</v>
      </c>
      <c r="CN14" s="27">
        <v>1346</v>
      </c>
      <c r="CO14" s="27">
        <v>1346</v>
      </c>
      <c r="CP14" s="27">
        <v>1346</v>
      </c>
      <c r="CQ14" s="27">
        <v>1346</v>
      </c>
      <c r="CR14" s="27">
        <v>1346</v>
      </c>
      <c r="CS14" s="27">
        <v>1346</v>
      </c>
      <c r="CT14" s="27">
        <v>1346</v>
      </c>
      <c r="CU14" s="27">
        <v>1346</v>
      </c>
      <c r="CV14" s="27">
        <v>1346</v>
      </c>
      <c r="CW14" s="27">
        <v>1346</v>
      </c>
      <c r="CX14" s="27">
        <v>1346</v>
      </c>
      <c r="CY14" s="27">
        <v>1346</v>
      </c>
      <c r="CZ14" s="27">
        <v>1346</v>
      </c>
      <c r="DA14" s="27">
        <v>1346</v>
      </c>
      <c r="DB14" s="27">
        <v>1346</v>
      </c>
      <c r="DC14" s="27">
        <v>1346</v>
      </c>
      <c r="DD14" s="27">
        <v>1346</v>
      </c>
      <c r="DE14" s="27">
        <v>1346</v>
      </c>
      <c r="DF14" s="27">
        <v>1346</v>
      </c>
      <c r="DG14" s="27">
        <v>1346</v>
      </c>
      <c r="DH14" s="27">
        <v>1346</v>
      </c>
      <c r="DI14" s="27">
        <v>1346</v>
      </c>
      <c r="DJ14" s="27">
        <v>1346</v>
      </c>
      <c r="DK14" s="27">
        <v>1346</v>
      </c>
      <c r="DL14" s="27">
        <v>1346</v>
      </c>
    </row>
    <row r="15" spans="1:116" ht="13.8" thickBot="1" x14ac:dyDescent="0.3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99" t="s">
        <v>178</v>
      </c>
      <c r="I15" s="62">
        <v>90000</v>
      </c>
      <c r="J15" s="3">
        <v>90000</v>
      </c>
      <c r="K15" s="3">
        <v>90000</v>
      </c>
      <c r="L15" s="3">
        <v>90000</v>
      </c>
      <c r="M15" s="3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  <c r="BU15" s="3">
        <v>90000</v>
      </c>
      <c r="BV15" s="3">
        <v>90000</v>
      </c>
      <c r="BW15" s="3">
        <v>90000</v>
      </c>
      <c r="BX15" s="3">
        <v>90000</v>
      </c>
      <c r="BY15" s="3">
        <v>90000</v>
      </c>
      <c r="BZ15" s="3">
        <v>90000</v>
      </c>
      <c r="CA15" s="3">
        <v>90000</v>
      </c>
      <c r="CB15" s="3">
        <v>90000</v>
      </c>
      <c r="CC15" s="3">
        <v>90000</v>
      </c>
      <c r="CD15" s="3">
        <v>90000</v>
      </c>
      <c r="CE15" s="3">
        <v>90000</v>
      </c>
      <c r="CF15" s="3">
        <v>90000</v>
      </c>
      <c r="CG15" s="3">
        <v>90000</v>
      </c>
      <c r="CH15" s="3">
        <v>90000</v>
      </c>
      <c r="CI15" s="3">
        <v>90000</v>
      </c>
      <c r="CJ15" s="3">
        <v>90000</v>
      </c>
      <c r="CK15" s="3">
        <v>90000</v>
      </c>
      <c r="CL15" s="3">
        <v>90000</v>
      </c>
      <c r="CM15" s="3">
        <v>90000</v>
      </c>
      <c r="CN15" s="27">
        <v>90000</v>
      </c>
      <c r="CO15" s="27">
        <v>90000</v>
      </c>
      <c r="CP15" s="27">
        <v>90000</v>
      </c>
      <c r="CQ15" s="27">
        <v>90000</v>
      </c>
      <c r="CR15" s="27">
        <v>90000</v>
      </c>
      <c r="CS15" s="27">
        <v>90000</v>
      </c>
      <c r="CT15" s="27">
        <v>90000</v>
      </c>
      <c r="CU15" s="27">
        <v>90000</v>
      </c>
      <c r="CV15" s="27">
        <v>90000</v>
      </c>
      <c r="CW15" s="27">
        <v>90000</v>
      </c>
      <c r="CX15" s="27">
        <v>90000</v>
      </c>
      <c r="CY15" s="27">
        <v>90000</v>
      </c>
      <c r="CZ15" s="27">
        <v>90000</v>
      </c>
      <c r="DA15" s="27">
        <v>90000</v>
      </c>
      <c r="DB15" s="27">
        <v>90000</v>
      </c>
      <c r="DC15" s="27">
        <v>90000</v>
      </c>
      <c r="DD15" s="27">
        <v>90000</v>
      </c>
      <c r="DE15" s="27">
        <v>90000</v>
      </c>
      <c r="DF15" s="27">
        <v>90000</v>
      </c>
      <c r="DG15" s="27">
        <v>90000</v>
      </c>
      <c r="DH15" s="27">
        <v>90000</v>
      </c>
      <c r="DI15" s="27">
        <v>90000</v>
      </c>
      <c r="DJ15" s="27">
        <v>90000</v>
      </c>
      <c r="DK15" s="27">
        <v>90000</v>
      </c>
      <c r="DL15" s="27">
        <v>90000</v>
      </c>
    </row>
    <row r="16" spans="1:116" ht="13.8" thickBot="1" x14ac:dyDescent="0.3">
      <c r="A16">
        <v>25025</v>
      </c>
      <c r="B16" t="s">
        <v>26</v>
      </c>
      <c r="C16" s="3">
        <v>80000</v>
      </c>
      <c r="D16" s="1">
        <v>35400</v>
      </c>
      <c r="E16" s="1">
        <v>39051</v>
      </c>
      <c r="F16" t="s">
        <v>5</v>
      </c>
      <c r="G16" s="6">
        <v>38686</v>
      </c>
      <c r="H16" s="99">
        <v>0.14499999999999999</v>
      </c>
      <c r="I16" s="62">
        <v>80000</v>
      </c>
      <c r="J16" s="3">
        <v>80000</v>
      </c>
      <c r="K16" s="3">
        <v>80000</v>
      </c>
      <c r="L16" s="3">
        <v>80000</v>
      </c>
      <c r="M16" s="3">
        <v>80000</v>
      </c>
      <c r="N16" s="3">
        <v>80000</v>
      </c>
      <c r="O16" s="3">
        <v>80000</v>
      </c>
      <c r="P16" s="3">
        <v>80000</v>
      </c>
      <c r="Q16" s="3">
        <v>80000</v>
      </c>
      <c r="R16" s="3">
        <v>80000</v>
      </c>
      <c r="S16" s="3">
        <v>80000</v>
      </c>
      <c r="T16" s="3">
        <v>80000</v>
      </c>
      <c r="U16" s="3">
        <v>80000</v>
      </c>
      <c r="V16" s="3">
        <v>80000</v>
      </c>
      <c r="W16" s="3">
        <v>80000</v>
      </c>
      <c r="X16" s="3">
        <v>80000</v>
      </c>
      <c r="Y16" s="3">
        <v>80000</v>
      </c>
      <c r="Z16" s="3">
        <v>80000</v>
      </c>
      <c r="AA16" s="3">
        <v>80000</v>
      </c>
      <c r="AB16" s="3">
        <v>80000</v>
      </c>
      <c r="AC16" s="3">
        <v>80000</v>
      </c>
      <c r="AD16" s="3">
        <v>80000</v>
      </c>
      <c r="AE16" s="3">
        <v>80000</v>
      </c>
      <c r="AF16" s="3">
        <v>80000</v>
      </c>
      <c r="AG16" s="3">
        <v>80000</v>
      </c>
      <c r="AH16" s="3">
        <v>80000</v>
      </c>
      <c r="AI16" s="3">
        <v>80000</v>
      </c>
      <c r="AJ16" s="3">
        <v>80000</v>
      </c>
      <c r="AK16" s="3">
        <v>80000</v>
      </c>
      <c r="AL16" s="3">
        <v>80000</v>
      </c>
      <c r="AM16" s="3">
        <v>80000</v>
      </c>
      <c r="AN16" s="3">
        <v>80000</v>
      </c>
      <c r="AO16" s="3">
        <v>80000</v>
      </c>
      <c r="AP16" s="3">
        <v>80000</v>
      </c>
      <c r="AQ16" s="3">
        <v>80000</v>
      </c>
      <c r="AR16" s="3">
        <v>60000</v>
      </c>
      <c r="AS16" s="3">
        <v>60000</v>
      </c>
      <c r="AT16" s="3">
        <v>60000</v>
      </c>
      <c r="AU16" s="3">
        <v>60000</v>
      </c>
      <c r="AV16" s="3">
        <v>60000</v>
      </c>
      <c r="AW16" s="3">
        <v>60000</v>
      </c>
      <c r="AX16" s="3">
        <v>60000</v>
      </c>
      <c r="AY16" s="3">
        <v>60000</v>
      </c>
      <c r="AZ16" s="3">
        <v>60000</v>
      </c>
      <c r="BA16" s="3">
        <v>60000</v>
      </c>
      <c r="BB16" s="3">
        <v>60000</v>
      </c>
      <c r="BC16" s="28">
        <v>60000</v>
      </c>
      <c r="BD16" s="3">
        <v>60000</v>
      </c>
      <c r="BE16" s="3">
        <v>60000</v>
      </c>
      <c r="BF16" s="3">
        <v>60000</v>
      </c>
      <c r="BG16" s="3">
        <v>60000</v>
      </c>
      <c r="BH16" s="3">
        <v>60000</v>
      </c>
      <c r="BI16" s="3">
        <v>60000</v>
      </c>
      <c r="BJ16" s="3">
        <v>60000</v>
      </c>
      <c r="BK16" s="3">
        <v>60000</v>
      </c>
      <c r="BL16" s="3">
        <v>60000</v>
      </c>
      <c r="BM16" s="3">
        <v>60000</v>
      </c>
      <c r="BN16" s="3">
        <v>60000</v>
      </c>
      <c r="BO16" s="3">
        <v>60000</v>
      </c>
      <c r="BP16" s="30">
        <v>60000</v>
      </c>
      <c r="BQ16" s="30">
        <v>60000</v>
      </c>
      <c r="BR16" s="30">
        <v>60000</v>
      </c>
      <c r="BS16" s="30">
        <v>60000</v>
      </c>
      <c r="BT16" s="30">
        <v>60000</v>
      </c>
      <c r="BU16" s="30">
        <v>60000</v>
      </c>
      <c r="BV16" s="30">
        <v>60000</v>
      </c>
      <c r="BW16" s="30">
        <v>60000</v>
      </c>
      <c r="BX16" s="30">
        <v>60000</v>
      </c>
      <c r="BY16" s="30">
        <v>60000</v>
      </c>
      <c r="BZ16" s="30">
        <v>60000</v>
      </c>
      <c r="CA16" s="30">
        <v>60000</v>
      </c>
      <c r="CB16" s="30">
        <v>60000</v>
      </c>
      <c r="CC16" s="30">
        <v>60000</v>
      </c>
      <c r="CD16" s="30">
        <v>60000</v>
      </c>
      <c r="CE16" s="30">
        <v>60000</v>
      </c>
      <c r="CF16" s="30">
        <v>60000</v>
      </c>
      <c r="CG16" s="30">
        <v>60000</v>
      </c>
      <c r="CH16" s="30">
        <v>60000</v>
      </c>
      <c r="CI16" s="30">
        <v>60000</v>
      </c>
      <c r="CJ16" s="30">
        <v>60000</v>
      </c>
      <c r="CK16" s="30">
        <v>60000</v>
      </c>
      <c r="CL16" s="30">
        <v>60000</v>
      </c>
      <c r="CM16" s="30">
        <v>60000</v>
      </c>
      <c r="CN16" s="30">
        <v>60000</v>
      </c>
      <c r="CO16" s="30">
        <v>60000</v>
      </c>
      <c r="CP16" s="30">
        <v>60000</v>
      </c>
      <c r="CQ16" s="30">
        <v>60000</v>
      </c>
      <c r="CR16" s="30">
        <v>60000</v>
      </c>
      <c r="CS16" s="30">
        <v>60000</v>
      </c>
      <c r="CT16" s="30">
        <v>60000</v>
      </c>
      <c r="CU16" s="30">
        <v>60000</v>
      </c>
      <c r="CV16" s="30">
        <v>60000</v>
      </c>
      <c r="CW16" s="30">
        <v>60000</v>
      </c>
      <c r="CX16" s="30">
        <v>60000</v>
      </c>
      <c r="CY16" s="30">
        <v>60000</v>
      </c>
      <c r="CZ16" s="30">
        <v>60000</v>
      </c>
      <c r="DA16" s="30">
        <v>60000</v>
      </c>
      <c r="DB16" s="30">
        <v>60000</v>
      </c>
      <c r="DC16" s="30">
        <v>60000</v>
      </c>
      <c r="DD16" s="30">
        <v>60000</v>
      </c>
      <c r="DE16" s="30">
        <v>60000</v>
      </c>
      <c r="DF16" s="30">
        <v>60000</v>
      </c>
      <c r="DG16" s="30">
        <v>60000</v>
      </c>
      <c r="DH16" s="30">
        <v>60000</v>
      </c>
      <c r="DI16" s="30">
        <v>60000</v>
      </c>
      <c r="DJ16" s="30">
        <v>60000</v>
      </c>
      <c r="DK16" s="30">
        <v>60000</v>
      </c>
      <c r="DL16" s="30">
        <v>60000</v>
      </c>
    </row>
    <row r="17" spans="1:117" ht="13.8" thickBot="1" x14ac:dyDescent="0.3">
      <c r="A17">
        <v>24670</v>
      </c>
      <c r="B17" t="s">
        <v>22</v>
      </c>
      <c r="C17" s="3">
        <v>10000</v>
      </c>
      <c r="D17" s="1">
        <v>35490</v>
      </c>
      <c r="E17" s="1">
        <v>39172</v>
      </c>
      <c r="F17" t="s">
        <v>5</v>
      </c>
      <c r="G17" s="6">
        <v>38807</v>
      </c>
      <c r="H17" s="99" t="s">
        <v>178</v>
      </c>
      <c r="I17" s="62">
        <v>10000</v>
      </c>
      <c r="J17" s="3">
        <v>10000</v>
      </c>
      <c r="K17" s="3">
        <v>10000</v>
      </c>
      <c r="L17" s="3">
        <v>10000</v>
      </c>
      <c r="M17" s="3">
        <v>10000</v>
      </c>
      <c r="N17" s="3">
        <v>10000</v>
      </c>
      <c r="O17" s="3">
        <v>10000</v>
      </c>
      <c r="P17" s="3">
        <v>10000</v>
      </c>
      <c r="Q17" s="3">
        <v>10000</v>
      </c>
      <c r="R17" s="3">
        <v>10000</v>
      </c>
      <c r="S17" s="3">
        <v>10000</v>
      </c>
      <c r="T17" s="3">
        <v>10000</v>
      </c>
      <c r="U17" s="3">
        <v>10000</v>
      </c>
      <c r="V17" s="3">
        <v>10000</v>
      </c>
      <c r="W17" s="3">
        <v>10000</v>
      </c>
      <c r="X17" s="3">
        <v>10000</v>
      </c>
      <c r="Y17" s="3">
        <v>10000</v>
      </c>
      <c r="Z17" s="3">
        <v>10000</v>
      </c>
      <c r="AA17" s="3">
        <v>10000</v>
      </c>
      <c r="AB17" s="3">
        <v>10000</v>
      </c>
      <c r="AC17" s="3">
        <v>10000</v>
      </c>
      <c r="AD17" s="3">
        <v>10000</v>
      </c>
      <c r="AE17" s="3">
        <v>10000</v>
      </c>
      <c r="AF17" s="3">
        <v>10000</v>
      </c>
      <c r="AG17" s="3">
        <v>10000</v>
      </c>
      <c r="AH17" s="3">
        <v>10000</v>
      </c>
      <c r="AI17" s="3">
        <v>10000</v>
      </c>
      <c r="AJ17" s="3">
        <v>10000</v>
      </c>
      <c r="AK17" s="3">
        <v>10000</v>
      </c>
      <c r="AL17" s="3">
        <v>10000</v>
      </c>
      <c r="AM17" s="3">
        <v>10000</v>
      </c>
      <c r="AN17" s="3">
        <v>10000</v>
      </c>
      <c r="AO17" s="3">
        <v>10000</v>
      </c>
      <c r="AP17" s="3">
        <v>10000</v>
      </c>
      <c r="AQ17" s="3">
        <v>10000</v>
      </c>
      <c r="AR17" s="3">
        <v>10000</v>
      </c>
      <c r="AS17" s="3">
        <v>10000</v>
      </c>
      <c r="AT17" s="3">
        <v>10000</v>
      </c>
      <c r="AU17" s="3">
        <v>10000</v>
      </c>
      <c r="AV17" s="3">
        <v>10000</v>
      </c>
      <c r="AW17" s="3">
        <v>10000</v>
      </c>
      <c r="AX17" s="3">
        <v>10000</v>
      </c>
      <c r="AY17" s="3">
        <v>10000</v>
      </c>
      <c r="AZ17" s="3">
        <v>10000</v>
      </c>
      <c r="BA17" s="3">
        <v>10000</v>
      </c>
      <c r="BB17" s="3">
        <v>10000</v>
      </c>
      <c r="BC17" s="3">
        <v>10000</v>
      </c>
      <c r="BD17" s="3">
        <v>10000</v>
      </c>
      <c r="BE17" s="3">
        <v>10000</v>
      </c>
      <c r="BF17" s="3">
        <v>10000</v>
      </c>
      <c r="BG17" s="28">
        <v>10000</v>
      </c>
      <c r="BH17" s="3">
        <v>10000</v>
      </c>
      <c r="BI17" s="3">
        <v>10000</v>
      </c>
      <c r="BJ17" s="3">
        <v>10000</v>
      </c>
      <c r="BK17" s="3">
        <v>10000</v>
      </c>
      <c r="BL17" s="3">
        <v>10000</v>
      </c>
      <c r="BM17" s="3">
        <v>10000</v>
      </c>
      <c r="BN17" s="3">
        <v>10000</v>
      </c>
      <c r="BO17" s="3">
        <v>10000</v>
      </c>
      <c r="BP17" s="3">
        <v>10000</v>
      </c>
      <c r="BQ17" s="3">
        <v>10000</v>
      </c>
      <c r="BR17" s="3">
        <v>10000</v>
      </c>
      <c r="BS17" s="3">
        <v>10000</v>
      </c>
      <c r="BT17" s="27">
        <v>10000</v>
      </c>
      <c r="BU17" s="27">
        <v>10000</v>
      </c>
      <c r="BV17" s="27">
        <v>10000</v>
      </c>
      <c r="BW17" s="27">
        <v>10000</v>
      </c>
      <c r="BX17" s="27">
        <v>10000</v>
      </c>
      <c r="BY17" s="27">
        <v>10000</v>
      </c>
      <c r="BZ17" s="27">
        <v>10000</v>
      </c>
      <c r="CA17" s="27">
        <v>10000</v>
      </c>
      <c r="CB17" s="27">
        <v>10000</v>
      </c>
      <c r="CC17" s="27">
        <v>10000</v>
      </c>
      <c r="CD17" s="27">
        <v>10000</v>
      </c>
      <c r="CE17" s="27">
        <v>10000</v>
      </c>
      <c r="CF17" s="27">
        <v>10000</v>
      </c>
      <c r="CG17" s="27">
        <v>10000</v>
      </c>
      <c r="CH17" s="27">
        <v>10000</v>
      </c>
      <c r="CI17" s="27">
        <v>10000</v>
      </c>
      <c r="CJ17" s="27">
        <v>10000</v>
      </c>
      <c r="CK17" s="27">
        <v>10000</v>
      </c>
      <c r="CL17" s="27">
        <v>10000</v>
      </c>
      <c r="CM17" s="27">
        <v>10000</v>
      </c>
      <c r="CN17" s="27">
        <v>10000</v>
      </c>
      <c r="CO17" s="27">
        <v>10000</v>
      </c>
      <c r="CP17" s="27">
        <v>10000</v>
      </c>
      <c r="CQ17" s="27">
        <v>10000</v>
      </c>
      <c r="CR17" s="27">
        <v>10000</v>
      </c>
      <c r="CS17" s="27">
        <v>10000</v>
      </c>
      <c r="CT17" s="27">
        <v>10000</v>
      </c>
      <c r="CU17" s="27">
        <v>10000</v>
      </c>
      <c r="CV17" s="27">
        <v>10000</v>
      </c>
      <c r="CW17" s="27">
        <v>10000</v>
      </c>
      <c r="CX17" s="27">
        <v>10000</v>
      </c>
      <c r="CY17" s="27">
        <v>10000</v>
      </c>
      <c r="CZ17" s="27">
        <v>10000</v>
      </c>
      <c r="DA17" s="27">
        <v>10000</v>
      </c>
      <c r="DB17" s="27">
        <v>10000</v>
      </c>
      <c r="DC17" s="27">
        <v>10000</v>
      </c>
      <c r="DD17" s="27">
        <v>10000</v>
      </c>
      <c r="DE17" s="27">
        <v>10000</v>
      </c>
      <c r="DF17" s="27">
        <v>10000</v>
      </c>
      <c r="DG17" s="27">
        <v>10000</v>
      </c>
      <c r="DH17" s="27">
        <v>10000</v>
      </c>
      <c r="DI17" s="27">
        <v>10000</v>
      </c>
      <c r="DJ17" s="27">
        <v>10000</v>
      </c>
      <c r="DK17" s="27">
        <v>10000</v>
      </c>
      <c r="DL17" s="27">
        <v>10000</v>
      </c>
    </row>
    <row r="18" spans="1:117" ht="13.8" thickBot="1" x14ac:dyDescent="0.3">
      <c r="A18">
        <v>25700</v>
      </c>
      <c r="B18" t="s">
        <v>52</v>
      </c>
      <c r="C18" s="3">
        <v>25000</v>
      </c>
      <c r="D18" s="1">
        <v>35796</v>
      </c>
      <c r="E18" s="1">
        <v>37621</v>
      </c>
      <c r="F18" t="s">
        <v>5</v>
      </c>
      <c r="G18" s="6">
        <v>37256</v>
      </c>
      <c r="H18" s="99" t="s">
        <v>178</v>
      </c>
      <c r="I18" s="62">
        <v>25000</v>
      </c>
      <c r="J18" s="3">
        <v>25000</v>
      </c>
      <c r="K18" s="3">
        <v>25000</v>
      </c>
      <c r="L18" s="3">
        <v>25000</v>
      </c>
      <c r="M18" s="3">
        <v>25000</v>
      </c>
      <c r="N18" s="3">
        <v>25000</v>
      </c>
      <c r="O18" s="3">
        <v>25000</v>
      </c>
      <c r="P18" s="3">
        <v>25000</v>
      </c>
      <c r="Q18" s="3">
        <v>25000</v>
      </c>
      <c r="R18" s="3">
        <v>25000</v>
      </c>
      <c r="S18" s="3">
        <v>25000</v>
      </c>
      <c r="T18" s="3">
        <v>25000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117" ht="13.8" thickBot="1" x14ac:dyDescent="0.3">
      <c r="A19">
        <v>25923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99">
        <v>0.10630000000000001</v>
      </c>
      <c r="I19" s="62">
        <v>20000</v>
      </c>
      <c r="J19" s="3">
        <v>20000</v>
      </c>
      <c r="K19" s="3">
        <v>20000</v>
      </c>
      <c r="L19" s="3">
        <v>20000</v>
      </c>
      <c r="M19" s="3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28">
        <v>20000</v>
      </c>
      <c r="BG19" s="3">
        <v>20000</v>
      </c>
      <c r="BH19" s="3">
        <v>20000</v>
      </c>
      <c r="BI19" s="3">
        <v>20000</v>
      </c>
      <c r="BJ19" s="3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27">
        <v>20000</v>
      </c>
      <c r="BT19" s="27">
        <v>20000</v>
      </c>
      <c r="BU19" s="27">
        <v>20000</v>
      </c>
      <c r="BV19" s="27">
        <v>20000</v>
      </c>
      <c r="BW19" s="27">
        <v>20000</v>
      </c>
      <c r="BX19" s="27">
        <v>20000</v>
      </c>
      <c r="BY19" s="27">
        <v>20000</v>
      </c>
      <c r="BZ19" s="27">
        <v>20000</v>
      </c>
      <c r="CA19" s="27">
        <v>20000</v>
      </c>
      <c r="CB19" s="27">
        <v>20000</v>
      </c>
      <c r="CC19" s="27">
        <v>20000</v>
      </c>
      <c r="CD19" s="27">
        <v>20000</v>
      </c>
      <c r="CE19" s="27">
        <v>20000</v>
      </c>
      <c r="CF19" s="27">
        <v>20000</v>
      </c>
      <c r="CG19" s="27">
        <v>20000</v>
      </c>
      <c r="CH19" s="27">
        <v>20000</v>
      </c>
      <c r="CI19" s="27">
        <v>20000</v>
      </c>
      <c r="CJ19" s="27">
        <v>20000</v>
      </c>
      <c r="CK19" s="27">
        <v>20000</v>
      </c>
      <c r="CL19" s="27">
        <v>20000</v>
      </c>
      <c r="CM19" s="27">
        <v>20000</v>
      </c>
      <c r="CN19" s="27">
        <v>20000</v>
      </c>
      <c r="CO19" s="27">
        <v>20000</v>
      </c>
      <c r="CP19" s="27">
        <v>20000</v>
      </c>
      <c r="CQ19" s="27">
        <v>20000</v>
      </c>
      <c r="CR19" s="27">
        <v>20000</v>
      </c>
      <c r="CS19" s="27">
        <v>20000</v>
      </c>
      <c r="CT19" s="27">
        <v>20000</v>
      </c>
      <c r="CU19" s="27">
        <v>20000</v>
      </c>
      <c r="CV19" s="27">
        <v>20000</v>
      </c>
      <c r="CW19" s="27">
        <v>20000</v>
      </c>
      <c r="CX19" s="27">
        <v>20000</v>
      </c>
      <c r="CY19" s="27">
        <v>20000</v>
      </c>
      <c r="CZ19" s="27">
        <v>20000</v>
      </c>
      <c r="DA19" s="27">
        <v>20000</v>
      </c>
      <c r="DB19" s="27">
        <v>20000</v>
      </c>
      <c r="DC19" s="27">
        <v>20000</v>
      </c>
      <c r="DD19" s="27">
        <v>20000</v>
      </c>
      <c r="DE19" s="27">
        <v>20000</v>
      </c>
      <c r="DF19" s="27">
        <v>20000</v>
      </c>
      <c r="DG19" s="27">
        <v>20000</v>
      </c>
      <c r="DH19" s="27">
        <v>20000</v>
      </c>
      <c r="DI19" s="27">
        <v>20000</v>
      </c>
      <c r="DJ19" s="27">
        <v>20000</v>
      </c>
      <c r="DK19" s="27">
        <v>20000</v>
      </c>
      <c r="DL19" s="27">
        <v>20000</v>
      </c>
    </row>
    <row r="20" spans="1:117" ht="13.8" thickBot="1" x14ac:dyDescent="0.3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99" t="s">
        <v>178</v>
      </c>
      <c r="I20" s="62">
        <v>8600</v>
      </c>
      <c r="J20" s="3">
        <v>8600</v>
      </c>
      <c r="K20" s="3">
        <v>8600</v>
      </c>
      <c r="L20" s="3">
        <v>8600</v>
      </c>
      <c r="M20" s="28">
        <v>8600</v>
      </c>
      <c r="N20" s="3">
        <v>8600</v>
      </c>
      <c r="O20" s="3">
        <v>8600</v>
      </c>
      <c r="P20" s="3">
        <v>8600</v>
      </c>
      <c r="Q20" s="3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27">
        <v>8600</v>
      </c>
      <c r="AA20" s="27">
        <v>8600</v>
      </c>
      <c r="AB20" s="27">
        <v>8600</v>
      </c>
      <c r="AC20" s="27">
        <v>8600</v>
      </c>
      <c r="AD20" s="27">
        <v>8600</v>
      </c>
      <c r="AE20" s="27">
        <v>8600</v>
      </c>
      <c r="AF20" s="27">
        <v>8600</v>
      </c>
      <c r="AG20" s="27">
        <v>8600</v>
      </c>
      <c r="AH20" s="27">
        <v>8600</v>
      </c>
      <c r="AI20" s="27">
        <v>8600</v>
      </c>
      <c r="AJ20" s="27">
        <v>8600</v>
      </c>
      <c r="AK20" s="27">
        <v>8600</v>
      </c>
      <c r="AL20" s="27">
        <v>8600</v>
      </c>
      <c r="AM20" s="27">
        <v>8600</v>
      </c>
      <c r="AN20" s="27">
        <v>8600</v>
      </c>
      <c r="AO20" s="27">
        <v>8600</v>
      </c>
      <c r="AP20" s="27">
        <v>8600</v>
      </c>
      <c r="AQ20" s="27">
        <v>8600</v>
      </c>
      <c r="AR20" s="27">
        <v>8600</v>
      </c>
      <c r="AS20" s="27">
        <v>8600</v>
      </c>
      <c r="AT20" s="27">
        <v>8600</v>
      </c>
      <c r="AU20" s="27">
        <v>8600</v>
      </c>
      <c r="AV20" s="27">
        <v>8600</v>
      </c>
      <c r="AW20" s="27">
        <v>8600</v>
      </c>
      <c r="AX20" s="27">
        <v>8600</v>
      </c>
      <c r="AY20" s="27">
        <v>8600</v>
      </c>
      <c r="AZ20" s="27">
        <v>8600</v>
      </c>
      <c r="BA20" s="27">
        <v>8600</v>
      </c>
      <c r="BB20" s="27">
        <v>8600</v>
      </c>
      <c r="BC20" s="27">
        <v>8600</v>
      </c>
      <c r="BD20" s="27">
        <v>8600</v>
      </c>
      <c r="BE20" s="27">
        <v>8600</v>
      </c>
      <c r="BF20" s="27">
        <v>8600</v>
      </c>
      <c r="BG20" s="27">
        <v>8600</v>
      </c>
      <c r="BH20" s="27">
        <v>8600</v>
      </c>
      <c r="BI20" s="27">
        <v>8600</v>
      </c>
      <c r="BJ20" s="27">
        <v>8600</v>
      </c>
      <c r="BK20" s="27">
        <v>8600</v>
      </c>
      <c r="BL20" s="27">
        <v>8600</v>
      </c>
      <c r="BM20" s="27">
        <v>8600</v>
      </c>
      <c r="BN20" s="27">
        <v>8600</v>
      </c>
      <c r="BO20" s="27">
        <v>8600</v>
      </c>
      <c r="BP20" s="27">
        <v>8600</v>
      </c>
      <c r="BQ20" s="27">
        <v>8600</v>
      </c>
      <c r="BR20" s="27">
        <v>8600</v>
      </c>
      <c r="BS20" s="27">
        <v>8600</v>
      </c>
      <c r="BT20" s="27">
        <v>8600</v>
      </c>
      <c r="BU20" s="27">
        <v>8600</v>
      </c>
      <c r="BV20" s="27">
        <v>8600</v>
      </c>
      <c r="BW20" s="27">
        <v>8600</v>
      </c>
      <c r="BX20" s="27">
        <v>8600</v>
      </c>
      <c r="BY20" s="27">
        <v>8600</v>
      </c>
      <c r="BZ20" s="27">
        <v>8600</v>
      </c>
      <c r="CA20" s="27">
        <v>8600</v>
      </c>
      <c r="CB20" s="27">
        <v>8600</v>
      </c>
      <c r="CC20" s="27">
        <v>8600</v>
      </c>
      <c r="CD20" s="27">
        <v>8600</v>
      </c>
      <c r="CE20" s="27">
        <v>8600</v>
      </c>
      <c r="CF20" s="27">
        <v>8600</v>
      </c>
      <c r="CG20" s="27">
        <v>8600</v>
      </c>
      <c r="CH20" s="27">
        <v>8600</v>
      </c>
      <c r="CI20" s="27">
        <v>8600</v>
      </c>
      <c r="CJ20" s="27">
        <v>8600</v>
      </c>
      <c r="CK20" s="27">
        <v>8600</v>
      </c>
      <c r="CL20" s="27">
        <v>8600</v>
      </c>
      <c r="CM20" s="27">
        <v>8600</v>
      </c>
      <c r="CN20" s="27">
        <v>8600</v>
      </c>
      <c r="CO20" s="27">
        <v>8600</v>
      </c>
      <c r="CP20" s="27">
        <v>8600</v>
      </c>
      <c r="CQ20" s="27">
        <v>8600</v>
      </c>
      <c r="CR20" s="27">
        <v>8600</v>
      </c>
      <c r="CS20" s="27">
        <v>8600</v>
      </c>
      <c r="CT20" s="27">
        <v>8600</v>
      </c>
      <c r="CU20" s="27">
        <v>8600</v>
      </c>
      <c r="CV20" s="27">
        <v>8600</v>
      </c>
      <c r="CW20" s="27">
        <v>8600</v>
      </c>
      <c r="CX20" s="27">
        <v>8600</v>
      </c>
      <c r="CY20" s="27">
        <v>8600</v>
      </c>
      <c r="CZ20" s="27">
        <v>8600</v>
      </c>
      <c r="DA20" s="27">
        <v>8600</v>
      </c>
      <c r="DB20" s="27">
        <v>8600</v>
      </c>
      <c r="DC20" s="27">
        <v>8600</v>
      </c>
      <c r="DD20" s="27">
        <v>8600</v>
      </c>
      <c r="DE20" s="27">
        <v>8600</v>
      </c>
      <c r="DF20" s="27">
        <v>8600</v>
      </c>
      <c r="DG20" s="27">
        <v>8600</v>
      </c>
      <c r="DH20" s="27">
        <v>8600</v>
      </c>
      <c r="DI20" s="27">
        <v>8600</v>
      </c>
      <c r="DJ20" s="27">
        <v>8600</v>
      </c>
      <c r="DK20" s="27">
        <v>8600</v>
      </c>
      <c r="DL20" s="27">
        <v>8600</v>
      </c>
    </row>
    <row r="21" spans="1:117" ht="13.8" thickBot="1" x14ac:dyDescent="0.3">
      <c r="A21">
        <v>26371</v>
      </c>
      <c r="B21" t="s">
        <v>31</v>
      </c>
      <c r="C21" s="3">
        <v>25000</v>
      </c>
      <c r="D21" s="1">
        <v>36100</v>
      </c>
      <c r="E21" s="1">
        <v>39172</v>
      </c>
      <c r="F21" t="s">
        <v>5</v>
      </c>
      <c r="G21" s="6">
        <v>38807</v>
      </c>
      <c r="H21" s="99">
        <v>0.10630000000000001</v>
      </c>
      <c r="I21" s="62">
        <v>25000</v>
      </c>
      <c r="J21" s="3">
        <v>25000</v>
      </c>
      <c r="K21" s="3">
        <v>25000</v>
      </c>
      <c r="L21" s="3">
        <v>25000</v>
      </c>
      <c r="M21" s="3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3">
        <v>25000</v>
      </c>
      <c r="Z21" s="3">
        <v>25000</v>
      </c>
      <c r="AA21" s="3">
        <v>25000</v>
      </c>
      <c r="AB21" s="3">
        <v>25000</v>
      </c>
      <c r="AC21" s="3">
        <v>25000</v>
      </c>
      <c r="AD21" s="3">
        <v>25000</v>
      </c>
      <c r="AE21" s="3">
        <v>25000</v>
      </c>
      <c r="AF21" s="3">
        <v>25000</v>
      </c>
      <c r="AG21" s="3">
        <v>25000</v>
      </c>
      <c r="AH21" s="3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3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3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28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3">
        <v>25000</v>
      </c>
      <c r="BN21" s="3">
        <v>25000</v>
      </c>
      <c r="BO21" s="3">
        <v>25000</v>
      </c>
      <c r="BP21" s="3">
        <v>25000</v>
      </c>
      <c r="BQ21" s="3">
        <v>25000</v>
      </c>
      <c r="BR21" s="3">
        <v>25000</v>
      </c>
      <c r="BS21" s="3">
        <v>25000</v>
      </c>
      <c r="BT21" s="27">
        <v>25000</v>
      </c>
      <c r="BU21" s="27">
        <v>25000</v>
      </c>
      <c r="BV21" s="27">
        <v>25000</v>
      </c>
      <c r="BW21" s="27">
        <v>25000</v>
      </c>
      <c r="BX21" s="27">
        <v>25000</v>
      </c>
      <c r="BY21" s="27">
        <v>25000</v>
      </c>
      <c r="BZ21" s="27">
        <v>25000</v>
      </c>
      <c r="CA21" s="27">
        <v>25000</v>
      </c>
      <c r="CB21" s="27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2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2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27">
        <v>25000</v>
      </c>
      <c r="DK21" s="27">
        <v>25000</v>
      </c>
      <c r="DL21" s="27">
        <v>25000</v>
      </c>
    </row>
    <row r="22" spans="1:117" ht="13.8" thickBot="1" x14ac:dyDescent="0.3">
      <c r="A22">
        <v>26677</v>
      </c>
      <c r="B22" t="s">
        <v>53</v>
      </c>
      <c r="C22" s="3">
        <v>25000</v>
      </c>
      <c r="D22" s="1">
        <v>36251</v>
      </c>
      <c r="E22" s="1">
        <v>39172</v>
      </c>
      <c r="F22" t="s">
        <v>5</v>
      </c>
      <c r="G22" s="6">
        <v>38807</v>
      </c>
      <c r="H22" s="99">
        <v>0.10630000000000001</v>
      </c>
      <c r="I22" s="62">
        <v>25000</v>
      </c>
      <c r="J22" s="3">
        <v>25000</v>
      </c>
      <c r="K22" s="3">
        <v>25000</v>
      </c>
      <c r="L22" s="3">
        <v>25000</v>
      </c>
      <c r="M22" s="3">
        <v>25000</v>
      </c>
      <c r="N22" s="3">
        <v>25000</v>
      </c>
      <c r="O22" s="3">
        <v>25000</v>
      </c>
      <c r="P22" s="3">
        <v>25000</v>
      </c>
      <c r="Q22" s="3">
        <v>25000</v>
      </c>
      <c r="R22" s="3">
        <v>25000</v>
      </c>
      <c r="S22" s="3">
        <v>25000</v>
      </c>
      <c r="T22" s="3">
        <v>25000</v>
      </c>
      <c r="U22" s="3">
        <v>25000</v>
      </c>
      <c r="V22" s="3">
        <v>25000</v>
      </c>
      <c r="W22" s="3">
        <v>25000</v>
      </c>
      <c r="X22" s="3">
        <v>25000</v>
      </c>
      <c r="Y22" s="3">
        <v>25000</v>
      </c>
      <c r="Z22" s="3">
        <v>25000</v>
      </c>
      <c r="AA22" s="3">
        <v>25000</v>
      </c>
      <c r="AB22" s="3">
        <v>25000</v>
      </c>
      <c r="AC22" s="3">
        <v>25000</v>
      </c>
      <c r="AD22" s="3">
        <v>25000</v>
      </c>
      <c r="AE22" s="3">
        <v>25000</v>
      </c>
      <c r="AF22" s="3">
        <v>25000</v>
      </c>
      <c r="AG22" s="3">
        <v>25000</v>
      </c>
      <c r="AH22" s="3">
        <v>25000</v>
      </c>
      <c r="AI22" s="3">
        <v>25000</v>
      </c>
      <c r="AJ22" s="3">
        <v>25000</v>
      </c>
      <c r="AK22" s="3">
        <v>25000</v>
      </c>
      <c r="AL22" s="3">
        <v>25000</v>
      </c>
      <c r="AM22" s="3">
        <v>25000</v>
      </c>
      <c r="AN22" s="3">
        <v>25000</v>
      </c>
      <c r="AO22" s="3">
        <v>25000</v>
      </c>
      <c r="AP22" s="3">
        <v>25000</v>
      </c>
      <c r="AQ22" s="3">
        <v>25000</v>
      </c>
      <c r="AR22" s="3">
        <v>25000</v>
      </c>
      <c r="AS22" s="3">
        <v>25000</v>
      </c>
      <c r="AT22" s="3">
        <v>25000</v>
      </c>
      <c r="AU22" s="3">
        <v>25000</v>
      </c>
      <c r="AV22" s="3">
        <v>25000</v>
      </c>
      <c r="AW22" s="3">
        <v>25000</v>
      </c>
      <c r="AX22" s="3">
        <v>25000</v>
      </c>
      <c r="AY22" s="3">
        <v>25000</v>
      </c>
      <c r="AZ22" s="3">
        <v>25000</v>
      </c>
      <c r="BA22" s="3">
        <v>25000</v>
      </c>
      <c r="BB22" s="3">
        <v>25000</v>
      </c>
      <c r="BC22" s="3">
        <v>25000</v>
      </c>
      <c r="BD22" s="3">
        <v>25000</v>
      </c>
      <c r="BE22" s="3">
        <v>25000</v>
      </c>
      <c r="BF22" s="3">
        <v>25000</v>
      </c>
      <c r="BG22" s="28">
        <v>25000</v>
      </c>
      <c r="BH22" s="3">
        <v>25000</v>
      </c>
      <c r="BI22" s="3">
        <v>25000</v>
      </c>
      <c r="BJ22" s="3">
        <v>25000</v>
      </c>
      <c r="BK22" s="3">
        <v>25000</v>
      </c>
      <c r="BL22" s="3">
        <v>25000</v>
      </c>
      <c r="BM22" s="3">
        <v>25000</v>
      </c>
      <c r="BN22" s="3">
        <v>25000</v>
      </c>
      <c r="BO22" s="3">
        <v>25000</v>
      </c>
      <c r="BP22" s="3">
        <v>25000</v>
      </c>
      <c r="BQ22" s="3">
        <v>25000</v>
      </c>
      <c r="BR22" s="3">
        <v>25000</v>
      </c>
      <c r="BS22" s="3">
        <v>25000</v>
      </c>
      <c r="BT22" s="27">
        <v>25000</v>
      </c>
      <c r="BU22" s="27">
        <v>25000</v>
      </c>
      <c r="BV22" s="27">
        <v>25000</v>
      </c>
      <c r="BW22" s="27">
        <v>25000</v>
      </c>
      <c r="BX22" s="27">
        <v>25000</v>
      </c>
      <c r="BY22" s="27">
        <v>25000</v>
      </c>
      <c r="BZ22" s="27">
        <v>25000</v>
      </c>
      <c r="CA22" s="27">
        <v>25000</v>
      </c>
      <c r="CB22" s="27">
        <v>25000</v>
      </c>
      <c r="CC22" s="27">
        <v>25000</v>
      </c>
      <c r="CD22" s="27">
        <v>25000</v>
      </c>
      <c r="CE22" s="27">
        <v>25000</v>
      </c>
      <c r="CF22" s="27">
        <v>25000</v>
      </c>
      <c r="CG22" s="27">
        <v>25000</v>
      </c>
      <c r="CH22" s="27">
        <v>25000</v>
      </c>
      <c r="CI22" s="27">
        <v>25000</v>
      </c>
      <c r="CJ22" s="27">
        <v>25000</v>
      </c>
      <c r="CK22" s="27">
        <v>25000</v>
      </c>
      <c r="CL22" s="27">
        <v>25000</v>
      </c>
      <c r="CM22" s="27">
        <v>25000</v>
      </c>
      <c r="CN22" s="27">
        <v>25000</v>
      </c>
      <c r="CO22" s="27">
        <v>25000</v>
      </c>
      <c r="CP22" s="27">
        <v>25000</v>
      </c>
      <c r="CQ22" s="27">
        <v>25000</v>
      </c>
      <c r="CR22" s="27">
        <v>25000</v>
      </c>
      <c r="CS22" s="27">
        <v>25000</v>
      </c>
      <c r="CT22" s="27">
        <v>25000</v>
      </c>
      <c r="CU22" s="27">
        <v>25000</v>
      </c>
      <c r="CV22" s="27">
        <v>25000</v>
      </c>
      <c r="CW22" s="27">
        <v>25000</v>
      </c>
      <c r="CX22" s="27">
        <v>25000</v>
      </c>
      <c r="CY22" s="27">
        <v>25000</v>
      </c>
      <c r="CZ22" s="27">
        <v>25000</v>
      </c>
      <c r="DA22" s="27">
        <v>25000</v>
      </c>
      <c r="DB22" s="27">
        <v>25000</v>
      </c>
      <c r="DC22" s="27">
        <v>25000</v>
      </c>
      <c r="DD22" s="27">
        <v>25000</v>
      </c>
      <c r="DE22" s="27">
        <v>25000</v>
      </c>
      <c r="DF22" s="27">
        <v>25000</v>
      </c>
      <c r="DG22" s="27">
        <v>25000</v>
      </c>
      <c r="DH22" s="27">
        <v>25000</v>
      </c>
      <c r="DI22" s="27">
        <v>25000</v>
      </c>
      <c r="DJ22" s="27">
        <v>25000</v>
      </c>
      <c r="DK22" s="27">
        <v>25000</v>
      </c>
      <c r="DL22" s="27">
        <v>25000</v>
      </c>
    </row>
    <row r="23" spans="1:117" ht="13.8" thickBot="1" x14ac:dyDescent="0.3">
      <c r="A23">
        <v>26960</v>
      </c>
      <c r="B23" t="s">
        <v>40</v>
      </c>
      <c r="C23" s="3">
        <v>20000</v>
      </c>
      <c r="D23" s="1">
        <v>36617</v>
      </c>
      <c r="E23" s="1">
        <v>38077</v>
      </c>
      <c r="F23" t="s">
        <v>5</v>
      </c>
      <c r="G23" s="6">
        <v>37711</v>
      </c>
      <c r="H23" s="99" t="s">
        <v>178</v>
      </c>
      <c r="I23" s="62">
        <v>20000</v>
      </c>
      <c r="J23" s="3">
        <v>20000</v>
      </c>
      <c r="K23" s="3">
        <v>20000</v>
      </c>
      <c r="L23" s="3">
        <v>20000</v>
      </c>
      <c r="M23" s="3">
        <v>20000</v>
      </c>
      <c r="N23" s="3">
        <v>20000</v>
      </c>
      <c r="O23" s="3">
        <v>20000</v>
      </c>
      <c r="P23" s="3">
        <v>20000</v>
      </c>
      <c r="Q23" s="3">
        <v>20000</v>
      </c>
      <c r="R23" s="3">
        <v>20000</v>
      </c>
      <c r="S23" s="3">
        <v>20000</v>
      </c>
      <c r="T23" s="3">
        <v>20000</v>
      </c>
      <c r="U23" s="3">
        <v>20000</v>
      </c>
      <c r="V23" s="3">
        <v>20000</v>
      </c>
      <c r="W23" s="28">
        <v>20000</v>
      </c>
      <c r="X23" s="3">
        <v>20000</v>
      </c>
      <c r="Y23" s="3">
        <v>20000</v>
      </c>
      <c r="Z23" s="3">
        <v>20000</v>
      </c>
      <c r="AA23" s="3">
        <v>20000</v>
      </c>
      <c r="AB23" s="3">
        <v>20000</v>
      </c>
      <c r="AC23" s="3">
        <v>20000</v>
      </c>
      <c r="AD23" s="3">
        <v>20000</v>
      </c>
      <c r="AE23" s="3">
        <v>20000</v>
      </c>
      <c r="AF23" s="3">
        <v>20000</v>
      </c>
      <c r="AG23" s="3">
        <v>20000</v>
      </c>
      <c r="AH23" s="3">
        <v>20000</v>
      </c>
      <c r="AI23" s="3">
        <v>20000</v>
      </c>
      <c r="AJ23" s="27">
        <v>20000</v>
      </c>
      <c r="AK23" s="27">
        <v>20000</v>
      </c>
      <c r="AL23" s="27">
        <v>20000</v>
      </c>
      <c r="AM23" s="27">
        <v>20000</v>
      </c>
      <c r="AN23" s="27">
        <v>20000</v>
      </c>
      <c r="AO23" s="27">
        <v>20000</v>
      </c>
      <c r="AP23" s="27">
        <v>20000</v>
      </c>
      <c r="AQ23" s="27">
        <v>20000</v>
      </c>
      <c r="AR23" s="27">
        <v>20000</v>
      </c>
      <c r="AS23" s="27">
        <v>20000</v>
      </c>
      <c r="AT23" s="27">
        <v>20000</v>
      </c>
      <c r="AU23" s="27">
        <v>20000</v>
      </c>
      <c r="AV23" s="27">
        <v>20000</v>
      </c>
      <c r="AW23" s="27">
        <v>20000</v>
      </c>
      <c r="AX23" s="27">
        <v>20000</v>
      </c>
      <c r="AY23" s="27">
        <v>20000</v>
      </c>
      <c r="AZ23" s="27">
        <v>20000</v>
      </c>
      <c r="BA23" s="27">
        <v>20000</v>
      </c>
      <c r="BB23" s="27">
        <v>20000</v>
      </c>
      <c r="BC23" s="27">
        <v>20000</v>
      </c>
      <c r="BD23" s="27">
        <v>20000</v>
      </c>
      <c r="BE23" s="27">
        <v>20000</v>
      </c>
      <c r="BF23" s="27">
        <v>20000</v>
      </c>
      <c r="BG23" s="27">
        <v>20000</v>
      </c>
      <c r="BH23" s="27">
        <v>20000</v>
      </c>
      <c r="BI23" s="27">
        <v>20000</v>
      </c>
      <c r="BJ23" s="27">
        <v>20000</v>
      </c>
      <c r="BK23" s="27">
        <v>20000</v>
      </c>
      <c r="BL23" s="27">
        <v>20000</v>
      </c>
      <c r="BM23" s="27">
        <v>20000</v>
      </c>
      <c r="BN23" s="27">
        <v>20000</v>
      </c>
      <c r="BO23" s="27">
        <v>20000</v>
      </c>
      <c r="BP23" s="27">
        <v>20000</v>
      </c>
      <c r="BQ23" s="27">
        <v>20000</v>
      </c>
      <c r="BR23" s="27">
        <v>20000</v>
      </c>
      <c r="BS23" s="27">
        <v>20000</v>
      </c>
      <c r="BT23" s="27">
        <v>20000</v>
      </c>
      <c r="BU23" s="27">
        <v>20000</v>
      </c>
      <c r="BV23" s="27">
        <v>20000</v>
      </c>
      <c r="BW23" s="27">
        <v>20000</v>
      </c>
      <c r="BX23" s="27">
        <v>20000</v>
      </c>
      <c r="BY23" s="27">
        <v>20000</v>
      </c>
      <c r="BZ23" s="27">
        <v>20000</v>
      </c>
      <c r="CA23" s="27">
        <v>20000</v>
      </c>
      <c r="CB23" s="27">
        <v>20000</v>
      </c>
      <c r="CC23" s="27">
        <v>20000</v>
      </c>
      <c r="CD23" s="27">
        <v>20000</v>
      </c>
      <c r="CE23" s="27">
        <v>20000</v>
      </c>
      <c r="CF23" s="27">
        <v>20000</v>
      </c>
      <c r="CG23" s="27">
        <v>20000</v>
      </c>
      <c r="CH23" s="27">
        <v>20000</v>
      </c>
      <c r="CI23" s="27">
        <v>20000</v>
      </c>
      <c r="CJ23" s="27">
        <v>20000</v>
      </c>
      <c r="CK23" s="27">
        <v>20000</v>
      </c>
      <c r="CL23" s="27">
        <v>20000</v>
      </c>
      <c r="CM23" s="27">
        <v>20000</v>
      </c>
      <c r="CN23" s="27">
        <v>20000</v>
      </c>
      <c r="CO23" s="27">
        <v>20000</v>
      </c>
      <c r="CP23" s="27">
        <v>20000</v>
      </c>
      <c r="CQ23" s="27">
        <v>20000</v>
      </c>
      <c r="CR23" s="27">
        <v>20000</v>
      </c>
      <c r="CS23" s="27">
        <v>20000</v>
      </c>
      <c r="CT23" s="27">
        <v>20000</v>
      </c>
      <c r="CU23" s="27">
        <v>20000</v>
      </c>
      <c r="CV23" s="27">
        <v>20000</v>
      </c>
      <c r="CW23" s="27">
        <v>20000</v>
      </c>
      <c r="CX23" s="27">
        <v>20000</v>
      </c>
      <c r="CY23" s="27">
        <v>20000</v>
      </c>
      <c r="CZ23" s="27">
        <v>20000</v>
      </c>
      <c r="DA23" s="27">
        <v>20000</v>
      </c>
      <c r="DB23" s="27">
        <v>20000</v>
      </c>
      <c r="DC23" s="27">
        <v>20000</v>
      </c>
      <c r="DD23" s="27">
        <v>20000</v>
      </c>
      <c r="DE23" s="27">
        <v>20000</v>
      </c>
      <c r="DF23" s="27">
        <v>20000</v>
      </c>
      <c r="DG23" s="27">
        <v>20000</v>
      </c>
      <c r="DH23" s="27">
        <v>20000</v>
      </c>
      <c r="DI23" s="27">
        <v>20000</v>
      </c>
      <c r="DJ23" s="27">
        <v>20000</v>
      </c>
      <c r="DK23" s="27">
        <v>20000</v>
      </c>
      <c r="DL23" s="27">
        <v>20000</v>
      </c>
      <c r="DM23" s="27"/>
    </row>
    <row r="24" spans="1:117" x14ac:dyDescent="0.25">
      <c r="A24">
        <v>26719</v>
      </c>
      <c r="B24" t="s">
        <v>34</v>
      </c>
      <c r="C24" s="3">
        <v>25000</v>
      </c>
      <c r="D24" s="1">
        <v>36647</v>
      </c>
      <c r="E24" s="1">
        <v>38472</v>
      </c>
      <c r="F24" t="s">
        <v>37</v>
      </c>
      <c r="G24" s="6"/>
      <c r="H24" s="99" t="s">
        <v>178</v>
      </c>
      <c r="I24" s="62">
        <v>25000</v>
      </c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</row>
    <row r="25" spans="1:117" x14ac:dyDescent="0.25">
      <c r="A25">
        <v>26813</v>
      </c>
      <c r="B25" t="s">
        <v>36</v>
      </c>
      <c r="C25" s="3">
        <v>3500</v>
      </c>
      <c r="D25" s="1">
        <v>36647</v>
      </c>
      <c r="E25" s="1">
        <v>39506</v>
      </c>
      <c r="F25" t="s">
        <v>37</v>
      </c>
      <c r="G25" s="20"/>
      <c r="H25" s="100" t="s">
        <v>178</v>
      </c>
      <c r="I25" s="62">
        <v>3500</v>
      </c>
      <c r="J25" s="3">
        <v>3500</v>
      </c>
      <c r="K25" s="3">
        <v>3500</v>
      </c>
      <c r="L25" s="3">
        <v>3500</v>
      </c>
      <c r="M25" s="3">
        <v>3500</v>
      </c>
      <c r="N25" s="3">
        <v>3500</v>
      </c>
      <c r="O25" s="3">
        <v>3500</v>
      </c>
      <c r="P25" s="3">
        <v>3500</v>
      </c>
      <c r="Q25" s="3">
        <v>3500</v>
      </c>
      <c r="R25" s="3">
        <v>3500</v>
      </c>
      <c r="S25" s="3">
        <v>3500</v>
      </c>
      <c r="T25" s="3">
        <v>3500</v>
      </c>
      <c r="U25" s="3">
        <v>3500</v>
      </c>
      <c r="V25" s="3">
        <v>3500</v>
      </c>
      <c r="W25" s="3">
        <v>3500</v>
      </c>
      <c r="X25" s="3">
        <v>3500</v>
      </c>
      <c r="Y25" s="3">
        <v>3500</v>
      </c>
      <c r="Z25" s="3">
        <v>3500</v>
      </c>
      <c r="AA25" s="3">
        <v>3500</v>
      </c>
      <c r="AB25" s="3">
        <v>3500</v>
      </c>
      <c r="AC25" s="3">
        <v>3500</v>
      </c>
      <c r="AD25" s="3">
        <v>3500</v>
      </c>
      <c r="AE25" s="3">
        <v>3500</v>
      </c>
      <c r="AF25" s="3">
        <v>3500</v>
      </c>
      <c r="AG25" s="3">
        <v>3500</v>
      </c>
      <c r="AH25" s="3">
        <v>3500</v>
      </c>
      <c r="AI25" s="3">
        <v>3500</v>
      </c>
      <c r="AJ25" s="3">
        <v>3500</v>
      </c>
      <c r="AK25" s="3">
        <v>3500</v>
      </c>
      <c r="AL25" s="3">
        <v>3500</v>
      </c>
      <c r="AM25" s="3">
        <v>3500</v>
      </c>
      <c r="AN25" s="3">
        <v>3500</v>
      </c>
      <c r="AO25" s="3">
        <v>3500</v>
      </c>
      <c r="AP25" s="3">
        <v>3500</v>
      </c>
      <c r="AQ25" s="3">
        <v>3500</v>
      </c>
      <c r="AR25" s="3">
        <v>3500</v>
      </c>
      <c r="AS25" s="3">
        <v>3500</v>
      </c>
      <c r="AT25" s="3">
        <v>3500</v>
      </c>
      <c r="AU25" s="3">
        <v>3500</v>
      </c>
      <c r="AV25" s="3">
        <v>3500</v>
      </c>
      <c r="AW25" s="3">
        <v>3500</v>
      </c>
      <c r="AX25" s="3">
        <v>3500</v>
      </c>
      <c r="AY25" s="3">
        <v>3500</v>
      </c>
      <c r="AZ25" s="3">
        <v>3500</v>
      </c>
      <c r="BA25" s="3">
        <v>3500</v>
      </c>
      <c r="BB25" s="3">
        <v>3500</v>
      </c>
      <c r="BC25" s="3">
        <v>3500</v>
      </c>
      <c r="BD25" s="3">
        <v>3500</v>
      </c>
      <c r="BE25" s="3">
        <v>3500</v>
      </c>
      <c r="BF25" s="3">
        <v>3500</v>
      </c>
      <c r="BG25" s="3">
        <v>3500</v>
      </c>
      <c r="BH25" s="3">
        <v>3500</v>
      </c>
      <c r="BI25" s="3">
        <v>3500</v>
      </c>
      <c r="BJ25" s="3">
        <v>3500</v>
      </c>
      <c r="BK25" s="3">
        <v>3500</v>
      </c>
      <c r="BL25" s="3">
        <v>3500</v>
      </c>
      <c r="BM25" s="3">
        <v>3500</v>
      </c>
      <c r="BN25" s="3">
        <v>3500</v>
      </c>
      <c r="BO25" s="3">
        <v>3500</v>
      </c>
      <c r="BP25" s="3">
        <v>3500</v>
      </c>
      <c r="BQ25" s="3">
        <v>3500</v>
      </c>
      <c r="BR25" s="3">
        <v>3500</v>
      </c>
      <c r="BS25" s="3">
        <v>3500</v>
      </c>
      <c r="BT25" s="3">
        <v>3500</v>
      </c>
      <c r="BU25" s="3">
        <v>3500</v>
      </c>
      <c r="BV25" s="3">
        <v>3500</v>
      </c>
      <c r="BW25" s="3">
        <v>3500</v>
      </c>
      <c r="BX25" s="3">
        <v>3500</v>
      </c>
      <c r="BY25" s="3">
        <v>3500</v>
      </c>
      <c r="BZ25" s="3">
        <v>3500</v>
      </c>
      <c r="CA25" s="3">
        <v>3500</v>
      </c>
      <c r="CB25" s="3">
        <v>3500</v>
      </c>
      <c r="CC25" s="3">
        <v>3500</v>
      </c>
      <c r="CD25" s="3">
        <v>3500</v>
      </c>
    </row>
    <row r="26" spans="1:117" ht="13.8" thickBot="1" x14ac:dyDescent="0.3">
      <c r="A26">
        <v>26816</v>
      </c>
      <c r="B26" t="s">
        <v>38</v>
      </c>
      <c r="C26" s="3">
        <v>21500</v>
      </c>
      <c r="D26" s="1">
        <v>36647</v>
      </c>
      <c r="E26" s="1">
        <v>38472</v>
      </c>
      <c r="F26" t="s">
        <v>37</v>
      </c>
      <c r="G26" s="2"/>
      <c r="H26" s="99" t="s">
        <v>178</v>
      </c>
      <c r="I26" s="62">
        <v>21500</v>
      </c>
      <c r="J26" s="3">
        <v>21500</v>
      </c>
      <c r="K26" s="3">
        <v>21500</v>
      </c>
      <c r="L26" s="3">
        <v>21500</v>
      </c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  <c r="X26" s="3">
        <v>21500</v>
      </c>
      <c r="Y26" s="3">
        <v>21500</v>
      </c>
      <c r="Z26" s="3">
        <v>21500</v>
      </c>
      <c r="AA26" s="3">
        <v>21500</v>
      </c>
      <c r="AB26" s="3">
        <v>21500</v>
      </c>
      <c r="AC26" s="3">
        <v>21500</v>
      </c>
      <c r="AD26" s="3">
        <v>21500</v>
      </c>
      <c r="AE26" s="3">
        <v>21500</v>
      </c>
      <c r="AF26" s="3">
        <v>21500</v>
      </c>
      <c r="AG26" s="3">
        <v>21500</v>
      </c>
      <c r="AH26" s="3">
        <v>21500</v>
      </c>
      <c r="AI26" s="3">
        <v>21500</v>
      </c>
      <c r="AJ26" s="3">
        <v>21500</v>
      </c>
      <c r="AK26" s="3">
        <v>21500</v>
      </c>
      <c r="AL26" s="3">
        <v>21500</v>
      </c>
      <c r="AM26" s="3">
        <v>21500</v>
      </c>
      <c r="AN26" s="3">
        <v>21500</v>
      </c>
      <c r="AO26" s="3">
        <v>21500</v>
      </c>
      <c r="AP26" s="3">
        <v>21500</v>
      </c>
      <c r="AQ26" s="3">
        <v>21500</v>
      </c>
      <c r="AR26" s="3">
        <v>21500</v>
      </c>
      <c r="AS26" s="3">
        <v>21500</v>
      </c>
      <c r="AT26" s="3">
        <v>21500</v>
      </c>
      <c r="AU26" s="3">
        <v>21500</v>
      </c>
      <c r="AV26" s="3">
        <v>21500</v>
      </c>
    </row>
    <row r="27" spans="1:117" ht="13.8" thickBot="1" x14ac:dyDescent="0.3">
      <c r="A27">
        <v>26884</v>
      </c>
      <c r="B27" t="s">
        <v>53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99" t="s">
        <v>178</v>
      </c>
      <c r="I27" s="62">
        <v>40000</v>
      </c>
      <c r="J27" s="3">
        <v>40000</v>
      </c>
      <c r="K27" s="3">
        <v>40000</v>
      </c>
      <c r="L27" s="3">
        <v>40000</v>
      </c>
      <c r="M27" s="3">
        <v>40000</v>
      </c>
      <c r="N27" s="3">
        <v>40000</v>
      </c>
      <c r="O27" s="3">
        <v>40000</v>
      </c>
      <c r="P27" s="3">
        <v>40000</v>
      </c>
      <c r="Q27" s="3">
        <v>40000</v>
      </c>
      <c r="R27" s="3">
        <v>40000</v>
      </c>
      <c r="S27" s="3">
        <v>40000</v>
      </c>
      <c r="T27" s="3">
        <v>40000</v>
      </c>
      <c r="U27" s="3">
        <v>40000</v>
      </c>
      <c r="V27" s="3">
        <v>40000</v>
      </c>
      <c r="W27" s="3">
        <v>40000</v>
      </c>
      <c r="X27" s="3">
        <v>40000</v>
      </c>
      <c r="Y27" s="3">
        <v>40000</v>
      </c>
      <c r="Z27" s="3">
        <v>40000</v>
      </c>
      <c r="AA27" s="3">
        <v>40000</v>
      </c>
      <c r="AB27" s="3">
        <v>40000</v>
      </c>
      <c r="AC27" s="3">
        <v>40000</v>
      </c>
      <c r="AD27" s="3">
        <v>40000</v>
      </c>
      <c r="AE27" s="3">
        <v>40000</v>
      </c>
      <c r="AF27" s="3">
        <v>40000</v>
      </c>
      <c r="AG27" s="3">
        <v>40000</v>
      </c>
      <c r="AH27" s="3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28">
        <v>40000</v>
      </c>
      <c r="AQ27" s="3">
        <v>40000</v>
      </c>
      <c r="AR27" s="3">
        <v>40000</v>
      </c>
      <c r="AS27" s="3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3">
        <v>40000</v>
      </c>
      <c r="BC27" s="27">
        <v>40000</v>
      </c>
      <c r="BD27" s="27">
        <v>40000</v>
      </c>
      <c r="BE27" s="27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27">
        <v>40000</v>
      </c>
      <c r="BN27" s="2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2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2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2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27">
        <v>40000</v>
      </c>
      <c r="DK27" s="27">
        <v>40000</v>
      </c>
      <c r="DL27" s="27">
        <v>40000</v>
      </c>
    </row>
    <row r="28" spans="1:117" x14ac:dyDescent="0.25">
      <c r="A28">
        <v>27454</v>
      </c>
      <c r="B28" t="s">
        <v>39</v>
      </c>
      <c r="C28" s="3">
        <v>27500</v>
      </c>
      <c r="D28" s="1">
        <v>37257</v>
      </c>
      <c r="E28" s="1">
        <v>37621</v>
      </c>
      <c r="F28" t="s">
        <v>37</v>
      </c>
      <c r="G28" s="2"/>
      <c r="H28" s="99" t="s">
        <v>178</v>
      </c>
      <c r="I28" s="62">
        <v>27500</v>
      </c>
      <c r="J28" s="3">
        <v>27500</v>
      </c>
      <c r="K28" s="3">
        <v>27500</v>
      </c>
      <c r="L28" s="3">
        <v>27500</v>
      </c>
      <c r="M28" s="3">
        <v>27500</v>
      </c>
      <c r="N28" s="3">
        <v>27500</v>
      </c>
      <c r="O28" s="3">
        <v>27500</v>
      </c>
      <c r="P28" s="3">
        <v>27500</v>
      </c>
      <c r="Q28" s="3">
        <v>27500</v>
      </c>
      <c r="R28" s="3">
        <v>27500</v>
      </c>
      <c r="S28" s="3">
        <v>27500</v>
      </c>
      <c r="T28" s="3">
        <v>27500</v>
      </c>
    </row>
    <row r="29" spans="1:117" x14ac:dyDescent="0.25">
      <c r="A29">
        <v>27456</v>
      </c>
      <c r="B29" t="s">
        <v>57</v>
      </c>
      <c r="C29" s="3">
        <v>21500</v>
      </c>
      <c r="D29" s="1">
        <v>37561</v>
      </c>
      <c r="E29" s="1">
        <v>37621</v>
      </c>
      <c r="F29" t="s">
        <v>37</v>
      </c>
      <c r="G29" s="2"/>
      <c r="H29" s="99" t="s">
        <v>178</v>
      </c>
      <c r="I29" s="22"/>
      <c r="S29" s="3">
        <v>21500</v>
      </c>
      <c r="T29" s="3">
        <v>21500</v>
      </c>
    </row>
    <row r="30" spans="1:117" x14ac:dyDescent="0.25">
      <c r="A30">
        <v>27453</v>
      </c>
      <c r="B30" t="s">
        <v>57</v>
      </c>
      <c r="C30" s="3">
        <v>35000</v>
      </c>
      <c r="D30" s="1">
        <v>37622</v>
      </c>
      <c r="E30" s="1">
        <v>37986</v>
      </c>
      <c r="F30" t="s">
        <v>37</v>
      </c>
      <c r="G30" s="2"/>
      <c r="H30" s="99" t="s">
        <v>178</v>
      </c>
      <c r="I30" s="22"/>
      <c r="U30" s="3">
        <v>35000</v>
      </c>
      <c r="V30" s="3">
        <v>35000</v>
      </c>
      <c r="W30" s="3">
        <v>35000</v>
      </c>
      <c r="X30" s="3">
        <v>35000</v>
      </c>
      <c r="Y30" s="3">
        <v>35000</v>
      </c>
      <c r="Z30" s="3">
        <v>35000</v>
      </c>
      <c r="AA30" s="3">
        <v>35000</v>
      </c>
      <c r="AB30" s="3">
        <v>35000</v>
      </c>
      <c r="AC30" s="3">
        <v>35000</v>
      </c>
      <c r="AD30" s="3">
        <v>35000</v>
      </c>
      <c r="AE30" s="3">
        <v>35000</v>
      </c>
      <c r="AF30" s="3">
        <v>35000</v>
      </c>
    </row>
    <row r="31" spans="1:117" ht="13.8" thickBot="1" x14ac:dyDescent="0.3">
      <c r="A31">
        <v>27458</v>
      </c>
      <c r="B31" t="s">
        <v>59</v>
      </c>
      <c r="C31" s="3">
        <v>14000</v>
      </c>
      <c r="D31" s="1">
        <v>37622</v>
      </c>
      <c r="E31" s="1">
        <v>38717</v>
      </c>
      <c r="F31" t="s">
        <v>37</v>
      </c>
      <c r="G31" s="2"/>
      <c r="H31" s="99" t="s">
        <v>178</v>
      </c>
      <c r="I31" s="22"/>
      <c r="U31" s="3">
        <v>14000</v>
      </c>
      <c r="V31" s="3">
        <v>14000</v>
      </c>
      <c r="W31" s="3">
        <v>14000</v>
      </c>
      <c r="X31" s="3">
        <v>14000</v>
      </c>
      <c r="Y31" s="3">
        <v>14000</v>
      </c>
      <c r="Z31" s="3">
        <v>14000</v>
      </c>
      <c r="AA31" s="3">
        <v>14000</v>
      </c>
      <c r="AB31" s="3">
        <v>14000</v>
      </c>
      <c r="AC31" s="3">
        <v>14000</v>
      </c>
      <c r="AD31" s="3">
        <v>14000</v>
      </c>
      <c r="AE31" s="3">
        <v>14000</v>
      </c>
      <c r="AF31" s="3">
        <v>14000</v>
      </c>
      <c r="AG31" s="3">
        <v>14000</v>
      </c>
      <c r="AH31" s="3">
        <v>14000</v>
      </c>
      <c r="AI31" s="3">
        <v>14000</v>
      </c>
      <c r="AJ31" s="3">
        <v>14000</v>
      </c>
      <c r="AK31" s="3">
        <v>14000</v>
      </c>
      <c r="AL31" s="3">
        <v>14000</v>
      </c>
      <c r="AM31" s="3">
        <v>14000</v>
      </c>
      <c r="AN31" s="3">
        <v>14000</v>
      </c>
      <c r="AO31" s="3">
        <v>14000</v>
      </c>
      <c r="AP31" s="3">
        <v>14000</v>
      </c>
      <c r="AQ31" s="3">
        <v>14000</v>
      </c>
      <c r="AR31" s="3">
        <v>14000</v>
      </c>
      <c r="AS31" s="3">
        <v>14000</v>
      </c>
      <c r="AT31" s="3">
        <v>14000</v>
      </c>
      <c r="AU31" s="3">
        <v>14000</v>
      </c>
      <c r="AV31" s="3">
        <v>14000</v>
      </c>
      <c r="AW31" s="3">
        <v>14000</v>
      </c>
      <c r="AX31" s="3">
        <v>14000</v>
      </c>
      <c r="AY31" s="3">
        <v>14000</v>
      </c>
      <c r="AZ31" s="3">
        <v>14000</v>
      </c>
      <c r="BA31" s="3">
        <v>14000</v>
      </c>
      <c r="BB31" s="3">
        <v>14000</v>
      </c>
      <c r="BC31" s="3">
        <v>14000</v>
      </c>
      <c r="BD31" s="3">
        <v>14000</v>
      </c>
    </row>
    <row r="32" spans="1:117" ht="13.8" thickBot="1" x14ac:dyDescent="0.3">
      <c r="A32">
        <v>27566</v>
      </c>
      <c r="B32" t="s">
        <v>6</v>
      </c>
      <c r="C32" s="3">
        <v>20000</v>
      </c>
      <c r="D32" s="1">
        <v>37316</v>
      </c>
      <c r="E32" s="1">
        <v>39172</v>
      </c>
      <c r="F32" t="s">
        <v>5</v>
      </c>
      <c r="G32" s="6">
        <v>38807</v>
      </c>
      <c r="H32" s="99" t="s">
        <v>178</v>
      </c>
      <c r="I32" s="22"/>
      <c r="K32" s="3">
        <v>20000</v>
      </c>
      <c r="L32" s="3">
        <v>20000</v>
      </c>
      <c r="M32" s="3">
        <v>20000</v>
      </c>
      <c r="N32" s="3">
        <v>20000</v>
      </c>
      <c r="O32" s="3">
        <v>20000</v>
      </c>
      <c r="P32" s="3">
        <v>20000</v>
      </c>
      <c r="Q32" s="3">
        <v>20000</v>
      </c>
      <c r="R32" s="3">
        <v>20000</v>
      </c>
      <c r="S32" s="3">
        <v>20000</v>
      </c>
      <c r="T32" s="3">
        <v>20000</v>
      </c>
      <c r="U32" s="3">
        <v>20000</v>
      </c>
      <c r="V32" s="3">
        <v>20000</v>
      </c>
      <c r="W32" s="3">
        <v>20000</v>
      </c>
      <c r="X32" s="3">
        <v>20000</v>
      </c>
      <c r="Y32" s="3">
        <v>20000</v>
      </c>
      <c r="Z32" s="3">
        <v>20000</v>
      </c>
      <c r="AA32" s="3">
        <v>20000</v>
      </c>
      <c r="AB32" s="3">
        <v>20000</v>
      </c>
      <c r="AC32" s="3">
        <v>20000</v>
      </c>
      <c r="AD32" s="3">
        <v>20000</v>
      </c>
      <c r="AE32" s="3">
        <v>20000</v>
      </c>
      <c r="AF32" s="3">
        <v>20000</v>
      </c>
      <c r="AG32" s="3">
        <v>20000</v>
      </c>
      <c r="AH32" s="3">
        <v>20000</v>
      </c>
      <c r="AI32" s="3">
        <v>20000</v>
      </c>
      <c r="AJ32" s="3">
        <v>20000</v>
      </c>
      <c r="AK32" s="3">
        <v>20000</v>
      </c>
      <c r="AL32" s="3">
        <v>20000</v>
      </c>
      <c r="AM32" s="3">
        <v>20000</v>
      </c>
      <c r="AN32" s="3">
        <v>20000</v>
      </c>
      <c r="AO32" s="3">
        <v>20000</v>
      </c>
      <c r="AP32" s="3">
        <v>20000</v>
      </c>
      <c r="AQ32" s="3">
        <v>20000</v>
      </c>
      <c r="AR32" s="3">
        <v>20000</v>
      </c>
      <c r="AS32" s="3">
        <v>20000</v>
      </c>
      <c r="AT32" s="3">
        <v>20000</v>
      </c>
      <c r="AU32" s="3">
        <v>20000</v>
      </c>
      <c r="AV32" s="3">
        <v>20000</v>
      </c>
      <c r="AW32" s="3">
        <v>20000</v>
      </c>
      <c r="AX32" s="3">
        <v>20000</v>
      </c>
      <c r="AY32" s="3">
        <v>20000</v>
      </c>
      <c r="AZ32" s="3">
        <v>20000</v>
      </c>
      <c r="BA32" s="3">
        <v>20000</v>
      </c>
      <c r="BB32" s="3">
        <v>20000</v>
      </c>
      <c r="BC32" s="3">
        <v>20000</v>
      </c>
      <c r="BD32" s="3">
        <v>20000</v>
      </c>
      <c r="BE32" s="3">
        <v>20000</v>
      </c>
      <c r="BF32" s="3">
        <v>20000</v>
      </c>
      <c r="BG32" s="28">
        <v>20000</v>
      </c>
      <c r="BH32" s="3">
        <v>20000</v>
      </c>
      <c r="BI32" s="3">
        <v>20000</v>
      </c>
      <c r="BJ32" s="3">
        <v>20000</v>
      </c>
      <c r="BK32" s="3">
        <v>20000</v>
      </c>
      <c r="BL32" s="3">
        <v>20000</v>
      </c>
      <c r="BM32" s="3">
        <v>20000</v>
      </c>
      <c r="BN32" s="3">
        <v>20000</v>
      </c>
      <c r="BO32" s="3">
        <v>20000</v>
      </c>
      <c r="BP32" s="3">
        <v>20000</v>
      </c>
      <c r="BQ32" s="3">
        <v>20000</v>
      </c>
      <c r="BR32" s="3">
        <v>20000</v>
      </c>
      <c r="BS32" s="3">
        <v>20000</v>
      </c>
      <c r="BT32" s="27">
        <v>20000</v>
      </c>
      <c r="BU32" s="27">
        <v>20000</v>
      </c>
      <c r="BV32" s="27">
        <v>20000</v>
      </c>
      <c r="BW32" s="27">
        <v>20000</v>
      </c>
      <c r="BX32" s="27">
        <v>20000</v>
      </c>
      <c r="BY32" s="27">
        <v>20000</v>
      </c>
      <c r="BZ32" s="27">
        <v>20000</v>
      </c>
      <c r="CA32" s="27">
        <v>20000</v>
      </c>
      <c r="CB32" s="27">
        <v>20000</v>
      </c>
      <c r="CC32" s="27">
        <v>20000</v>
      </c>
      <c r="CD32" s="27">
        <v>20000</v>
      </c>
      <c r="CE32" s="27">
        <v>20000</v>
      </c>
      <c r="CF32" s="27">
        <v>20000</v>
      </c>
      <c r="CG32" s="27">
        <v>20000</v>
      </c>
      <c r="CH32" s="27">
        <v>20000</v>
      </c>
      <c r="CI32" s="27">
        <v>20000</v>
      </c>
      <c r="CJ32" s="27">
        <v>20000</v>
      </c>
      <c r="CK32" s="27">
        <v>20000</v>
      </c>
      <c r="CL32" s="27">
        <v>20000</v>
      </c>
      <c r="CM32" s="27">
        <v>20000</v>
      </c>
      <c r="CN32" s="27">
        <v>20000</v>
      </c>
      <c r="CO32" s="27">
        <v>20000</v>
      </c>
      <c r="CP32" s="27">
        <v>20000</v>
      </c>
      <c r="CQ32" s="27">
        <v>20000</v>
      </c>
      <c r="CR32" s="27">
        <v>20000</v>
      </c>
      <c r="CS32" s="27">
        <v>20000</v>
      </c>
      <c r="CT32" s="27">
        <v>20000</v>
      </c>
      <c r="CU32" s="27">
        <v>20000</v>
      </c>
      <c r="CV32" s="27">
        <v>20000</v>
      </c>
      <c r="CW32" s="27">
        <v>20000</v>
      </c>
      <c r="CX32" s="27">
        <v>20000</v>
      </c>
      <c r="CY32" s="27">
        <v>20000</v>
      </c>
      <c r="CZ32" s="27">
        <v>20000</v>
      </c>
      <c r="DA32" s="27">
        <v>20000</v>
      </c>
      <c r="DB32" s="27">
        <v>20000</v>
      </c>
      <c r="DC32" s="27">
        <v>20000</v>
      </c>
      <c r="DD32" s="27">
        <v>20000</v>
      </c>
      <c r="DE32" s="27">
        <v>20000</v>
      </c>
      <c r="DF32" s="27">
        <v>20000</v>
      </c>
      <c r="DG32" s="27">
        <v>20000</v>
      </c>
      <c r="DH32" s="27">
        <v>20000</v>
      </c>
      <c r="DI32" s="27">
        <v>20000</v>
      </c>
      <c r="DJ32" s="27">
        <v>20000</v>
      </c>
      <c r="DK32" s="27">
        <v>20000</v>
      </c>
      <c r="DL32" s="27">
        <v>20000</v>
      </c>
    </row>
    <row r="33" spans="1:116" x14ac:dyDescent="0.25">
      <c r="A33">
        <v>27745</v>
      </c>
      <c r="B33" t="s">
        <v>134</v>
      </c>
      <c r="C33" s="3">
        <v>10000</v>
      </c>
      <c r="D33" s="1">
        <v>37408</v>
      </c>
      <c r="E33" s="1">
        <v>42886</v>
      </c>
      <c r="F33" t="s">
        <v>5</v>
      </c>
      <c r="G33" s="6">
        <v>42521</v>
      </c>
      <c r="H33" s="99" t="s">
        <v>178</v>
      </c>
      <c r="I33" s="22"/>
      <c r="K33" s="3"/>
      <c r="L33" s="3"/>
      <c r="M33" s="3"/>
      <c r="N33" s="3">
        <v>10000</v>
      </c>
      <c r="O33" s="3">
        <v>10000</v>
      </c>
      <c r="P33" s="3">
        <v>10000</v>
      </c>
      <c r="Q33" s="3">
        <v>10000</v>
      </c>
      <c r="R33" s="3">
        <v>10000</v>
      </c>
      <c r="S33" s="3">
        <v>10000</v>
      </c>
      <c r="T33" s="3">
        <v>10000</v>
      </c>
      <c r="U33" s="3">
        <v>10000</v>
      </c>
      <c r="V33" s="3">
        <v>10000</v>
      </c>
      <c r="W33" s="3">
        <v>10000</v>
      </c>
      <c r="X33" s="3">
        <v>10000</v>
      </c>
      <c r="Y33" s="3">
        <v>10000</v>
      </c>
      <c r="Z33" s="3">
        <v>10000</v>
      </c>
      <c r="AA33" s="3">
        <v>10000</v>
      </c>
      <c r="AB33" s="3">
        <v>10000</v>
      </c>
      <c r="AC33" s="3">
        <v>10000</v>
      </c>
      <c r="AD33" s="3">
        <v>10000</v>
      </c>
      <c r="AE33" s="3">
        <v>10000</v>
      </c>
      <c r="AF33" s="3">
        <v>10000</v>
      </c>
      <c r="AG33" s="3">
        <v>10000</v>
      </c>
      <c r="AH33" s="3">
        <v>10000</v>
      </c>
      <c r="AI33" s="3">
        <v>10000</v>
      </c>
      <c r="AJ33" s="3">
        <v>10000</v>
      </c>
      <c r="AK33" s="3">
        <v>10000</v>
      </c>
      <c r="AL33" s="3">
        <v>10000</v>
      </c>
      <c r="AM33" s="3">
        <v>10000</v>
      </c>
      <c r="AN33" s="3">
        <v>10000</v>
      </c>
      <c r="AO33" s="3">
        <v>10000</v>
      </c>
      <c r="AP33" s="3">
        <v>10000</v>
      </c>
      <c r="AQ33" s="3">
        <v>10000</v>
      </c>
      <c r="AR33" s="3">
        <v>10000</v>
      </c>
      <c r="AS33" s="3">
        <v>10000</v>
      </c>
      <c r="AT33" s="3">
        <v>10000</v>
      </c>
      <c r="AU33" s="3">
        <v>10000</v>
      </c>
      <c r="AV33" s="3">
        <v>10000</v>
      </c>
      <c r="AW33" s="3">
        <v>10000</v>
      </c>
      <c r="AX33" s="3">
        <v>10000</v>
      </c>
      <c r="AY33" s="3">
        <v>10000</v>
      </c>
      <c r="AZ33" s="3">
        <v>10000</v>
      </c>
      <c r="BA33" s="3">
        <v>10000</v>
      </c>
      <c r="BB33" s="3">
        <v>10000</v>
      </c>
      <c r="BC33" s="3">
        <v>10000</v>
      </c>
      <c r="BD33" s="3">
        <v>10000</v>
      </c>
      <c r="BE33" s="3">
        <v>10000</v>
      </c>
      <c r="BF33" s="3">
        <v>10000</v>
      </c>
      <c r="BG33" s="3">
        <v>10000</v>
      </c>
      <c r="BH33" s="3">
        <v>10000</v>
      </c>
      <c r="BI33" s="3">
        <v>10000</v>
      </c>
      <c r="BJ33" s="3">
        <v>10000</v>
      </c>
      <c r="BK33" s="3">
        <v>10000</v>
      </c>
      <c r="BL33" s="3">
        <v>10000</v>
      </c>
      <c r="BM33" s="3">
        <v>10000</v>
      </c>
      <c r="BN33" s="3">
        <v>10000</v>
      </c>
      <c r="BO33" s="3">
        <v>10000</v>
      </c>
      <c r="BP33" s="3">
        <v>10000</v>
      </c>
      <c r="BQ33" s="3">
        <v>10000</v>
      </c>
      <c r="BR33" s="3">
        <v>10000</v>
      </c>
      <c r="BS33" s="3">
        <v>10000</v>
      </c>
      <c r="BT33" s="3">
        <v>10000</v>
      </c>
      <c r="BU33" s="3">
        <v>10000</v>
      </c>
      <c r="BV33" s="3">
        <v>10000</v>
      </c>
      <c r="BW33" s="3">
        <v>10000</v>
      </c>
      <c r="BX33" s="3">
        <v>10000</v>
      </c>
      <c r="BY33" s="3">
        <v>10000</v>
      </c>
      <c r="BZ33" s="3">
        <v>10000</v>
      </c>
      <c r="CA33" s="3">
        <v>10000</v>
      </c>
      <c r="CB33" s="3">
        <v>10000</v>
      </c>
      <c r="CC33" s="3">
        <v>10000</v>
      </c>
      <c r="CD33" s="3">
        <v>10000</v>
      </c>
      <c r="CE33" s="3">
        <v>10000</v>
      </c>
      <c r="CF33" s="3">
        <v>10000</v>
      </c>
      <c r="CG33" s="3">
        <v>10000</v>
      </c>
      <c r="CH33" s="3">
        <v>10000</v>
      </c>
      <c r="CI33" s="3">
        <v>10000</v>
      </c>
      <c r="CJ33" s="3">
        <v>10000</v>
      </c>
      <c r="CK33" s="3">
        <v>10000</v>
      </c>
      <c r="CL33" s="3">
        <v>10000</v>
      </c>
      <c r="CM33" s="3">
        <v>10000</v>
      </c>
      <c r="CN33" s="3">
        <v>10000</v>
      </c>
      <c r="CO33" s="3">
        <v>10000</v>
      </c>
      <c r="CP33" s="3">
        <v>10000</v>
      </c>
      <c r="CQ33" s="3">
        <v>10000</v>
      </c>
      <c r="CR33" s="3">
        <v>10000</v>
      </c>
      <c r="CS33" s="3">
        <v>10000</v>
      </c>
      <c r="CT33" s="3">
        <v>10000</v>
      </c>
      <c r="CU33" s="3">
        <v>10000</v>
      </c>
      <c r="CV33" s="3">
        <v>10000</v>
      </c>
      <c r="CW33" s="3">
        <v>10000</v>
      </c>
      <c r="CX33" s="3">
        <v>10000</v>
      </c>
      <c r="CY33" s="3">
        <v>10000</v>
      </c>
      <c r="CZ33" s="3">
        <v>10000</v>
      </c>
      <c r="DA33" s="3">
        <v>10000</v>
      </c>
      <c r="DB33" s="3">
        <v>10000</v>
      </c>
      <c r="DC33" s="3">
        <v>10000</v>
      </c>
      <c r="DD33" s="3">
        <v>10000</v>
      </c>
      <c r="DE33" s="3">
        <v>10000</v>
      </c>
      <c r="DF33" s="3">
        <v>10000</v>
      </c>
      <c r="DG33" s="3">
        <v>10000</v>
      </c>
      <c r="DH33" s="3">
        <v>10000</v>
      </c>
      <c r="DI33" s="3">
        <v>10000</v>
      </c>
      <c r="DJ33" s="3">
        <v>10000</v>
      </c>
      <c r="DK33" s="3">
        <v>10000</v>
      </c>
      <c r="DL33" s="3">
        <v>10000</v>
      </c>
    </row>
    <row r="34" spans="1:116" x14ac:dyDescent="0.25">
      <c r="A34">
        <v>27803</v>
      </c>
      <c r="B34" t="s">
        <v>52</v>
      </c>
      <c r="C34" s="3">
        <v>25000</v>
      </c>
      <c r="D34" s="1">
        <v>37622</v>
      </c>
      <c r="E34" s="1">
        <v>38352</v>
      </c>
      <c r="F34" t="s">
        <v>37</v>
      </c>
      <c r="G34" s="6"/>
      <c r="H34" s="99">
        <v>0.10199999999999999</v>
      </c>
      <c r="I34" s="22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25000</v>
      </c>
      <c r="AB34" s="3">
        <v>25000</v>
      </c>
      <c r="AC34" s="3">
        <v>25000</v>
      </c>
      <c r="AD34" s="3">
        <v>25000</v>
      </c>
      <c r="AE34" s="3">
        <v>25000</v>
      </c>
      <c r="AF34" s="3">
        <v>25000</v>
      </c>
      <c r="AG34" s="3">
        <v>25000</v>
      </c>
      <c r="AH34" s="3">
        <v>25000</v>
      </c>
      <c r="AI34" s="3">
        <v>25000</v>
      </c>
      <c r="AJ34" s="3">
        <v>25000</v>
      </c>
      <c r="AK34" s="3">
        <v>25000</v>
      </c>
      <c r="AL34" s="3">
        <v>25000</v>
      </c>
      <c r="AM34" s="3">
        <v>25000</v>
      </c>
      <c r="AN34" s="3">
        <v>25000</v>
      </c>
      <c r="AO34" s="3">
        <v>25000</v>
      </c>
      <c r="AP34" s="3">
        <v>25000</v>
      </c>
      <c r="AQ34" s="3">
        <v>25000</v>
      </c>
      <c r="AR34" s="3">
        <v>25000</v>
      </c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116" x14ac:dyDescent="0.25">
      <c r="A35" s="2" t="s">
        <v>152</v>
      </c>
      <c r="B35" t="s">
        <v>14</v>
      </c>
      <c r="C35" s="4">
        <v>20000</v>
      </c>
      <c r="D35" s="6">
        <v>37288</v>
      </c>
      <c r="E35" s="6">
        <v>37560</v>
      </c>
      <c r="F35" t="s">
        <v>37</v>
      </c>
      <c r="G35" s="6"/>
      <c r="H35" s="99" t="s">
        <v>178</v>
      </c>
      <c r="I35" s="22"/>
      <c r="J35" s="3">
        <v>20000</v>
      </c>
      <c r="K35" s="3">
        <v>20000</v>
      </c>
      <c r="L35" s="3">
        <v>20000</v>
      </c>
      <c r="M35" s="3">
        <v>20000</v>
      </c>
      <c r="N35" s="3">
        <v>20000</v>
      </c>
      <c r="O35" s="3">
        <v>20000</v>
      </c>
      <c r="P35" s="3">
        <v>20000</v>
      </c>
      <c r="Q35" s="3">
        <v>20000</v>
      </c>
      <c r="R35" s="3">
        <v>20000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116" x14ac:dyDescent="0.25">
      <c r="A36" s="2">
        <v>27504</v>
      </c>
      <c r="B36" t="s">
        <v>38</v>
      </c>
      <c r="C36" s="4">
        <v>35000</v>
      </c>
      <c r="D36" s="6">
        <v>37987</v>
      </c>
      <c r="E36" s="6">
        <v>38717</v>
      </c>
      <c r="F36" t="s">
        <v>37</v>
      </c>
      <c r="G36" s="2"/>
      <c r="H36" s="99" t="s">
        <v>178</v>
      </c>
      <c r="I36" s="6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24">
        <v>35000</v>
      </c>
      <c r="AH36" s="24">
        <v>35000</v>
      </c>
      <c r="AI36" s="24">
        <v>35000</v>
      </c>
      <c r="AJ36" s="24">
        <v>35000</v>
      </c>
      <c r="AK36" s="24">
        <v>35000</v>
      </c>
      <c r="AL36" s="24">
        <v>35000</v>
      </c>
      <c r="AM36" s="24">
        <v>35000</v>
      </c>
      <c r="AN36" s="24">
        <v>35000</v>
      </c>
      <c r="AO36" s="24">
        <v>35000</v>
      </c>
      <c r="AP36" s="24">
        <v>35000</v>
      </c>
      <c r="AQ36" s="24">
        <v>35000</v>
      </c>
      <c r="AR36" s="24">
        <v>35000</v>
      </c>
      <c r="AS36" s="24">
        <v>35000</v>
      </c>
      <c r="AT36" s="24">
        <v>35000</v>
      </c>
      <c r="AU36" s="24">
        <v>35000</v>
      </c>
      <c r="AV36" s="24">
        <v>35000</v>
      </c>
      <c r="AW36" s="24">
        <v>35000</v>
      </c>
      <c r="AX36" s="24">
        <v>35000</v>
      </c>
      <c r="AY36" s="24">
        <v>35000</v>
      </c>
      <c r="AZ36" s="24">
        <v>35000</v>
      </c>
      <c r="BA36" s="24">
        <v>35000</v>
      </c>
      <c r="BB36" s="24">
        <v>35000</v>
      </c>
      <c r="BC36" s="24">
        <v>35000</v>
      </c>
      <c r="BD36" s="24">
        <v>35000</v>
      </c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</row>
    <row r="37" spans="1:116" x14ac:dyDescent="0.25">
      <c r="G37" s="19"/>
      <c r="H37" s="19"/>
      <c r="I37" s="62">
        <f t="shared" ref="I37:BD37" si="0">SUM(I10:I36)</f>
        <v>817446</v>
      </c>
      <c r="J37" s="3">
        <f t="shared" si="0"/>
        <v>837446</v>
      </c>
      <c r="K37" s="3">
        <f t="shared" si="0"/>
        <v>837446</v>
      </c>
      <c r="L37" s="3">
        <f t="shared" si="0"/>
        <v>837446</v>
      </c>
      <c r="M37" s="3">
        <f t="shared" si="0"/>
        <v>837446</v>
      </c>
      <c r="N37" s="3">
        <f t="shared" si="0"/>
        <v>847446</v>
      </c>
      <c r="O37" s="3">
        <f t="shared" si="0"/>
        <v>847446</v>
      </c>
      <c r="P37" s="3">
        <f t="shared" si="0"/>
        <v>847446</v>
      </c>
      <c r="Q37" s="3">
        <f t="shared" si="0"/>
        <v>847446</v>
      </c>
      <c r="R37" s="3">
        <f t="shared" si="0"/>
        <v>847446</v>
      </c>
      <c r="S37" s="3">
        <f t="shared" si="0"/>
        <v>848946</v>
      </c>
      <c r="T37" s="3">
        <f t="shared" si="0"/>
        <v>848946</v>
      </c>
      <c r="U37" s="3">
        <f t="shared" si="0"/>
        <v>848946</v>
      </c>
      <c r="V37" s="3">
        <f t="shared" si="0"/>
        <v>848946</v>
      </c>
      <c r="W37" s="3">
        <f t="shared" si="0"/>
        <v>848946</v>
      </c>
      <c r="X37" s="3">
        <f t="shared" si="0"/>
        <v>848946</v>
      </c>
      <c r="Y37" s="3">
        <f t="shared" si="0"/>
        <v>848946</v>
      </c>
      <c r="Z37" s="3">
        <f t="shared" si="0"/>
        <v>848946</v>
      </c>
      <c r="AA37" s="3">
        <f t="shared" si="0"/>
        <v>848946</v>
      </c>
      <c r="AB37" s="3">
        <f t="shared" si="0"/>
        <v>848946</v>
      </c>
      <c r="AC37" s="3">
        <f t="shared" si="0"/>
        <v>848946</v>
      </c>
      <c r="AD37" s="3">
        <f t="shared" si="0"/>
        <v>848946</v>
      </c>
      <c r="AE37" s="3">
        <f t="shared" si="0"/>
        <v>848946</v>
      </c>
      <c r="AF37" s="3">
        <f t="shared" si="0"/>
        <v>848946</v>
      </c>
      <c r="AG37" s="3">
        <f t="shared" si="0"/>
        <v>848946</v>
      </c>
      <c r="AH37" s="3">
        <f t="shared" si="0"/>
        <v>848946</v>
      </c>
      <c r="AI37" s="3">
        <f t="shared" si="0"/>
        <v>848946</v>
      </c>
      <c r="AJ37" s="3">
        <f t="shared" si="0"/>
        <v>848946</v>
      </c>
      <c r="AK37" s="3">
        <f t="shared" si="0"/>
        <v>848946</v>
      </c>
      <c r="AL37" s="3">
        <f t="shared" si="0"/>
        <v>848946</v>
      </c>
      <c r="AM37" s="3">
        <f t="shared" si="0"/>
        <v>848946</v>
      </c>
      <c r="AN37" s="3">
        <f t="shared" si="0"/>
        <v>848946</v>
      </c>
      <c r="AO37" s="3">
        <f t="shared" si="0"/>
        <v>848946</v>
      </c>
      <c r="AP37" s="3">
        <f t="shared" si="0"/>
        <v>848946</v>
      </c>
      <c r="AQ37" s="3">
        <f t="shared" si="0"/>
        <v>848946</v>
      </c>
      <c r="AR37" s="3">
        <f t="shared" si="0"/>
        <v>828946</v>
      </c>
      <c r="AS37" s="3">
        <f t="shared" si="0"/>
        <v>803946</v>
      </c>
      <c r="AT37" s="3">
        <f t="shared" si="0"/>
        <v>803946</v>
      </c>
      <c r="AU37" s="3">
        <f t="shared" si="0"/>
        <v>803946</v>
      </c>
      <c r="AV37" s="3">
        <f t="shared" si="0"/>
        <v>803946</v>
      </c>
      <c r="AW37" s="3">
        <f t="shared" si="0"/>
        <v>757446</v>
      </c>
      <c r="AX37" s="3">
        <f t="shared" si="0"/>
        <v>757446</v>
      </c>
      <c r="AY37" s="3">
        <f t="shared" si="0"/>
        <v>757446</v>
      </c>
      <c r="AZ37" s="3">
        <f t="shared" si="0"/>
        <v>757446</v>
      </c>
      <c r="BA37" s="3">
        <f t="shared" si="0"/>
        <v>757446</v>
      </c>
      <c r="BB37" s="3">
        <f t="shared" si="0"/>
        <v>757446</v>
      </c>
      <c r="BC37" s="3">
        <f t="shared" si="0"/>
        <v>757446</v>
      </c>
      <c r="BD37" s="3">
        <f t="shared" si="0"/>
        <v>757446</v>
      </c>
      <c r="BE37" s="3">
        <f t="shared" ref="BE37:BP37" si="1">SUM(BE10:BE36)</f>
        <v>708446</v>
      </c>
      <c r="BF37" s="3">
        <f t="shared" si="1"/>
        <v>708446</v>
      </c>
      <c r="BG37" s="3">
        <f t="shared" si="1"/>
        <v>708446</v>
      </c>
      <c r="BH37" s="3">
        <f t="shared" si="1"/>
        <v>708446</v>
      </c>
      <c r="BI37" s="3">
        <f t="shared" si="1"/>
        <v>708446</v>
      </c>
      <c r="BJ37" s="3">
        <f t="shared" si="1"/>
        <v>708446</v>
      </c>
      <c r="BK37" s="3">
        <f t="shared" si="1"/>
        <v>708446</v>
      </c>
      <c r="BL37" s="3">
        <f t="shared" si="1"/>
        <v>708446</v>
      </c>
      <c r="BM37" s="3">
        <f t="shared" si="1"/>
        <v>708446</v>
      </c>
      <c r="BN37" s="3">
        <f t="shared" si="1"/>
        <v>708446</v>
      </c>
      <c r="BO37" s="3">
        <f t="shared" si="1"/>
        <v>708446</v>
      </c>
      <c r="BP37" s="3">
        <f t="shared" si="1"/>
        <v>708446</v>
      </c>
      <c r="BQ37" s="3">
        <f t="shared" ref="BQ37:DL37" si="2">SUM(BQ10:BQ36)</f>
        <v>708446</v>
      </c>
      <c r="BR37" s="3">
        <f t="shared" si="2"/>
        <v>708446</v>
      </c>
      <c r="BS37" s="3">
        <f t="shared" si="2"/>
        <v>708446</v>
      </c>
      <c r="BT37" s="3">
        <f t="shared" si="2"/>
        <v>708446</v>
      </c>
      <c r="BU37" s="3">
        <f t="shared" si="2"/>
        <v>708446</v>
      </c>
      <c r="BV37" s="3">
        <f t="shared" si="2"/>
        <v>708446</v>
      </c>
      <c r="BW37" s="3">
        <f t="shared" si="2"/>
        <v>708446</v>
      </c>
      <c r="BX37" s="3">
        <f t="shared" si="2"/>
        <v>708446</v>
      </c>
      <c r="BY37" s="3">
        <f t="shared" si="2"/>
        <v>708446</v>
      </c>
      <c r="BZ37" s="3">
        <f t="shared" si="2"/>
        <v>708446</v>
      </c>
      <c r="CA37" s="3">
        <f t="shared" si="2"/>
        <v>708446</v>
      </c>
      <c r="CB37" s="3">
        <f t="shared" si="2"/>
        <v>708446</v>
      </c>
      <c r="CC37" s="3">
        <f t="shared" si="2"/>
        <v>708446</v>
      </c>
      <c r="CD37" s="3">
        <f t="shared" si="2"/>
        <v>708446</v>
      </c>
      <c r="CE37" s="3">
        <f t="shared" si="2"/>
        <v>704946</v>
      </c>
      <c r="CF37" s="3">
        <f t="shared" si="2"/>
        <v>704946</v>
      </c>
      <c r="CG37" s="3">
        <f t="shared" si="2"/>
        <v>704946</v>
      </c>
      <c r="CH37" s="3">
        <f t="shared" si="2"/>
        <v>704946</v>
      </c>
      <c r="CI37" s="3">
        <f t="shared" si="2"/>
        <v>704946</v>
      </c>
      <c r="CJ37" s="3">
        <f t="shared" si="2"/>
        <v>704946</v>
      </c>
      <c r="CK37" s="3">
        <f t="shared" si="2"/>
        <v>704946</v>
      </c>
      <c r="CL37" s="3">
        <f t="shared" si="2"/>
        <v>704946</v>
      </c>
      <c r="CM37" s="3">
        <f t="shared" si="2"/>
        <v>704946</v>
      </c>
      <c r="CN37" s="3">
        <f t="shared" si="2"/>
        <v>704946</v>
      </c>
      <c r="CO37" s="3">
        <f t="shared" si="2"/>
        <v>704946</v>
      </c>
      <c r="CP37" s="3">
        <f t="shared" si="2"/>
        <v>704946</v>
      </c>
      <c r="CQ37" s="3">
        <f t="shared" si="2"/>
        <v>704946</v>
      </c>
      <c r="CR37" s="3">
        <f t="shared" si="2"/>
        <v>704946</v>
      </c>
      <c r="CS37" s="3">
        <f t="shared" si="2"/>
        <v>704946</v>
      </c>
      <c r="CT37" s="3">
        <f t="shared" si="2"/>
        <v>704946</v>
      </c>
      <c r="CU37" s="3">
        <f t="shared" si="2"/>
        <v>704946</v>
      </c>
      <c r="CV37" s="3">
        <f t="shared" si="2"/>
        <v>704946</v>
      </c>
      <c r="CW37" s="3">
        <f t="shared" si="2"/>
        <v>704946</v>
      </c>
      <c r="CX37" s="3">
        <f t="shared" si="2"/>
        <v>704946</v>
      </c>
      <c r="CY37" s="3">
        <f t="shared" si="2"/>
        <v>704946</v>
      </c>
      <c r="CZ37" s="3">
        <f t="shared" si="2"/>
        <v>704946</v>
      </c>
      <c r="DA37" s="3">
        <f t="shared" si="2"/>
        <v>704946</v>
      </c>
      <c r="DB37" s="3">
        <f t="shared" si="2"/>
        <v>704946</v>
      </c>
      <c r="DC37" s="3">
        <f t="shared" si="2"/>
        <v>704946</v>
      </c>
      <c r="DD37" s="3">
        <f t="shared" si="2"/>
        <v>704946</v>
      </c>
      <c r="DE37" s="3">
        <f t="shared" si="2"/>
        <v>704946</v>
      </c>
      <c r="DF37" s="3">
        <f t="shared" si="2"/>
        <v>704946</v>
      </c>
      <c r="DG37" s="3">
        <f t="shared" si="2"/>
        <v>704946</v>
      </c>
      <c r="DH37" s="3">
        <f t="shared" si="2"/>
        <v>704946</v>
      </c>
      <c r="DI37" s="3">
        <f t="shared" si="2"/>
        <v>704946</v>
      </c>
      <c r="DJ37" s="3">
        <f t="shared" si="2"/>
        <v>704946</v>
      </c>
      <c r="DK37" s="3">
        <f t="shared" si="2"/>
        <v>704946</v>
      </c>
      <c r="DL37" s="3">
        <f t="shared" si="2"/>
        <v>704946</v>
      </c>
    </row>
    <row r="38" spans="1:116" x14ac:dyDescent="0.25">
      <c r="D38" s="1"/>
      <c r="E38" s="1"/>
      <c r="G38" s="6"/>
      <c r="H38" s="6"/>
      <c r="I38" s="22"/>
    </row>
    <row r="39" spans="1:116" x14ac:dyDescent="0.25">
      <c r="C39" s="18" t="s">
        <v>105</v>
      </c>
      <c r="E39" s="1"/>
      <c r="G39" s="6"/>
      <c r="H39" s="6"/>
      <c r="I39" s="67">
        <f t="shared" ref="I39:BO39" si="3">850000-I37</f>
        <v>32554</v>
      </c>
      <c r="J39" s="33">
        <f t="shared" si="3"/>
        <v>12554</v>
      </c>
      <c r="K39" s="33">
        <f t="shared" si="3"/>
        <v>12554</v>
      </c>
      <c r="L39" s="33">
        <f t="shared" si="3"/>
        <v>12554</v>
      </c>
      <c r="M39" s="33">
        <f t="shared" si="3"/>
        <v>12554</v>
      </c>
      <c r="N39" s="33">
        <f t="shared" si="3"/>
        <v>2554</v>
      </c>
      <c r="O39" s="33">
        <f t="shared" si="3"/>
        <v>2554</v>
      </c>
      <c r="P39" s="33">
        <f t="shared" si="3"/>
        <v>2554</v>
      </c>
      <c r="Q39" s="33">
        <f t="shared" si="3"/>
        <v>2554</v>
      </c>
      <c r="R39" s="33">
        <f t="shared" si="3"/>
        <v>2554</v>
      </c>
      <c r="S39" s="33">
        <f t="shared" si="3"/>
        <v>1054</v>
      </c>
      <c r="T39" s="33">
        <f t="shared" si="3"/>
        <v>1054</v>
      </c>
      <c r="U39" s="33">
        <f t="shared" si="3"/>
        <v>1054</v>
      </c>
      <c r="V39" s="33">
        <f t="shared" si="3"/>
        <v>1054</v>
      </c>
      <c r="W39" s="33">
        <f t="shared" si="3"/>
        <v>1054</v>
      </c>
      <c r="X39" s="33">
        <f t="shared" si="3"/>
        <v>1054</v>
      </c>
      <c r="Y39" s="33">
        <f t="shared" si="3"/>
        <v>1054</v>
      </c>
      <c r="Z39" s="33">
        <f t="shared" si="3"/>
        <v>1054</v>
      </c>
      <c r="AA39" s="33">
        <f t="shared" si="3"/>
        <v>1054</v>
      </c>
      <c r="AB39" s="33">
        <f>850000-AB37</f>
        <v>1054</v>
      </c>
      <c r="AC39" s="33">
        <f t="shared" si="3"/>
        <v>1054</v>
      </c>
      <c r="AD39" s="33">
        <f t="shared" si="3"/>
        <v>1054</v>
      </c>
      <c r="AE39" s="33">
        <f t="shared" si="3"/>
        <v>1054</v>
      </c>
      <c r="AF39" s="33">
        <f t="shared" si="3"/>
        <v>1054</v>
      </c>
      <c r="AG39" s="33">
        <f>850000-AG37</f>
        <v>1054</v>
      </c>
      <c r="AH39" s="33">
        <f t="shared" si="3"/>
        <v>1054</v>
      </c>
      <c r="AI39" s="33">
        <f t="shared" si="3"/>
        <v>1054</v>
      </c>
      <c r="AJ39" s="33">
        <f t="shared" si="3"/>
        <v>1054</v>
      </c>
      <c r="AK39" s="33">
        <f t="shared" si="3"/>
        <v>1054</v>
      </c>
      <c r="AL39" s="33">
        <f t="shared" si="3"/>
        <v>1054</v>
      </c>
      <c r="AM39" s="33">
        <f t="shared" si="3"/>
        <v>1054</v>
      </c>
      <c r="AN39" s="33">
        <f t="shared" si="3"/>
        <v>1054</v>
      </c>
      <c r="AO39" s="33">
        <f t="shared" si="3"/>
        <v>1054</v>
      </c>
      <c r="AP39" s="33">
        <f t="shared" si="3"/>
        <v>1054</v>
      </c>
      <c r="AQ39" s="33">
        <f t="shared" si="3"/>
        <v>1054</v>
      </c>
      <c r="AR39" s="33">
        <f t="shared" si="3"/>
        <v>21054</v>
      </c>
      <c r="AS39" s="33">
        <f>850000-AS37</f>
        <v>46054</v>
      </c>
      <c r="AT39" s="33">
        <f t="shared" si="3"/>
        <v>46054</v>
      </c>
      <c r="AU39" s="33">
        <f t="shared" si="3"/>
        <v>46054</v>
      </c>
      <c r="AV39" s="33">
        <f t="shared" si="3"/>
        <v>46054</v>
      </c>
      <c r="AW39" s="33">
        <f t="shared" si="3"/>
        <v>92554</v>
      </c>
      <c r="AX39" s="33">
        <f t="shared" si="3"/>
        <v>92554</v>
      </c>
      <c r="AY39" s="33">
        <f t="shared" si="3"/>
        <v>92554</v>
      </c>
      <c r="AZ39" s="33">
        <f t="shared" si="3"/>
        <v>92554</v>
      </c>
      <c r="BA39" s="33">
        <f t="shared" si="3"/>
        <v>92554</v>
      </c>
      <c r="BB39" s="33">
        <f t="shared" si="3"/>
        <v>92554</v>
      </c>
      <c r="BC39" s="33">
        <f t="shared" si="3"/>
        <v>92554</v>
      </c>
      <c r="BD39" s="33">
        <f t="shared" si="3"/>
        <v>92554</v>
      </c>
      <c r="BE39" s="33">
        <f t="shared" si="3"/>
        <v>141554</v>
      </c>
      <c r="BF39" s="33">
        <f t="shared" si="3"/>
        <v>141554</v>
      </c>
      <c r="BG39" s="33">
        <f t="shared" si="3"/>
        <v>141554</v>
      </c>
      <c r="BH39" s="33">
        <f t="shared" si="3"/>
        <v>141554</v>
      </c>
      <c r="BI39" s="33">
        <f t="shared" si="3"/>
        <v>141554</v>
      </c>
      <c r="BJ39" s="33">
        <f t="shared" si="3"/>
        <v>141554</v>
      </c>
      <c r="BK39" s="33">
        <f t="shared" si="3"/>
        <v>141554</v>
      </c>
      <c r="BL39" s="33">
        <f t="shared" si="3"/>
        <v>141554</v>
      </c>
      <c r="BM39" s="33">
        <f t="shared" si="3"/>
        <v>141554</v>
      </c>
      <c r="BN39" s="33">
        <f t="shared" si="3"/>
        <v>141554</v>
      </c>
      <c r="BO39" s="33">
        <f t="shared" si="3"/>
        <v>141554</v>
      </c>
      <c r="BP39" s="33">
        <f>850000-BP37</f>
        <v>141554</v>
      </c>
      <c r="BQ39" s="33">
        <f>850000-BQ37</f>
        <v>141554</v>
      </c>
      <c r="BR39" s="33">
        <f>850000-BR37</f>
        <v>141554</v>
      </c>
      <c r="BS39" s="33">
        <f>850000-BS37</f>
        <v>141554</v>
      </c>
      <c r="BT39" s="33">
        <f>850000-BT37</f>
        <v>141554</v>
      </c>
      <c r="BU39" s="33">
        <f t="shared" ref="BU39:CD39" si="4">850000-BU37</f>
        <v>141554</v>
      </c>
      <c r="BV39" s="33">
        <f t="shared" si="4"/>
        <v>141554</v>
      </c>
      <c r="BW39" s="33">
        <f t="shared" si="4"/>
        <v>141554</v>
      </c>
      <c r="BX39" s="33">
        <f t="shared" si="4"/>
        <v>141554</v>
      </c>
      <c r="BY39" s="33">
        <f t="shared" si="4"/>
        <v>141554</v>
      </c>
      <c r="BZ39" s="33">
        <f t="shared" si="4"/>
        <v>141554</v>
      </c>
      <c r="CA39" s="33">
        <f t="shared" si="4"/>
        <v>141554</v>
      </c>
      <c r="CB39" s="33">
        <f t="shared" si="4"/>
        <v>141554</v>
      </c>
      <c r="CC39" s="33">
        <f t="shared" si="4"/>
        <v>141554</v>
      </c>
      <c r="CD39" s="33">
        <f t="shared" si="4"/>
        <v>141554</v>
      </c>
      <c r="CE39" s="33">
        <f t="shared" ref="CE39:CN39" si="5">850000-CE37</f>
        <v>145054</v>
      </c>
      <c r="CF39" s="33">
        <f t="shared" si="5"/>
        <v>145054</v>
      </c>
      <c r="CG39" s="33">
        <f t="shared" si="5"/>
        <v>145054</v>
      </c>
      <c r="CH39" s="33">
        <f t="shared" si="5"/>
        <v>145054</v>
      </c>
      <c r="CI39" s="33">
        <f t="shared" si="5"/>
        <v>145054</v>
      </c>
      <c r="CJ39" s="33">
        <f t="shared" si="5"/>
        <v>145054</v>
      </c>
      <c r="CK39" s="33">
        <f t="shared" si="5"/>
        <v>145054</v>
      </c>
      <c r="CL39" s="33">
        <f t="shared" si="5"/>
        <v>145054</v>
      </c>
      <c r="CM39" s="33">
        <f t="shared" si="5"/>
        <v>145054</v>
      </c>
      <c r="CN39" s="33">
        <f t="shared" si="5"/>
        <v>145054</v>
      </c>
      <c r="CO39" s="33">
        <f t="shared" ref="CO39:DL39" si="6">850000-CO37</f>
        <v>145054</v>
      </c>
      <c r="CP39" s="33">
        <f t="shared" si="6"/>
        <v>145054</v>
      </c>
      <c r="CQ39" s="33">
        <f t="shared" si="6"/>
        <v>145054</v>
      </c>
      <c r="CR39" s="33">
        <f t="shared" si="6"/>
        <v>145054</v>
      </c>
      <c r="CS39" s="33">
        <f t="shared" si="6"/>
        <v>145054</v>
      </c>
      <c r="CT39" s="33">
        <f t="shared" si="6"/>
        <v>145054</v>
      </c>
      <c r="CU39" s="33">
        <f t="shared" si="6"/>
        <v>145054</v>
      </c>
      <c r="CV39" s="33">
        <f t="shared" si="6"/>
        <v>145054</v>
      </c>
      <c r="CW39" s="33">
        <f t="shared" si="6"/>
        <v>145054</v>
      </c>
      <c r="CX39" s="33">
        <f t="shared" si="6"/>
        <v>145054</v>
      </c>
      <c r="CY39" s="33">
        <f t="shared" si="6"/>
        <v>145054</v>
      </c>
      <c r="CZ39" s="33">
        <f t="shared" si="6"/>
        <v>145054</v>
      </c>
      <c r="DA39" s="33">
        <f t="shared" si="6"/>
        <v>145054</v>
      </c>
      <c r="DB39" s="33">
        <f t="shared" si="6"/>
        <v>145054</v>
      </c>
      <c r="DC39" s="33">
        <f t="shared" si="6"/>
        <v>145054</v>
      </c>
      <c r="DD39" s="33">
        <f t="shared" si="6"/>
        <v>145054</v>
      </c>
      <c r="DE39" s="33">
        <f t="shared" si="6"/>
        <v>145054</v>
      </c>
      <c r="DF39" s="33">
        <f t="shared" si="6"/>
        <v>145054</v>
      </c>
      <c r="DG39" s="33">
        <f t="shared" si="6"/>
        <v>145054</v>
      </c>
      <c r="DH39" s="33">
        <f t="shared" si="6"/>
        <v>145054</v>
      </c>
      <c r="DI39" s="33">
        <f t="shared" si="6"/>
        <v>145054</v>
      </c>
      <c r="DJ39" s="33">
        <f t="shared" si="6"/>
        <v>145054</v>
      </c>
      <c r="DK39" s="33">
        <f t="shared" si="6"/>
        <v>145054</v>
      </c>
      <c r="DL39" s="33">
        <f t="shared" si="6"/>
        <v>145054</v>
      </c>
    </row>
    <row r="40" spans="1:116" x14ac:dyDescent="0.25">
      <c r="E40" s="1"/>
      <c r="G40" s="6"/>
      <c r="H40" s="6"/>
      <c r="I40" s="22"/>
    </row>
    <row r="41" spans="1:116" x14ac:dyDescent="0.25">
      <c r="C41" s="18" t="s">
        <v>103</v>
      </c>
      <c r="E41" s="1"/>
      <c r="F41" s="1"/>
      <c r="G41" s="6"/>
      <c r="H41" s="6"/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3">
        <f>U18</f>
        <v>0</v>
      </c>
      <c r="V41" s="3">
        <f>V18</f>
        <v>0</v>
      </c>
      <c r="W41" s="3">
        <f>W18</f>
        <v>0</v>
      </c>
      <c r="X41" s="3">
        <f>X18</f>
        <v>0</v>
      </c>
      <c r="Y41" s="3">
        <f>Y18</f>
        <v>0</v>
      </c>
      <c r="Z41" s="3">
        <f t="shared" ref="Z41:AE41" si="7">Z18+Z20</f>
        <v>8600</v>
      </c>
      <c r="AA41" s="3">
        <f t="shared" si="7"/>
        <v>8600</v>
      </c>
      <c r="AB41" s="3">
        <f t="shared" si="7"/>
        <v>8600</v>
      </c>
      <c r="AC41" s="3">
        <f t="shared" si="7"/>
        <v>8600</v>
      </c>
      <c r="AD41" s="3">
        <f t="shared" si="7"/>
        <v>8600</v>
      </c>
      <c r="AE41" s="3">
        <f t="shared" si="7"/>
        <v>8600</v>
      </c>
      <c r="AF41" s="3">
        <f>AF18+AF20</f>
        <v>8600</v>
      </c>
      <c r="AG41" s="3">
        <f>AG18+AG20+AG14</f>
        <v>9946</v>
      </c>
      <c r="AH41" s="3">
        <f>AH18+AH20+AH14</f>
        <v>9946</v>
      </c>
      <c r="AI41" s="3">
        <f>AI18+AI20+AI14</f>
        <v>9946</v>
      </c>
      <c r="AJ41" s="3">
        <f t="shared" ref="AJ41:AS41" si="8">AJ18+AJ20+AJ14+AJ23</f>
        <v>29946</v>
      </c>
      <c r="AK41" s="3">
        <f t="shared" si="8"/>
        <v>29946</v>
      </c>
      <c r="AL41" s="3">
        <f t="shared" si="8"/>
        <v>29946</v>
      </c>
      <c r="AM41" s="3">
        <f t="shared" si="8"/>
        <v>29946</v>
      </c>
      <c r="AN41" s="3">
        <f t="shared" si="8"/>
        <v>29946</v>
      </c>
      <c r="AO41" s="3">
        <f t="shared" si="8"/>
        <v>29946</v>
      </c>
      <c r="AP41" s="3">
        <f t="shared" si="8"/>
        <v>29946</v>
      </c>
      <c r="AQ41" s="3">
        <f t="shared" si="8"/>
        <v>29946</v>
      </c>
      <c r="AR41" s="3">
        <f t="shared" si="8"/>
        <v>29946</v>
      </c>
      <c r="AS41" s="3">
        <f t="shared" si="8"/>
        <v>29946</v>
      </c>
      <c r="AT41" s="3">
        <f t="shared" ref="AT41:BB41" si="9">AT18+AT20+AT14+AT23+AT12</f>
        <v>29946</v>
      </c>
      <c r="AU41" s="3">
        <f t="shared" si="9"/>
        <v>29946</v>
      </c>
      <c r="AV41" s="3">
        <f t="shared" si="9"/>
        <v>29946</v>
      </c>
      <c r="AW41" s="3">
        <f t="shared" si="9"/>
        <v>29946</v>
      </c>
      <c r="AX41" s="3">
        <f t="shared" si="9"/>
        <v>29946</v>
      </c>
      <c r="AY41" s="3">
        <f t="shared" si="9"/>
        <v>29946</v>
      </c>
      <c r="AZ41" s="3">
        <f t="shared" si="9"/>
        <v>29946</v>
      </c>
      <c r="BA41" s="3">
        <f t="shared" si="9"/>
        <v>29946</v>
      </c>
      <c r="BB41" s="3">
        <f t="shared" si="9"/>
        <v>29946</v>
      </c>
      <c r="BC41" s="3">
        <f t="shared" ref="BC41:BO41" si="10">BC18+BC20+BC14+BC23+BC12+BC10+BC27</f>
        <v>269946</v>
      </c>
      <c r="BD41" s="3">
        <f t="shared" si="10"/>
        <v>269946</v>
      </c>
      <c r="BE41" s="3">
        <f t="shared" si="10"/>
        <v>269946</v>
      </c>
      <c r="BF41" s="3">
        <f t="shared" si="10"/>
        <v>269946</v>
      </c>
      <c r="BG41" s="3">
        <f t="shared" si="10"/>
        <v>269946</v>
      </c>
      <c r="BH41" s="3">
        <f t="shared" si="10"/>
        <v>269946</v>
      </c>
      <c r="BI41" s="3">
        <f t="shared" si="10"/>
        <v>269946</v>
      </c>
      <c r="BJ41" s="3">
        <f t="shared" si="10"/>
        <v>269946</v>
      </c>
      <c r="BK41" s="3">
        <f t="shared" si="10"/>
        <v>269946</v>
      </c>
      <c r="BL41" s="3">
        <f t="shared" si="10"/>
        <v>269946</v>
      </c>
      <c r="BM41" s="3">
        <f t="shared" si="10"/>
        <v>269946</v>
      </c>
      <c r="BN41" s="3">
        <f t="shared" si="10"/>
        <v>269946</v>
      </c>
      <c r="BO41" s="3">
        <f t="shared" si="10"/>
        <v>269946</v>
      </c>
      <c r="BP41" s="3">
        <f>BP18+BP20+BP14+BP23+BP12+BP10+BP27+BP16</f>
        <v>329946</v>
      </c>
      <c r="BQ41" s="3">
        <f>BQ18+BQ20+BQ14+BQ23+BQ12+BQ10+BQ27+BQ16</f>
        <v>329946</v>
      </c>
      <c r="BR41" s="3">
        <f>BR18+BR20+BR14+BR23+BR12+BR10+BR27+BR16</f>
        <v>329946</v>
      </c>
      <c r="BS41" s="3">
        <f>BS18+BS20+BS14+BS23+BS12+BS10+BS27+BS16+BS19+BS11+BS13</f>
        <v>524946</v>
      </c>
      <c r="BT41" s="3">
        <f>BT18+BT20+BT14+BT23+BT12+BT10+BT27+BT16+BT19+BT11+BT13+BT17+BT21+BT22+BT32</f>
        <v>604946</v>
      </c>
      <c r="BU41" s="3">
        <f>BU18+BU20+BU14+BU23+BU12+BU10+BU27+BU16+BU19+BU11+BU13+BU17+BU21+BU22+BU32</f>
        <v>604946</v>
      </c>
      <c r="BV41" s="3">
        <f>BV18+BV20+BV14+BV23+BV12+BV10+BV27+BV16+BV19+BV11+BV13+BV17+BV21+BV22+BV32</f>
        <v>604946</v>
      </c>
      <c r="BW41" s="3">
        <f>BW18+BW20+BW14+BW23+BW12+BW10+BW27+BW16+BW19+BW11+BW13+BW17+BW21+BW22+BW32</f>
        <v>604946</v>
      </c>
      <c r="BX41" s="3">
        <f>BX18+BX20+BX14+BX23+BX12+BX10+BX27+BX16+BX19+BX11+BX13+BX17+BX21+BX22+BX32</f>
        <v>604946</v>
      </c>
      <c r="BY41" s="3">
        <f t="shared" ref="BY41:CD41" si="11">BY18+BY20+BY14+BY23+BY12+BY10+BY27+BY16+BY19+BY11+BY13+BY17+BY21+BY22+BY32</f>
        <v>604946</v>
      </c>
      <c r="BZ41" s="3">
        <f t="shared" si="11"/>
        <v>604946</v>
      </c>
      <c r="CA41" s="3">
        <f t="shared" si="11"/>
        <v>604946</v>
      </c>
      <c r="CB41" s="3">
        <f t="shared" si="11"/>
        <v>604946</v>
      </c>
      <c r="CC41" s="3">
        <f t="shared" si="11"/>
        <v>604946</v>
      </c>
      <c r="CD41" s="3">
        <f t="shared" si="11"/>
        <v>604946</v>
      </c>
      <c r="CE41" s="3">
        <f t="shared" ref="CE41:CM41" si="12">CE18+CE20+CE14+CE23+CE12+CE10+CE27+CE16+CE19+CE11+CE13+CE17+CE21+CE22+CE32</f>
        <v>604946</v>
      </c>
      <c r="CF41" s="3">
        <f t="shared" si="12"/>
        <v>604946</v>
      </c>
      <c r="CG41" s="3">
        <f t="shared" si="12"/>
        <v>604946</v>
      </c>
      <c r="CH41" s="3">
        <f t="shared" si="12"/>
        <v>604946</v>
      </c>
      <c r="CI41" s="3">
        <f t="shared" si="12"/>
        <v>604946</v>
      </c>
      <c r="CJ41" s="3">
        <f t="shared" si="12"/>
        <v>604946</v>
      </c>
      <c r="CK41" s="3">
        <f t="shared" si="12"/>
        <v>604946</v>
      </c>
      <c r="CL41" s="3">
        <f t="shared" si="12"/>
        <v>604946</v>
      </c>
      <c r="CM41" s="3">
        <f t="shared" si="12"/>
        <v>604946</v>
      </c>
      <c r="CN41" s="3">
        <f>CN18+CN20+CN14+CN23+CN12+CN10+CN27+CN16+CN19+CN11+CN13+CN17+CN21+CN22+CN32+CN15</f>
        <v>694946</v>
      </c>
      <c r="CO41" s="3">
        <f t="shared" ref="CO41:DL41" si="13">CO18+CO20+CO14+CO23+CO12+CO10+CO27+CO16+CO19+CO11+CO13+CO17+CO21+CO22+CO32+CO15</f>
        <v>694946</v>
      </c>
      <c r="CP41" s="3">
        <f t="shared" si="13"/>
        <v>694946</v>
      </c>
      <c r="CQ41" s="3">
        <f t="shared" si="13"/>
        <v>694946</v>
      </c>
      <c r="CR41" s="3">
        <f t="shared" si="13"/>
        <v>694946</v>
      </c>
      <c r="CS41" s="3">
        <f t="shared" si="13"/>
        <v>694946</v>
      </c>
      <c r="CT41" s="3">
        <f t="shared" si="13"/>
        <v>694946</v>
      </c>
      <c r="CU41" s="3">
        <f t="shared" si="13"/>
        <v>694946</v>
      </c>
      <c r="CV41" s="3">
        <f t="shared" si="13"/>
        <v>694946</v>
      </c>
      <c r="CW41" s="3">
        <f t="shared" si="13"/>
        <v>694946</v>
      </c>
      <c r="CX41" s="3">
        <f t="shared" si="13"/>
        <v>694946</v>
      </c>
      <c r="CY41" s="3">
        <f t="shared" si="13"/>
        <v>694946</v>
      </c>
      <c r="CZ41" s="3">
        <f t="shared" si="13"/>
        <v>694946</v>
      </c>
      <c r="DA41" s="3">
        <f t="shared" si="13"/>
        <v>694946</v>
      </c>
      <c r="DB41" s="3">
        <f t="shared" si="13"/>
        <v>694946</v>
      </c>
      <c r="DC41" s="3">
        <f t="shared" si="13"/>
        <v>694946</v>
      </c>
      <c r="DD41" s="3">
        <f t="shared" si="13"/>
        <v>694946</v>
      </c>
      <c r="DE41" s="3">
        <f t="shared" si="13"/>
        <v>694946</v>
      </c>
      <c r="DF41" s="3">
        <f t="shared" si="13"/>
        <v>694946</v>
      </c>
      <c r="DG41" s="3">
        <f t="shared" si="13"/>
        <v>694946</v>
      </c>
      <c r="DH41" s="3">
        <f t="shared" si="13"/>
        <v>694946</v>
      </c>
      <c r="DI41" s="3">
        <f t="shared" si="13"/>
        <v>694946</v>
      </c>
      <c r="DJ41" s="3">
        <f t="shared" si="13"/>
        <v>694946</v>
      </c>
      <c r="DK41" s="3">
        <f t="shared" si="13"/>
        <v>694946</v>
      </c>
      <c r="DL41" s="3">
        <f t="shared" si="13"/>
        <v>694946</v>
      </c>
    </row>
    <row r="42" spans="1:116" x14ac:dyDescent="0.25">
      <c r="E42" s="1"/>
      <c r="G42" s="6"/>
      <c r="H42" s="6"/>
    </row>
    <row r="43" spans="1:116" x14ac:dyDescent="0.25">
      <c r="C43" s="18" t="s">
        <v>104</v>
      </c>
      <c r="E43" s="1"/>
      <c r="G43" s="6"/>
      <c r="H43" s="6"/>
      <c r="I43" s="3">
        <f t="shared" ref="I43:T43" si="14">SUM(I10:I36)</f>
        <v>817446</v>
      </c>
      <c r="J43" s="3">
        <f t="shared" si="14"/>
        <v>837446</v>
      </c>
      <c r="K43" s="3">
        <f t="shared" si="14"/>
        <v>837446</v>
      </c>
      <c r="L43" s="3">
        <f t="shared" si="14"/>
        <v>837446</v>
      </c>
      <c r="M43" s="3">
        <f t="shared" si="14"/>
        <v>837446</v>
      </c>
      <c r="N43" s="3">
        <f t="shared" si="14"/>
        <v>847446</v>
      </c>
      <c r="O43" s="3">
        <f t="shared" si="14"/>
        <v>847446</v>
      </c>
      <c r="P43" s="3">
        <f t="shared" si="14"/>
        <v>847446</v>
      </c>
      <c r="Q43" s="3">
        <f t="shared" si="14"/>
        <v>847446</v>
      </c>
      <c r="R43" s="3">
        <f t="shared" si="14"/>
        <v>847446</v>
      </c>
      <c r="S43" s="3">
        <f t="shared" si="14"/>
        <v>848946</v>
      </c>
      <c r="T43" s="3">
        <f t="shared" si="14"/>
        <v>848946</v>
      </c>
      <c r="U43" s="3">
        <f t="shared" ref="U43:AZ43" si="15">SUM(U10:U36)-U41</f>
        <v>848946</v>
      </c>
      <c r="V43" s="3">
        <f t="shared" si="15"/>
        <v>848946</v>
      </c>
      <c r="W43" s="3">
        <f t="shared" si="15"/>
        <v>848946</v>
      </c>
      <c r="X43" s="3">
        <f t="shared" si="15"/>
        <v>848946</v>
      </c>
      <c r="Y43" s="3">
        <f t="shared" si="15"/>
        <v>848946</v>
      </c>
      <c r="Z43" s="3">
        <f t="shared" si="15"/>
        <v>840346</v>
      </c>
      <c r="AA43" s="3">
        <f t="shared" si="15"/>
        <v>840346</v>
      </c>
      <c r="AB43" s="3">
        <f t="shared" si="15"/>
        <v>840346</v>
      </c>
      <c r="AC43" s="3">
        <f t="shared" si="15"/>
        <v>840346</v>
      </c>
      <c r="AD43" s="3">
        <f t="shared" si="15"/>
        <v>840346</v>
      </c>
      <c r="AE43" s="3">
        <f t="shared" si="15"/>
        <v>840346</v>
      </c>
      <c r="AF43" s="3">
        <f t="shared" si="15"/>
        <v>840346</v>
      </c>
      <c r="AG43" s="3">
        <f t="shared" si="15"/>
        <v>839000</v>
      </c>
      <c r="AH43" s="3">
        <f t="shared" si="15"/>
        <v>839000</v>
      </c>
      <c r="AI43" s="3">
        <f t="shared" si="15"/>
        <v>839000</v>
      </c>
      <c r="AJ43" s="3">
        <f t="shared" si="15"/>
        <v>819000</v>
      </c>
      <c r="AK43" s="3">
        <f t="shared" si="15"/>
        <v>819000</v>
      </c>
      <c r="AL43" s="3">
        <f t="shared" si="15"/>
        <v>819000</v>
      </c>
      <c r="AM43" s="3">
        <f t="shared" si="15"/>
        <v>819000</v>
      </c>
      <c r="AN43" s="3">
        <f t="shared" si="15"/>
        <v>819000</v>
      </c>
      <c r="AO43" s="3">
        <f t="shared" si="15"/>
        <v>819000</v>
      </c>
      <c r="AP43" s="3">
        <f t="shared" si="15"/>
        <v>819000</v>
      </c>
      <c r="AQ43" s="3">
        <f t="shared" si="15"/>
        <v>819000</v>
      </c>
      <c r="AR43" s="3">
        <f t="shared" si="15"/>
        <v>799000</v>
      </c>
      <c r="AS43" s="3">
        <f t="shared" si="15"/>
        <v>774000</v>
      </c>
      <c r="AT43" s="3">
        <f t="shared" si="15"/>
        <v>774000</v>
      </c>
      <c r="AU43" s="3">
        <f t="shared" si="15"/>
        <v>774000</v>
      </c>
      <c r="AV43" s="3">
        <f t="shared" si="15"/>
        <v>774000</v>
      </c>
      <c r="AW43" s="3">
        <f t="shared" si="15"/>
        <v>727500</v>
      </c>
      <c r="AX43" s="3">
        <f t="shared" si="15"/>
        <v>727500</v>
      </c>
      <c r="AY43" s="3">
        <f t="shared" si="15"/>
        <v>727500</v>
      </c>
      <c r="AZ43" s="3">
        <f t="shared" si="15"/>
        <v>727500</v>
      </c>
      <c r="BA43" s="3">
        <f t="shared" ref="BA43:BT43" si="16">SUM(BA10:BA36)-BA41</f>
        <v>727500</v>
      </c>
      <c r="BB43" s="3">
        <f t="shared" si="16"/>
        <v>727500</v>
      </c>
      <c r="BC43" s="3">
        <f t="shared" si="16"/>
        <v>487500</v>
      </c>
      <c r="BD43" s="3">
        <f t="shared" si="16"/>
        <v>487500</v>
      </c>
      <c r="BE43" s="3">
        <f t="shared" si="16"/>
        <v>438500</v>
      </c>
      <c r="BF43" s="3">
        <f t="shared" si="16"/>
        <v>438500</v>
      </c>
      <c r="BG43" s="3">
        <f t="shared" si="16"/>
        <v>438500</v>
      </c>
      <c r="BH43" s="3">
        <f t="shared" si="16"/>
        <v>438500</v>
      </c>
      <c r="BI43" s="3">
        <f t="shared" si="16"/>
        <v>438500</v>
      </c>
      <c r="BJ43" s="3">
        <f t="shared" si="16"/>
        <v>438500</v>
      </c>
      <c r="BK43" s="3">
        <f t="shared" si="16"/>
        <v>438500</v>
      </c>
      <c r="BL43" s="3">
        <f t="shared" si="16"/>
        <v>438500</v>
      </c>
      <c r="BM43" s="3">
        <f t="shared" si="16"/>
        <v>438500</v>
      </c>
      <c r="BN43" s="3">
        <f t="shared" si="16"/>
        <v>438500</v>
      </c>
      <c r="BO43" s="3">
        <f t="shared" si="16"/>
        <v>438500</v>
      </c>
      <c r="BP43" s="3">
        <f t="shared" si="16"/>
        <v>378500</v>
      </c>
      <c r="BQ43" s="3">
        <f t="shared" si="16"/>
        <v>378500</v>
      </c>
      <c r="BR43" s="3">
        <f t="shared" si="16"/>
        <v>378500</v>
      </c>
      <c r="BS43" s="3">
        <f t="shared" si="16"/>
        <v>183500</v>
      </c>
      <c r="BT43" s="3">
        <f t="shared" si="16"/>
        <v>103500</v>
      </c>
      <c r="BU43" s="3">
        <f t="shared" ref="BU43:CD43" si="17">SUM(BU10:BU36)-BU41</f>
        <v>103500</v>
      </c>
      <c r="BV43" s="3">
        <f t="shared" si="17"/>
        <v>103500</v>
      </c>
      <c r="BW43" s="3">
        <f t="shared" si="17"/>
        <v>103500</v>
      </c>
      <c r="BX43" s="3">
        <f t="shared" si="17"/>
        <v>103500</v>
      </c>
      <c r="BY43" s="3">
        <f t="shared" si="17"/>
        <v>103500</v>
      </c>
      <c r="BZ43" s="3">
        <f t="shared" si="17"/>
        <v>103500</v>
      </c>
      <c r="CA43" s="3">
        <f t="shared" si="17"/>
        <v>103500</v>
      </c>
      <c r="CB43" s="3">
        <f t="shared" si="17"/>
        <v>103500</v>
      </c>
      <c r="CC43" s="3">
        <f t="shared" si="17"/>
        <v>103500</v>
      </c>
      <c r="CD43" s="3">
        <f t="shared" si="17"/>
        <v>103500</v>
      </c>
      <c r="CE43" s="3">
        <f t="shared" ref="CE43:CN43" si="18">SUM(CE10:CE36)-CE41</f>
        <v>100000</v>
      </c>
      <c r="CF43" s="3">
        <f t="shared" si="18"/>
        <v>100000</v>
      </c>
      <c r="CG43" s="3">
        <f t="shared" si="18"/>
        <v>100000</v>
      </c>
      <c r="CH43" s="3">
        <f t="shared" si="18"/>
        <v>100000</v>
      </c>
      <c r="CI43" s="3">
        <f t="shared" si="18"/>
        <v>100000</v>
      </c>
      <c r="CJ43" s="3">
        <f t="shared" si="18"/>
        <v>100000</v>
      </c>
      <c r="CK43" s="3">
        <f t="shared" si="18"/>
        <v>100000</v>
      </c>
      <c r="CL43" s="3">
        <f t="shared" si="18"/>
        <v>100000</v>
      </c>
      <c r="CM43" s="3">
        <f t="shared" si="18"/>
        <v>100000</v>
      </c>
      <c r="CN43" s="3">
        <f t="shared" si="18"/>
        <v>10000</v>
      </c>
      <c r="CO43" s="3">
        <f t="shared" ref="CO43:DL43" si="19">SUM(CO10:CO36)-CO41</f>
        <v>10000</v>
      </c>
      <c r="CP43" s="3">
        <f t="shared" si="19"/>
        <v>10000</v>
      </c>
      <c r="CQ43" s="3">
        <f t="shared" si="19"/>
        <v>10000</v>
      </c>
      <c r="CR43" s="3">
        <f t="shared" si="19"/>
        <v>10000</v>
      </c>
      <c r="CS43" s="3">
        <f t="shared" si="19"/>
        <v>10000</v>
      </c>
      <c r="CT43" s="3">
        <f t="shared" si="19"/>
        <v>10000</v>
      </c>
      <c r="CU43" s="3">
        <f t="shared" si="19"/>
        <v>10000</v>
      </c>
      <c r="CV43" s="3">
        <f t="shared" si="19"/>
        <v>10000</v>
      </c>
      <c r="CW43" s="3">
        <f t="shared" si="19"/>
        <v>10000</v>
      </c>
      <c r="CX43" s="3">
        <f t="shared" si="19"/>
        <v>10000</v>
      </c>
      <c r="CY43" s="3">
        <f t="shared" si="19"/>
        <v>10000</v>
      </c>
      <c r="CZ43" s="3">
        <f t="shared" si="19"/>
        <v>10000</v>
      </c>
      <c r="DA43" s="3">
        <f t="shared" si="19"/>
        <v>10000</v>
      </c>
      <c r="DB43" s="3">
        <f t="shared" si="19"/>
        <v>10000</v>
      </c>
      <c r="DC43" s="3">
        <f t="shared" si="19"/>
        <v>10000</v>
      </c>
      <c r="DD43" s="3">
        <f t="shared" si="19"/>
        <v>10000</v>
      </c>
      <c r="DE43" s="3">
        <f t="shared" si="19"/>
        <v>10000</v>
      </c>
      <c r="DF43" s="3">
        <f t="shared" si="19"/>
        <v>10000</v>
      </c>
      <c r="DG43" s="3">
        <f t="shared" si="19"/>
        <v>10000</v>
      </c>
      <c r="DH43" s="3">
        <f t="shared" si="19"/>
        <v>10000</v>
      </c>
      <c r="DI43" s="3">
        <f t="shared" si="19"/>
        <v>10000</v>
      </c>
      <c r="DJ43" s="3">
        <f t="shared" si="19"/>
        <v>10000</v>
      </c>
      <c r="DK43" s="3">
        <f t="shared" si="19"/>
        <v>10000</v>
      </c>
      <c r="DL43" s="3">
        <f t="shared" si="19"/>
        <v>10000</v>
      </c>
    </row>
    <row r="44" spans="1:116" x14ac:dyDescent="0.25">
      <c r="D44" s="1"/>
      <c r="E44" s="1"/>
      <c r="G44" s="6"/>
      <c r="H44" s="6"/>
    </row>
    <row r="45" spans="1:116" x14ac:dyDescent="0.25">
      <c r="BD45" s="33"/>
    </row>
    <row r="47" spans="1:116" x14ac:dyDescent="0.25">
      <c r="C47" s="3"/>
      <c r="D47" s="98"/>
      <c r="E47" s="1"/>
      <c r="G47" s="6"/>
      <c r="H47" s="6"/>
    </row>
    <row r="48" spans="1:116" x14ac:dyDescent="0.25">
      <c r="C48" s="3"/>
      <c r="D48" s="98"/>
      <c r="E48" s="1"/>
      <c r="G48" s="6"/>
      <c r="H48" s="6"/>
    </row>
    <row r="49" spans="3:8" x14ac:dyDescent="0.25">
      <c r="C49" s="3"/>
      <c r="D49" s="98"/>
      <c r="E49" s="1"/>
      <c r="G49" s="6"/>
      <c r="H49" s="6"/>
    </row>
    <row r="50" spans="3:8" x14ac:dyDescent="0.25">
      <c r="C50" s="3"/>
      <c r="D50" s="98"/>
      <c r="E50" s="1"/>
      <c r="G50" s="2"/>
      <c r="H50" s="2"/>
    </row>
    <row r="51" spans="3:8" x14ac:dyDescent="0.25">
      <c r="C51" s="3"/>
      <c r="D51" s="98"/>
      <c r="E51" s="1"/>
      <c r="G51" s="6"/>
      <c r="H51" s="6"/>
    </row>
    <row r="52" spans="3:8" x14ac:dyDescent="0.25">
      <c r="C52" s="3"/>
      <c r="D52" s="98"/>
      <c r="E52" s="1"/>
      <c r="G52" s="6"/>
      <c r="H52" s="6"/>
    </row>
    <row r="53" spans="3:8" x14ac:dyDescent="0.25">
      <c r="C53" s="3"/>
      <c r="D53" s="98"/>
      <c r="E53" s="1"/>
      <c r="G53" s="6"/>
      <c r="H53" s="6"/>
    </row>
    <row r="54" spans="3:8" x14ac:dyDescent="0.25">
      <c r="C54" s="3"/>
      <c r="D54" s="98"/>
      <c r="E54" s="1"/>
      <c r="G54" s="6"/>
      <c r="H54" s="6"/>
    </row>
    <row r="55" spans="3:8" x14ac:dyDescent="0.25">
      <c r="C55" s="3"/>
      <c r="D55" s="98"/>
      <c r="E55" s="1"/>
      <c r="G55" s="2"/>
      <c r="H55" s="2"/>
    </row>
    <row r="56" spans="3:8" x14ac:dyDescent="0.25">
      <c r="C56" s="3"/>
      <c r="D56" s="98"/>
      <c r="E56" s="1"/>
      <c r="G56" s="2"/>
      <c r="H56" s="2"/>
    </row>
    <row r="57" spans="3:8" x14ac:dyDescent="0.25">
      <c r="C57" s="3"/>
      <c r="D57" s="98"/>
      <c r="E57" s="1"/>
      <c r="G57" s="2"/>
      <c r="H57" s="2"/>
    </row>
    <row r="58" spans="3:8" x14ac:dyDescent="0.25">
      <c r="C58" s="3"/>
      <c r="D58" s="98"/>
      <c r="E58" s="1"/>
      <c r="G58" s="2"/>
      <c r="H58" s="2"/>
    </row>
    <row r="59" spans="3:8" x14ac:dyDescent="0.25">
      <c r="C59" s="3"/>
      <c r="D59" s="98"/>
      <c r="E59" s="1"/>
      <c r="G59" s="2"/>
      <c r="H59" s="2"/>
    </row>
    <row r="60" spans="3:8" x14ac:dyDescent="0.25">
      <c r="C60" s="3"/>
      <c r="D60" s="98"/>
      <c r="E60" s="1"/>
      <c r="G60" s="6"/>
      <c r="H60" s="6"/>
    </row>
    <row r="61" spans="3:8" x14ac:dyDescent="0.25">
      <c r="C61" s="3"/>
      <c r="D61" s="98"/>
      <c r="E61" s="1"/>
      <c r="G61" s="6"/>
      <c r="H61" s="6"/>
    </row>
    <row r="62" spans="3:8" x14ac:dyDescent="0.25">
      <c r="C62" s="3"/>
      <c r="D62" s="98"/>
      <c r="E62" s="1"/>
      <c r="G62" s="6"/>
      <c r="H62" s="6"/>
    </row>
    <row r="63" spans="3:8" x14ac:dyDescent="0.25">
      <c r="C63" s="3"/>
      <c r="D63" s="98"/>
      <c r="E63" s="1"/>
      <c r="G63" s="6"/>
      <c r="H63" s="6"/>
    </row>
    <row r="64" spans="3:8" x14ac:dyDescent="0.25">
      <c r="C64" s="3"/>
      <c r="D64" s="98"/>
      <c r="E64" s="1"/>
      <c r="G64" s="20"/>
      <c r="H64" s="20"/>
    </row>
    <row r="65" spans="1:8" x14ac:dyDescent="0.25">
      <c r="B65" s="5"/>
      <c r="C65" s="3"/>
      <c r="D65" s="98"/>
      <c r="E65" s="1"/>
      <c r="G65" s="6"/>
      <c r="H65" s="6"/>
    </row>
    <row r="66" spans="1:8" x14ac:dyDescent="0.25">
      <c r="B66" s="5"/>
      <c r="C66" s="3"/>
      <c r="D66" s="98"/>
      <c r="E66" s="1"/>
      <c r="G66" s="2"/>
      <c r="H66" s="2"/>
    </row>
    <row r="67" spans="1:8" x14ac:dyDescent="0.25">
      <c r="B67" s="5"/>
      <c r="C67" s="3"/>
      <c r="D67" s="98"/>
      <c r="E67" s="1"/>
      <c r="G67" s="2"/>
      <c r="H67" s="2"/>
    </row>
    <row r="68" spans="1:8" x14ac:dyDescent="0.25">
      <c r="C68" s="3"/>
      <c r="D68" s="98"/>
      <c r="E68" s="1"/>
      <c r="G68" s="2"/>
      <c r="H68" s="2"/>
    </row>
    <row r="69" spans="1:8" x14ac:dyDescent="0.25">
      <c r="A69" s="2"/>
      <c r="C69" s="4"/>
      <c r="D69" s="98"/>
      <c r="E69" s="6"/>
      <c r="G69" s="2"/>
      <c r="H69" s="2"/>
    </row>
    <row r="70" spans="1:8" x14ac:dyDescent="0.25">
      <c r="C70" s="3"/>
      <c r="D70" s="98"/>
      <c r="E70" s="1"/>
      <c r="G70" s="6"/>
      <c r="H70" s="6"/>
    </row>
    <row r="71" spans="1:8" x14ac:dyDescent="0.25">
      <c r="C71" s="3"/>
      <c r="D71" s="98"/>
      <c r="E71" s="1"/>
      <c r="G71" s="6"/>
      <c r="H71" s="6"/>
    </row>
    <row r="72" spans="1:8" x14ac:dyDescent="0.25">
      <c r="C72" s="3"/>
      <c r="D72" s="98"/>
      <c r="E72" s="1"/>
      <c r="G72" s="6"/>
      <c r="H72" s="6"/>
    </row>
    <row r="73" spans="1:8" x14ac:dyDescent="0.25">
      <c r="C73" s="3"/>
      <c r="D73" s="98"/>
      <c r="E73" s="1"/>
      <c r="G73" s="6"/>
      <c r="H73" s="6"/>
    </row>
    <row r="74" spans="1:8" x14ac:dyDescent="0.25">
      <c r="C74" s="3"/>
      <c r="D74" s="98"/>
      <c r="E74" s="1"/>
      <c r="G74" s="6"/>
      <c r="H74" s="6"/>
    </row>
  </sheetData>
  <phoneticPr fontId="0" type="noConversion"/>
  <printOptions horizontalCentered="1"/>
  <pageMargins left="0.75" right="0.75" top="1" bottom="1" header="0.5" footer="0.5"/>
  <pageSetup paperSize="5" fitToHeight="0" orientation="landscape" r:id="rId1"/>
  <headerFooter alignWithMargins="0">
    <oddHeader>&amp;L&amp;D&amp;CSan Juan Capacity 2001-2005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topLeftCell="H16" zoomScaleNormal="100" workbookViewId="0">
      <selection activeCell="N36" sqref="N36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78" t="s">
        <v>158</v>
      </c>
    </row>
    <row r="2" spans="1:14" x14ac:dyDescent="0.25">
      <c r="C2" t="s">
        <v>122</v>
      </c>
    </row>
    <row r="3" spans="1:14" x14ac:dyDescent="0.25">
      <c r="C3" t="s">
        <v>27</v>
      </c>
    </row>
    <row r="4" spans="1:14" x14ac:dyDescent="0.25">
      <c r="C4" t="s">
        <v>42</v>
      </c>
    </row>
    <row r="5" spans="1:14" x14ac:dyDescent="0.25">
      <c r="C5" t="s">
        <v>43</v>
      </c>
    </row>
    <row r="7" spans="1:14" x14ac:dyDescent="0.25">
      <c r="C7" s="38" t="s">
        <v>156</v>
      </c>
    </row>
    <row r="8" spans="1:14" x14ac:dyDescent="0.25">
      <c r="K8" s="16" t="s">
        <v>1</v>
      </c>
      <c r="M8" s="10" t="s">
        <v>1</v>
      </c>
    </row>
    <row r="9" spans="1:14" x14ac:dyDescent="0.25">
      <c r="A9" s="47" t="s">
        <v>109</v>
      </c>
      <c r="B9" s="48" t="s">
        <v>97</v>
      </c>
      <c r="C9" s="8" t="s">
        <v>9</v>
      </c>
      <c r="D9" s="8" t="s">
        <v>10</v>
      </c>
      <c r="E9" s="9" t="s">
        <v>8</v>
      </c>
      <c r="F9" s="9" t="s">
        <v>2</v>
      </c>
      <c r="G9" s="8" t="s">
        <v>3</v>
      </c>
      <c r="H9" s="9" t="s">
        <v>35</v>
      </c>
      <c r="I9" s="9" t="s">
        <v>62</v>
      </c>
      <c r="J9" s="13" t="s">
        <v>4</v>
      </c>
      <c r="K9" s="17" t="s">
        <v>86</v>
      </c>
      <c r="L9" s="14" t="s">
        <v>1</v>
      </c>
      <c r="M9" s="11" t="s">
        <v>54</v>
      </c>
      <c r="N9" s="7" t="s">
        <v>55</v>
      </c>
    </row>
    <row r="10" spans="1:14" x14ac:dyDescent="0.25">
      <c r="A10" s="37"/>
      <c r="B10" s="37"/>
      <c r="C10" s="5"/>
      <c r="D10" s="5"/>
      <c r="E10" s="19"/>
      <c r="F10" s="19"/>
      <c r="G10" s="5"/>
      <c r="H10" s="19"/>
      <c r="I10" s="19"/>
      <c r="J10" s="19"/>
      <c r="K10" s="15"/>
      <c r="L10" s="5"/>
      <c r="M10" s="19"/>
      <c r="N10" s="7"/>
    </row>
    <row r="11" spans="1:14" x14ac:dyDescent="0.25">
      <c r="A11" s="37"/>
      <c r="B11" s="37"/>
      <c r="C11" s="5" t="s">
        <v>143</v>
      </c>
      <c r="D11" s="5" t="s">
        <v>143</v>
      </c>
      <c r="E11" s="39">
        <v>30000</v>
      </c>
      <c r="F11" s="19">
        <v>27496</v>
      </c>
      <c r="G11" s="5" t="s">
        <v>39</v>
      </c>
      <c r="H11" s="50">
        <v>36929</v>
      </c>
      <c r="I11" s="50">
        <v>36922</v>
      </c>
      <c r="J11" s="15" t="s">
        <v>144</v>
      </c>
      <c r="K11" s="15" t="s">
        <v>58</v>
      </c>
      <c r="L11" s="5" t="s">
        <v>37</v>
      </c>
      <c r="M11" s="19"/>
      <c r="N11" s="55" t="s">
        <v>151</v>
      </c>
    </row>
    <row r="12" spans="1:14" x14ac:dyDescent="0.25">
      <c r="A12" s="37"/>
      <c r="B12" s="37"/>
      <c r="C12" s="5" t="s">
        <v>18</v>
      </c>
      <c r="D12" t="s">
        <v>12</v>
      </c>
      <c r="E12" s="3">
        <v>25000</v>
      </c>
      <c r="F12">
        <v>24924</v>
      </c>
      <c r="G12" t="s">
        <v>19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5">
      <c r="A13" s="37"/>
      <c r="B13" s="37"/>
      <c r="C13" s="5" t="s">
        <v>18</v>
      </c>
      <c r="D13" t="s">
        <v>12</v>
      </c>
      <c r="E13" s="3">
        <v>100000</v>
      </c>
      <c r="F13">
        <v>24925</v>
      </c>
      <c r="G13" t="s">
        <v>24</v>
      </c>
      <c r="H13" s="1">
        <v>35309</v>
      </c>
      <c r="I13" s="1">
        <v>38017</v>
      </c>
      <c r="J13" s="1" t="s">
        <v>69</v>
      </c>
      <c r="K13" s="1" t="s">
        <v>82</v>
      </c>
      <c r="L13" t="s">
        <v>5</v>
      </c>
      <c r="M13" s="6">
        <v>37652</v>
      </c>
    </row>
    <row r="14" spans="1:14" x14ac:dyDescent="0.25">
      <c r="C14" s="5" t="s">
        <v>18</v>
      </c>
      <c r="D14" t="s">
        <v>12</v>
      </c>
      <c r="E14" s="3">
        <v>30000</v>
      </c>
      <c r="F14">
        <v>24927</v>
      </c>
      <c r="G14" t="s">
        <v>25</v>
      </c>
      <c r="H14" s="1">
        <v>35309</v>
      </c>
      <c r="I14" s="1">
        <v>38748</v>
      </c>
      <c r="J14" s="1" t="s">
        <v>70</v>
      </c>
      <c r="K14" s="1" t="s">
        <v>82</v>
      </c>
      <c r="L14" s="5" t="s">
        <v>5</v>
      </c>
      <c r="M14" s="6">
        <v>38383</v>
      </c>
    </row>
    <row r="15" spans="1:14" x14ac:dyDescent="0.25">
      <c r="B15" s="3"/>
      <c r="C15" s="5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5">
      <c r="C16" s="5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5">
      <c r="C17" s="5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5">
      <c r="C18" s="5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96</v>
      </c>
      <c r="L18" t="s">
        <v>5</v>
      </c>
      <c r="M18" s="6">
        <v>37437</v>
      </c>
    </row>
    <row r="19" spans="1:14" x14ac:dyDescent="0.25">
      <c r="C19" s="5" t="s">
        <v>18</v>
      </c>
      <c r="D19" s="5" t="s">
        <v>12</v>
      </c>
      <c r="E19" s="39">
        <v>55000</v>
      </c>
      <c r="F19" s="19">
        <v>27460</v>
      </c>
      <c r="G19" s="5" t="s">
        <v>52</v>
      </c>
      <c r="H19" s="50">
        <v>37257</v>
      </c>
      <c r="I19" s="50">
        <v>37986</v>
      </c>
      <c r="J19" s="15" t="s">
        <v>80</v>
      </c>
      <c r="K19" s="15" t="s">
        <v>84</v>
      </c>
      <c r="L19" s="49" t="s">
        <v>5</v>
      </c>
      <c r="M19" s="50">
        <v>37802</v>
      </c>
      <c r="N19" t="s">
        <v>131</v>
      </c>
    </row>
    <row r="20" spans="1:14" x14ac:dyDescent="0.25">
      <c r="A20" t="s">
        <v>110</v>
      </c>
      <c r="B20" s="3">
        <f>SUM(E12:E20)</f>
        <v>416000</v>
      </c>
      <c r="C20" s="5" t="s">
        <v>18</v>
      </c>
      <c r="D20" t="s">
        <v>12</v>
      </c>
      <c r="E20" s="3">
        <v>22000</v>
      </c>
      <c r="F20">
        <v>27370</v>
      </c>
      <c r="G20" t="s">
        <v>52</v>
      </c>
      <c r="H20" s="1">
        <v>36892</v>
      </c>
      <c r="I20" s="1">
        <v>37621</v>
      </c>
      <c r="J20" s="1" t="s">
        <v>66</v>
      </c>
      <c r="K20" s="1" t="s">
        <v>96</v>
      </c>
      <c r="L20" t="s">
        <v>5</v>
      </c>
      <c r="M20" s="6">
        <v>37437</v>
      </c>
    </row>
    <row r="21" spans="1:14" x14ac:dyDescent="0.25">
      <c r="C21" s="5" t="s">
        <v>20</v>
      </c>
      <c r="D21" t="s">
        <v>12</v>
      </c>
      <c r="E21" s="3">
        <v>12500</v>
      </c>
      <c r="F21">
        <v>24669</v>
      </c>
      <c r="G21" t="s">
        <v>21</v>
      </c>
      <c r="H21" s="1">
        <v>35309</v>
      </c>
      <c r="I21" s="1">
        <v>38748</v>
      </c>
      <c r="J21" s="1" t="s">
        <v>70</v>
      </c>
      <c r="K21" s="1" t="s">
        <v>82</v>
      </c>
      <c r="L21" t="s">
        <v>5</v>
      </c>
      <c r="M21" s="6">
        <v>38383</v>
      </c>
    </row>
    <row r="22" spans="1:14" x14ac:dyDescent="0.25">
      <c r="C22" s="5" t="s">
        <v>20</v>
      </c>
      <c r="D22" t="s">
        <v>12</v>
      </c>
      <c r="E22" s="3">
        <v>150000</v>
      </c>
      <c r="F22">
        <v>27047</v>
      </c>
      <c r="G22" t="s">
        <v>48</v>
      </c>
      <c r="H22" s="1">
        <v>36557</v>
      </c>
      <c r="I22" s="1">
        <v>38717</v>
      </c>
      <c r="J22" s="1" t="s">
        <v>68</v>
      </c>
      <c r="K22" s="1" t="s">
        <v>56</v>
      </c>
      <c r="L22" t="s">
        <v>37</v>
      </c>
      <c r="M22" s="6"/>
      <c r="N22" t="s">
        <v>95</v>
      </c>
    </row>
    <row r="23" spans="1:14" x14ac:dyDescent="0.25">
      <c r="A23" t="s">
        <v>111</v>
      </c>
      <c r="B23" s="3">
        <f>SUM(E21:E23)</f>
        <v>176000</v>
      </c>
      <c r="C23" s="5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5">
      <c r="A24" t="s">
        <v>112</v>
      </c>
      <c r="B24" s="3">
        <f>SUM(E24:E24)</f>
        <v>80000</v>
      </c>
      <c r="C24" s="5" t="s">
        <v>12</v>
      </c>
      <c r="D24" t="s">
        <v>11</v>
      </c>
      <c r="E24" s="3">
        <v>80000</v>
      </c>
      <c r="F24">
        <v>25025</v>
      </c>
      <c r="G24" t="s">
        <v>26</v>
      </c>
      <c r="H24" s="1">
        <v>35400</v>
      </c>
      <c r="I24" s="1">
        <v>39051</v>
      </c>
      <c r="J24" s="1" t="s">
        <v>65</v>
      </c>
      <c r="K24" s="1" t="s">
        <v>82</v>
      </c>
      <c r="L24" t="s">
        <v>5</v>
      </c>
      <c r="M24" s="6">
        <v>38686</v>
      </c>
      <c r="N24" t="s">
        <v>91</v>
      </c>
    </row>
    <row r="25" spans="1:14" x14ac:dyDescent="0.25">
      <c r="C25" s="57" t="s">
        <v>11</v>
      </c>
      <c r="D25" s="22" t="s">
        <v>11</v>
      </c>
      <c r="E25" s="62">
        <v>35714</v>
      </c>
      <c r="F25" s="22">
        <v>24198</v>
      </c>
      <c r="G25" t="s">
        <v>17</v>
      </c>
      <c r="H25" s="1">
        <v>34851</v>
      </c>
      <c r="I25" s="6">
        <v>37590</v>
      </c>
      <c r="J25" s="23" t="s">
        <v>98</v>
      </c>
      <c r="K25" s="1" t="s">
        <v>82</v>
      </c>
      <c r="L25" t="s">
        <v>5</v>
      </c>
      <c r="M25" s="6">
        <v>37225</v>
      </c>
      <c r="N25" t="s">
        <v>99</v>
      </c>
    </row>
    <row r="26" spans="1:14" x14ac:dyDescent="0.25">
      <c r="C26" s="57" t="s">
        <v>11</v>
      </c>
      <c r="D26" s="22" t="s">
        <v>11</v>
      </c>
      <c r="E26" s="62">
        <v>1000</v>
      </c>
      <c r="F26" s="22">
        <v>24754</v>
      </c>
      <c r="G26" t="s">
        <v>23</v>
      </c>
      <c r="H26" s="1">
        <v>35125</v>
      </c>
      <c r="I26" s="69">
        <v>38472</v>
      </c>
      <c r="J26" s="1" t="s">
        <v>68</v>
      </c>
      <c r="K26" s="1" t="s">
        <v>142</v>
      </c>
      <c r="L26" t="s">
        <v>37</v>
      </c>
      <c r="M26" s="2"/>
    </row>
    <row r="27" spans="1:14" x14ac:dyDescent="0.25">
      <c r="C27" s="57" t="s">
        <v>11</v>
      </c>
      <c r="D27" s="22" t="s">
        <v>11</v>
      </c>
      <c r="E27" s="62">
        <v>40000</v>
      </c>
      <c r="F27" s="22">
        <v>26606</v>
      </c>
      <c r="G27" t="s">
        <v>60</v>
      </c>
      <c r="H27" s="1">
        <v>36100</v>
      </c>
      <c r="I27" s="1">
        <v>37925</v>
      </c>
      <c r="J27" s="1" t="s">
        <v>67</v>
      </c>
      <c r="K27" s="1" t="s">
        <v>82</v>
      </c>
      <c r="L27" s="1" t="s">
        <v>5</v>
      </c>
      <c r="M27" s="6">
        <v>37560</v>
      </c>
      <c r="N27" s="1" t="s">
        <v>94</v>
      </c>
    </row>
    <row r="28" spans="1:14" x14ac:dyDescent="0.25">
      <c r="C28" s="57" t="s">
        <v>11</v>
      </c>
      <c r="D28" s="22" t="s">
        <v>11</v>
      </c>
      <c r="E28" s="62">
        <v>8000</v>
      </c>
      <c r="F28" s="22">
        <v>26740</v>
      </c>
      <c r="G28" t="s">
        <v>19</v>
      </c>
      <c r="H28" s="1">
        <v>36312</v>
      </c>
      <c r="I28" s="1">
        <v>39113</v>
      </c>
      <c r="J28" s="1" t="s">
        <v>69</v>
      </c>
      <c r="K28" s="1" t="s">
        <v>82</v>
      </c>
      <c r="L28" t="s">
        <v>5</v>
      </c>
      <c r="M28" s="6">
        <v>38749</v>
      </c>
    </row>
    <row r="29" spans="1:14" x14ac:dyDescent="0.25">
      <c r="C29" s="57" t="s">
        <v>11</v>
      </c>
      <c r="D29" s="22" t="s">
        <v>11</v>
      </c>
      <c r="E29" s="62">
        <v>1613</v>
      </c>
      <c r="F29" s="22">
        <v>27104</v>
      </c>
      <c r="G29" t="s">
        <v>41</v>
      </c>
      <c r="H29" s="1">
        <v>36557</v>
      </c>
      <c r="I29" s="1">
        <v>38383</v>
      </c>
      <c r="J29" s="1" t="s">
        <v>67</v>
      </c>
      <c r="K29" s="1" t="s">
        <v>82</v>
      </c>
      <c r="L29" t="s">
        <v>5</v>
      </c>
      <c r="M29" s="6">
        <v>38018</v>
      </c>
    </row>
    <row r="30" spans="1:14" x14ac:dyDescent="0.25">
      <c r="C30" s="57" t="s">
        <v>11</v>
      </c>
      <c r="D30" s="22" t="s">
        <v>11</v>
      </c>
      <c r="E30" s="62">
        <v>400000</v>
      </c>
      <c r="F30" s="22">
        <v>27161</v>
      </c>
      <c r="G30" t="s">
        <v>44</v>
      </c>
      <c r="H30" s="1">
        <v>36617</v>
      </c>
      <c r="I30" s="1">
        <v>37711</v>
      </c>
      <c r="J30" s="1" t="s">
        <v>79</v>
      </c>
      <c r="K30" s="1" t="s">
        <v>45</v>
      </c>
      <c r="L30" t="s">
        <v>37</v>
      </c>
      <c r="M30" s="2"/>
    </row>
    <row r="31" spans="1:14" x14ac:dyDescent="0.25">
      <c r="C31" s="57" t="s">
        <v>11</v>
      </c>
      <c r="D31" s="22" t="s">
        <v>11</v>
      </c>
      <c r="E31" s="62">
        <v>20000</v>
      </c>
      <c r="F31" s="22">
        <v>27291</v>
      </c>
      <c r="G31" t="s">
        <v>31</v>
      </c>
      <c r="H31" s="1">
        <v>36739</v>
      </c>
      <c r="I31" s="1">
        <v>37468</v>
      </c>
      <c r="J31" s="1" t="s">
        <v>80</v>
      </c>
      <c r="K31" s="1" t="s">
        <v>56</v>
      </c>
      <c r="L31" t="s">
        <v>37</v>
      </c>
      <c r="M31" s="2"/>
    </row>
    <row r="32" spans="1:14" x14ac:dyDescent="0.25">
      <c r="C32" s="57" t="s">
        <v>11</v>
      </c>
      <c r="D32" s="22" t="s">
        <v>11</v>
      </c>
      <c r="E32" s="62">
        <v>1400</v>
      </c>
      <c r="F32" s="22">
        <v>27420</v>
      </c>
      <c r="G32" t="s">
        <v>51</v>
      </c>
      <c r="H32" s="1">
        <v>36861</v>
      </c>
      <c r="I32" s="1">
        <v>37287</v>
      </c>
      <c r="J32" s="1" t="s">
        <v>66</v>
      </c>
      <c r="K32" s="1" t="s">
        <v>56</v>
      </c>
      <c r="L32" t="s">
        <v>37</v>
      </c>
      <c r="M32" s="2"/>
    </row>
    <row r="33" spans="1:14" x14ac:dyDescent="0.25">
      <c r="C33" s="57" t="s">
        <v>11</v>
      </c>
      <c r="D33" s="22" t="s">
        <v>11</v>
      </c>
      <c r="E33" s="62">
        <v>20000</v>
      </c>
      <c r="F33" s="22">
        <v>27349</v>
      </c>
      <c r="G33" t="s">
        <v>31</v>
      </c>
      <c r="H33" s="1">
        <v>36892</v>
      </c>
      <c r="I33" s="1">
        <v>38717</v>
      </c>
      <c r="J33" s="1" t="s">
        <v>67</v>
      </c>
      <c r="K33" s="1" t="s">
        <v>56</v>
      </c>
      <c r="L33" t="s">
        <v>37</v>
      </c>
      <c r="M33" s="2"/>
    </row>
    <row r="34" spans="1:14" x14ac:dyDescent="0.25">
      <c r="C34" s="57" t="s">
        <v>11</v>
      </c>
      <c r="D34" s="22" t="s">
        <v>11</v>
      </c>
      <c r="E34" s="62">
        <v>20000</v>
      </c>
      <c r="F34" s="22">
        <v>27579</v>
      </c>
      <c r="G34" t="s">
        <v>31</v>
      </c>
      <c r="H34" s="1">
        <v>37012</v>
      </c>
      <c r="I34" s="1">
        <v>37407</v>
      </c>
      <c r="J34" s="1" t="s">
        <v>79</v>
      </c>
      <c r="K34" s="1" t="s">
        <v>56</v>
      </c>
      <c r="L34" s="1" t="s">
        <v>37</v>
      </c>
      <c r="M34" s="2"/>
    </row>
    <row r="35" spans="1:14" x14ac:dyDescent="0.25">
      <c r="A35" s="5"/>
      <c r="C35" s="57" t="s">
        <v>11</v>
      </c>
      <c r="D35" s="22" t="s">
        <v>11</v>
      </c>
      <c r="E35" s="62">
        <v>2500</v>
      </c>
      <c r="F35" s="64">
        <v>27600</v>
      </c>
      <c r="G35" t="s">
        <v>128</v>
      </c>
      <c r="H35" s="1">
        <v>37043</v>
      </c>
      <c r="I35" s="1">
        <v>37407</v>
      </c>
      <c r="J35" s="1" t="s">
        <v>66</v>
      </c>
      <c r="K35" s="1" t="s">
        <v>56</v>
      </c>
      <c r="L35" s="1" t="s">
        <v>37</v>
      </c>
      <c r="M35" s="2"/>
    </row>
    <row r="36" spans="1:14" x14ac:dyDescent="0.25">
      <c r="A36" s="5"/>
      <c r="C36" s="57" t="s">
        <v>11</v>
      </c>
      <c r="D36" s="22" t="s">
        <v>11</v>
      </c>
      <c r="E36" s="63" t="s">
        <v>15</v>
      </c>
      <c r="F36" s="64">
        <v>27606</v>
      </c>
      <c r="G36" s="57" t="s">
        <v>16</v>
      </c>
      <c r="H36" s="1">
        <v>37165</v>
      </c>
      <c r="I36" s="1">
        <v>38990</v>
      </c>
      <c r="J36" s="1" t="s">
        <v>67</v>
      </c>
      <c r="K36" s="1" t="s">
        <v>45</v>
      </c>
      <c r="L36" s="1" t="s">
        <v>5</v>
      </c>
      <c r="M36" s="6">
        <v>38625</v>
      </c>
      <c r="N36" s="1" t="s">
        <v>146</v>
      </c>
    </row>
    <row r="37" spans="1:14" x14ac:dyDescent="0.25">
      <c r="C37" s="57" t="s">
        <v>11</v>
      </c>
      <c r="D37" s="22" t="s">
        <v>11</v>
      </c>
      <c r="E37" s="62">
        <v>50000</v>
      </c>
      <c r="F37" s="64">
        <v>27495</v>
      </c>
      <c r="G37" t="s">
        <v>132</v>
      </c>
      <c r="H37" s="1">
        <v>36951</v>
      </c>
      <c r="I37" s="1">
        <v>37711</v>
      </c>
      <c r="J37" s="1" t="s">
        <v>133</v>
      </c>
      <c r="K37" s="1" t="s">
        <v>56</v>
      </c>
      <c r="L37" s="1" t="s">
        <v>37</v>
      </c>
      <c r="M37" s="2"/>
    </row>
    <row r="38" spans="1:14" x14ac:dyDescent="0.25">
      <c r="C38" s="57" t="s">
        <v>11</v>
      </c>
      <c r="D38" s="22" t="s">
        <v>11</v>
      </c>
      <c r="E38" s="62">
        <v>600</v>
      </c>
      <c r="F38" s="64">
        <v>27723</v>
      </c>
      <c r="G38" t="s">
        <v>148</v>
      </c>
      <c r="H38" s="1">
        <v>37196</v>
      </c>
      <c r="I38" s="1">
        <v>37407</v>
      </c>
      <c r="J38" s="1" t="s">
        <v>81</v>
      </c>
      <c r="K38" s="1" t="s">
        <v>83</v>
      </c>
      <c r="L38" s="1" t="s">
        <v>37</v>
      </c>
      <c r="M38" s="2"/>
    </row>
    <row r="39" spans="1:14" x14ac:dyDescent="0.25">
      <c r="C39" s="57" t="s">
        <v>11</v>
      </c>
      <c r="D39" s="22" t="s">
        <v>11</v>
      </c>
      <c r="E39" s="62">
        <v>250</v>
      </c>
      <c r="F39" s="64">
        <v>27798</v>
      </c>
      <c r="G39" t="s">
        <v>153</v>
      </c>
      <c r="H39" s="1">
        <v>37257</v>
      </c>
      <c r="I39" s="1">
        <v>38352</v>
      </c>
      <c r="J39" s="1" t="s">
        <v>154</v>
      </c>
      <c r="K39" s="1" t="s">
        <v>152</v>
      </c>
      <c r="L39" s="1" t="s">
        <v>152</v>
      </c>
      <c r="M39" s="2" t="s">
        <v>152</v>
      </c>
    </row>
    <row r="40" spans="1:14" x14ac:dyDescent="0.25">
      <c r="A40" t="s">
        <v>113</v>
      </c>
      <c r="B40" s="3">
        <f>SUM(E25:E40)</f>
        <v>611077</v>
      </c>
      <c r="C40" s="57" t="s">
        <v>11</v>
      </c>
      <c r="D40" s="22" t="s">
        <v>11</v>
      </c>
      <c r="E40" s="62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5">
      <c r="C41" s="5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63</v>
      </c>
      <c r="K41" s="1" t="s">
        <v>82</v>
      </c>
      <c r="L41" t="s">
        <v>5</v>
      </c>
      <c r="M41" s="6">
        <v>38291</v>
      </c>
      <c r="N41" t="s">
        <v>87</v>
      </c>
    </row>
    <row r="42" spans="1:14" x14ac:dyDescent="0.25">
      <c r="C42" s="5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64</v>
      </c>
      <c r="K42" s="1" t="s">
        <v>82</v>
      </c>
      <c r="L42" t="s">
        <v>5</v>
      </c>
      <c r="M42" s="6">
        <v>38776</v>
      </c>
      <c r="N42" t="s">
        <v>87</v>
      </c>
    </row>
    <row r="43" spans="1:14" x14ac:dyDescent="0.25">
      <c r="C43" s="5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65</v>
      </c>
      <c r="K43" s="1" t="s">
        <v>82</v>
      </c>
      <c r="L43" t="s">
        <v>5</v>
      </c>
      <c r="M43" s="6" t="s">
        <v>78</v>
      </c>
      <c r="N43" t="s">
        <v>88</v>
      </c>
    </row>
    <row r="44" spans="1:14" x14ac:dyDescent="0.25">
      <c r="C44" s="5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64</v>
      </c>
      <c r="K44" s="1" t="s">
        <v>82</v>
      </c>
      <c r="L44" t="s">
        <v>5</v>
      </c>
      <c r="M44" s="6">
        <v>38807</v>
      </c>
      <c r="N44" t="s">
        <v>88</v>
      </c>
    </row>
    <row r="45" spans="1:14" x14ac:dyDescent="0.25">
      <c r="C45" s="5" t="s">
        <v>12</v>
      </c>
      <c r="D45" t="s">
        <v>13</v>
      </c>
      <c r="E45" s="3">
        <v>1346</v>
      </c>
      <c r="F45">
        <v>21372</v>
      </c>
      <c r="G45" t="s">
        <v>49</v>
      </c>
      <c r="H45" s="1">
        <v>34001</v>
      </c>
      <c r="I45" s="1">
        <v>37986</v>
      </c>
      <c r="J45" s="1" t="s">
        <v>70</v>
      </c>
      <c r="K45" s="1" t="s">
        <v>82</v>
      </c>
      <c r="L45" t="s">
        <v>5</v>
      </c>
      <c r="M45" s="6">
        <v>37621</v>
      </c>
      <c r="N45" t="s">
        <v>89</v>
      </c>
    </row>
    <row r="46" spans="1:14" x14ac:dyDescent="0.25">
      <c r="C46" s="5" t="s">
        <v>12</v>
      </c>
      <c r="D46" t="s">
        <v>13</v>
      </c>
      <c r="E46" s="3">
        <v>20000</v>
      </c>
      <c r="F46">
        <v>25923</v>
      </c>
      <c r="G46" t="s">
        <v>28</v>
      </c>
      <c r="H46" s="1">
        <v>35855</v>
      </c>
      <c r="I46" s="1">
        <v>39141</v>
      </c>
      <c r="J46" s="1" t="s">
        <v>74</v>
      </c>
      <c r="K46" s="1" t="s">
        <v>82</v>
      </c>
      <c r="L46" t="s">
        <v>5</v>
      </c>
      <c r="M46" s="6">
        <v>38776</v>
      </c>
    </row>
    <row r="47" spans="1:14" x14ac:dyDescent="0.25">
      <c r="C47" s="5" t="s">
        <v>12</v>
      </c>
      <c r="D47" t="s">
        <v>13</v>
      </c>
      <c r="E47" s="3">
        <v>25000</v>
      </c>
      <c r="F47">
        <v>26371</v>
      </c>
      <c r="G47" t="s">
        <v>31</v>
      </c>
      <c r="H47" s="1">
        <v>36100</v>
      </c>
      <c r="I47" s="1">
        <v>39172</v>
      </c>
      <c r="J47" s="1" t="s">
        <v>76</v>
      </c>
      <c r="K47" s="1" t="s">
        <v>82</v>
      </c>
      <c r="L47" t="s">
        <v>5</v>
      </c>
      <c r="M47" s="6">
        <v>38807</v>
      </c>
    </row>
    <row r="48" spans="1:14" x14ac:dyDescent="0.25">
      <c r="A48" t="s">
        <v>114</v>
      </c>
      <c r="B48" s="3">
        <f>SUM(E41:E48)</f>
        <v>466346</v>
      </c>
      <c r="C48" s="5" t="s">
        <v>12</v>
      </c>
      <c r="D48" t="s">
        <v>13</v>
      </c>
      <c r="E48" s="3">
        <v>25000</v>
      </c>
      <c r="F48">
        <v>26677</v>
      </c>
      <c r="G48" t="s">
        <v>53</v>
      </c>
      <c r="H48" s="1">
        <v>36251</v>
      </c>
      <c r="I48" s="1">
        <v>39172</v>
      </c>
      <c r="J48" s="1" t="s">
        <v>76</v>
      </c>
      <c r="K48" s="1" t="s">
        <v>82</v>
      </c>
      <c r="L48" t="s">
        <v>5</v>
      </c>
      <c r="M48" s="6">
        <v>38807</v>
      </c>
    </row>
    <row r="49" spans="1:16" x14ac:dyDescent="0.25">
      <c r="C49" s="5" t="s">
        <v>12</v>
      </c>
      <c r="D49" t="s">
        <v>47</v>
      </c>
      <c r="E49" s="3">
        <v>10000</v>
      </c>
      <c r="F49">
        <v>24670</v>
      </c>
      <c r="G49" t="s">
        <v>22</v>
      </c>
      <c r="H49" s="1">
        <v>35490</v>
      </c>
      <c r="I49" s="1">
        <v>39172</v>
      </c>
      <c r="J49" s="1" t="s">
        <v>72</v>
      </c>
      <c r="K49" s="1" t="s">
        <v>82</v>
      </c>
      <c r="L49" t="s">
        <v>5</v>
      </c>
      <c r="M49" s="6">
        <v>38807</v>
      </c>
      <c r="N49" t="s">
        <v>92</v>
      </c>
    </row>
    <row r="50" spans="1:16" x14ac:dyDescent="0.25">
      <c r="C50" s="5" t="s">
        <v>12</v>
      </c>
      <c r="D50" t="s">
        <v>47</v>
      </c>
      <c r="E50" s="3">
        <v>25000</v>
      </c>
      <c r="F50">
        <v>25700</v>
      </c>
      <c r="G50" t="s">
        <v>52</v>
      </c>
      <c r="H50" s="1">
        <v>35796</v>
      </c>
      <c r="I50" s="1">
        <v>37621</v>
      </c>
      <c r="J50" s="1" t="s">
        <v>67</v>
      </c>
      <c r="K50" s="1" t="s">
        <v>82</v>
      </c>
      <c r="L50" t="s">
        <v>5</v>
      </c>
      <c r="M50" s="6">
        <v>37256</v>
      </c>
    </row>
    <row r="51" spans="1:16" x14ac:dyDescent="0.25">
      <c r="C51" s="5" t="s">
        <v>12</v>
      </c>
      <c r="D51" t="s">
        <v>47</v>
      </c>
      <c r="E51" s="3">
        <v>8600</v>
      </c>
      <c r="F51">
        <v>26125</v>
      </c>
      <c r="G51" t="s">
        <v>30</v>
      </c>
      <c r="H51" s="1">
        <v>35947</v>
      </c>
      <c r="I51" s="1">
        <v>37772</v>
      </c>
      <c r="J51" s="1" t="s">
        <v>67</v>
      </c>
      <c r="K51" s="1" t="s">
        <v>82</v>
      </c>
      <c r="L51" t="s">
        <v>5</v>
      </c>
      <c r="M51" s="6">
        <v>37407</v>
      </c>
    </row>
    <row r="52" spans="1:16" x14ac:dyDescent="0.25">
      <c r="C52" s="5" t="s">
        <v>12</v>
      </c>
      <c r="D52" t="s">
        <v>47</v>
      </c>
      <c r="E52" s="3">
        <v>20000</v>
      </c>
      <c r="F52">
        <v>26960</v>
      </c>
      <c r="G52" t="s">
        <v>40</v>
      </c>
      <c r="H52" s="1">
        <v>36617</v>
      </c>
      <c r="I52" s="1">
        <v>38077</v>
      </c>
      <c r="J52" s="1" t="s">
        <v>77</v>
      </c>
      <c r="K52" s="1" t="s">
        <v>147</v>
      </c>
      <c r="L52" t="s">
        <v>5</v>
      </c>
      <c r="M52" s="6">
        <v>37711</v>
      </c>
    </row>
    <row r="53" spans="1:16" x14ac:dyDescent="0.25">
      <c r="C53" s="5" t="s">
        <v>12</v>
      </c>
      <c r="D53" t="s">
        <v>47</v>
      </c>
      <c r="E53" s="3">
        <v>25000</v>
      </c>
      <c r="F53">
        <v>26719</v>
      </c>
      <c r="G53" t="s">
        <v>34</v>
      </c>
      <c r="H53" s="1">
        <v>36647</v>
      </c>
      <c r="I53" s="1">
        <v>38472</v>
      </c>
      <c r="J53" s="1" t="s">
        <v>67</v>
      </c>
      <c r="K53" s="1" t="s">
        <v>45</v>
      </c>
      <c r="L53" t="s">
        <v>37</v>
      </c>
      <c r="M53" s="6"/>
    </row>
    <row r="54" spans="1:16" x14ac:dyDescent="0.25">
      <c r="C54" s="5" t="s">
        <v>12</v>
      </c>
      <c r="D54" t="s">
        <v>47</v>
      </c>
      <c r="E54" s="3">
        <v>3500</v>
      </c>
      <c r="F54">
        <v>26813</v>
      </c>
      <c r="G54" t="s">
        <v>36</v>
      </c>
      <c r="H54" s="1">
        <v>36647</v>
      </c>
      <c r="I54" s="1">
        <v>39506</v>
      </c>
      <c r="J54" s="1" t="s">
        <v>76</v>
      </c>
      <c r="K54" s="1" t="s">
        <v>45</v>
      </c>
      <c r="L54" t="s">
        <v>37</v>
      </c>
      <c r="M54" s="20"/>
    </row>
    <row r="55" spans="1:16" x14ac:dyDescent="0.25">
      <c r="C55" s="5" t="s">
        <v>12</v>
      </c>
      <c r="D55" t="s">
        <v>47</v>
      </c>
      <c r="E55" s="3">
        <v>21500</v>
      </c>
      <c r="F55">
        <v>26816</v>
      </c>
      <c r="G55" t="s">
        <v>38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2"/>
    </row>
    <row r="56" spans="1:16" x14ac:dyDescent="0.25">
      <c r="C56" t="s">
        <v>12</v>
      </c>
      <c r="D56" t="s">
        <v>47</v>
      </c>
      <c r="E56" s="3">
        <v>27500</v>
      </c>
      <c r="F56">
        <v>27454</v>
      </c>
      <c r="G56" t="s">
        <v>39</v>
      </c>
      <c r="H56" s="1">
        <v>37257</v>
      </c>
      <c r="I56" s="1">
        <v>37621</v>
      </c>
      <c r="J56" s="1" t="s">
        <v>66</v>
      </c>
      <c r="K56" s="1" t="s">
        <v>58</v>
      </c>
      <c r="L56" t="s">
        <v>37</v>
      </c>
      <c r="M56" s="2"/>
    </row>
    <row r="57" spans="1:16" x14ac:dyDescent="0.25">
      <c r="C57" t="s">
        <v>12</v>
      </c>
      <c r="D57" t="s">
        <v>47</v>
      </c>
      <c r="E57" s="3">
        <v>20000</v>
      </c>
      <c r="F57" s="2" t="s">
        <v>152</v>
      </c>
      <c r="G57" t="s">
        <v>14</v>
      </c>
      <c r="H57" s="1">
        <v>37288</v>
      </c>
      <c r="I57" s="1">
        <v>37560</v>
      </c>
      <c r="J57" s="1" t="s">
        <v>81</v>
      </c>
      <c r="K57" s="1" t="s">
        <v>56</v>
      </c>
      <c r="L57" s="1" t="s">
        <v>37</v>
      </c>
      <c r="M57" s="2"/>
    </row>
    <row r="58" spans="1:16" x14ac:dyDescent="0.25">
      <c r="A58" t="s">
        <v>115</v>
      </c>
      <c r="B58" s="3">
        <f>SUM(E49:E58)</f>
        <v>201100</v>
      </c>
      <c r="C58" s="5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5">
      <c r="C59" s="5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106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5">
      <c r="C60" s="5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5">
      <c r="C61" s="5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94</v>
      </c>
    </row>
    <row r="62" spans="1:16" x14ac:dyDescent="0.25">
      <c r="C62" s="5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5">
      <c r="C63" s="5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96</v>
      </c>
      <c r="L63" t="s">
        <v>5</v>
      </c>
      <c r="M63" s="6">
        <v>37529</v>
      </c>
    </row>
    <row r="64" spans="1:16" x14ac:dyDescent="0.25">
      <c r="C64" s="5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5">
      <c r="C65" s="5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5">
      <c r="C66" s="5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5">
      <c r="B67" s="3"/>
      <c r="C67" s="5" t="s">
        <v>11</v>
      </c>
      <c r="D67" t="s">
        <v>47</v>
      </c>
      <c r="E67" s="3">
        <v>3000</v>
      </c>
      <c r="F67">
        <v>22037</v>
      </c>
      <c r="G67" t="s">
        <v>46</v>
      </c>
      <c r="H67" s="1">
        <v>34001</v>
      </c>
      <c r="I67" s="1">
        <v>34365</v>
      </c>
      <c r="J67" s="1" t="s">
        <v>66</v>
      </c>
      <c r="K67" s="1" t="s">
        <v>119</v>
      </c>
      <c r="L67" s="1" t="s">
        <v>37</v>
      </c>
      <c r="M67" s="6"/>
    </row>
    <row r="68" spans="1:14" x14ac:dyDescent="0.25">
      <c r="A68" t="s">
        <v>116</v>
      </c>
      <c r="B68" s="3">
        <f>SUM(E59:E68)</f>
        <v>533500</v>
      </c>
      <c r="C68" s="5" t="s">
        <v>11</v>
      </c>
      <c r="D68" t="s">
        <v>47</v>
      </c>
      <c r="E68" s="3">
        <v>21500</v>
      </c>
      <c r="F68">
        <v>27352</v>
      </c>
      <c r="G68" t="s">
        <v>38</v>
      </c>
      <c r="H68" s="1">
        <v>37196</v>
      </c>
      <c r="I68" s="1">
        <v>37560</v>
      </c>
      <c r="J68" s="1" t="s">
        <v>66</v>
      </c>
      <c r="K68" s="1" t="s">
        <v>56</v>
      </c>
      <c r="L68" t="s">
        <v>37</v>
      </c>
      <c r="M68" s="6"/>
    </row>
    <row r="69" spans="1:14" x14ac:dyDescent="0.25">
      <c r="A69" t="s">
        <v>117</v>
      </c>
      <c r="B69" s="3">
        <f>E69</f>
        <v>90000</v>
      </c>
      <c r="C69" s="5" t="s">
        <v>61</v>
      </c>
      <c r="D69" t="s">
        <v>47</v>
      </c>
      <c r="E69" s="3">
        <v>90000</v>
      </c>
      <c r="F69">
        <v>25071</v>
      </c>
      <c r="G69" t="s">
        <v>52</v>
      </c>
      <c r="H69" s="1">
        <v>35400</v>
      </c>
      <c r="I69" s="1">
        <v>39782</v>
      </c>
      <c r="J69" s="1" t="s">
        <v>71</v>
      </c>
      <c r="K69" s="1" t="s">
        <v>82</v>
      </c>
      <c r="L69" t="s">
        <v>5</v>
      </c>
      <c r="M69" s="6">
        <v>39416</v>
      </c>
      <c r="N69" t="s">
        <v>93</v>
      </c>
    </row>
    <row r="70" spans="1:14" x14ac:dyDescent="0.25">
      <c r="C70" s="5" t="s">
        <v>13</v>
      </c>
      <c r="D70" t="s">
        <v>47</v>
      </c>
      <c r="E70" s="3">
        <v>10000</v>
      </c>
      <c r="F70">
        <v>20747</v>
      </c>
      <c r="G70" t="s">
        <v>6</v>
      </c>
      <c r="H70" s="1">
        <v>33664</v>
      </c>
      <c r="I70" s="1">
        <v>37315</v>
      </c>
      <c r="J70" s="1" t="s">
        <v>65</v>
      </c>
      <c r="K70" s="1" t="s">
        <v>82</v>
      </c>
      <c r="L70" t="s">
        <v>5</v>
      </c>
      <c r="M70" s="6" t="s">
        <v>78</v>
      </c>
      <c r="N70" t="s">
        <v>90</v>
      </c>
    </row>
    <row r="71" spans="1:14" x14ac:dyDescent="0.25">
      <c r="C71" s="5" t="s">
        <v>13</v>
      </c>
      <c r="D71" t="s">
        <v>47</v>
      </c>
      <c r="E71" s="3">
        <v>10000</v>
      </c>
      <c r="F71">
        <v>20748</v>
      </c>
      <c r="G71" t="s">
        <v>6</v>
      </c>
      <c r="H71" s="1">
        <v>33664</v>
      </c>
      <c r="I71" s="1">
        <v>37315</v>
      </c>
      <c r="J71" s="1" t="s">
        <v>65</v>
      </c>
      <c r="K71" s="1" t="s">
        <v>82</v>
      </c>
      <c r="L71" t="s">
        <v>5</v>
      </c>
      <c r="M71" s="6" t="s">
        <v>78</v>
      </c>
      <c r="N71" t="s">
        <v>90</v>
      </c>
    </row>
    <row r="72" spans="1:14" x14ac:dyDescent="0.25">
      <c r="C72" s="5" t="s">
        <v>13</v>
      </c>
      <c r="D72" t="s">
        <v>47</v>
      </c>
      <c r="E72" s="3">
        <v>25000</v>
      </c>
      <c r="F72">
        <v>20822</v>
      </c>
      <c r="G72" t="s">
        <v>7</v>
      </c>
      <c r="H72" s="1">
        <v>33664</v>
      </c>
      <c r="I72" s="1">
        <v>39141</v>
      </c>
      <c r="J72" s="1" t="s">
        <v>64</v>
      </c>
      <c r="K72" s="1" t="s">
        <v>82</v>
      </c>
      <c r="L72" t="s">
        <v>5</v>
      </c>
      <c r="M72" s="6">
        <v>38776</v>
      </c>
      <c r="N72" t="s">
        <v>87</v>
      </c>
    </row>
    <row r="73" spans="1:14" x14ac:dyDescent="0.25">
      <c r="C73" s="5" t="s">
        <v>13</v>
      </c>
      <c r="D73" t="s">
        <v>47</v>
      </c>
      <c r="E73" s="3">
        <v>150000</v>
      </c>
      <c r="F73">
        <v>21165</v>
      </c>
      <c r="G73" t="s">
        <v>14</v>
      </c>
      <c r="H73" s="1">
        <v>33679</v>
      </c>
      <c r="I73" s="1">
        <v>39172</v>
      </c>
      <c r="J73" s="1" t="s">
        <v>64</v>
      </c>
      <c r="K73" s="1" t="s">
        <v>82</v>
      </c>
      <c r="L73" t="s">
        <v>5</v>
      </c>
      <c r="M73" s="6">
        <v>38807</v>
      </c>
      <c r="N73" t="s">
        <v>88</v>
      </c>
    </row>
    <row r="74" spans="1:14" x14ac:dyDescent="0.25">
      <c r="C74" s="5" t="s">
        <v>13</v>
      </c>
      <c r="D74" t="s">
        <v>47</v>
      </c>
      <c r="E74" s="3">
        <v>20000</v>
      </c>
      <c r="F74">
        <v>25924</v>
      </c>
      <c r="G74" t="s">
        <v>28</v>
      </c>
      <c r="H74" s="1">
        <v>35855</v>
      </c>
      <c r="I74" s="1">
        <v>39141</v>
      </c>
      <c r="J74" s="1" t="s">
        <v>74</v>
      </c>
      <c r="K74" s="1" t="s">
        <v>82</v>
      </c>
      <c r="L74" t="s">
        <v>5</v>
      </c>
      <c r="M74" s="6">
        <v>38776</v>
      </c>
    </row>
    <row r="75" spans="1:14" x14ac:dyDescent="0.25">
      <c r="C75" s="5" t="s">
        <v>13</v>
      </c>
      <c r="D75" t="s">
        <v>47</v>
      </c>
      <c r="E75" s="3">
        <v>25000</v>
      </c>
      <c r="F75">
        <v>26372</v>
      </c>
      <c r="G75" t="s">
        <v>31</v>
      </c>
      <c r="H75" s="1">
        <v>36100</v>
      </c>
      <c r="I75" s="1">
        <v>39172</v>
      </c>
      <c r="J75" s="1" t="s">
        <v>76</v>
      </c>
      <c r="K75" s="1" t="s">
        <v>82</v>
      </c>
      <c r="L75" t="s">
        <v>5</v>
      </c>
      <c r="M75" s="6">
        <v>38807</v>
      </c>
    </row>
    <row r="76" spans="1:14" x14ac:dyDescent="0.25">
      <c r="A76" t="s">
        <v>118</v>
      </c>
      <c r="B76" s="3">
        <f>SUM(E70:E76)</f>
        <v>265000</v>
      </c>
      <c r="C76" s="5" t="s">
        <v>13</v>
      </c>
      <c r="D76" t="s">
        <v>47</v>
      </c>
      <c r="E76" s="3">
        <v>25000</v>
      </c>
      <c r="F76">
        <v>26678</v>
      </c>
      <c r="G76" t="s">
        <v>53</v>
      </c>
      <c r="H76" s="1">
        <v>36251</v>
      </c>
      <c r="I76" s="1">
        <v>39172</v>
      </c>
      <c r="J76" s="1" t="s">
        <v>76</v>
      </c>
      <c r="K76" s="1" t="s">
        <v>82</v>
      </c>
      <c r="L76" t="s">
        <v>5</v>
      </c>
      <c r="M76" s="6">
        <v>38807</v>
      </c>
    </row>
    <row r="77" spans="1:14" x14ac:dyDescent="0.25">
      <c r="A77" s="56" t="s">
        <v>130</v>
      </c>
      <c r="B77" s="3">
        <f>E77</f>
        <v>1300</v>
      </c>
      <c r="C77" s="5" t="s">
        <v>47</v>
      </c>
      <c r="D77" s="5" t="s">
        <v>47</v>
      </c>
      <c r="E77" s="39">
        <v>1300</v>
      </c>
      <c r="F77" s="19">
        <v>27583</v>
      </c>
      <c r="G77" s="5" t="s">
        <v>36</v>
      </c>
      <c r="H77" s="50">
        <v>37012</v>
      </c>
      <c r="I77" s="50">
        <v>37346</v>
      </c>
      <c r="J77" s="15" t="s">
        <v>81</v>
      </c>
      <c r="K77" s="15" t="s">
        <v>83</v>
      </c>
      <c r="L77" s="5" t="s">
        <v>37</v>
      </c>
      <c r="M77" s="19"/>
      <c r="N77" s="55" t="s">
        <v>129</v>
      </c>
    </row>
    <row r="78" spans="1:14" x14ac:dyDescent="0.25">
      <c r="A78" s="56"/>
      <c r="B78" s="3"/>
      <c r="C78" s="5"/>
      <c r="D78" s="5"/>
      <c r="E78" s="39"/>
      <c r="F78" s="19"/>
      <c r="G78" s="5"/>
      <c r="H78" s="50"/>
      <c r="I78" s="50"/>
      <c r="J78" s="15"/>
      <c r="K78" s="15"/>
      <c r="L78" s="5"/>
      <c r="M78" s="19"/>
      <c r="N78" s="55"/>
    </row>
    <row r="79" spans="1:14" x14ac:dyDescent="0.25">
      <c r="A79" s="77" t="s">
        <v>155</v>
      </c>
      <c r="B79" s="75"/>
      <c r="C79" s="76"/>
      <c r="D79" s="40"/>
      <c r="E79" s="39"/>
      <c r="F79" s="19"/>
      <c r="G79" s="5"/>
      <c r="H79" s="50"/>
      <c r="I79" s="50"/>
      <c r="J79" s="15"/>
      <c r="K79" s="15"/>
      <c r="L79" s="5"/>
      <c r="M79" s="19"/>
      <c r="N79" s="55"/>
    </row>
    <row r="80" spans="1:14" x14ac:dyDescent="0.25">
      <c r="A80" s="74"/>
      <c r="B80" s="73" t="s">
        <v>97</v>
      </c>
      <c r="C80" s="73" t="s">
        <v>120</v>
      </c>
      <c r="D80" s="43"/>
      <c r="E80" s="19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5">
      <c r="A81" s="41" t="s">
        <v>47</v>
      </c>
      <c r="B81" s="42">
        <f>B58+B68+B69+B76</f>
        <v>1089600</v>
      </c>
      <c r="C81" s="42">
        <f>1090000-B81</f>
        <v>400</v>
      </c>
      <c r="D81" s="43"/>
      <c r="E81" s="3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1" t="s">
        <v>121</v>
      </c>
      <c r="B82" s="42">
        <f>B24+B48+B58+B69</f>
        <v>837446</v>
      </c>
      <c r="C82" s="42">
        <f>850000-B82</f>
        <v>12554</v>
      </c>
      <c r="D82" s="43"/>
      <c r="E82" s="3"/>
      <c r="H82" s="1"/>
      <c r="I82" s="1"/>
      <c r="J82" s="1"/>
      <c r="K82" s="1"/>
      <c r="M82" s="2"/>
      <c r="N82" s="1"/>
    </row>
    <row r="83" spans="1:14" x14ac:dyDescent="0.25">
      <c r="A83" s="41" t="s">
        <v>18</v>
      </c>
      <c r="B83" s="42">
        <f>B20+(B69-30000)</f>
        <v>476000</v>
      </c>
      <c r="C83" s="42">
        <f>476000-B83</f>
        <v>0</v>
      </c>
      <c r="D83" s="43"/>
      <c r="E83" s="3"/>
      <c r="H83" s="1"/>
      <c r="I83" s="1"/>
      <c r="J83" s="1"/>
      <c r="K83" s="1"/>
      <c r="M83" s="2"/>
      <c r="N83" s="1"/>
    </row>
    <row r="84" spans="1:14" x14ac:dyDescent="0.25">
      <c r="A84" s="44" t="s">
        <v>20</v>
      </c>
      <c r="B84" s="45">
        <f>B23</f>
        <v>176000</v>
      </c>
      <c r="C84" s="45">
        <f>205000-B84</f>
        <v>29000</v>
      </c>
      <c r="D84" s="46"/>
      <c r="E84" s="3"/>
      <c r="H84" s="1"/>
      <c r="I84" s="1"/>
      <c r="J84" s="1"/>
      <c r="K84" s="1"/>
      <c r="M84" s="2"/>
      <c r="N84" s="1"/>
    </row>
    <row r="85" spans="1:14" x14ac:dyDescent="0.25">
      <c r="B85" s="3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C86" s="38" t="s">
        <v>157</v>
      </c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38"/>
      <c r="E87" s="3"/>
      <c r="H87" s="1"/>
      <c r="I87" s="1"/>
      <c r="J87" s="1"/>
      <c r="K87" s="1"/>
      <c r="M87" s="2"/>
      <c r="N87" s="1"/>
    </row>
    <row r="88" spans="1:14" x14ac:dyDescent="0.25">
      <c r="A88" s="5"/>
      <c r="C88" t="s">
        <v>12</v>
      </c>
      <c r="D88" t="s">
        <v>47</v>
      </c>
      <c r="E88" s="4">
        <v>20000</v>
      </c>
      <c r="F88" s="2">
        <v>27566</v>
      </c>
      <c r="G88" t="s">
        <v>6</v>
      </c>
      <c r="H88" s="6">
        <v>37316</v>
      </c>
      <c r="I88" s="6">
        <v>39172</v>
      </c>
      <c r="J88" s="23" t="s">
        <v>68</v>
      </c>
      <c r="K88" s="23" t="s">
        <v>84</v>
      </c>
      <c r="L88" t="s">
        <v>5</v>
      </c>
      <c r="M88" s="6">
        <v>38807</v>
      </c>
      <c r="N88" s="7"/>
    </row>
    <row r="89" spans="1:14" x14ac:dyDescent="0.25">
      <c r="B89" s="3"/>
      <c r="C89" s="57" t="s">
        <v>12</v>
      </c>
      <c r="D89" s="22" t="s">
        <v>13</v>
      </c>
      <c r="E89" s="63">
        <v>10000</v>
      </c>
      <c r="F89" s="64">
        <v>27745</v>
      </c>
      <c r="G89" s="57" t="s">
        <v>134</v>
      </c>
      <c r="H89" s="1">
        <v>37408</v>
      </c>
      <c r="I89" s="1">
        <v>42886</v>
      </c>
      <c r="J89" s="1" t="s">
        <v>64</v>
      </c>
      <c r="K89" s="1" t="s">
        <v>84</v>
      </c>
      <c r="L89" s="1" t="s">
        <v>5</v>
      </c>
      <c r="M89" s="6">
        <v>42521</v>
      </c>
      <c r="N89" s="1"/>
    </row>
    <row r="90" spans="1:14" x14ac:dyDescent="0.25">
      <c r="C90" t="s">
        <v>12</v>
      </c>
      <c r="D90" t="s">
        <v>47</v>
      </c>
      <c r="E90" s="3">
        <v>21500</v>
      </c>
      <c r="F90">
        <v>27456</v>
      </c>
      <c r="G90" t="s">
        <v>57</v>
      </c>
      <c r="H90" s="1">
        <v>37561</v>
      </c>
      <c r="I90" s="1">
        <v>37621</v>
      </c>
      <c r="J90" s="1" t="s">
        <v>81</v>
      </c>
      <c r="K90" s="1" t="s">
        <v>83</v>
      </c>
      <c r="L90" t="s">
        <v>37</v>
      </c>
      <c r="M90" s="2"/>
    </row>
    <row r="91" spans="1:14" x14ac:dyDescent="0.25">
      <c r="C91" t="s">
        <v>12</v>
      </c>
      <c r="D91" t="s">
        <v>47</v>
      </c>
      <c r="E91" s="3">
        <v>14000</v>
      </c>
      <c r="F91">
        <v>27458</v>
      </c>
      <c r="G91" t="s">
        <v>59</v>
      </c>
      <c r="H91" s="1">
        <v>37622</v>
      </c>
      <c r="I91" s="1">
        <v>38717</v>
      </c>
      <c r="J91" s="1" t="s">
        <v>75</v>
      </c>
      <c r="K91" s="1" t="s">
        <v>58</v>
      </c>
      <c r="L91" t="s">
        <v>37</v>
      </c>
      <c r="M91" s="2"/>
    </row>
    <row r="92" spans="1:14" x14ac:dyDescent="0.25">
      <c r="B92" s="3"/>
      <c r="C92" t="s">
        <v>18</v>
      </c>
      <c r="D92" t="s">
        <v>47</v>
      </c>
      <c r="E92" s="3">
        <v>35000</v>
      </c>
      <c r="F92">
        <v>27453</v>
      </c>
      <c r="G92" t="s">
        <v>57</v>
      </c>
      <c r="H92" s="1">
        <v>37622</v>
      </c>
      <c r="I92" s="1">
        <v>37986</v>
      </c>
      <c r="J92" s="1" t="s">
        <v>66</v>
      </c>
      <c r="K92" s="1" t="s">
        <v>58</v>
      </c>
      <c r="L92" t="s">
        <v>37</v>
      </c>
      <c r="M92" s="2"/>
    </row>
    <row r="93" spans="1:14" x14ac:dyDescent="0.25">
      <c r="B93" s="3"/>
      <c r="C93" t="s">
        <v>12</v>
      </c>
      <c r="D93" t="s">
        <v>47</v>
      </c>
      <c r="E93" s="3">
        <v>25000</v>
      </c>
      <c r="F93">
        <v>27803</v>
      </c>
      <c r="G93" t="s">
        <v>52</v>
      </c>
      <c r="H93" s="1">
        <v>37622</v>
      </c>
      <c r="I93" s="1">
        <v>38352</v>
      </c>
      <c r="J93" s="1" t="s">
        <v>80</v>
      </c>
      <c r="K93" s="1" t="s">
        <v>56</v>
      </c>
      <c r="L93" s="1" t="s">
        <v>37</v>
      </c>
      <c r="M93" s="2"/>
    </row>
    <row r="94" spans="1:14" x14ac:dyDescent="0.25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3" t="s">
        <v>80</v>
      </c>
      <c r="K94" s="23" t="s">
        <v>58</v>
      </c>
      <c r="L94" t="s">
        <v>37</v>
      </c>
      <c r="M94" s="2"/>
      <c r="N94" s="7"/>
    </row>
    <row r="95" spans="1:14" x14ac:dyDescent="0.25">
      <c r="E95" s="3"/>
      <c r="H95" s="1"/>
      <c r="I95" s="1"/>
      <c r="J95" s="1"/>
      <c r="K95" s="1"/>
      <c r="M95" s="2"/>
      <c r="N95" s="1"/>
    </row>
    <row r="96" spans="1:14" x14ac:dyDescent="0.25">
      <c r="C96" s="38" t="s">
        <v>145</v>
      </c>
    </row>
    <row r="97" spans="3:14" x14ac:dyDescent="0.25">
      <c r="K97" s="16" t="s">
        <v>1</v>
      </c>
      <c r="M97" s="10" t="s">
        <v>1</v>
      </c>
    </row>
    <row r="98" spans="3:14" x14ac:dyDescent="0.25">
      <c r="C98" s="8" t="s">
        <v>9</v>
      </c>
      <c r="D98" s="8" t="s">
        <v>10</v>
      </c>
      <c r="E98" s="9" t="s">
        <v>8</v>
      </c>
      <c r="F98" s="9" t="s">
        <v>2</v>
      </c>
      <c r="G98" s="8" t="s">
        <v>3</v>
      </c>
      <c r="H98" s="9" t="s">
        <v>35</v>
      </c>
      <c r="I98" s="9" t="s">
        <v>62</v>
      </c>
      <c r="J98" s="13" t="s">
        <v>4</v>
      </c>
      <c r="K98" s="17" t="s">
        <v>86</v>
      </c>
      <c r="L98" s="14" t="s">
        <v>1</v>
      </c>
      <c r="M98" s="11" t="s">
        <v>54</v>
      </c>
      <c r="N98" s="7" t="s">
        <v>55</v>
      </c>
    </row>
    <row r="100" spans="3:14" x14ac:dyDescent="0.25">
      <c r="C100" t="s">
        <v>11</v>
      </c>
      <c r="D100" t="s">
        <v>47</v>
      </c>
      <c r="E100" s="3">
        <v>10000</v>
      </c>
      <c r="F100" s="70">
        <v>27608</v>
      </c>
      <c r="G100" t="s">
        <v>134</v>
      </c>
      <c r="H100" s="1">
        <v>37408</v>
      </c>
      <c r="I100" s="1">
        <v>42886</v>
      </c>
      <c r="J100" t="s">
        <v>64</v>
      </c>
      <c r="K100" t="s">
        <v>45</v>
      </c>
      <c r="L100" t="s">
        <v>5</v>
      </c>
      <c r="M100" s="1">
        <v>42521</v>
      </c>
    </row>
    <row r="101" spans="3:14" x14ac:dyDescent="0.25">
      <c r="C101" t="s">
        <v>11</v>
      </c>
      <c r="D101" t="s">
        <v>47</v>
      </c>
      <c r="E101" s="3">
        <v>2700</v>
      </c>
      <c r="F101" s="70">
        <v>27605</v>
      </c>
      <c r="G101" t="s">
        <v>135</v>
      </c>
      <c r="H101" s="1">
        <v>37408</v>
      </c>
      <c r="I101" s="1">
        <v>42886</v>
      </c>
      <c r="J101" t="s">
        <v>64</v>
      </c>
      <c r="K101" t="s">
        <v>136</v>
      </c>
      <c r="L101" t="s">
        <v>37</v>
      </c>
      <c r="M101" s="1"/>
    </row>
    <row r="102" spans="3:14" x14ac:dyDescent="0.25">
      <c r="C102" t="s">
        <v>11</v>
      </c>
      <c r="D102" t="s">
        <v>47</v>
      </c>
      <c r="E102" s="3">
        <v>5300</v>
      </c>
      <c r="F102" s="70">
        <v>27604</v>
      </c>
      <c r="G102" t="s">
        <v>135</v>
      </c>
      <c r="H102" s="1">
        <v>37408</v>
      </c>
      <c r="I102" s="1">
        <v>37772</v>
      </c>
      <c r="J102" t="s">
        <v>66</v>
      </c>
      <c r="K102" t="s">
        <v>136</v>
      </c>
      <c r="L102" t="s">
        <v>37</v>
      </c>
      <c r="M102" s="1"/>
    </row>
    <row r="103" spans="3:14" x14ac:dyDescent="0.25">
      <c r="C103" t="s">
        <v>11</v>
      </c>
      <c r="D103" t="s">
        <v>47</v>
      </c>
      <c r="E103" s="3">
        <v>4500</v>
      </c>
      <c r="F103" s="70">
        <v>27622</v>
      </c>
      <c r="G103" t="s">
        <v>137</v>
      </c>
      <c r="H103" s="1">
        <v>37408</v>
      </c>
      <c r="I103" s="1">
        <v>41882</v>
      </c>
      <c r="J103" t="s">
        <v>138</v>
      </c>
      <c r="K103" t="s">
        <v>45</v>
      </c>
      <c r="L103" t="s">
        <v>5</v>
      </c>
      <c r="M103" s="1">
        <v>41517</v>
      </c>
    </row>
    <row r="104" spans="3:14" x14ac:dyDescent="0.25">
      <c r="C104" t="s">
        <v>11</v>
      </c>
      <c r="D104" t="s">
        <v>47</v>
      </c>
      <c r="E104" s="3">
        <v>15000</v>
      </c>
      <c r="F104" s="70">
        <v>27609</v>
      </c>
      <c r="G104" t="s">
        <v>52</v>
      </c>
      <c r="H104" s="1">
        <v>37408</v>
      </c>
      <c r="I104" s="1">
        <v>41060</v>
      </c>
      <c r="J104" t="s">
        <v>65</v>
      </c>
      <c r="K104" t="s">
        <v>45</v>
      </c>
      <c r="L104" t="s">
        <v>5</v>
      </c>
      <c r="M104" s="1">
        <v>40694</v>
      </c>
    </row>
    <row r="105" spans="3:14" x14ac:dyDescent="0.25">
      <c r="C105" t="s">
        <v>11</v>
      </c>
      <c r="D105" t="s">
        <v>47</v>
      </c>
      <c r="E105" s="3">
        <v>1700</v>
      </c>
      <c r="F105" s="70">
        <v>27607</v>
      </c>
      <c r="G105" t="s">
        <v>50</v>
      </c>
      <c r="H105" s="1">
        <v>37408</v>
      </c>
      <c r="I105" s="1">
        <v>38077</v>
      </c>
      <c r="J105" t="s">
        <v>139</v>
      </c>
      <c r="K105" t="s">
        <v>136</v>
      </c>
      <c r="L105" t="s">
        <v>37</v>
      </c>
      <c r="M105" s="1"/>
      <c r="N105" t="s">
        <v>149</v>
      </c>
    </row>
    <row r="106" spans="3:14" x14ac:dyDescent="0.25">
      <c r="C106" t="s">
        <v>11</v>
      </c>
      <c r="D106" t="s">
        <v>47</v>
      </c>
      <c r="E106" s="3">
        <v>40000</v>
      </c>
      <c r="F106" s="70">
        <v>27642</v>
      </c>
      <c r="G106" t="s">
        <v>59</v>
      </c>
      <c r="H106" s="1">
        <v>37438</v>
      </c>
      <c r="I106" s="1">
        <v>42916</v>
      </c>
      <c r="J106" t="s">
        <v>64</v>
      </c>
      <c r="K106" t="s">
        <v>136</v>
      </c>
      <c r="L106" t="s">
        <v>37</v>
      </c>
      <c r="M106" s="1"/>
    </row>
    <row r="107" spans="3:14" x14ac:dyDescent="0.25">
      <c r="C107" t="s">
        <v>11</v>
      </c>
      <c r="D107" t="s">
        <v>47</v>
      </c>
      <c r="E107" s="3">
        <v>20000</v>
      </c>
      <c r="F107" s="70">
        <v>27641</v>
      </c>
      <c r="G107" t="s">
        <v>140</v>
      </c>
      <c r="H107" s="1">
        <v>37408</v>
      </c>
      <c r="I107" s="1">
        <v>48395</v>
      </c>
      <c r="J107" t="s">
        <v>141</v>
      </c>
      <c r="K107" t="s">
        <v>45</v>
      </c>
      <c r="L107" t="s">
        <v>5</v>
      </c>
      <c r="M107" s="1">
        <v>48029</v>
      </c>
    </row>
    <row r="108" spans="3:14" x14ac:dyDescent="0.25">
      <c r="C108" t="s">
        <v>11</v>
      </c>
      <c r="D108" t="s">
        <v>47</v>
      </c>
      <c r="E108" s="3">
        <v>7500</v>
      </c>
      <c r="F108" s="70">
        <v>27649</v>
      </c>
      <c r="G108" t="s">
        <v>140</v>
      </c>
      <c r="H108" s="1">
        <v>37408</v>
      </c>
      <c r="I108" s="1">
        <v>39233</v>
      </c>
      <c r="J108" t="s">
        <v>67</v>
      </c>
      <c r="K108" t="s">
        <v>45</v>
      </c>
      <c r="L108" t="s">
        <v>5</v>
      </c>
      <c r="M108" s="1">
        <v>38868</v>
      </c>
    </row>
    <row r="109" spans="3:14" x14ac:dyDescent="0.25">
      <c r="E109" s="3"/>
    </row>
    <row r="110" spans="3:14" x14ac:dyDescent="0.25">
      <c r="E110" s="12"/>
      <c r="G110" s="32"/>
    </row>
    <row r="111" spans="3:14" x14ac:dyDescent="0.25">
      <c r="H111" s="32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Hist Ave</vt:lpstr>
      <vt:lpstr>WOT by Month thru 2010</vt:lpstr>
      <vt:lpstr>East by Month</vt:lpstr>
      <vt:lpstr>IG-BL by Month</vt:lpstr>
      <vt:lpstr>SJ by Month</vt:lpstr>
      <vt:lpstr>ROFR Criteria</vt:lpstr>
      <vt:lpstr>'IG-BL by Month'!Print_Area</vt:lpstr>
      <vt:lpstr>'SJ by Month'!Print_Area</vt:lpstr>
      <vt:lpstr>'WOT by Month thru 2010'!Print_Area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2002-02-07T21:00:13Z</cp:lastPrinted>
  <dcterms:created xsi:type="dcterms:W3CDTF">2001-02-09T21:48:16Z</dcterms:created>
  <dcterms:modified xsi:type="dcterms:W3CDTF">2023-09-10T15:38:28Z</dcterms:modified>
</cp:coreProperties>
</file>