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Chisholm" sheetId="6" r:id="rId1"/>
  </sheets>
  <definedNames>
    <definedName name="_xlnm.Print_Area" localSheetId="0">Chisholm!$A$1:$I$37</definedName>
  </definedNames>
  <calcPr calcId="92512"/>
</workbook>
</file>

<file path=xl/calcChain.xml><?xml version="1.0" encoding="utf-8"?>
<calcChain xmlns="http://schemas.openxmlformats.org/spreadsheetml/2006/main">
  <c r="I4" i="6" l="1"/>
  <c r="E13" i="6"/>
  <c r="G13" i="6"/>
  <c r="I13" i="6"/>
  <c r="E14" i="6"/>
  <c r="G14" i="6"/>
  <c r="I14" i="6"/>
  <c r="E15" i="6"/>
  <c r="G15" i="6"/>
  <c r="I15" i="6"/>
  <c r="E16" i="6"/>
  <c r="G16" i="6"/>
  <c r="I16" i="6"/>
  <c r="E17" i="6"/>
  <c r="G17" i="6"/>
  <c r="I17" i="6"/>
  <c r="E19" i="6"/>
  <c r="G19" i="6"/>
  <c r="I19" i="6"/>
  <c r="E20" i="6"/>
  <c r="G20" i="6"/>
  <c r="I20" i="6"/>
  <c r="E23" i="6"/>
  <c r="G23" i="6"/>
  <c r="I23" i="6"/>
  <c r="E24" i="6"/>
  <c r="G24" i="6"/>
  <c r="I24" i="6"/>
  <c r="E28" i="6"/>
  <c r="E29" i="6"/>
  <c r="G29" i="6"/>
  <c r="I29" i="6"/>
  <c r="E32" i="6"/>
  <c r="G32" i="6"/>
  <c r="I32" i="6"/>
  <c r="E33" i="6"/>
  <c r="G33" i="6"/>
  <c r="I33" i="6"/>
  <c r="E35" i="6"/>
  <c r="G35" i="6"/>
  <c r="I35" i="6"/>
</calcChain>
</file>

<file path=xl/sharedStrings.xml><?xml version="1.0" encoding="utf-8"?>
<sst xmlns="http://schemas.openxmlformats.org/spreadsheetml/2006/main" count="41" uniqueCount="31">
  <si>
    <t>Pricing - Enron Net Works Private e-Marketplace Platform</t>
  </si>
  <si>
    <t>Licenses</t>
  </si>
  <si>
    <t>Sub-Total</t>
  </si>
  <si>
    <t>A)</t>
  </si>
  <si>
    <t>B)</t>
  </si>
  <si>
    <t xml:space="preserve">Software </t>
  </si>
  <si>
    <t>C)</t>
  </si>
  <si>
    <t>Software Upgrades</t>
  </si>
  <si>
    <t>No upgrades</t>
  </si>
  <si>
    <t>Services</t>
  </si>
  <si>
    <t>Implementation</t>
  </si>
  <si>
    <t>Professional Services</t>
  </si>
  <si>
    <t>Year 1</t>
  </si>
  <si>
    <t>Year 2</t>
  </si>
  <si>
    <t>Year 3</t>
  </si>
  <si>
    <t>Service Tier 1</t>
  </si>
  <si>
    <t>Total Licenses Fee</t>
  </si>
  <si>
    <t>Total Services Fee</t>
  </si>
  <si>
    <t xml:space="preserve">TOTAL </t>
  </si>
  <si>
    <t>No Professional Services</t>
  </si>
  <si>
    <t>Software Maintenance &amp; Support</t>
  </si>
  <si>
    <t>Notes:</t>
  </si>
  <si>
    <t>Price</t>
  </si>
  <si>
    <t>Units</t>
  </si>
  <si>
    <t>Market Manager Applications ($20,000/trader - 10  to 50 traders)</t>
  </si>
  <si>
    <t>Web Client Software ($2,000/user ID - 20 up to 100 user IDs)</t>
  </si>
  <si>
    <t>Administrative Applications ($10,000/admin - 3 up to 10)</t>
  </si>
  <si>
    <t>Transaction Services (minimum charge for Tier 1 -  10 up to 100 trans/day)</t>
  </si>
  <si>
    <t xml:space="preserve">Staff for 30 (8 hr) days at $250/hr </t>
  </si>
  <si>
    <t>Silver Support (20% of Total Software Fee per year)</t>
  </si>
  <si>
    <t xml:space="preserve">Chisholm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</si>
</sst>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&quot;$&quot;#,##0"/>
  </numFmts>
  <fonts count="12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i/>
      <sz val="12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5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7" fontId="2" fillId="0" borderId="2" xfId="0" applyNumberFormat="1" applyFont="1" applyBorder="1"/>
    <xf numFmtId="167" fontId="2" fillId="0" borderId="1" xfId="0" applyNumberFormat="1" applyFont="1" applyBorder="1"/>
    <xf numFmtId="167" fontId="2" fillId="0" borderId="2" xfId="1" applyNumberFormat="1" applyFont="1" applyBorder="1"/>
    <xf numFmtId="167" fontId="2" fillId="0" borderId="3" xfId="0" applyNumberFormat="1" applyFont="1" applyBorder="1"/>
    <xf numFmtId="167" fontId="2" fillId="0" borderId="4" xfId="0" applyNumberFormat="1" applyFont="1" applyBorder="1"/>
    <xf numFmtId="0" fontId="5" fillId="2" borderId="0" xfId="0" applyFont="1" applyFill="1" applyBorder="1" applyAlignment="1">
      <alignment horizontal="left"/>
    </xf>
    <xf numFmtId="0" fontId="2" fillId="3" borderId="1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3" borderId="9" xfId="0" applyFill="1" applyBorder="1" applyAlignment="1"/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8" xfId="0" applyFont="1" applyBorder="1"/>
    <xf numFmtId="167" fontId="2" fillId="0" borderId="9" xfId="0" applyNumberFormat="1" applyFont="1" applyBorder="1"/>
    <xf numFmtId="167" fontId="2" fillId="0" borderId="10" xfId="1" applyNumberFormat="1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167" fontId="2" fillId="0" borderId="12" xfId="0" applyNumberFormat="1" applyFont="1" applyBorder="1"/>
    <xf numFmtId="0" fontId="5" fillId="0" borderId="8" xfId="0" applyFont="1" applyBorder="1"/>
    <xf numFmtId="0" fontId="2" fillId="0" borderId="13" xfId="0" applyFont="1" applyBorder="1"/>
    <xf numFmtId="0" fontId="5" fillId="0" borderId="14" xfId="0" applyFont="1" applyBorder="1" applyAlignment="1">
      <alignment horizontal="right"/>
    </xf>
    <xf numFmtId="167" fontId="5" fillId="0" borderId="15" xfId="0" applyNumberFormat="1" applyFont="1" applyBorder="1"/>
    <xf numFmtId="167" fontId="5" fillId="0" borderId="16" xfId="0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14" fontId="10" fillId="2" borderId="0" xfId="0" applyNumberFormat="1" applyFont="1" applyFill="1"/>
    <xf numFmtId="0" fontId="6" fillId="2" borderId="0" xfId="0" applyFont="1" applyFill="1"/>
    <xf numFmtId="0" fontId="9" fillId="2" borderId="0" xfId="0" applyFont="1" applyFill="1"/>
    <xf numFmtId="167" fontId="2" fillId="2" borderId="0" xfId="0" applyNumberFormat="1" applyFont="1" applyFill="1"/>
    <xf numFmtId="167" fontId="5" fillId="2" borderId="0" xfId="0" applyNumberFormat="1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8" fillId="3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90" workbookViewId="0">
      <selection activeCell="K21" sqref="K21"/>
    </sheetView>
  </sheetViews>
  <sheetFormatPr defaultRowHeight="13.2" x14ac:dyDescent="0.25"/>
  <cols>
    <col min="1" max="1" width="1.44140625" customWidth="1"/>
    <col min="2" max="2" width="3" style="1" customWidth="1"/>
    <col min="3" max="3" width="57.6640625" style="1" customWidth="1"/>
    <col min="4" max="9" width="10.6640625" style="1" customWidth="1"/>
    <col min="10" max="20" width="9.109375" style="1" customWidth="1"/>
  </cols>
  <sheetData>
    <row r="1" spans="1:13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.6" x14ac:dyDescent="0.3">
      <c r="A2" s="45"/>
      <c r="B2" s="46"/>
      <c r="C2" s="53" t="s">
        <v>0</v>
      </c>
      <c r="D2" s="53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45"/>
      <c r="B3" s="46"/>
      <c r="C3" s="46"/>
      <c r="D3" s="46"/>
      <c r="E3" s="46"/>
      <c r="F3" s="51"/>
      <c r="G3" s="46"/>
      <c r="H3" s="46"/>
      <c r="I3" s="46"/>
      <c r="J3" s="46"/>
      <c r="K3" s="46"/>
      <c r="L3" s="46"/>
      <c r="M3" s="46"/>
    </row>
    <row r="4" spans="1:13" x14ac:dyDescent="0.25">
      <c r="A4" s="45"/>
      <c r="B4" s="47" t="s">
        <v>30</v>
      </c>
      <c r="C4" s="47"/>
      <c r="D4" s="47"/>
      <c r="E4" s="46"/>
      <c r="F4" s="46"/>
      <c r="G4" s="46"/>
      <c r="H4" s="46"/>
      <c r="I4" s="48">
        <f ca="1">TODAY()</f>
        <v>37186</v>
      </c>
      <c r="J4" s="46"/>
      <c r="K4" s="46"/>
      <c r="L4" s="46"/>
      <c r="M4" s="46"/>
    </row>
    <row r="5" spans="1:13" ht="7.5" customHeight="1" thickBot="1" x14ac:dyDescent="0.3">
      <c r="A5" s="45"/>
      <c r="B5" s="46"/>
      <c r="C5" s="47"/>
      <c r="D5" s="47"/>
      <c r="E5" s="46"/>
      <c r="F5" s="46"/>
      <c r="G5" s="46"/>
      <c r="H5" s="46"/>
      <c r="I5" s="46"/>
      <c r="J5" s="46"/>
      <c r="K5" s="46"/>
      <c r="L5" s="46"/>
      <c r="M5" s="46"/>
    </row>
    <row r="6" spans="1:13" x14ac:dyDescent="0.25">
      <c r="A6" s="45"/>
      <c r="B6" s="23"/>
      <c r="C6" s="24"/>
      <c r="D6" s="60" t="s">
        <v>15</v>
      </c>
      <c r="E6" s="61"/>
      <c r="F6" s="61"/>
      <c r="G6" s="61"/>
      <c r="H6" s="61"/>
      <c r="I6" s="62"/>
      <c r="J6" s="46"/>
      <c r="K6" s="46"/>
      <c r="L6" s="46"/>
      <c r="M6" s="46"/>
    </row>
    <row r="7" spans="1:13" ht="3" customHeight="1" x14ac:dyDescent="0.25">
      <c r="A7" s="45"/>
      <c r="B7" s="25"/>
      <c r="C7" s="14"/>
      <c r="D7" s="18"/>
      <c r="E7" s="19"/>
      <c r="F7" s="19"/>
      <c r="G7" s="19"/>
      <c r="H7" s="19"/>
      <c r="I7" s="26"/>
      <c r="J7" s="46"/>
      <c r="K7" s="46"/>
      <c r="L7" s="46"/>
      <c r="M7" s="46"/>
    </row>
    <row r="8" spans="1:13" x14ac:dyDescent="0.25">
      <c r="A8" s="45"/>
      <c r="B8" s="25"/>
      <c r="C8" s="14"/>
      <c r="D8" s="55" t="s">
        <v>12</v>
      </c>
      <c r="E8" s="56"/>
      <c r="F8" s="55" t="s">
        <v>13</v>
      </c>
      <c r="G8" s="57"/>
      <c r="H8" s="58" t="s">
        <v>14</v>
      </c>
      <c r="I8" s="59"/>
      <c r="J8" s="46"/>
      <c r="K8" s="46"/>
      <c r="L8" s="46"/>
      <c r="M8" s="46"/>
    </row>
    <row r="9" spans="1:13" ht="3" customHeight="1" x14ac:dyDescent="0.25">
      <c r="A9" s="45"/>
      <c r="B9" s="25"/>
      <c r="C9" s="14"/>
      <c r="D9" s="15"/>
      <c r="E9" s="27"/>
      <c r="F9" s="16"/>
      <c r="G9" s="17"/>
      <c r="H9" s="15"/>
      <c r="I9" s="28"/>
      <c r="J9" s="46"/>
      <c r="K9" s="46"/>
      <c r="L9" s="46"/>
      <c r="M9" s="46"/>
    </row>
    <row r="10" spans="1:13" ht="13.8" thickBot="1" x14ac:dyDescent="0.3">
      <c r="A10" s="45"/>
      <c r="B10" s="40"/>
      <c r="C10" s="41"/>
      <c r="D10" s="42" t="s">
        <v>23</v>
      </c>
      <c r="E10" s="43" t="s">
        <v>22</v>
      </c>
      <c r="F10" s="42" t="s">
        <v>23</v>
      </c>
      <c r="G10" s="43" t="s">
        <v>22</v>
      </c>
      <c r="H10" s="42" t="s">
        <v>23</v>
      </c>
      <c r="I10" s="44" t="s">
        <v>22</v>
      </c>
      <c r="J10" s="46"/>
      <c r="K10" s="46"/>
      <c r="L10" s="46"/>
      <c r="M10" s="46"/>
    </row>
    <row r="11" spans="1:13" x14ac:dyDescent="0.25">
      <c r="A11" s="45"/>
      <c r="B11" s="35" t="s">
        <v>1</v>
      </c>
      <c r="C11" s="2"/>
      <c r="D11" s="2"/>
      <c r="E11" s="8"/>
      <c r="F11" s="8"/>
      <c r="G11" s="8"/>
      <c r="H11" s="9"/>
      <c r="I11" s="30"/>
      <c r="J11" s="46"/>
      <c r="K11" s="46"/>
      <c r="L11" s="46"/>
      <c r="M11" s="46"/>
    </row>
    <row r="12" spans="1:13" x14ac:dyDescent="0.25">
      <c r="A12" s="45"/>
      <c r="B12" s="29" t="s">
        <v>3</v>
      </c>
      <c r="C12" s="3" t="s">
        <v>5</v>
      </c>
      <c r="D12" s="3"/>
      <c r="E12" s="8"/>
      <c r="F12" s="8"/>
      <c r="G12" s="8"/>
      <c r="H12" s="9"/>
      <c r="I12" s="30"/>
      <c r="J12" s="46"/>
      <c r="K12" s="46"/>
      <c r="L12" s="46"/>
      <c r="M12" s="46"/>
    </row>
    <row r="13" spans="1:13" x14ac:dyDescent="0.25">
      <c r="A13" s="45"/>
      <c r="B13" s="29"/>
      <c r="C13" s="4" t="s">
        <v>24</v>
      </c>
      <c r="D13" s="20">
        <v>10</v>
      </c>
      <c r="E13" s="10">
        <f>D13*20000</f>
        <v>200000</v>
      </c>
      <c r="F13" s="20">
        <v>10</v>
      </c>
      <c r="G13" s="10">
        <f>F13*20000</f>
        <v>200000</v>
      </c>
      <c r="H13" s="20">
        <v>0</v>
      </c>
      <c r="I13" s="31">
        <f>H13*20000</f>
        <v>0</v>
      </c>
      <c r="J13" s="46"/>
      <c r="K13" s="46"/>
      <c r="L13" s="46"/>
      <c r="M13" s="46"/>
    </row>
    <row r="14" spans="1:13" x14ac:dyDescent="0.25">
      <c r="A14" s="45"/>
      <c r="B14" s="29"/>
      <c r="C14" s="4" t="s">
        <v>25</v>
      </c>
      <c r="D14" s="20">
        <v>20</v>
      </c>
      <c r="E14" s="8">
        <f>D14*2000</f>
        <v>40000</v>
      </c>
      <c r="F14" s="21">
        <v>30</v>
      </c>
      <c r="G14" s="8">
        <f>F14*2000</f>
        <v>60000</v>
      </c>
      <c r="H14" s="22">
        <v>50</v>
      </c>
      <c r="I14" s="32">
        <f>H14*2000</f>
        <v>100000</v>
      </c>
      <c r="J14" s="46"/>
      <c r="K14" s="46"/>
      <c r="L14" s="46"/>
      <c r="M14" s="46"/>
    </row>
    <row r="15" spans="1:13" x14ac:dyDescent="0.25">
      <c r="A15" s="45"/>
      <c r="B15" s="29"/>
      <c r="C15" s="4" t="s">
        <v>26</v>
      </c>
      <c r="D15" s="20">
        <v>3</v>
      </c>
      <c r="E15" s="8">
        <f>D15*10000</f>
        <v>30000</v>
      </c>
      <c r="F15" s="21">
        <v>2</v>
      </c>
      <c r="G15" s="8">
        <f>F15*10000</f>
        <v>20000</v>
      </c>
      <c r="H15" s="22">
        <v>0</v>
      </c>
      <c r="I15" s="32">
        <f>H15*10000</f>
        <v>0</v>
      </c>
      <c r="J15" s="46"/>
      <c r="K15" s="46"/>
      <c r="L15" s="46"/>
      <c r="M15" s="46"/>
    </row>
    <row r="16" spans="1:13" x14ac:dyDescent="0.25">
      <c r="A16" s="45"/>
      <c r="B16" s="29"/>
      <c r="C16" s="5" t="s">
        <v>27</v>
      </c>
      <c r="D16" s="20">
        <v>0.33</v>
      </c>
      <c r="E16" s="8">
        <f>D16*750000</f>
        <v>247500</v>
      </c>
      <c r="F16" s="20">
        <v>0.33</v>
      </c>
      <c r="G16" s="8">
        <f>F16*750000</f>
        <v>247500</v>
      </c>
      <c r="H16" s="20">
        <v>0.33</v>
      </c>
      <c r="I16" s="32">
        <f>H16*750000</f>
        <v>247500</v>
      </c>
      <c r="J16" s="46"/>
      <c r="K16" s="46"/>
      <c r="L16" s="46"/>
      <c r="M16" s="46"/>
    </row>
    <row r="17" spans="1:13" x14ac:dyDescent="0.25">
      <c r="A17" s="45"/>
      <c r="B17" s="29"/>
      <c r="C17" s="6" t="s">
        <v>2</v>
      </c>
      <c r="D17" s="6"/>
      <c r="E17" s="8">
        <f>SUM(E13:E16)</f>
        <v>517500</v>
      </c>
      <c r="F17" s="8"/>
      <c r="G17" s="8">
        <f>SUM(G13:G16)</f>
        <v>527500</v>
      </c>
      <c r="H17" s="8"/>
      <c r="I17" s="32">
        <f>SUM(I13:I16)</f>
        <v>347500</v>
      </c>
      <c r="J17" s="46"/>
      <c r="K17" s="46"/>
      <c r="L17" s="46"/>
      <c r="M17" s="46"/>
    </row>
    <row r="18" spans="1:13" x14ac:dyDescent="0.25">
      <c r="A18" s="45"/>
      <c r="B18" s="29" t="s">
        <v>4</v>
      </c>
      <c r="C18" s="3" t="s">
        <v>20</v>
      </c>
      <c r="D18" s="3"/>
      <c r="E18" s="8"/>
      <c r="F18" s="8"/>
      <c r="G18" s="8"/>
      <c r="H18" s="9"/>
      <c r="I18" s="30"/>
      <c r="J18" s="46"/>
      <c r="K18" s="46"/>
      <c r="L18" s="46"/>
      <c r="M18" s="46"/>
    </row>
    <row r="19" spans="1:13" x14ac:dyDescent="0.25">
      <c r="A19" s="45"/>
      <c r="B19" s="29"/>
      <c r="C19" s="5" t="s">
        <v>29</v>
      </c>
      <c r="D19" s="5"/>
      <c r="E19" s="8">
        <f>($E$17+$G$17+$I$17)*0.2</f>
        <v>278500</v>
      </c>
      <c r="F19" s="8"/>
      <c r="G19" s="8">
        <f>($E$17+$G$17+$I$17)*0.2</f>
        <v>278500</v>
      </c>
      <c r="H19" s="8"/>
      <c r="I19" s="32">
        <f>($E$17+$G$17+$I$17)*0.2</f>
        <v>278500</v>
      </c>
      <c r="J19" s="46"/>
      <c r="K19" s="46"/>
      <c r="L19" s="46"/>
      <c r="M19" s="46"/>
    </row>
    <row r="20" spans="1:13" x14ac:dyDescent="0.25">
      <c r="A20" s="45"/>
      <c r="B20" s="29"/>
      <c r="C20" s="6" t="s">
        <v>2</v>
      </c>
      <c r="D20" s="6"/>
      <c r="E20" s="8">
        <f>E19</f>
        <v>278500</v>
      </c>
      <c r="F20" s="8"/>
      <c r="G20" s="8">
        <f>G19</f>
        <v>278500</v>
      </c>
      <c r="H20" s="8"/>
      <c r="I20" s="32">
        <f>I19</f>
        <v>278500</v>
      </c>
      <c r="J20" s="46"/>
      <c r="K20" s="46"/>
      <c r="L20" s="46"/>
      <c r="M20" s="46"/>
    </row>
    <row r="21" spans="1:13" x14ac:dyDescent="0.25">
      <c r="A21" s="45"/>
      <c r="B21" s="29" t="s">
        <v>6</v>
      </c>
      <c r="C21" s="3" t="s">
        <v>7</v>
      </c>
      <c r="D21" s="3"/>
      <c r="E21" s="8"/>
      <c r="F21" s="8"/>
      <c r="G21" s="8"/>
      <c r="H21" s="9"/>
      <c r="I21" s="30"/>
      <c r="J21" s="46"/>
      <c r="K21" s="46"/>
      <c r="L21" s="46"/>
      <c r="M21" s="46"/>
    </row>
    <row r="22" spans="1:13" x14ac:dyDescent="0.25">
      <c r="A22" s="45"/>
      <c r="B22" s="29"/>
      <c r="C22" s="5" t="s">
        <v>8</v>
      </c>
      <c r="D22" s="5"/>
      <c r="E22" s="8">
        <v>0</v>
      </c>
      <c r="F22" s="8"/>
      <c r="G22" s="8">
        <v>0</v>
      </c>
      <c r="H22" s="8"/>
      <c r="I22" s="32">
        <v>0</v>
      </c>
      <c r="J22" s="46"/>
      <c r="K22" s="46"/>
      <c r="L22" s="46"/>
      <c r="M22" s="46"/>
    </row>
    <row r="23" spans="1:13" ht="13.8" thickBot="1" x14ac:dyDescent="0.3">
      <c r="A23" s="45"/>
      <c r="B23" s="29"/>
      <c r="C23" s="6" t="s">
        <v>2</v>
      </c>
      <c r="D23" s="6"/>
      <c r="E23" s="11">
        <f>SUM(E22)</f>
        <v>0</v>
      </c>
      <c r="F23" s="11"/>
      <c r="G23" s="11">
        <f>SUM(G22)</f>
        <v>0</v>
      </c>
      <c r="H23" s="11"/>
      <c r="I23" s="33">
        <f>SUM(I22)</f>
        <v>0</v>
      </c>
      <c r="J23" s="46"/>
      <c r="K23" s="46"/>
      <c r="L23" s="46"/>
      <c r="M23" s="46"/>
    </row>
    <row r="24" spans="1:13" ht="13.8" thickTop="1" x14ac:dyDescent="0.25">
      <c r="A24" s="45"/>
      <c r="B24" s="29"/>
      <c r="C24" s="2" t="s">
        <v>16</v>
      </c>
      <c r="D24" s="2"/>
      <c r="E24" s="12">
        <f>E17+E20+E23</f>
        <v>796000</v>
      </c>
      <c r="F24" s="12"/>
      <c r="G24" s="12">
        <f>G17+G20+G23</f>
        <v>806000</v>
      </c>
      <c r="H24" s="12"/>
      <c r="I24" s="34">
        <f>I17+I20+I23</f>
        <v>626000</v>
      </c>
      <c r="J24" s="46"/>
      <c r="K24" s="46"/>
      <c r="L24" s="46"/>
      <c r="M24" s="46"/>
    </row>
    <row r="25" spans="1:13" x14ac:dyDescent="0.25">
      <c r="A25" s="45"/>
      <c r="B25" s="29"/>
      <c r="C25" s="5"/>
      <c r="D25" s="5"/>
      <c r="E25" s="8"/>
      <c r="F25" s="8"/>
      <c r="G25" s="8"/>
      <c r="H25" s="9"/>
      <c r="I25" s="30"/>
      <c r="J25" s="46"/>
      <c r="K25" s="46"/>
      <c r="L25" s="46"/>
      <c r="M25" s="46"/>
    </row>
    <row r="26" spans="1:13" x14ac:dyDescent="0.25">
      <c r="A26" s="45"/>
      <c r="B26" s="35" t="s">
        <v>9</v>
      </c>
      <c r="C26" s="5"/>
      <c r="D26" s="5"/>
      <c r="E26" s="8"/>
      <c r="F26" s="8"/>
      <c r="G26" s="8"/>
      <c r="H26" s="9"/>
      <c r="I26" s="30"/>
      <c r="J26" s="46"/>
      <c r="K26" s="46"/>
      <c r="L26" s="46"/>
      <c r="M26" s="46"/>
    </row>
    <row r="27" spans="1:13" x14ac:dyDescent="0.25">
      <c r="A27" s="45"/>
      <c r="B27" s="29" t="s">
        <v>3</v>
      </c>
      <c r="C27" s="3" t="s">
        <v>10</v>
      </c>
      <c r="D27" s="3"/>
      <c r="E27" s="8"/>
      <c r="F27" s="8"/>
      <c r="G27" s="8"/>
      <c r="H27" s="9"/>
      <c r="I27" s="30"/>
      <c r="J27" s="46"/>
      <c r="K27" s="46"/>
      <c r="L27" s="46"/>
      <c r="M27" s="46"/>
    </row>
    <row r="28" spans="1:13" x14ac:dyDescent="0.25">
      <c r="A28" s="45"/>
      <c r="B28" s="29"/>
      <c r="C28" s="5" t="s">
        <v>28</v>
      </c>
      <c r="D28" s="20">
        <v>3</v>
      </c>
      <c r="E28" s="8">
        <f>D28*30*8*250</f>
        <v>180000</v>
      </c>
      <c r="F28" s="8"/>
      <c r="G28" s="8">
        <v>0</v>
      </c>
      <c r="H28" s="9"/>
      <c r="I28" s="30">
        <v>0</v>
      </c>
      <c r="J28" s="46"/>
      <c r="K28" s="46"/>
      <c r="L28" s="46"/>
      <c r="M28" s="46"/>
    </row>
    <row r="29" spans="1:13" x14ac:dyDescent="0.25">
      <c r="A29" s="45"/>
      <c r="B29" s="29"/>
      <c r="C29" s="6" t="s">
        <v>2</v>
      </c>
      <c r="D29" s="6"/>
      <c r="E29" s="8">
        <f>SUM(E28)</f>
        <v>180000</v>
      </c>
      <c r="F29" s="8"/>
      <c r="G29" s="8">
        <f>SUM(G28)</f>
        <v>0</v>
      </c>
      <c r="H29" s="8"/>
      <c r="I29" s="32">
        <f>SUM(I28)</f>
        <v>0</v>
      </c>
      <c r="J29" s="46"/>
      <c r="K29" s="46"/>
      <c r="L29" s="46"/>
      <c r="M29" s="46"/>
    </row>
    <row r="30" spans="1:13" x14ac:dyDescent="0.25">
      <c r="A30" s="45"/>
      <c r="B30" s="29" t="s">
        <v>4</v>
      </c>
      <c r="C30" s="3" t="s">
        <v>11</v>
      </c>
      <c r="D30" s="3"/>
      <c r="E30" s="8"/>
      <c r="F30" s="8"/>
      <c r="G30" s="8"/>
      <c r="H30" s="9"/>
      <c r="I30" s="30"/>
      <c r="J30" s="46"/>
      <c r="K30" s="46"/>
      <c r="L30" s="46"/>
      <c r="M30" s="46"/>
    </row>
    <row r="31" spans="1:13" x14ac:dyDescent="0.25">
      <c r="A31" s="45"/>
      <c r="B31" s="29"/>
      <c r="C31" s="5" t="s">
        <v>19</v>
      </c>
      <c r="D31" s="5"/>
      <c r="E31" s="8">
        <v>0</v>
      </c>
      <c r="F31" s="8"/>
      <c r="G31" s="8">
        <v>0</v>
      </c>
      <c r="H31" s="8"/>
      <c r="I31" s="32">
        <v>0</v>
      </c>
      <c r="J31" s="46"/>
      <c r="K31" s="46"/>
      <c r="L31" s="46"/>
      <c r="M31" s="46"/>
    </row>
    <row r="32" spans="1:13" ht="13.8" thickBot="1" x14ac:dyDescent="0.3">
      <c r="A32" s="45"/>
      <c r="B32" s="29"/>
      <c r="C32" s="6" t="s">
        <v>2</v>
      </c>
      <c r="D32" s="6"/>
      <c r="E32" s="11">
        <f>SUM(E31)</f>
        <v>0</v>
      </c>
      <c r="F32" s="11"/>
      <c r="G32" s="11">
        <f>SUM(G31)</f>
        <v>0</v>
      </c>
      <c r="H32" s="11"/>
      <c r="I32" s="33">
        <f>SUM(I31)</f>
        <v>0</v>
      </c>
      <c r="J32" s="46"/>
      <c r="K32" s="46"/>
      <c r="L32" s="46"/>
      <c r="M32" s="46"/>
    </row>
    <row r="33" spans="1:13" ht="13.8" thickTop="1" x14ac:dyDescent="0.25">
      <c r="A33" s="45"/>
      <c r="B33" s="29"/>
      <c r="C33" s="2" t="s">
        <v>17</v>
      </c>
      <c r="D33" s="2"/>
      <c r="E33" s="8">
        <f>E29+E32</f>
        <v>180000</v>
      </c>
      <c r="F33" s="8"/>
      <c r="G33" s="8">
        <f>G29+G32</f>
        <v>0</v>
      </c>
      <c r="H33" s="8"/>
      <c r="I33" s="32">
        <f>I29+I32</f>
        <v>0</v>
      </c>
      <c r="J33" s="46"/>
      <c r="K33" s="46"/>
      <c r="L33" s="46"/>
      <c r="M33" s="46"/>
    </row>
    <row r="34" spans="1:13" x14ac:dyDescent="0.25">
      <c r="A34" s="45"/>
      <c r="B34" s="29"/>
      <c r="C34" s="7"/>
      <c r="D34" s="7"/>
      <c r="E34" s="8"/>
      <c r="F34" s="8"/>
      <c r="G34" s="8"/>
      <c r="H34" s="9"/>
      <c r="I34" s="30"/>
      <c r="J34" s="46"/>
      <c r="K34" s="46"/>
      <c r="L34" s="46"/>
      <c r="M34" s="46"/>
    </row>
    <row r="35" spans="1:13" ht="13.8" thickBot="1" x14ac:dyDescent="0.3">
      <c r="A35" s="45"/>
      <c r="B35" s="36"/>
      <c r="C35" s="37" t="s">
        <v>18</v>
      </c>
      <c r="D35" s="37"/>
      <c r="E35" s="38">
        <f>E24+E33</f>
        <v>976000</v>
      </c>
      <c r="F35" s="38"/>
      <c r="G35" s="38">
        <f>G24+G33</f>
        <v>806000</v>
      </c>
      <c r="H35" s="38"/>
      <c r="I35" s="39">
        <f>I24+I33</f>
        <v>626000</v>
      </c>
      <c r="J35" s="46"/>
      <c r="K35" s="46"/>
      <c r="L35" s="46"/>
      <c r="M35" s="46"/>
    </row>
    <row r="36" spans="1:13" x14ac:dyDescent="0.25">
      <c r="A36" s="45"/>
      <c r="B36" s="46"/>
      <c r="C36" s="46"/>
      <c r="D36" s="46"/>
      <c r="E36" s="51"/>
      <c r="F36" s="51"/>
      <c r="G36" s="51"/>
      <c r="H36" s="51"/>
      <c r="I36" s="51"/>
      <c r="J36" s="46"/>
      <c r="K36" s="46"/>
      <c r="L36" s="46"/>
      <c r="M36" s="46"/>
    </row>
    <row r="37" spans="1:13" x14ac:dyDescent="0.25">
      <c r="A37" s="45"/>
      <c r="B37" s="46"/>
      <c r="C37" s="13"/>
      <c r="D37" s="52"/>
      <c r="E37" s="54"/>
      <c r="F37" s="52"/>
      <c r="G37" s="51"/>
      <c r="H37" s="51"/>
      <c r="I37" s="51"/>
      <c r="J37" s="46"/>
      <c r="K37" s="46"/>
      <c r="L37" s="46"/>
      <c r="M37" s="46"/>
    </row>
    <row r="38" spans="1:13" x14ac:dyDescent="0.25">
      <c r="A38" s="45"/>
      <c r="B38" s="46"/>
      <c r="C38" s="13"/>
      <c r="D38" s="13"/>
      <c r="E38" s="52"/>
      <c r="F38" s="52"/>
      <c r="G38" s="51"/>
      <c r="H38" s="51"/>
      <c r="I38" s="51"/>
      <c r="J38" s="46"/>
      <c r="K38" s="46"/>
      <c r="L38" s="46"/>
      <c r="M38" s="46"/>
    </row>
    <row r="39" spans="1:13" x14ac:dyDescent="0.25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 x14ac:dyDescent="0.25">
      <c r="A40" s="45"/>
      <c r="B40" s="46"/>
      <c r="C40" s="49" t="s">
        <v>21</v>
      </c>
      <c r="D40" s="49"/>
      <c r="E40" s="46"/>
      <c r="F40" s="46"/>
      <c r="G40" s="46"/>
      <c r="H40" s="46"/>
      <c r="I40" s="46"/>
      <c r="J40" s="46"/>
      <c r="K40" s="46"/>
      <c r="L40" s="46"/>
      <c r="M40" s="46"/>
    </row>
    <row r="41" spans="1:13" x14ac:dyDescent="0.25">
      <c r="A41" s="45"/>
      <c r="B41" s="46"/>
      <c r="C41" s="50"/>
      <c r="D41" s="50"/>
      <c r="E41" s="46"/>
      <c r="F41" s="46"/>
      <c r="G41" s="46"/>
      <c r="H41" s="46"/>
      <c r="I41" s="46"/>
      <c r="J41" s="46"/>
      <c r="K41" s="46"/>
      <c r="L41" s="46"/>
      <c r="M41" s="46"/>
    </row>
    <row r="42" spans="1:13" x14ac:dyDescent="0.2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 x14ac:dyDescent="0.2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 x14ac:dyDescent="0.2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3" x14ac:dyDescent="0.2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13" x14ac:dyDescent="0.25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1:13" x14ac:dyDescent="0.25">
      <c r="E47" s="46"/>
      <c r="F47" s="46"/>
      <c r="G47" s="46"/>
      <c r="H47" s="46"/>
      <c r="I47" s="46"/>
      <c r="J47" s="46"/>
      <c r="K47" s="46"/>
      <c r="L47" s="46"/>
      <c r="M47" s="46"/>
    </row>
  </sheetData>
  <mergeCells count="4">
    <mergeCell ref="D8:E8"/>
    <mergeCell ref="F8:G8"/>
    <mergeCell ref="H8:I8"/>
    <mergeCell ref="D6:I6"/>
  </mergeCells>
  <phoneticPr fontId="0" type="noConversion"/>
  <pageMargins left="0.75" right="0.49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Chisholm</vt:lpstr>
      <vt:lpstr>Chisholm!Print_Area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Havlíček Jan</cp:lastModifiedBy>
  <cp:lastPrinted>2001-10-17T19:01:12Z</cp:lastPrinted>
  <dcterms:created xsi:type="dcterms:W3CDTF">2001-10-08T20:38:57Z</dcterms:created>
  <dcterms:modified xsi:type="dcterms:W3CDTF">2023-09-10T15:41:31Z</dcterms:modified>
</cp:coreProperties>
</file>