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Sheet1!$1:$2</definedName>
  </definedNames>
  <calcPr calcId="92512" fullCalcOnLoad="1"/>
</workbook>
</file>

<file path=xl/calcChain.xml><?xml version="1.0" encoding="utf-8"?>
<calcChain xmlns="http://schemas.openxmlformats.org/spreadsheetml/2006/main">
  <c r="R3" i="1" l="1"/>
  <c r="T3" i="1"/>
  <c r="R4" i="1"/>
  <c r="T4" i="1"/>
  <c r="R5" i="1"/>
  <c r="T5" i="1"/>
  <c r="R6" i="1"/>
  <c r="T6" i="1"/>
  <c r="R7" i="1"/>
  <c r="T7" i="1"/>
  <c r="R8" i="1"/>
  <c r="T8" i="1"/>
  <c r="R9" i="1"/>
  <c r="T9" i="1"/>
  <c r="R10" i="1"/>
  <c r="T10" i="1"/>
  <c r="D12" i="1"/>
  <c r="P12" i="1"/>
  <c r="Q12" i="1"/>
  <c r="T12" i="1"/>
  <c r="U12" i="1"/>
  <c r="V12" i="1"/>
  <c r="W12" i="1"/>
  <c r="X12" i="1"/>
  <c r="Y12" i="1"/>
  <c r="Z12" i="1"/>
  <c r="AA12" i="1"/>
  <c r="V13" i="1"/>
  <c r="X13" i="1"/>
  <c r="Z13" i="1"/>
  <c r="S14" i="1"/>
</calcChain>
</file>

<file path=xl/sharedStrings.xml><?xml version="1.0" encoding="utf-8"?>
<sst xmlns="http://schemas.openxmlformats.org/spreadsheetml/2006/main" count="112" uniqueCount="61">
  <si>
    <t>GISID</t>
  </si>
  <si>
    <t>Personnel No</t>
  </si>
  <si>
    <t>HR Rep</t>
  </si>
  <si>
    <t>LastName</t>
  </si>
  <si>
    <t>FirstName</t>
  </si>
  <si>
    <t>Status</t>
  </si>
  <si>
    <t>HIRE DATE</t>
  </si>
  <si>
    <t>Division</t>
  </si>
  <si>
    <t>Supervisor</t>
  </si>
  <si>
    <t>DEPARTMENT</t>
  </si>
  <si>
    <t>Job Group Description</t>
  </si>
  <si>
    <t>Pay Scale</t>
  </si>
  <si>
    <t>Previous Salary</t>
  </si>
  <si>
    <t>Date of last Salary Inc</t>
  </si>
  <si>
    <t>Salary Last Chg %</t>
  </si>
  <si>
    <t>Current
Annual Salary</t>
  </si>
  <si>
    <t>Comp Plus Flag</t>
  </si>
  <si>
    <t>Budgeted Merit (3.75%)</t>
  </si>
  <si>
    <t>Proposed Merit (3.75%)</t>
  </si>
  <si>
    <t>New Annual Salary</t>
  </si>
  <si>
    <t>Lump Sum</t>
  </si>
  <si>
    <t>Supervisor Proposed Merit/Lump</t>
  </si>
  <si>
    <t>MD Adjusted</t>
  </si>
  <si>
    <t>Final</t>
  </si>
  <si>
    <t>Fagan</t>
  </si>
  <si>
    <t>FRN</t>
  </si>
  <si>
    <t>ETSCOMMEREXE</t>
  </si>
  <si>
    <t/>
  </si>
  <si>
    <t>FRE</t>
  </si>
  <si>
    <t>Senior Specialist</t>
  </si>
  <si>
    <t>CP17</t>
  </si>
  <si>
    <t>Robert</t>
  </si>
  <si>
    <t>Christine</t>
  </si>
  <si>
    <t>Debra</t>
  </si>
  <si>
    <t>Manager</t>
  </si>
  <si>
    <t>Director</t>
  </si>
  <si>
    <t>ML03</t>
  </si>
  <si>
    <t>Senior Assistant</t>
  </si>
  <si>
    <t>SAS3</t>
  </si>
  <si>
    <t>Stephen</t>
  </si>
  <si>
    <t>ML02</t>
  </si>
  <si>
    <t>Allen</t>
  </si>
  <si>
    <t>Lokey</t>
  </si>
  <si>
    <t>Walter</t>
  </si>
  <si>
    <t>Kilmer III, Robert</t>
  </si>
  <si>
    <t>ETS COMM Rates-Fgt</t>
  </si>
  <si>
    <t>Veatch</t>
  </si>
  <si>
    <t>Wilson</t>
  </si>
  <si>
    <t>Paschal</t>
  </si>
  <si>
    <t>Zelda</t>
  </si>
  <si>
    <t>Lichtenwalter</t>
  </si>
  <si>
    <t>Bv</t>
  </si>
  <si>
    <t>Lokey, Walter</t>
  </si>
  <si>
    <t>Thompson</t>
  </si>
  <si>
    <t>Kelly</t>
  </si>
  <si>
    <t>Veatch, Stephen</t>
  </si>
  <si>
    <t>Culwell</t>
  </si>
  <si>
    <t>Total Pool $s</t>
  </si>
  <si>
    <t>Proposed Merit &amp; Lump Sum</t>
  </si>
  <si>
    <t>Merit</t>
  </si>
  <si>
    <t xml:space="preserve">Merit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</si>
</sst>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dd\-mmm\-yy"/>
    <numFmt numFmtId="166" formatCode="&quot;$&quot;#,##0"/>
  </numFmts>
  <fonts count="8" x14ac:knownFonts="1">
    <font>
      <sz val="10"/>
      <name val="Arial"/>
    </font>
    <font>
      <sz val="10"/>
      <name val="Arial"/>
    </font>
    <font>
      <b/>
      <sz val="7"/>
      <color indexed="8"/>
      <name val="Arial"/>
      <family val="2"/>
    </font>
    <font>
      <sz val="10"/>
      <color indexed="8"/>
      <name val="Arial"/>
    </font>
    <font>
      <sz val="8"/>
      <color indexed="8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3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</cellStyleXfs>
  <cellXfs count="31">
    <xf numFmtId="0" fontId="0" fillId="0" borderId="0" xfId="0"/>
    <xf numFmtId="0" fontId="5" fillId="0" borderId="1" xfId="0" applyFont="1" applyBorder="1"/>
    <xf numFmtId="0" fontId="2" fillId="2" borderId="1" xfId="3" applyFont="1" applyFill="1" applyBorder="1" applyAlignment="1">
      <alignment horizontal="center" wrapText="1"/>
    </xf>
    <xf numFmtId="0" fontId="4" fillId="2" borderId="1" xfId="3" applyFont="1" applyFill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4" fillId="0" borderId="1" xfId="3" applyFont="1" applyFill="1" applyBorder="1" applyAlignment="1">
      <alignment horizontal="right" wrapText="1"/>
    </xf>
    <xf numFmtId="0" fontId="4" fillId="0" borderId="1" xfId="3" applyFont="1" applyFill="1" applyBorder="1" applyAlignment="1">
      <alignment horizontal="left" wrapText="1"/>
    </xf>
    <xf numFmtId="165" fontId="4" fillId="0" borderId="1" xfId="3" applyNumberFormat="1" applyFont="1" applyFill="1" applyBorder="1" applyAlignment="1">
      <alignment horizontal="right" wrapText="1"/>
    </xf>
    <xf numFmtId="0" fontId="4" fillId="0" borderId="1" xfId="3" applyFont="1" applyFill="1" applyBorder="1" applyAlignment="1">
      <alignment horizontal="center" wrapText="1"/>
    </xf>
    <xf numFmtId="164" fontId="4" fillId="0" borderId="1" xfId="1" applyNumberFormat="1" applyFont="1" applyFill="1" applyBorder="1" applyAlignment="1">
      <alignment horizontal="right" wrapText="1"/>
    </xf>
    <xf numFmtId="166" fontId="4" fillId="0" borderId="1" xfId="3" applyNumberFormat="1" applyFont="1" applyFill="1" applyBorder="1" applyAlignment="1">
      <alignment horizontal="right" wrapText="1"/>
    </xf>
    <xf numFmtId="166" fontId="4" fillId="0" borderId="1" xfId="3" applyNumberFormat="1" applyFont="1" applyFill="1" applyBorder="1" applyAlignment="1">
      <alignment horizontal="left" wrapText="1"/>
    </xf>
    <xf numFmtId="166" fontId="4" fillId="3" borderId="1" xfId="3" applyNumberFormat="1" applyFont="1" applyFill="1" applyBorder="1" applyAlignment="1" applyProtection="1">
      <alignment horizontal="right" wrapText="1"/>
      <protection locked="0"/>
    </xf>
    <xf numFmtId="166" fontId="4" fillId="0" borderId="1" xfId="3" applyNumberFormat="1" applyFont="1" applyFill="1" applyBorder="1" applyAlignment="1" applyProtection="1">
      <alignment horizontal="right" wrapText="1"/>
      <protection locked="0"/>
    </xf>
    <xf numFmtId="0" fontId="5" fillId="0" borderId="1" xfId="0" applyFont="1" applyBorder="1" applyAlignment="1">
      <alignment horizontal="center"/>
    </xf>
    <xf numFmtId="164" fontId="5" fillId="0" borderId="1" xfId="1" applyNumberFormat="1" applyFont="1" applyBorder="1"/>
    <xf numFmtId="166" fontId="5" fillId="0" borderId="1" xfId="0" applyNumberFormat="1" applyFont="1" applyBorder="1"/>
    <xf numFmtId="0" fontId="5" fillId="0" borderId="1" xfId="0" applyFont="1" applyBorder="1" applyAlignment="1">
      <alignment horizontal="right"/>
    </xf>
    <xf numFmtId="4" fontId="2" fillId="4" borderId="1" xfId="3" applyNumberFormat="1" applyFont="1" applyFill="1" applyBorder="1" applyAlignment="1">
      <alignment horizontal="center" wrapText="1"/>
    </xf>
    <xf numFmtId="4" fontId="4" fillId="5" borderId="1" xfId="2" applyNumberFormat="1" applyFont="1" applyFill="1" applyBorder="1" applyAlignment="1" applyProtection="1">
      <alignment horizontal="right" wrapText="1"/>
      <protection locked="0"/>
    </xf>
    <xf numFmtId="4" fontId="6" fillId="0" borderId="1" xfId="0" applyNumberFormat="1" applyFont="1" applyBorder="1"/>
    <xf numFmtId="4" fontId="4" fillId="0" borderId="1" xfId="3" applyNumberFormat="1" applyFont="1" applyFill="1" applyBorder="1" applyAlignment="1">
      <alignment horizontal="right" wrapText="1"/>
    </xf>
    <xf numFmtId="4" fontId="7" fillId="5" borderId="1" xfId="2" applyNumberFormat="1" applyFont="1" applyFill="1" applyBorder="1" applyAlignment="1" applyProtection="1">
      <alignment horizontal="right" wrapText="1"/>
      <protection locked="0"/>
    </xf>
    <xf numFmtId="4" fontId="5" fillId="0" borderId="1" xfId="0" applyNumberFormat="1" applyFont="1" applyBorder="1" applyAlignment="1">
      <alignment horizontal="center"/>
    </xf>
    <xf numFmtId="4" fontId="2" fillId="4" borderId="1" xfId="3" applyNumberFormat="1" applyFont="1" applyFill="1" applyBorder="1" applyAlignment="1">
      <alignment horizontal="center" wrapText="1"/>
    </xf>
    <xf numFmtId="4" fontId="0" fillId="0" borderId="1" xfId="0" applyNumberFormat="1" applyBorder="1" applyAlignment="1">
      <alignment horizontal="center" wrapText="1"/>
    </xf>
    <xf numFmtId="0" fontId="2" fillId="2" borderId="1" xfId="3" applyFont="1" applyFill="1" applyBorder="1" applyAlignment="1">
      <alignment horizontal="center" wrapText="1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164" fontId="2" fillId="2" borderId="1" xfId="1" applyNumberFormat="1" applyFont="1" applyFill="1" applyBorder="1" applyAlignment="1">
      <alignment horizontal="center" wrapText="1"/>
    </xf>
    <xf numFmtId="0" fontId="2" fillId="6" borderId="1" xfId="3" applyFont="1" applyFill="1" applyBorder="1" applyAlignment="1">
      <alignment horizontal="center" wrapText="1"/>
    </xf>
  </cellXfs>
  <cellStyles count="4">
    <cellStyle name="Comma" xfId="1" builtinId="3"/>
    <cellStyle name="Normal" xfId="0" builtinId="0"/>
    <cellStyle name="Normal_ALL" xfId="2"/>
    <cellStyle name="Normal_Sheet1" xfId="3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tabSelected="1" topLeftCell="D1" workbookViewId="0">
      <selection activeCell="W21" sqref="W21"/>
    </sheetView>
  </sheetViews>
  <sheetFormatPr defaultColWidth="36.109375" defaultRowHeight="10.199999999999999" x14ac:dyDescent="0.2"/>
  <cols>
    <col min="1" max="1" width="7.88671875" style="1" hidden="1" customWidth="1"/>
    <col min="2" max="2" width="8.5546875" style="1" hidden="1" customWidth="1"/>
    <col min="3" max="3" width="10.44140625" style="1" hidden="1" customWidth="1"/>
    <col min="4" max="4" width="11" style="1" customWidth="1"/>
    <col min="5" max="5" width="9.44140625" style="1" bestFit="1" customWidth="1"/>
    <col min="6" max="6" width="5.44140625" style="1" hidden="1" customWidth="1"/>
    <col min="7" max="7" width="8.44140625" style="1" hidden="1" customWidth="1"/>
    <col min="8" max="8" width="13.88671875" style="1" hidden="1" customWidth="1"/>
    <col min="9" max="9" width="14.33203125" style="1" hidden="1" customWidth="1"/>
    <col min="10" max="10" width="29" style="1" hidden="1" customWidth="1"/>
    <col min="11" max="11" width="16.109375" style="1" hidden="1" customWidth="1"/>
    <col min="12" max="12" width="6.5546875" style="14" hidden="1" customWidth="1"/>
    <col min="13" max="13" width="7.88671875" style="15" hidden="1" customWidth="1"/>
    <col min="14" max="14" width="8.33203125" style="1" hidden="1" customWidth="1"/>
    <col min="15" max="15" width="6" style="1" hidden="1" customWidth="1"/>
    <col min="16" max="16" width="10.109375" style="1" customWidth="1"/>
    <col min="17" max="17" width="11.44140625" style="1" hidden="1" customWidth="1"/>
    <col min="18" max="18" width="9.5546875" style="1" bestFit="1" customWidth="1"/>
    <col min="19" max="19" width="8.44140625" style="1" customWidth="1"/>
    <col min="20" max="20" width="9.6640625" style="1" customWidth="1"/>
    <col min="21" max="21" width="8.6640625" style="1" customWidth="1"/>
    <col min="22" max="23" width="9.5546875" style="20" customWidth="1"/>
    <col min="24" max="26" width="8.88671875" style="20" customWidth="1"/>
    <col min="27" max="27" width="9.109375" style="20" customWidth="1"/>
    <col min="28" max="16384" width="36.109375" style="1"/>
  </cols>
  <sheetData>
    <row r="1" spans="1:27" ht="29.25" customHeight="1" x14ac:dyDescent="0.25">
      <c r="D1" s="26" t="s">
        <v>3</v>
      </c>
      <c r="E1" s="26" t="s">
        <v>4</v>
      </c>
      <c r="F1" s="26" t="s">
        <v>5</v>
      </c>
      <c r="G1" s="26" t="s">
        <v>6</v>
      </c>
      <c r="I1" s="26" t="s">
        <v>8</v>
      </c>
      <c r="J1" s="26" t="s">
        <v>9</v>
      </c>
      <c r="K1" s="26" t="s">
        <v>10</v>
      </c>
      <c r="L1" s="26" t="s">
        <v>11</v>
      </c>
      <c r="M1" s="29" t="s">
        <v>12</v>
      </c>
      <c r="N1" s="26" t="s">
        <v>13</v>
      </c>
      <c r="O1" s="26" t="s">
        <v>14</v>
      </c>
      <c r="P1" s="26" t="s">
        <v>15</v>
      </c>
      <c r="R1" s="26" t="s">
        <v>17</v>
      </c>
      <c r="S1" s="30" t="s">
        <v>18</v>
      </c>
      <c r="T1" s="26" t="s">
        <v>19</v>
      </c>
      <c r="U1" s="26" t="s">
        <v>20</v>
      </c>
      <c r="V1" s="24" t="s">
        <v>21</v>
      </c>
      <c r="W1" s="24"/>
      <c r="X1" s="24" t="s">
        <v>22</v>
      </c>
      <c r="Y1" s="25"/>
      <c r="Z1" s="24" t="s">
        <v>23</v>
      </c>
      <c r="AA1" s="25"/>
    </row>
    <row r="2" spans="1:27" s="4" customFormat="1" ht="19.2" x14ac:dyDescent="0.2">
      <c r="A2" s="2" t="s">
        <v>0</v>
      </c>
      <c r="B2" s="2" t="s">
        <v>1</v>
      </c>
      <c r="C2" s="2" t="s">
        <v>2</v>
      </c>
      <c r="D2" s="27"/>
      <c r="E2" s="27"/>
      <c r="F2" s="27"/>
      <c r="G2" s="27"/>
      <c r="H2" s="2" t="s">
        <v>7</v>
      </c>
      <c r="I2" s="27"/>
      <c r="J2" s="27"/>
      <c r="K2" s="27"/>
      <c r="L2" s="28"/>
      <c r="M2" s="27"/>
      <c r="N2" s="27"/>
      <c r="O2" s="27"/>
      <c r="P2" s="27"/>
      <c r="Q2" s="3" t="s">
        <v>16</v>
      </c>
      <c r="R2" s="27"/>
      <c r="S2" s="27"/>
      <c r="T2" s="27"/>
      <c r="U2" s="27"/>
      <c r="V2" s="18" t="s">
        <v>59</v>
      </c>
      <c r="W2" s="18" t="s">
        <v>20</v>
      </c>
      <c r="X2" s="18" t="s">
        <v>59</v>
      </c>
      <c r="Y2" s="18" t="s">
        <v>20</v>
      </c>
      <c r="Z2" s="18" t="s">
        <v>60</v>
      </c>
      <c r="AA2" s="18" t="s">
        <v>20</v>
      </c>
    </row>
    <row r="3" spans="1:27" x14ac:dyDescent="0.2">
      <c r="A3" s="5">
        <v>90008368</v>
      </c>
      <c r="B3" s="5">
        <v>505815</v>
      </c>
      <c r="C3" s="6" t="s">
        <v>24</v>
      </c>
      <c r="D3" s="6" t="s">
        <v>42</v>
      </c>
      <c r="E3" s="6" t="s">
        <v>43</v>
      </c>
      <c r="F3" s="6" t="s">
        <v>28</v>
      </c>
      <c r="G3" s="7">
        <v>27134</v>
      </c>
      <c r="H3" s="6" t="s">
        <v>26</v>
      </c>
      <c r="I3" s="6" t="s">
        <v>44</v>
      </c>
      <c r="J3" s="6" t="s">
        <v>45</v>
      </c>
      <c r="K3" s="6" t="s">
        <v>35</v>
      </c>
      <c r="L3" s="8" t="s">
        <v>36</v>
      </c>
      <c r="M3" s="9">
        <v>102516</v>
      </c>
      <c r="N3" s="7">
        <v>36922</v>
      </c>
      <c r="O3" s="5">
        <v>4.25</v>
      </c>
      <c r="P3" s="10">
        <v>106873</v>
      </c>
      <c r="Q3" s="11" t="s">
        <v>27</v>
      </c>
      <c r="R3" s="10">
        <f t="shared" ref="R3:R8" si="0">P3*0.0375</f>
        <v>4007.7374999999997</v>
      </c>
      <c r="S3" s="12">
        <v>4007.7374999999997</v>
      </c>
      <c r="T3" s="10">
        <f t="shared" ref="T3:T8" si="1">S3+P3</f>
        <v>110880.7375</v>
      </c>
      <c r="U3" s="13"/>
      <c r="V3" s="22">
        <v>3500</v>
      </c>
      <c r="W3" s="19"/>
      <c r="X3" s="19"/>
      <c r="Y3" s="19"/>
      <c r="Z3" s="19"/>
      <c r="AA3" s="19"/>
    </row>
    <row r="4" spans="1:27" x14ac:dyDescent="0.2">
      <c r="A4" s="5">
        <v>90008371</v>
      </c>
      <c r="B4" s="5">
        <v>505810</v>
      </c>
      <c r="C4" s="6" t="s">
        <v>24</v>
      </c>
      <c r="D4" s="6" t="s">
        <v>46</v>
      </c>
      <c r="E4" s="6" t="s">
        <v>39</v>
      </c>
      <c r="F4" s="6" t="s">
        <v>28</v>
      </c>
      <c r="G4" s="7">
        <v>28471</v>
      </c>
      <c r="H4" s="6" t="s">
        <v>26</v>
      </c>
      <c r="I4" s="6" t="s">
        <v>44</v>
      </c>
      <c r="J4" s="6" t="s">
        <v>45</v>
      </c>
      <c r="K4" s="6" t="s">
        <v>35</v>
      </c>
      <c r="L4" s="8" t="s">
        <v>36</v>
      </c>
      <c r="M4" s="9">
        <v>90720</v>
      </c>
      <c r="N4" s="7">
        <v>36922</v>
      </c>
      <c r="O4" s="5">
        <v>4.25</v>
      </c>
      <c r="P4" s="10">
        <v>94576</v>
      </c>
      <c r="Q4" s="11" t="s">
        <v>27</v>
      </c>
      <c r="R4" s="10">
        <f t="shared" si="0"/>
        <v>3546.6</v>
      </c>
      <c r="S4" s="12">
        <v>3546.6</v>
      </c>
      <c r="T4" s="10">
        <f t="shared" si="1"/>
        <v>98122.6</v>
      </c>
      <c r="U4" s="13"/>
      <c r="V4" s="22">
        <v>4000</v>
      </c>
      <c r="W4" s="19"/>
      <c r="X4" s="19"/>
      <c r="Y4" s="19"/>
      <c r="Z4" s="19"/>
      <c r="AA4" s="19"/>
    </row>
    <row r="5" spans="1:27" x14ac:dyDescent="0.2">
      <c r="A5" s="5">
        <v>90008776</v>
      </c>
      <c r="B5" s="5">
        <v>504813</v>
      </c>
      <c r="C5" s="6" t="s">
        <v>24</v>
      </c>
      <c r="D5" s="6" t="s">
        <v>47</v>
      </c>
      <c r="E5" s="6" t="s">
        <v>31</v>
      </c>
      <c r="F5" s="6" t="s">
        <v>28</v>
      </c>
      <c r="G5" s="7">
        <v>36059</v>
      </c>
      <c r="H5" s="6" t="s">
        <v>26</v>
      </c>
      <c r="I5" s="6" t="s">
        <v>44</v>
      </c>
      <c r="J5" s="6" t="s">
        <v>45</v>
      </c>
      <c r="K5" s="6" t="s">
        <v>34</v>
      </c>
      <c r="L5" s="8" t="s">
        <v>40</v>
      </c>
      <c r="M5" s="9">
        <v>88728</v>
      </c>
      <c r="N5" s="7">
        <v>36950</v>
      </c>
      <c r="O5" s="5">
        <v>5</v>
      </c>
      <c r="P5" s="10">
        <v>93164</v>
      </c>
      <c r="Q5" s="11" t="s">
        <v>27</v>
      </c>
      <c r="R5" s="10">
        <f t="shared" si="0"/>
        <v>3493.65</v>
      </c>
      <c r="S5" s="12">
        <v>3493.65</v>
      </c>
      <c r="T5" s="10">
        <f t="shared" si="1"/>
        <v>96657.65</v>
      </c>
      <c r="U5" s="13"/>
      <c r="V5" s="22">
        <v>2800</v>
      </c>
      <c r="W5" s="19"/>
      <c r="X5" s="19"/>
      <c r="Y5" s="19"/>
      <c r="Z5" s="19"/>
      <c r="AA5" s="19"/>
    </row>
    <row r="6" spans="1:27" x14ac:dyDescent="0.2">
      <c r="A6" s="5">
        <v>90006378</v>
      </c>
      <c r="B6" s="5">
        <v>505872</v>
      </c>
      <c r="C6" s="6" t="s">
        <v>24</v>
      </c>
      <c r="D6" s="6" t="s">
        <v>48</v>
      </c>
      <c r="E6" s="6" t="s">
        <v>49</v>
      </c>
      <c r="F6" s="6" t="s">
        <v>25</v>
      </c>
      <c r="G6" s="7">
        <v>35492</v>
      </c>
      <c r="H6" s="6" t="s">
        <v>26</v>
      </c>
      <c r="I6" s="6" t="s">
        <v>44</v>
      </c>
      <c r="J6" s="6" t="s">
        <v>45</v>
      </c>
      <c r="K6" s="6" t="s">
        <v>37</v>
      </c>
      <c r="L6" s="8" t="s">
        <v>38</v>
      </c>
      <c r="M6" s="9">
        <v>39396</v>
      </c>
      <c r="N6" s="7">
        <v>36922</v>
      </c>
      <c r="O6" s="5">
        <v>4.25</v>
      </c>
      <c r="P6" s="10">
        <v>41070</v>
      </c>
      <c r="Q6" s="11" t="s">
        <v>27</v>
      </c>
      <c r="R6" s="10">
        <f t="shared" si="0"/>
        <v>1540.125</v>
      </c>
      <c r="S6" s="12">
        <v>1540.125</v>
      </c>
      <c r="T6" s="10">
        <f t="shared" si="1"/>
        <v>42610.125</v>
      </c>
      <c r="U6" s="13"/>
      <c r="V6" s="22">
        <v>1600</v>
      </c>
      <c r="W6" s="19"/>
      <c r="X6" s="19"/>
      <c r="Y6" s="19"/>
      <c r="Z6" s="19"/>
      <c r="AA6" s="19"/>
    </row>
    <row r="7" spans="1:27" x14ac:dyDescent="0.2">
      <c r="A7" s="5">
        <v>90008373</v>
      </c>
      <c r="B7" s="5">
        <v>505754</v>
      </c>
      <c r="C7" s="6" t="s">
        <v>24</v>
      </c>
      <c r="D7" s="6" t="s">
        <v>50</v>
      </c>
      <c r="E7" s="6" t="s">
        <v>51</v>
      </c>
      <c r="F7" s="6" t="s">
        <v>28</v>
      </c>
      <c r="G7" s="7">
        <v>29998</v>
      </c>
      <c r="H7" s="6" t="s">
        <v>26</v>
      </c>
      <c r="I7" s="6" t="s">
        <v>52</v>
      </c>
      <c r="J7" s="6" t="s">
        <v>45</v>
      </c>
      <c r="K7" s="6" t="s">
        <v>29</v>
      </c>
      <c r="L7" s="8" t="s">
        <v>30</v>
      </c>
      <c r="M7" s="9">
        <v>74856</v>
      </c>
      <c r="N7" s="7">
        <v>36922</v>
      </c>
      <c r="O7" s="5">
        <v>4.25</v>
      </c>
      <c r="P7" s="10">
        <v>78037</v>
      </c>
      <c r="Q7" s="11" t="s">
        <v>27</v>
      </c>
      <c r="R7" s="10">
        <f t="shared" si="0"/>
        <v>2926.3874999999998</v>
      </c>
      <c r="S7" s="12">
        <v>2926.3874999999998</v>
      </c>
      <c r="T7" s="10">
        <f t="shared" si="1"/>
        <v>80963.387499999997</v>
      </c>
      <c r="U7" s="13"/>
      <c r="V7" s="22">
        <v>3000</v>
      </c>
      <c r="W7" s="19"/>
      <c r="X7" s="19"/>
      <c r="Y7" s="19"/>
      <c r="Z7" s="19"/>
      <c r="AA7" s="19"/>
    </row>
    <row r="8" spans="1:27" x14ac:dyDescent="0.2">
      <c r="A8" s="5">
        <v>90008372</v>
      </c>
      <c r="B8" s="5">
        <v>505720</v>
      </c>
      <c r="C8" s="6" t="s">
        <v>24</v>
      </c>
      <c r="D8" s="6" t="s">
        <v>53</v>
      </c>
      <c r="E8" s="6" t="s">
        <v>33</v>
      </c>
      <c r="F8" s="6" t="s">
        <v>28</v>
      </c>
      <c r="G8" s="7">
        <v>27550</v>
      </c>
      <c r="H8" s="6" t="s">
        <v>26</v>
      </c>
      <c r="I8" s="6" t="s">
        <v>52</v>
      </c>
      <c r="J8" s="6" t="s">
        <v>45</v>
      </c>
      <c r="K8" s="6" t="s">
        <v>29</v>
      </c>
      <c r="L8" s="8" t="s">
        <v>30</v>
      </c>
      <c r="M8" s="9">
        <v>70368</v>
      </c>
      <c r="N8" s="7">
        <v>36922</v>
      </c>
      <c r="O8" s="5">
        <v>4.71</v>
      </c>
      <c r="P8" s="10">
        <v>73684</v>
      </c>
      <c r="Q8" s="11" t="s">
        <v>27</v>
      </c>
      <c r="R8" s="10">
        <f t="shared" si="0"/>
        <v>2763.15</v>
      </c>
      <c r="S8" s="12">
        <v>2763.15</v>
      </c>
      <c r="T8" s="10">
        <f t="shared" si="1"/>
        <v>76447.149999999994</v>
      </c>
      <c r="U8" s="13"/>
      <c r="V8" s="22">
        <v>3000</v>
      </c>
      <c r="W8" s="19"/>
      <c r="X8" s="19"/>
      <c r="Y8" s="19"/>
      <c r="Z8" s="19"/>
      <c r="AA8" s="19"/>
    </row>
    <row r="9" spans="1:27" x14ac:dyDescent="0.2">
      <c r="A9" s="5">
        <v>90012596</v>
      </c>
      <c r="B9" s="5">
        <v>507450</v>
      </c>
      <c r="C9" s="6" t="s">
        <v>24</v>
      </c>
      <c r="D9" s="6" t="s">
        <v>41</v>
      </c>
      <c r="E9" s="6" t="s">
        <v>54</v>
      </c>
      <c r="F9" s="6" t="s">
        <v>28</v>
      </c>
      <c r="G9" s="7">
        <v>32405</v>
      </c>
      <c r="H9" s="6" t="s">
        <v>26</v>
      </c>
      <c r="I9" s="6" t="s">
        <v>55</v>
      </c>
      <c r="J9" s="6" t="s">
        <v>45</v>
      </c>
      <c r="K9" s="6" t="s">
        <v>29</v>
      </c>
      <c r="L9" s="8" t="s">
        <v>30</v>
      </c>
      <c r="M9" s="9">
        <v>68470.960000000006</v>
      </c>
      <c r="N9" s="7">
        <v>37164</v>
      </c>
      <c r="O9" s="5">
        <v>5.15</v>
      </c>
      <c r="P9" s="10">
        <v>72000</v>
      </c>
      <c r="Q9" s="11" t="s">
        <v>27</v>
      </c>
      <c r="R9" s="10">
        <f>P9*0.0375</f>
        <v>2700</v>
      </c>
      <c r="S9" s="12">
        <v>2700</v>
      </c>
      <c r="T9" s="10">
        <f>S9+P9</f>
        <v>74700</v>
      </c>
      <c r="U9" s="13"/>
      <c r="V9" s="22">
        <v>2700</v>
      </c>
      <c r="W9" s="19"/>
      <c r="X9" s="19"/>
      <c r="Y9" s="19"/>
      <c r="Z9" s="19"/>
      <c r="AA9" s="19"/>
    </row>
    <row r="10" spans="1:27" x14ac:dyDescent="0.2">
      <c r="A10" s="5">
        <v>90008370</v>
      </c>
      <c r="B10" s="5">
        <v>505756</v>
      </c>
      <c r="C10" s="6" t="s">
        <v>24</v>
      </c>
      <c r="D10" s="6" t="s">
        <v>56</v>
      </c>
      <c r="E10" s="6" t="s">
        <v>32</v>
      </c>
      <c r="F10" s="6" t="s">
        <v>28</v>
      </c>
      <c r="G10" s="7">
        <v>26821</v>
      </c>
      <c r="H10" s="6" t="s">
        <v>26</v>
      </c>
      <c r="I10" s="6" t="s">
        <v>55</v>
      </c>
      <c r="J10" s="6" t="s">
        <v>45</v>
      </c>
      <c r="K10" s="6" t="s">
        <v>29</v>
      </c>
      <c r="L10" s="8" t="s">
        <v>30</v>
      </c>
      <c r="M10" s="9">
        <v>70644</v>
      </c>
      <c r="N10" s="7">
        <v>36922</v>
      </c>
      <c r="O10" s="5">
        <v>4.25</v>
      </c>
      <c r="P10" s="10">
        <v>73646</v>
      </c>
      <c r="Q10" s="11" t="s">
        <v>27</v>
      </c>
      <c r="R10" s="10">
        <f>P10*0.0375</f>
        <v>2761.7249999999999</v>
      </c>
      <c r="S10" s="12">
        <v>2761.7249999999999</v>
      </c>
      <c r="T10" s="10">
        <f>S10+P10</f>
        <v>76407.725000000006</v>
      </c>
      <c r="U10" s="13"/>
      <c r="V10" s="22">
        <v>3200</v>
      </c>
      <c r="W10" s="19"/>
      <c r="X10" s="19"/>
      <c r="Y10" s="19"/>
      <c r="Z10" s="19"/>
      <c r="AA10" s="19"/>
    </row>
    <row r="11" spans="1:27" x14ac:dyDescent="0.2">
      <c r="P11" s="16"/>
      <c r="Q11" s="16"/>
      <c r="R11" s="16"/>
      <c r="S11" s="16"/>
      <c r="T11" s="16"/>
      <c r="U11" s="10"/>
    </row>
    <row r="12" spans="1:27" x14ac:dyDescent="0.2">
      <c r="D12" s="1">
        <f>COUNTA(D3:D10)</f>
        <v>8</v>
      </c>
      <c r="P12" s="16">
        <f>SUM(P3:P11)</f>
        <v>633050</v>
      </c>
      <c r="Q12" s="16">
        <f>SUM(Q3:Q11)</f>
        <v>0</v>
      </c>
      <c r="T12" s="16">
        <f>SUM(T3:T11)</f>
        <v>656789.375</v>
      </c>
      <c r="U12" s="10">
        <f t="shared" ref="U12:AA12" si="2">SUM(U3:U10)</f>
        <v>0</v>
      </c>
      <c r="V12" s="21">
        <f t="shared" si="2"/>
        <v>23800</v>
      </c>
      <c r="W12" s="21">
        <f t="shared" si="2"/>
        <v>0</v>
      </c>
      <c r="X12" s="21">
        <f t="shared" si="2"/>
        <v>0</v>
      </c>
      <c r="Y12" s="21">
        <f t="shared" si="2"/>
        <v>0</v>
      </c>
      <c r="Z12" s="21">
        <f t="shared" si="2"/>
        <v>0</v>
      </c>
      <c r="AA12" s="21">
        <f t="shared" si="2"/>
        <v>0</v>
      </c>
    </row>
    <row r="13" spans="1:27" x14ac:dyDescent="0.2">
      <c r="R13" s="17" t="s">
        <v>57</v>
      </c>
      <c r="S13" s="16">
        <v>23739.375</v>
      </c>
      <c r="T13" s="16"/>
      <c r="V13" s="23">
        <f>SUM(V12+W12)</f>
        <v>23800</v>
      </c>
      <c r="W13" s="23"/>
      <c r="X13" s="23">
        <f>SUM(X12+Y12)</f>
        <v>0</v>
      </c>
      <c r="Y13" s="23"/>
      <c r="Z13" s="23">
        <f>SUM(Z12+AA12)</f>
        <v>0</v>
      </c>
      <c r="AA13" s="23"/>
    </row>
    <row r="14" spans="1:27" x14ac:dyDescent="0.2">
      <c r="R14" s="17" t="s">
        <v>58</v>
      </c>
      <c r="S14" s="16">
        <f>SUM(S3:S11)+U12</f>
        <v>23739.375</v>
      </c>
    </row>
  </sheetData>
  <mergeCells count="22">
    <mergeCell ref="R1:R2"/>
    <mergeCell ref="S1:S2"/>
    <mergeCell ref="T1:T2"/>
    <mergeCell ref="U1:U2"/>
    <mergeCell ref="K1:K2"/>
    <mergeCell ref="L1:L2"/>
    <mergeCell ref="M1:M2"/>
    <mergeCell ref="N1:N2"/>
    <mergeCell ref="O1:O2"/>
    <mergeCell ref="P1:P2"/>
    <mergeCell ref="D1:D2"/>
    <mergeCell ref="E1:E2"/>
    <mergeCell ref="F1:F2"/>
    <mergeCell ref="G1:G2"/>
    <mergeCell ref="I1:I2"/>
    <mergeCell ref="J1:J2"/>
    <mergeCell ref="V13:W13"/>
    <mergeCell ref="X13:Y13"/>
    <mergeCell ref="Z13:AA13"/>
    <mergeCell ref="V1:W1"/>
    <mergeCell ref="X1:Y1"/>
    <mergeCell ref="Z1:AA1"/>
  </mergeCells>
  <phoneticPr fontId="0" type="noConversion"/>
  <conditionalFormatting sqref="V3:AA10">
    <cfRule type="cellIs" dxfId="1" priority="1" stopIfTrue="1" operator="notBetween">
      <formula>S3</formula>
      <formula>U3</formula>
    </cfRule>
    <cfRule type="cellIs" dxfId="0" priority="2" stopIfTrue="1" operator="greaterThan">
      <formula>(R3*0.2)+R3</formula>
    </cfRule>
  </conditionalFormatting>
  <pageMargins left="0.5" right="0.5" top="1.1000000000000001" bottom="0.75" header="0.5" footer="0.5"/>
  <pageSetup paperSize="5" orientation="landscape" r:id="rId1"/>
  <headerFooter alignWithMargins="0">
    <oddHeader>&amp;LKilmer&amp;C&amp;"Arial,Bold"&amp;14ETS 2001 Merit Worksheets
Data as of 12/12/01</oddHeader>
    <oddFooter>&amp;L&amp;"Arial,Bold"&amp;8Proposed merits in RED reflect maximum merit available&amp;R&amp;Pof&amp;N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 Southard</dc:creator>
  <cp:lastModifiedBy>Havlíček Jan</cp:lastModifiedBy>
  <cp:lastPrinted>2001-12-20T16:18:23Z</cp:lastPrinted>
  <dcterms:created xsi:type="dcterms:W3CDTF">2001-12-20T14:35:50Z</dcterms:created>
  <dcterms:modified xsi:type="dcterms:W3CDTF">2023-09-10T15:41:49Z</dcterms:modified>
</cp:coreProperties>
</file>