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0" windowWidth="15180" windowHeight="8940" tabRatio="601" firstSheet="9" activeTab="12"/>
  </bookViews>
  <sheets>
    <sheet name="Instructions" sheetId="19" state="hidden" r:id="rId1"/>
    <sheet name="Adayt Summary " sheetId="2" state="hidden" r:id="rId2"/>
    <sheet name="Adayt Appendices" sheetId="7" state="hidden" r:id="rId3"/>
    <sheet name="Adayt Headcount" sheetId="20" state="hidden" r:id="rId4"/>
    <sheet name="Header" sheetId="12" r:id="rId5"/>
    <sheet name="Index" sheetId="13" r:id="rId6"/>
    <sheet name="Summary PL" sheetId="4" r:id="rId7"/>
    <sheet name="CE2 PL Analysis" sheetId="5" r:id="rId8"/>
    <sheet name="Org Chart" sheetId="14" r:id="rId9"/>
    <sheet name="Org Chart (2)" sheetId="22" r:id="rId10"/>
    <sheet name="Expense Analysis (2)" sheetId="23" r:id="rId11"/>
    <sheet name="Expense Analysis" sheetId="15" r:id="rId12"/>
    <sheet name="Allocations" sheetId="16" r:id="rId13"/>
    <sheet name="Appendice" sheetId="18" r:id="rId14"/>
    <sheet name="Appendices Qtr" sheetId="9" r:id="rId15"/>
    <sheet name="AppendicesYTD" sheetId="10" r:id="rId16"/>
    <sheet name="Appendices Full Year" sheetId="11" r:id="rId17"/>
  </sheets>
  <externalReferences>
    <externalReference r:id="rId18"/>
  </externalReferences>
  <definedNames>
    <definedName name="adaytum_col_1" localSheetId="2">'Adayt Appendices'!$C$22</definedName>
    <definedName name="adaytum_col_1" localSheetId="3">'Adayt Headcount'!$C$9</definedName>
    <definedName name="adaytum_col_1" localSheetId="1">'Adayt Summary '!$C$11:$Q$11</definedName>
    <definedName name="adaytum_col_10" localSheetId="3">'Adayt Headcount'!#REF!</definedName>
    <definedName name="adaytum_col_2" localSheetId="2">'Adayt Appendices'!$C$68</definedName>
    <definedName name="adaytum_col_2" localSheetId="1">'Adayt Summary '!$C$38:$Q$38</definedName>
    <definedName name="adaytum_col_3" localSheetId="2">'Adayt Appendices'!$C$114</definedName>
    <definedName name="adaytum_col_3" localSheetId="1">'Adayt Summary '!$C$65:$Q$65</definedName>
    <definedName name="adaytum_col_4" localSheetId="2">'Adayt Appendices'!$C$129</definedName>
    <definedName name="adaytum_col_5" localSheetId="2">'Adayt Appendices'!$C$7</definedName>
    <definedName name="adaytum_col_6" localSheetId="2">'Adayt Appendices'!$C$37</definedName>
    <definedName name="adaytum_col_7" localSheetId="2">'Adayt Appendices'!$C$83</definedName>
    <definedName name="adaytum_col_8" localSheetId="2">'Adayt Appendices'!$C$99</definedName>
    <definedName name="adaytum_col_8" localSheetId="3">'Adayt Headcount'!$C$15</definedName>
    <definedName name="adaytum_col_9" localSheetId="2">'Adayt Appendices'!$C$53</definedName>
    <definedName name="adaytum_col_9" localSheetId="3">'Adayt Headcount'!$C$23</definedName>
    <definedName name="adaytum_data_1" localSheetId="2">'Adayt Appendices'!$C$23:$C$32</definedName>
    <definedName name="adaytum_data_1" localSheetId="3">'Adayt Headcount'!$C$10:$C$11</definedName>
    <definedName name="adaytum_data_1" localSheetId="1">'Adayt Summary '!$C$12:$Q$32</definedName>
    <definedName name="adaytum_data_10" localSheetId="3">'Adayt Headcount'!#REF!</definedName>
    <definedName name="adaytum_data_2" localSheetId="2">'Adayt Appendices'!$C$69:$C$78</definedName>
    <definedName name="adaytum_data_2" localSheetId="1">'Adayt Summary '!$C$39:$Q$59</definedName>
    <definedName name="adaytum_data_3" localSheetId="2">'Adayt Appendices'!$C$115:$C$124</definedName>
    <definedName name="adaytum_data_3" localSheetId="1">'Adayt Summary '!$C$66:$Q$86</definedName>
    <definedName name="adaytum_data_4" localSheetId="2">'Adayt Appendices'!$C$130:$C$139</definedName>
    <definedName name="adaytum_data_5" localSheetId="2">'Adayt Appendices'!$C$8:$C$17</definedName>
    <definedName name="adaytum_data_6" localSheetId="2">'Adayt Appendices'!$C$38:$C$47</definedName>
    <definedName name="adaytum_data_7" localSheetId="2">'Adayt Appendices'!$C$84:$C$93</definedName>
    <definedName name="adaytum_data_8" localSheetId="2">'Adayt Appendices'!$C$100:$C$109</definedName>
    <definedName name="adaytum_data_8" localSheetId="3">'Adayt Headcount'!$C$16:$C$19</definedName>
    <definedName name="adaytum_data_9" localSheetId="2">'Adayt Appendices'!$C$54:$C$63</definedName>
    <definedName name="adaytum_data_9" localSheetId="3">'Adayt Headcount'!$C$24:$C$27</definedName>
    <definedName name="adaytum_page_1" localSheetId="2">'Adayt Appendices'!$B$21:$D$21</definedName>
    <definedName name="adaytum_page_1" localSheetId="3">'Adayt Headcount'!$B$8</definedName>
    <definedName name="adaytum_page_1" localSheetId="1">'Adayt Summary '!$B$9:$D$9</definedName>
    <definedName name="adaytum_page_10" localSheetId="3">'Adayt Headcount'!#REF!</definedName>
    <definedName name="adaytum_page_2" localSheetId="2">'Adayt Appendices'!$B$67:$D$67</definedName>
    <definedName name="adaytum_page_2" localSheetId="3">'Adayt Headcount'!$B$14</definedName>
    <definedName name="adaytum_page_2" localSheetId="1">'Adayt Summary '!$B$36:$D$36</definedName>
    <definedName name="adaytum_page_3" localSheetId="2">'Adayt Appendices'!$B$113:$D$113</definedName>
    <definedName name="adaytum_page_3" localSheetId="3">'Adayt Headcount'!$B$22</definedName>
    <definedName name="adaytum_page_3" localSheetId="1">'Adayt Summary '!$B$63:$D$63</definedName>
    <definedName name="adaytum_page_4" localSheetId="2">'Adayt Appendices'!$B$128:$D$128</definedName>
    <definedName name="adaytum_page_5" localSheetId="2">'Adayt Appendices'!$B$6:$D$6</definedName>
    <definedName name="adaytum_page_6" localSheetId="2">'Adayt Appendices'!$B$36:$D$36</definedName>
    <definedName name="adaytum_page_7" localSheetId="2">'Adayt Appendices'!$B$82:$D$82</definedName>
    <definedName name="adaytum_page_8" localSheetId="2">'Adayt Appendices'!$B$97:$D$97</definedName>
    <definedName name="adaytum_page_9" localSheetId="2">'Adayt Appendices'!$B$51:$D$51</definedName>
    <definedName name="adaytum_row_1" localSheetId="2">'Adayt Appendices'!$B$23:$B$32</definedName>
    <definedName name="adaytum_row_1" localSheetId="3">'Adayt Headcount'!$B$10:$B$11</definedName>
    <definedName name="adaytum_row_1" localSheetId="1">'Adayt Summary '!$B$12:$B$32</definedName>
    <definedName name="adaytum_row_10" localSheetId="3">'Adayt Headcount'!#REF!</definedName>
    <definedName name="adaytum_row_2" localSheetId="2">'Adayt Appendices'!$B$69:$B$78</definedName>
    <definedName name="adaytum_row_2" localSheetId="3">'Adayt Headcount'!$B$16:$B$19</definedName>
    <definedName name="adaytum_row_2" localSheetId="1">'Adayt Summary '!$B$39:$B$59</definedName>
    <definedName name="adaytum_row_3" localSheetId="2">'Adayt Appendices'!$B$115:$B$124</definedName>
    <definedName name="adaytum_row_3" localSheetId="3">'Adayt Headcount'!$B$24:$B$27</definedName>
    <definedName name="adaytum_row_3" localSheetId="1">'Adayt Summary '!$B$66:$B$86</definedName>
    <definedName name="adaytum_row_4" localSheetId="2">'Adayt Appendices'!$B$130:$B$139</definedName>
    <definedName name="adaytum_row_5" localSheetId="2">'Adayt Appendices'!$B$8:$B$17</definedName>
    <definedName name="adaytum_row_6" localSheetId="2">'Adayt Appendices'!$B$38:$B$47</definedName>
    <definedName name="adaytum_row_7" localSheetId="2">'Adayt Appendices'!$B$84:$B$93</definedName>
    <definedName name="adaytum_row_8" localSheetId="2">'Adayt Appendices'!$B$100:$B$109</definedName>
    <definedName name="adaytum_row_9" localSheetId="2">'Adayt Appendices'!$B$54:$B$63</definedName>
    <definedName name="adaytum_view_1" localSheetId="2">'Adayt Appendices'!$B$20</definedName>
    <definedName name="adaytum_view_1" localSheetId="3">'Adayt Headcount'!$B$7</definedName>
    <definedName name="adaytum_view_1" localSheetId="1">'Adayt Summary '!$B$8</definedName>
    <definedName name="adaytum_view_2" localSheetId="2">'Adayt Appendices'!$B$66</definedName>
    <definedName name="adaytum_view_2" localSheetId="1">'Adayt Summary '!$B$35</definedName>
    <definedName name="adaytum_view_3" localSheetId="2">'Adayt Appendices'!$B$112</definedName>
    <definedName name="adaytum_view_3" localSheetId="1">'Adayt Summary '!$B$62</definedName>
    <definedName name="adaytum_view_4" localSheetId="2">'Adayt Appendices'!$B$127</definedName>
    <definedName name="adaytum_view_5" localSheetId="2">'Adayt Appendices'!$B$5</definedName>
    <definedName name="adaytum_view_5" localSheetId="3">'Adayt Headcount'!$B$13</definedName>
    <definedName name="adaytum_view_6" localSheetId="2">'Adayt Appendices'!$B$35</definedName>
    <definedName name="adaytum_view_6" localSheetId="3">'Adayt Headcount'!$B$21</definedName>
    <definedName name="adaytum_view_7" localSheetId="2">'Adayt Appendices'!$B$81</definedName>
    <definedName name="adaytum_view_8" localSheetId="2">'Adayt Appendices'!$B$96</definedName>
    <definedName name="adaytum_view_9" localSheetId="2">'Adayt Appendices'!$B$50</definedName>
    <definedName name="_xlnm.Print_Area" localSheetId="7">'CE2 PL Analysis'!$A$1:$AA$80</definedName>
    <definedName name="_xlnm.Print_Area" localSheetId="8">'Org Chart'!$A$1:$Q$45</definedName>
    <definedName name="_xlnm.Print_Area" localSheetId="9">'Org Chart (2)'!$A$1:$N$46</definedName>
  </definedNames>
  <calcPr calcId="92512"/>
</workbook>
</file>

<file path=xl/calcChain.xml><?xml version="1.0" encoding="utf-8"?>
<calcChain xmlns="http://schemas.openxmlformats.org/spreadsheetml/2006/main">
  <c r="C10" i="16" l="1"/>
  <c r="G10" i="16"/>
  <c r="H10" i="16"/>
  <c r="B15" i="16"/>
  <c r="C15" i="16"/>
  <c r="D15" i="16"/>
  <c r="G15" i="16"/>
  <c r="H15" i="16"/>
  <c r="I15" i="16"/>
  <c r="B16" i="16"/>
  <c r="C16" i="16"/>
  <c r="D16" i="16"/>
  <c r="G16" i="16"/>
  <c r="H16" i="16"/>
  <c r="I16" i="16"/>
  <c r="B17" i="16"/>
  <c r="C17" i="16"/>
  <c r="D17" i="16"/>
  <c r="G17" i="16"/>
  <c r="H17" i="16"/>
  <c r="I17" i="16"/>
  <c r="B18" i="16"/>
  <c r="C18" i="16"/>
  <c r="D18" i="16"/>
  <c r="G18" i="16"/>
  <c r="I18" i="16"/>
  <c r="B19" i="16"/>
  <c r="C19" i="16"/>
  <c r="D19" i="16"/>
  <c r="G19" i="16"/>
  <c r="H19" i="16"/>
  <c r="I19" i="16"/>
  <c r="B20" i="16"/>
  <c r="C20" i="16"/>
  <c r="D20" i="16"/>
  <c r="G20" i="16"/>
  <c r="H20" i="16"/>
  <c r="I20" i="16"/>
  <c r="B21" i="16"/>
  <c r="C21" i="16"/>
  <c r="D21" i="16"/>
  <c r="G21" i="16"/>
  <c r="H21" i="16"/>
  <c r="I21" i="16"/>
  <c r="G23" i="16"/>
  <c r="H23" i="16"/>
  <c r="I23" i="16"/>
  <c r="B24" i="16"/>
  <c r="C24" i="16"/>
  <c r="D24" i="16"/>
  <c r="G24" i="16"/>
  <c r="H24" i="16"/>
  <c r="I24" i="16"/>
  <c r="B25" i="16"/>
  <c r="C25" i="16"/>
  <c r="D25" i="16"/>
  <c r="G25" i="16"/>
  <c r="H25" i="16"/>
  <c r="I25" i="16"/>
  <c r="B27" i="16"/>
  <c r="C27" i="16"/>
  <c r="D27" i="16"/>
  <c r="G27" i="16"/>
  <c r="H27" i="16"/>
  <c r="I27" i="16"/>
  <c r="B29" i="16"/>
  <c r="C29" i="16"/>
  <c r="D29" i="16"/>
  <c r="G29" i="16"/>
  <c r="H29" i="16"/>
  <c r="I29" i="16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C23" i="9"/>
  <c r="D23" i="9"/>
  <c r="E23" i="9"/>
  <c r="F23" i="9"/>
  <c r="G23" i="9"/>
  <c r="H23" i="9"/>
  <c r="I23" i="9"/>
  <c r="J23" i="9"/>
  <c r="K23" i="9"/>
  <c r="L23" i="9"/>
  <c r="M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C37" i="9"/>
  <c r="D37" i="9"/>
  <c r="E37" i="9"/>
  <c r="F37" i="9"/>
  <c r="G37" i="9"/>
  <c r="H37" i="9"/>
  <c r="I37" i="9"/>
  <c r="J37" i="9"/>
  <c r="K37" i="9"/>
  <c r="L37" i="9"/>
  <c r="M37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C51" i="9"/>
  <c r="D51" i="9"/>
  <c r="E51" i="9"/>
  <c r="F51" i="9"/>
  <c r="G51" i="9"/>
  <c r="H51" i="9"/>
  <c r="I51" i="9"/>
  <c r="J51" i="9"/>
  <c r="K51" i="9"/>
  <c r="L51" i="9"/>
  <c r="M51" i="9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T9" i="5"/>
  <c r="X9" i="5"/>
  <c r="Z11" i="5"/>
  <c r="AM11" i="5"/>
  <c r="B14" i="5"/>
  <c r="D14" i="5"/>
  <c r="L14" i="5"/>
  <c r="M14" i="5"/>
  <c r="N14" i="5"/>
  <c r="T14" i="5"/>
  <c r="U14" i="5"/>
  <c r="V14" i="5"/>
  <c r="X14" i="5"/>
  <c r="Y14" i="5"/>
  <c r="Z14" i="5"/>
  <c r="AM14" i="5"/>
  <c r="K17" i="5"/>
  <c r="K19" i="5"/>
  <c r="B21" i="5"/>
  <c r="D21" i="5"/>
  <c r="L21" i="5"/>
  <c r="M21" i="5"/>
  <c r="N21" i="5"/>
  <c r="T21" i="5"/>
  <c r="U21" i="5"/>
  <c r="V21" i="5"/>
  <c r="X21" i="5"/>
  <c r="Y21" i="5"/>
  <c r="Z21" i="5"/>
  <c r="AM21" i="5"/>
  <c r="K22" i="5"/>
  <c r="K23" i="5"/>
  <c r="K24" i="5"/>
  <c r="B28" i="5"/>
  <c r="D28" i="5"/>
  <c r="L28" i="5"/>
  <c r="M28" i="5"/>
  <c r="N28" i="5"/>
  <c r="T28" i="5"/>
  <c r="U28" i="5"/>
  <c r="V28" i="5"/>
  <c r="X28" i="5"/>
  <c r="Y28" i="5"/>
  <c r="Z28" i="5"/>
  <c r="AM28" i="5"/>
  <c r="K30" i="5"/>
  <c r="B32" i="5"/>
  <c r="D32" i="5"/>
  <c r="L32" i="5"/>
  <c r="M32" i="5"/>
  <c r="N32" i="5"/>
  <c r="T32" i="5"/>
  <c r="U32" i="5"/>
  <c r="V32" i="5"/>
  <c r="X32" i="5"/>
  <c r="Y32" i="5"/>
  <c r="Z32" i="5"/>
  <c r="AM32" i="5"/>
  <c r="K33" i="5"/>
  <c r="Z33" i="5"/>
  <c r="AM33" i="5"/>
  <c r="K34" i="5"/>
  <c r="K38" i="5"/>
  <c r="K39" i="5"/>
  <c r="B41" i="5"/>
  <c r="D41" i="5"/>
  <c r="K41" i="5"/>
  <c r="L41" i="5"/>
  <c r="M41" i="5"/>
  <c r="N41" i="5"/>
  <c r="T41" i="5"/>
  <c r="U41" i="5"/>
  <c r="V41" i="5"/>
  <c r="X41" i="5"/>
  <c r="Y41" i="5"/>
  <c r="Z41" i="5"/>
  <c r="AM41" i="5"/>
  <c r="B43" i="5"/>
  <c r="D43" i="5"/>
  <c r="K43" i="5"/>
  <c r="L43" i="5"/>
  <c r="M43" i="5"/>
  <c r="N43" i="5"/>
  <c r="T43" i="5"/>
  <c r="U43" i="5"/>
  <c r="V43" i="5"/>
  <c r="X43" i="5"/>
  <c r="Y43" i="5"/>
  <c r="Z43" i="5"/>
  <c r="AM43" i="5"/>
  <c r="B45" i="5"/>
  <c r="D45" i="5"/>
  <c r="L45" i="5"/>
  <c r="M45" i="5"/>
  <c r="N45" i="5"/>
  <c r="T45" i="5"/>
  <c r="U45" i="5"/>
  <c r="V45" i="5"/>
  <c r="X45" i="5"/>
  <c r="Y45" i="5"/>
  <c r="Z45" i="5"/>
  <c r="AM45" i="5"/>
  <c r="K46" i="5"/>
  <c r="K47" i="5"/>
  <c r="K48" i="5"/>
  <c r="K49" i="5"/>
  <c r="B51" i="5"/>
  <c r="D51" i="5"/>
  <c r="K51" i="5"/>
  <c r="L51" i="5"/>
  <c r="M51" i="5"/>
  <c r="N51" i="5"/>
  <c r="T51" i="5"/>
  <c r="U51" i="5"/>
  <c r="V51" i="5"/>
  <c r="X51" i="5"/>
  <c r="Y51" i="5"/>
  <c r="Z51" i="5"/>
  <c r="AM51" i="5"/>
  <c r="B53" i="5"/>
  <c r="D53" i="5"/>
  <c r="L53" i="5"/>
  <c r="M53" i="5"/>
  <c r="N53" i="5"/>
  <c r="T53" i="5"/>
  <c r="U53" i="5"/>
  <c r="V53" i="5"/>
  <c r="X53" i="5"/>
  <c r="Y53" i="5"/>
  <c r="Z53" i="5"/>
  <c r="AM53" i="5"/>
  <c r="B55" i="5"/>
  <c r="C55" i="5"/>
  <c r="D55" i="5"/>
  <c r="K55" i="5"/>
  <c r="L55" i="5"/>
  <c r="M55" i="5"/>
  <c r="N55" i="5"/>
  <c r="T55" i="5"/>
  <c r="U55" i="5"/>
  <c r="V55" i="5"/>
  <c r="X55" i="5"/>
  <c r="Y55" i="5"/>
  <c r="Z55" i="5"/>
  <c r="AK55" i="5"/>
  <c r="AL55" i="5"/>
  <c r="AM55" i="5"/>
  <c r="B57" i="5"/>
  <c r="D57" i="5"/>
  <c r="X57" i="5"/>
  <c r="Z57" i="5"/>
  <c r="AM57" i="5"/>
  <c r="D58" i="5"/>
  <c r="X58" i="5"/>
  <c r="Z58" i="5"/>
  <c r="AM58" i="5"/>
  <c r="B59" i="5"/>
  <c r="C59" i="5"/>
  <c r="D59" i="5"/>
  <c r="I59" i="5"/>
  <c r="L59" i="5"/>
  <c r="M59" i="5"/>
  <c r="N59" i="5"/>
  <c r="T59" i="5"/>
  <c r="U59" i="5"/>
  <c r="V59" i="5"/>
  <c r="X59" i="5"/>
  <c r="Y59" i="5"/>
  <c r="Z59" i="5"/>
  <c r="AK59" i="5"/>
  <c r="AL59" i="5"/>
  <c r="AM59" i="5"/>
  <c r="B61" i="5"/>
  <c r="D61" i="5"/>
  <c r="L61" i="5"/>
  <c r="M61" i="5"/>
  <c r="N61" i="5"/>
  <c r="T61" i="5"/>
  <c r="U61" i="5"/>
  <c r="V61" i="5"/>
  <c r="X61" i="5"/>
  <c r="Y61" i="5"/>
  <c r="Z61" i="5"/>
  <c r="AM61" i="5"/>
  <c r="K62" i="5"/>
  <c r="N62" i="5"/>
  <c r="V62" i="5"/>
  <c r="D63" i="5"/>
  <c r="Z63" i="5"/>
  <c r="AM63" i="5"/>
  <c r="D64" i="5"/>
  <c r="Z64" i="5"/>
  <c r="AM64" i="5"/>
  <c r="B66" i="5"/>
  <c r="C66" i="5"/>
  <c r="D66" i="5"/>
  <c r="T66" i="5"/>
  <c r="U66" i="5"/>
  <c r="V66" i="5"/>
  <c r="X66" i="5"/>
  <c r="Y66" i="5"/>
  <c r="Z66" i="5"/>
  <c r="AK66" i="5"/>
  <c r="AL66" i="5"/>
  <c r="AM66" i="5"/>
  <c r="B68" i="5"/>
  <c r="D68" i="5"/>
  <c r="M68" i="5"/>
  <c r="N68" i="5"/>
  <c r="T68" i="5"/>
  <c r="U68" i="5"/>
  <c r="V68" i="5"/>
  <c r="X68" i="5"/>
  <c r="Y68" i="5"/>
  <c r="Z68" i="5"/>
  <c r="AM68" i="5"/>
  <c r="Z77" i="5"/>
  <c r="C38" i="23"/>
  <c r="C40" i="23"/>
  <c r="C41" i="23"/>
  <c r="C12" i="4"/>
  <c r="D12" i="4"/>
  <c r="E12" i="4"/>
  <c r="G12" i="4"/>
  <c r="H12" i="4"/>
  <c r="I12" i="4"/>
  <c r="K12" i="4"/>
  <c r="L12" i="4"/>
  <c r="M12" i="4"/>
  <c r="C13" i="4"/>
  <c r="D13" i="4"/>
  <c r="E13" i="4"/>
  <c r="G13" i="4"/>
  <c r="H13" i="4"/>
  <c r="I13" i="4"/>
  <c r="K13" i="4"/>
  <c r="L13" i="4"/>
  <c r="M13" i="4"/>
  <c r="I14" i="4"/>
  <c r="M14" i="4"/>
  <c r="E17" i="4"/>
  <c r="I17" i="4"/>
  <c r="M17" i="4"/>
</calcChain>
</file>

<file path=xl/comments1.xml><?xml version="1.0" encoding="utf-8"?>
<comments xmlns="http://schemas.openxmlformats.org/spreadsheetml/2006/main">
  <authors>
    <author>gmcmahon</author>
    <author>devans5</author>
  </authors>
  <commentList>
    <comment ref="B8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VID=B492708DF79962C0
CHK=1601455905
</t>
        </r>
      </text>
    </comment>
    <comment ref="B9" authorId="1" shapeId="0">
      <text>
        <r>
          <rPr>
            <sz val="8"/>
            <color indexed="81"/>
            <rFont val="Tahoma"/>
          </rPr>
          <t>GA Forecasting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D9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1" authorId="1" shapeId="0">
      <text>
        <r>
          <rPr>
            <sz val="8"/>
            <color indexed="81"/>
            <rFont val="Tahoma"/>
          </rPr>
          <t>Months+Qs</t>
        </r>
      </text>
    </comment>
    <comment ref="D11" authorId="1" shapeId="0">
      <text>
        <r>
          <rPr>
            <sz val="8"/>
            <color indexed="81"/>
            <rFont val="Tahoma"/>
          </rPr>
          <t>Months+Qs</t>
        </r>
      </text>
    </comment>
    <comment ref="E11" authorId="1" shapeId="0">
      <text>
        <r>
          <rPr>
            <sz val="8"/>
            <color indexed="81"/>
            <rFont val="Tahoma"/>
          </rPr>
          <t>Months+Qs</t>
        </r>
      </text>
    </comment>
    <comment ref="F11" authorId="1" shapeId="0">
      <text>
        <r>
          <rPr>
            <sz val="8"/>
            <color indexed="81"/>
            <rFont val="Tahoma"/>
          </rPr>
          <t>Months+Qs</t>
        </r>
      </text>
    </comment>
    <comment ref="G11" authorId="1" shapeId="0">
      <text>
        <r>
          <rPr>
            <sz val="8"/>
            <color indexed="81"/>
            <rFont val="Tahoma"/>
          </rPr>
          <t>Months+Qs</t>
        </r>
      </text>
    </comment>
    <comment ref="H11" authorId="1" shapeId="0">
      <text>
        <r>
          <rPr>
            <sz val="8"/>
            <color indexed="81"/>
            <rFont val="Tahoma"/>
          </rPr>
          <t>Months+Qs</t>
        </r>
      </text>
    </comment>
    <comment ref="I11" authorId="1" shapeId="0">
      <text>
        <r>
          <rPr>
            <sz val="8"/>
            <color indexed="81"/>
            <rFont val="Tahoma"/>
          </rPr>
          <t>Months+Qs</t>
        </r>
      </text>
    </comment>
    <comment ref="J11" authorId="1" shapeId="0">
      <text>
        <r>
          <rPr>
            <sz val="8"/>
            <color indexed="81"/>
            <rFont val="Tahoma"/>
          </rPr>
          <t>Months+Qs</t>
        </r>
      </text>
    </comment>
    <comment ref="K11" authorId="1" shapeId="0">
      <text>
        <r>
          <rPr>
            <sz val="8"/>
            <color indexed="81"/>
            <rFont val="Tahoma"/>
          </rPr>
          <t>Months+Qs</t>
        </r>
      </text>
    </comment>
    <comment ref="L11" authorId="1" shapeId="0">
      <text>
        <r>
          <rPr>
            <sz val="8"/>
            <color indexed="81"/>
            <rFont val="Tahoma"/>
          </rPr>
          <t>Months+Qs</t>
        </r>
      </text>
    </comment>
    <comment ref="M11" authorId="1" shapeId="0">
      <text>
        <r>
          <rPr>
            <sz val="8"/>
            <color indexed="81"/>
            <rFont val="Tahoma"/>
          </rPr>
          <t>Months+Qs</t>
        </r>
      </text>
    </comment>
    <comment ref="N11" authorId="1" shapeId="0">
      <text>
        <r>
          <rPr>
            <sz val="8"/>
            <color indexed="81"/>
            <rFont val="Tahoma"/>
          </rPr>
          <t>Months+Qs</t>
        </r>
      </text>
    </comment>
    <comment ref="O11" authorId="1" shapeId="0">
      <text>
        <r>
          <rPr>
            <sz val="8"/>
            <color indexed="81"/>
            <rFont val="Tahoma"/>
          </rPr>
          <t>Months+Qs</t>
        </r>
      </text>
    </comment>
    <comment ref="P11" authorId="1" shapeId="0">
      <text>
        <r>
          <rPr>
            <sz val="8"/>
            <color indexed="81"/>
            <rFont val="Tahoma"/>
          </rPr>
          <t>Months+Qs</t>
        </r>
      </text>
    </comment>
    <comment ref="Q11" authorId="1" shapeId="0">
      <text>
        <r>
          <rPr>
            <sz val="8"/>
            <color indexed="81"/>
            <rFont val="Tahoma"/>
          </rPr>
          <t>Months+Qs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RGP=adaytum_page_2
RGR=adaytum_row_2
RGC=adaytum_col_2
RGD=adaytum_data_2
VID=1BED1592F79962C0
CHK=-1704431062
</t>
        </r>
      </text>
    </comment>
    <comment ref="B36" authorId="1" shapeId="0">
      <text>
        <r>
          <rPr>
            <sz val="8"/>
            <color indexed="81"/>
            <rFont val="Tahoma"/>
          </rPr>
          <t>GA Forecasting</t>
        </r>
      </text>
    </comment>
    <comment ref="C36" authorId="1" shapeId="0">
      <text>
        <r>
          <rPr>
            <sz val="8"/>
            <color indexed="81"/>
            <rFont val="Tahoma"/>
          </rPr>
          <t>SAP CC in Subregions</t>
        </r>
      </text>
    </comment>
    <comment ref="D3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8" authorId="1" shapeId="0">
      <text>
        <r>
          <rPr>
            <sz val="8"/>
            <color indexed="81"/>
            <rFont val="Tahoma"/>
          </rPr>
          <t>Months+Qs</t>
        </r>
      </text>
    </comment>
    <comment ref="D38" authorId="1" shapeId="0">
      <text>
        <r>
          <rPr>
            <sz val="8"/>
            <color indexed="81"/>
            <rFont val="Tahoma"/>
          </rPr>
          <t>Months+Qs</t>
        </r>
      </text>
    </comment>
    <comment ref="E38" authorId="1" shapeId="0">
      <text>
        <r>
          <rPr>
            <sz val="8"/>
            <color indexed="81"/>
            <rFont val="Tahoma"/>
          </rPr>
          <t>Months+Qs</t>
        </r>
      </text>
    </comment>
    <comment ref="F38" authorId="1" shapeId="0">
      <text>
        <r>
          <rPr>
            <sz val="8"/>
            <color indexed="81"/>
            <rFont val="Tahoma"/>
          </rPr>
          <t>Months+Qs</t>
        </r>
      </text>
    </comment>
    <comment ref="G38" authorId="1" shapeId="0">
      <text>
        <r>
          <rPr>
            <sz val="8"/>
            <color indexed="81"/>
            <rFont val="Tahoma"/>
          </rPr>
          <t>Months+Qs</t>
        </r>
      </text>
    </comment>
    <comment ref="H38" authorId="1" shapeId="0">
      <text>
        <r>
          <rPr>
            <sz val="8"/>
            <color indexed="81"/>
            <rFont val="Tahoma"/>
          </rPr>
          <t>Months+Qs</t>
        </r>
      </text>
    </comment>
    <comment ref="I38" authorId="1" shapeId="0">
      <text>
        <r>
          <rPr>
            <sz val="8"/>
            <color indexed="81"/>
            <rFont val="Tahoma"/>
          </rPr>
          <t>Months+Qs</t>
        </r>
      </text>
    </comment>
    <comment ref="J38" authorId="1" shapeId="0">
      <text>
        <r>
          <rPr>
            <sz val="8"/>
            <color indexed="81"/>
            <rFont val="Tahoma"/>
          </rPr>
          <t>Months+Qs</t>
        </r>
      </text>
    </comment>
    <comment ref="K38" authorId="1" shapeId="0">
      <text>
        <r>
          <rPr>
            <sz val="8"/>
            <color indexed="81"/>
            <rFont val="Tahoma"/>
          </rPr>
          <t>Months+Qs</t>
        </r>
      </text>
    </comment>
    <comment ref="L38" authorId="1" shapeId="0">
      <text>
        <r>
          <rPr>
            <sz val="8"/>
            <color indexed="81"/>
            <rFont val="Tahoma"/>
          </rPr>
          <t>Months+Qs</t>
        </r>
      </text>
    </comment>
    <comment ref="M38" authorId="1" shapeId="0">
      <text>
        <r>
          <rPr>
            <sz val="8"/>
            <color indexed="81"/>
            <rFont val="Tahoma"/>
          </rPr>
          <t>Months+Qs</t>
        </r>
      </text>
    </comment>
    <comment ref="N38" authorId="1" shapeId="0">
      <text>
        <r>
          <rPr>
            <sz val="8"/>
            <color indexed="81"/>
            <rFont val="Tahoma"/>
          </rPr>
          <t>Months+Qs</t>
        </r>
      </text>
    </comment>
    <comment ref="O38" authorId="1" shapeId="0">
      <text>
        <r>
          <rPr>
            <sz val="8"/>
            <color indexed="81"/>
            <rFont val="Tahoma"/>
          </rPr>
          <t>Months+Qs</t>
        </r>
      </text>
    </comment>
    <comment ref="P38" authorId="1" shapeId="0">
      <text>
        <r>
          <rPr>
            <sz val="8"/>
            <color indexed="81"/>
            <rFont val="Tahoma"/>
          </rPr>
          <t>Months+Qs</t>
        </r>
      </text>
    </comment>
    <comment ref="Q38" authorId="1" shapeId="0">
      <text>
        <r>
          <rPr>
            <sz val="8"/>
            <color indexed="81"/>
            <rFont val="Tahoma"/>
          </rPr>
          <t>Months+Qs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RGP=adaytum_page_3
RGR=adaytum_row_3
RGC=adaytum_col_3
RGD=adaytum_data_3
VID=46071E0A0D9962C0
CHK=-395023693
</t>
        </r>
      </text>
    </comment>
    <comment ref="B63" authorId="1" shapeId="0">
      <text>
        <r>
          <rPr>
            <sz val="8"/>
            <color indexed="81"/>
            <rFont val="Tahoma"/>
          </rPr>
          <t>GA Forecasting</t>
        </r>
      </text>
    </comment>
    <comment ref="C63" authorId="1" shapeId="0">
      <text>
        <r>
          <rPr>
            <sz val="8"/>
            <color indexed="81"/>
            <rFont val="Tahoma"/>
          </rPr>
          <t>SAP CC in Subregions</t>
        </r>
      </text>
    </comment>
    <comment ref="D63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65" authorId="1" shapeId="0">
      <text>
        <r>
          <rPr>
            <sz val="8"/>
            <color indexed="81"/>
            <rFont val="Tahoma"/>
          </rPr>
          <t>Months+Qs</t>
        </r>
      </text>
    </comment>
    <comment ref="D65" authorId="1" shapeId="0">
      <text>
        <r>
          <rPr>
            <sz val="8"/>
            <color indexed="81"/>
            <rFont val="Tahoma"/>
          </rPr>
          <t>Months+Qs</t>
        </r>
      </text>
    </comment>
    <comment ref="E65" authorId="1" shapeId="0">
      <text>
        <r>
          <rPr>
            <sz val="8"/>
            <color indexed="81"/>
            <rFont val="Tahoma"/>
          </rPr>
          <t>Months+Qs</t>
        </r>
      </text>
    </comment>
    <comment ref="F65" authorId="1" shapeId="0">
      <text>
        <r>
          <rPr>
            <sz val="8"/>
            <color indexed="81"/>
            <rFont val="Tahoma"/>
          </rPr>
          <t>Months+Qs</t>
        </r>
      </text>
    </comment>
    <comment ref="G65" authorId="1" shapeId="0">
      <text>
        <r>
          <rPr>
            <sz val="8"/>
            <color indexed="81"/>
            <rFont val="Tahoma"/>
          </rPr>
          <t>Months+Qs</t>
        </r>
      </text>
    </comment>
    <comment ref="H65" authorId="1" shapeId="0">
      <text>
        <r>
          <rPr>
            <sz val="8"/>
            <color indexed="81"/>
            <rFont val="Tahoma"/>
          </rPr>
          <t>Months+Qs</t>
        </r>
      </text>
    </comment>
    <comment ref="I65" authorId="1" shapeId="0">
      <text>
        <r>
          <rPr>
            <sz val="8"/>
            <color indexed="81"/>
            <rFont val="Tahoma"/>
          </rPr>
          <t>Months+Qs</t>
        </r>
      </text>
    </comment>
    <comment ref="J65" authorId="1" shapeId="0">
      <text>
        <r>
          <rPr>
            <sz val="8"/>
            <color indexed="81"/>
            <rFont val="Tahoma"/>
          </rPr>
          <t>Months+Qs</t>
        </r>
      </text>
    </comment>
    <comment ref="K65" authorId="1" shapeId="0">
      <text>
        <r>
          <rPr>
            <sz val="8"/>
            <color indexed="81"/>
            <rFont val="Tahoma"/>
          </rPr>
          <t>Months+Qs</t>
        </r>
      </text>
    </comment>
    <comment ref="L65" authorId="1" shapeId="0">
      <text>
        <r>
          <rPr>
            <sz val="8"/>
            <color indexed="81"/>
            <rFont val="Tahoma"/>
          </rPr>
          <t>Months+Qs</t>
        </r>
      </text>
    </comment>
    <comment ref="M65" authorId="1" shapeId="0">
      <text>
        <r>
          <rPr>
            <sz val="8"/>
            <color indexed="81"/>
            <rFont val="Tahoma"/>
          </rPr>
          <t>Months+Qs</t>
        </r>
      </text>
    </comment>
    <comment ref="N65" authorId="1" shapeId="0">
      <text>
        <r>
          <rPr>
            <sz val="8"/>
            <color indexed="81"/>
            <rFont val="Tahoma"/>
          </rPr>
          <t>Months+Qs</t>
        </r>
      </text>
    </comment>
    <comment ref="O65" authorId="1" shapeId="0">
      <text>
        <r>
          <rPr>
            <sz val="8"/>
            <color indexed="81"/>
            <rFont val="Tahoma"/>
          </rPr>
          <t>Months+Qs</t>
        </r>
      </text>
    </comment>
    <comment ref="P65" authorId="1" shapeId="0">
      <text>
        <r>
          <rPr>
            <sz val="8"/>
            <color indexed="81"/>
            <rFont val="Tahoma"/>
          </rPr>
          <t>Months+Qs</t>
        </r>
      </text>
    </comment>
    <comment ref="Q65" authorId="1" shapeId="0">
      <text>
        <r>
          <rPr>
            <sz val="8"/>
            <color indexed="81"/>
            <rFont val="Tahoma"/>
          </rPr>
          <t>Months+Qs</t>
        </r>
      </text>
    </comment>
    <comment ref="B6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6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devans5</author>
  </authors>
  <commentList>
    <comment ref="B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RGP=adaytum_page_5
RGR=adaytum_row_5
RGC=adaytum_col_5
RGD=adaytum_data_5
VID=666BC6B7F79962C0
CHK=-552573635
</t>
        </r>
      </text>
    </comment>
    <comment ref="B6" authorId="1" shapeId="0">
      <text>
        <r>
          <rPr>
            <sz val="8"/>
            <color indexed="81"/>
            <rFont val="Tahoma"/>
          </rPr>
          <t>GA Forecasting</t>
        </r>
      </text>
    </comment>
    <comment ref="C6" authorId="1" shapeId="0">
      <text>
        <r>
          <rPr>
            <sz val="8"/>
            <color indexed="81"/>
            <rFont val="Tahoma"/>
          </rPr>
          <t>Months+Qs</t>
        </r>
      </text>
    </comment>
    <comment ref="D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B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VID=51DEC2BBF79962C0
CHK=2107954616
</t>
        </r>
      </text>
    </comment>
    <comment ref="B21" authorId="1" shapeId="0">
      <text>
        <r>
          <rPr>
            <sz val="8"/>
            <color indexed="81"/>
            <rFont val="Tahoma"/>
          </rPr>
          <t>GA Forecasting</t>
        </r>
      </text>
    </comment>
    <comment ref="C21" authorId="1" shapeId="0">
      <text>
        <r>
          <rPr>
            <sz val="8"/>
            <color indexed="81"/>
            <rFont val="Tahoma"/>
          </rPr>
          <t>Months+Qs</t>
        </r>
      </text>
    </comment>
    <comment ref="D21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22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RGP=adaytum_page_6
RGR=adaytum_row_6
RGC=adaytum_col_6
RGD=adaytum_data_6
VID=DED87D4C0D9962C0
CHK=-552573635
</t>
        </r>
      </text>
    </comment>
    <comment ref="B36" authorId="1" shapeId="0">
      <text>
        <r>
          <rPr>
            <sz val="8"/>
            <color indexed="81"/>
            <rFont val="Tahoma"/>
          </rPr>
          <t>GA Forecasting</t>
        </r>
      </text>
    </comment>
    <comment ref="C36" authorId="1" shapeId="0">
      <text>
        <r>
          <rPr>
            <sz val="8"/>
            <color indexed="81"/>
            <rFont val="Tahoma"/>
          </rPr>
          <t>Months+Qs</t>
        </r>
      </text>
    </comment>
    <comment ref="D36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7" authorId="1" shapeId="0">
      <text>
        <r>
          <rPr>
            <sz val="8"/>
            <color indexed="81"/>
            <rFont val="Tahoma"/>
          </rPr>
          <t>SAP CC in Subregions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RGP=adaytum_page_9
RGR=adaytum_row_9
RGC=adaytum_col_9
RGD=adaytum_data_9
VID=221CC1510D9962C0
CHK=1260031149
</t>
        </r>
      </text>
    </comment>
    <comment ref="B51" authorId="1" shapeId="0">
      <text>
        <r>
          <rPr>
            <sz val="8"/>
            <color indexed="81"/>
            <rFont val="Tahoma"/>
          </rPr>
          <t>GA Forecasting</t>
        </r>
      </text>
    </comment>
    <comment ref="C51" authorId="1" shapeId="0">
      <text>
        <r>
          <rPr>
            <sz val="8"/>
            <color indexed="81"/>
            <rFont val="Tahoma"/>
          </rPr>
          <t>Months+Qs</t>
        </r>
      </text>
    </comment>
    <comment ref="D51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5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6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RGP=adaytum_page_2
RGR=adaytum_row_2
RGC=adaytum_col_2
RGD=adaytum_data_2
VID=4B8ED3570D9962C0
CHK=-1305992747
</t>
        </r>
      </text>
    </comment>
    <comment ref="B67" authorId="1" shapeId="0">
      <text>
        <r>
          <rPr>
            <sz val="8"/>
            <color indexed="81"/>
            <rFont val="Tahoma"/>
          </rPr>
          <t>GA Forecasting</t>
        </r>
      </text>
    </comment>
    <comment ref="C67" authorId="1" shapeId="0">
      <text>
        <r>
          <rPr>
            <sz val="8"/>
            <color indexed="81"/>
            <rFont val="Tahoma"/>
          </rPr>
          <t>Months+Qs</t>
        </r>
      </text>
    </comment>
    <comment ref="D6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6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6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7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1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RGP=adaytum_page_7
RGR=adaytum_row_7
RGC=adaytum_col_7
RGD=adaytum_data_7
VID=6CBBB65B0D9962C0
CHK=1647515995
</t>
        </r>
      </text>
    </comment>
    <comment ref="B82" authorId="1" shapeId="0">
      <text>
        <r>
          <rPr>
            <sz val="8"/>
            <color indexed="81"/>
            <rFont val="Tahoma"/>
          </rPr>
          <t>GA Forecasting</t>
        </r>
      </text>
    </comment>
    <comment ref="C82" authorId="1" shapeId="0">
      <text>
        <r>
          <rPr>
            <sz val="8"/>
            <color indexed="81"/>
            <rFont val="Tahoma"/>
          </rPr>
          <t>Months+Qs</t>
        </r>
      </text>
    </comment>
    <comment ref="D82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8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8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8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9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RGP=adaytum_page_8
RGR=adaytum_row_8
RGC=adaytum_col_8
RGD=adaytum_data_8
VID=C5A3815F0D9962C0
CHK=-851501278
</t>
        </r>
      </text>
    </comment>
    <comment ref="B97" authorId="1" shapeId="0">
      <text>
        <r>
          <rPr>
            <sz val="8"/>
            <color indexed="81"/>
            <rFont val="Tahoma"/>
          </rPr>
          <t>GA Forecasting</t>
        </r>
      </text>
    </comment>
    <comment ref="C97" authorId="1" shapeId="0">
      <text>
        <r>
          <rPr>
            <sz val="8"/>
            <color indexed="81"/>
            <rFont val="Tahoma"/>
          </rPr>
          <t>Months+Qs</t>
        </r>
      </text>
    </comment>
    <comment ref="D9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0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0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RGP=adaytum_page_3
RGR=adaytum_row_3
RGC=adaytum_col_3
RGD=adaytum_data_3
VID=C5B903620D9962C0
CHK=-755568637
</t>
        </r>
      </text>
    </comment>
    <comment ref="B113" authorId="1" shapeId="0">
      <text>
        <r>
          <rPr>
            <sz val="8"/>
            <color indexed="81"/>
            <rFont val="Tahoma"/>
          </rPr>
          <t>GA Forecasting</t>
        </r>
      </text>
    </comment>
    <comment ref="C113" authorId="1" shapeId="0">
      <text>
        <r>
          <rPr>
            <sz val="8"/>
            <color indexed="81"/>
            <rFont val="Tahoma"/>
          </rPr>
          <t>Months+Qs</t>
        </r>
      </text>
    </comment>
    <comment ref="D113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1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RGP=adaytum_page_4
RGR=adaytum_row_4
RGC=adaytum_col_4
RGD=adaytum_data_4
VID=787116660D9962C0
CHK=1761702022
</t>
        </r>
      </text>
    </comment>
    <comment ref="B128" authorId="1" shapeId="0">
      <text>
        <r>
          <rPr>
            <sz val="8"/>
            <color indexed="81"/>
            <rFont val="Tahoma"/>
          </rPr>
          <t>GA Forecasting</t>
        </r>
      </text>
    </comment>
    <comment ref="C128" authorId="1" shapeId="0">
      <text>
        <r>
          <rPr>
            <sz val="8"/>
            <color indexed="81"/>
            <rFont val="Tahoma"/>
          </rPr>
          <t>Months+Qs</t>
        </r>
      </text>
    </comment>
    <comment ref="D12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9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devans5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RGP=adaytum_page_1
RGR=adaytum_row_1
RGC=adaytum_col_1
RGD=adaytum_data_1
VID=BF6913BEF79962C0
CHK=1631070088
</t>
        </r>
      </text>
    </comment>
    <comment ref="B8" authorId="1" shapeId="0">
      <text>
        <r>
          <rPr>
            <sz val="8"/>
            <color indexed="81"/>
            <rFont val="Tahoma"/>
          </rPr>
          <t>Headcount Act/Bud</t>
        </r>
      </text>
    </comment>
    <comment ref="C9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0" authorId="1" shapeId="0">
      <text>
        <r>
          <rPr>
            <sz val="8"/>
            <color indexed="81"/>
            <rFont val="Tahoma"/>
          </rPr>
          <t>Months</t>
        </r>
      </text>
    </comment>
    <comment ref="B11" authorId="1" shapeId="0">
      <text>
        <r>
          <rPr>
            <sz val="8"/>
            <color indexed="81"/>
            <rFont val="Tahoma"/>
          </rPr>
          <t>Months</t>
        </r>
      </text>
    </comment>
    <comment ref="B13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RGP=adaytum_page_2
RGR=adaytum_row_2
RGC=adaytum_col_8
RGD=adaytum_data_8
VID=F5397DC1F79962C0
CHK=547422723
</t>
        </r>
      </text>
    </comment>
    <comment ref="B14" authorId="1" shapeId="0">
      <text>
        <r>
          <rPr>
            <sz val="8"/>
            <color indexed="81"/>
            <rFont val="Tahoma"/>
          </rPr>
          <t>Headcount Act/Bud</t>
        </r>
      </text>
    </comment>
    <comment ref="C15" authorId="1" shapeId="0">
      <text>
        <r>
          <rPr>
            <sz val="8"/>
            <color indexed="81"/>
            <rFont val="Tahoma"/>
          </rPr>
          <t>SAP CC in Subregions</t>
        </r>
      </text>
    </comment>
    <comment ref="B16" authorId="1" shapeId="0">
      <text>
        <r>
          <rPr>
            <sz val="8"/>
            <color indexed="81"/>
            <rFont val="Tahoma"/>
          </rPr>
          <t>Months</t>
        </r>
      </text>
    </comment>
    <comment ref="B17" authorId="1" shapeId="0">
      <text>
        <r>
          <rPr>
            <sz val="8"/>
            <color indexed="81"/>
            <rFont val="Tahoma"/>
          </rPr>
          <t>Months</t>
        </r>
      </text>
    </comment>
    <comment ref="B18" authorId="1" shapeId="0">
      <text>
        <r>
          <rPr>
            <sz val="8"/>
            <color indexed="81"/>
            <rFont val="Tahoma"/>
          </rPr>
          <t>Months</t>
        </r>
      </text>
    </comment>
    <comment ref="B19" authorId="1" shapeId="0">
      <text>
        <r>
          <rPr>
            <sz val="8"/>
            <color indexed="81"/>
            <rFont val="Tahoma"/>
          </rPr>
          <t>Months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P01=Headcount Act/Bud
R01=Months
C01=SAP CC in Subregions
RGP=adaytum_page_3
RGR=adaytum_row_3
RGC=adaytum_col_9
RGD=adaytum_data_9
VID=F46581C9F79962C0
CHK=-1270818380
</t>
        </r>
      </text>
    </comment>
    <comment ref="B22" authorId="1" shapeId="0">
      <text>
        <r>
          <rPr>
            <sz val="8"/>
            <color indexed="81"/>
            <rFont val="Tahoma"/>
          </rPr>
          <t>Headcount Act/Bud</t>
        </r>
      </text>
    </comment>
    <comment ref="C23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B25" authorId="1" shapeId="0">
      <text>
        <r>
          <rPr>
            <sz val="8"/>
            <color indexed="81"/>
            <rFont val="Tahoma"/>
          </rPr>
          <t>Months</t>
        </r>
      </text>
    </comment>
    <comment ref="B26" authorId="1" shapeId="0">
      <text>
        <r>
          <rPr>
            <sz val="8"/>
            <color indexed="81"/>
            <rFont val="Tahoma"/>
          </rPr>
          <t>Months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4.xml><?xml version="1.0" encoding="utf-8"?>
<comments xmlns="http://schemas.openxmlformats.org/spreadsheetml/2006/main">
  <authors>
    <author>pmcalist</author>
  </authors>
  <commentList>
    <comment ref="K10" authorId="0" shapeId="0">
      <text>
        <r>
          <rPr>
            <sz val="8"/>
            <color indexed="81"/>
            <rFont val="Tahoma"/>
          </rPr>
          <t>Months+Qs</t>
        </r>
      </text>
    </comment>
    <comment ref="L10" authorId="0" shapeId="0">
      <text>
        <r>
          <rPr>
            <sz val="8"/>
            <color indexed="81"/>
            <rFont val="Tahoma"/>
          </rPr>
          <t>Months+Qs</t>
        </r>
      </text>
    </comment>
  </commentList>
</comments>
</file>

<file path=xl/comments5.xml><?xml version="1.0" encoding="utf-8"?>
<comments xmlns="http://schemas.openxmlformats.org/spreadsheetml/2006/main">
  <authors>
    <author>pmcalist</author>
    <author>gmcmahon</author>
  </authors>
  <commentList>
    <comment ref="X9" authorId="0" shapeId="0">
      <text>
        <r>
          <rPr>
            <sz val="8"/>
            <color indexed="81"/>
            <rFont val="Tahoma"/>
          </rPr>
          <t>Months+Qs</t>
        </r>
      </text>
    </comment>
    <comment ref="Y9" authorId="0" shapeId="0">
      <text>
        <r>
          <rPr>
            <sz val="8"/>
            <color indexed="81"/>
            <rFont val="Tahoma"/>
          </rPr>
          <t>Months+Qs</t>
        </r>
      </text>
    </comment>
    <comment ref="AK9" authorId="0" shapeId="0">
      <text>
        <r>
          <rPr>
            <sz val="8"/>
            <color indexed="81"/>
            <rFont val="Tahoma"/>
          </rPr>
          <t>Months+Qs</t>
        </r>
      </text>
    </comment>
    <comment ref="I18" authorId="1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</t>
        </r>
      </text>
    </comment>
    <comment ref="H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X75" authorId="0" shapeId="0">
      <text>
        <r>
          <rPr>
            <sz val="8"/>
            <color indexed="81"/>
            <rFont val="Tahoma"/>
          </rPr>
          <t>Months+Qs</t>
        </r>
      </text>
    </comment>
    <comment ref="Y75" authorId="0" shapeId="0">
      <text>
        <r>
          <rPr>
            <sz val="8"/>
            <color indexed="81"/>
            <rFont val="Tahoma"/>
          </rPr>
          <t>Months+Qs</t>
        </r>
      </text>
    </comment>
  </commentList>
</comments>
</file>

<file path=xl/comments6.xml><?xml version="1.0" encoding="utf-8"?>
<comments xmlns="http://schemas.openxmlformats.org/spreadsheetml/2006/main">
  <authors>
    <author>pmcalist</author>
  </authors>
  <commentList>
    <comment ref="A30" authorId="0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sharedStrings.xml><?xml version="1.0" encoding="utf-8"?>
<sst xmlns="http://schemas.openxmlformats.org/spreadsheetml/2006/main" count="800" uniqueCount="298">
  <si>
    <t>Adaytum</t>
  </si>
  <si>
    <t>Q1</t>
  </si>
  <si>
    <t>Consolidated</t>
  </si>
  <si>
    <t>Contractors</t>
  </si>
  <si>
    <t xml:space="preserve"> Salaries &amp; Wages</t>
  </si>
  <si>
    <t>Employee Entertainment &amp; Meals</t>
  </si>
  <si>
    <t>Travel Costs &amp; Hotel Accommodation</t>
  </si>
  <si>
    <t>Client Entertainment</t>
  </si>
  <si>
    <t>Travel &amp; Entertainment</t>
  </si>
  <si>
    <t xml:space="preserve"> Travel &amp; Entertainment</t>
  </si>
  <si>
    <t>Computer Maintenance Contracts</t>
  </si>
  <si>
    <t xml:space="preserve"> Office Expenses</t>
  </si>
  <si>
    <t>Employee Recruitment Fees and Incentive Payments</t>
  </si>
  <si>
    <t>Other Outside Services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</si>
  <si>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</si>
  <si>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</si>
  <si>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</si>
  <si>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</si>
  <si>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</si>
  <si>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</si>
  <si>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</si>
  <si>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Amortization</t>
  </si>
  <si>
    <t>Depreciation</t>
  </si>
  <si>
    <t>Actual</t>
  </si>
  <si>
    <t>YTD</t>
  </si>
  <si>
    <t>Q3</t>
  </si>
  <si>
    <t>Apr</t>
  </si>
  <si>
    <t>Stationery &amp; Printing</t>
  </si>
  <si>
    <t>May</t>
  </si>
  <si>
    <t>Jun</t>
  </si>
  <si>
    <t>Q2</t>
  </si>
  <si>
    <t>Jul</t>
  </si>
  <si>
    <t>Aug</t>
  </si>
  <si>
    <t>Sep</t>
  </si>
  <si>
    <t>Oct</t>
  </si>
  <si>
    <t>Nov</t>
  </si>
  <si>
    <t>Dec</t>
  </si>
  <si>
    <t>Q4</t>
  </si>
  <si>
    <t>Full year</t>
  </si>
  <si>
    <t>Forecast July To Dec</t>
  </si>
  <si>
    <t>Forecast Full Year</t>
  </si>
  <si>
    <t>FC</t>
  </si>
  <si>
    <t>Budget</t>
  </si>
  <si>
    <t>Varianc</t>
  </si>
  <si>
    <t>Variance</t>
  </si>
  <si>
    <t>July - Dec.</t>
  </si>
  <si>
    <t>July - Dec</t>
  </si>
  <si>
    <t>Full Year</t>
  </si>
  <si>
    <t>Gross Margin*</t>
  </si>
  <si>
    <t>Expenses</t>
  </si>
  <si>
    <t>IBIT</t>
  </si>
  <si>
    <t>* Separate meetings to be held on Gross Margin.</t>
  </si>
  <si>
    <t xml:space="preserve">Q1 Actual </t>
  </si>
  <si>
    <t>Forecast APRIL TO DEC.</t>
  </si>
  <si>
    <t xml:space="preserve">Actual </t>
  </si>
  <si>
    <t xml:space="preserve">Budget </t>
  </si>
  <si>
    <t>Actuals</t>
  </si>
  <si>
    <t>April - Dec.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</si>
  <si>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</si>
  <si>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</si>
  <si>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</si>
  <si>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</si>
  <si>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Computer Maintenance/server/</t>
  </si>
  <si>
    <t xml:space="preserve"> - stationary * printing</t>
  </si>
  <si>
    <t xml:space="preserve"> - Recruitment fees</t>
  </si>
  <si>
    <t xml:space="preserve"> - Translation</t>
  </si>
  <si>
    <t>- IR Japan PR company</t>
  </si>
  <si>
    <t xml:space="preserve"> - Other Professional Services/Energy</t>
  </si>
  <si>
    <t>- Office Insurance</t>
  </si>
  <si>
    <t>- Other</t>
  </si>
  <si>
    <t xml:space="preserve"> Audit &amp; Legal (tax, reg)</t>
  </si>
  <si>
    <t xml:space="preserve"> Occupancy Costs(rent &amp; utilities)</t>
  </si>
  <si>
    <t xml:space="preserve"> Mobile Phones/Land Lines/Telerate</t>
  </si>
  <si>
    <t xml:space="preserve"> Taxes Other Than Income</t>
  </si>
  <si>
    <t>Depreciation &amp; Amortization</t>
  </si>
  <si>
    <t>Other Expenses</t>
  </si>
  <si>
    <t>TOTAL DIRECT COST</t>
  </si>
  <si>
    <t>Direct Allocations</t>
  </si>
  <si>
    <t>3rd Party Interest Income</t>
  </si>
  <si>
    <t>Other Income/Expense</t>
  </si>
  <si>
    <t>INCOME BEFORE INTEREST &amp; TAX</t>
  </si>
  <si>
    <t>HEADCOUNT</t>
  </si>
  <si>
    <t>Highlights:</t>
  </si>
  <si>
    <t>Forecast July to Dec.</t>
  </si>
  <si>
    <t>Issues Recommendations</t>
  </si>
  <si>
    <t>Actual Headcount</t>
  </si>
  <si>
    <t>Forecast Headcount</t>
  </si>
  <si>
    <t>Headcount Variance</t>
  </si>
  <si>
    <t>YTD Actual</t>
  </si>
  <si>
    <t>YTD Budget</t>
  </si>
  <si>
    <t>YTD Variance</t>
  </si>
  <si>
    <t>Variance July - Dec</t>
  </si>
  <si>
    <t>FC Full Year</t>
  </si>
  <si>
    <t>Budget Full Year</t>
  </si>
  <si>
    <t>Variance Full Year</t>
  </si>
  <si>
    <t>APPENDICE</t>
  </si>
  <si>
    <t>Page</t>
  </si>
  <si>
    <t>Summary PL</t>
  </si>
  <si>
    <t>PL Analysis</t>
  </si>
  <si>
    <t>Headcount/Org Chart</t>
  </si>
  <si>
    <t>Expense Analysis</t>
  </si>
  <si>
    <t>Allocations Analysis</t>
  </si>
  <si>
    <t>Appendix</t>
  </si>
  <si>
    <t>Detailed Expenses by Cost Centre Quarter to Date vs Reforecast 1</t>
  </si>
  <si>
    <t>Detailed Expenses by Cost Centre YTD to Date vs Reforecast 1</t>
  </si>
  <si>
    <t>Detailed Expenses by Cost Centre Full Year</t>
  </si>
  <si>
    <t>Follow Up Points from Q1 Reforecast Meeting</t>
  </si>
  <si>
    <t>Conclusion</t>
  </si>
  <si>
    <t>(CE2) July - Dec</t>
  </si>
  <si>
    <t>(CE1) July - Dec</t>
  </si>
  <si>
    <t xml:space="preserve"> July  -  Dec</t>
  </si>
  <si>
    <t>CE2 Full Year</t>
  </si>
  <si>
    <t>CE1 Full Year</t>
  </si>
  <si>
    <t>CE1</t>
  </si>
  <si>
    <t>Actuals &amp; June CE1</t>
  </si>
  <si>
    <t>CE1 Override</t>
  </si>
  <si>
    <t>CE2 Override</t>
  </si>
  <si>
    <t>Tab</t>
  </si>
  <si>
    <t>CE1 July - Dec</t>
  </si>
  <si>
    <t>FC CE2 July - Dec</t>
  </si>
  <si>
    <t>CE2</t>
  </si>
  <si>
    <t>Headcount</t>
  </si>
  <si>
    <t>Actuals (incl June CE1)</t>
  </si>
  <si>
    <t>Appendices</t>
  </si>
  <si>
    <t>Summary</t>
  </si>
  <si>
    <t>By refreshing the three adaytum tabs ( Summary, Appendices &amp; Headcount) all other pages showing figures will be updated.</t>
  </si>
  <si>
    <r>
      <t xml:space="preserve">"Reselect View…."  on the nine separate views to </t>
    </r>
    <r>
      <rPr>
        <b/>
        <sz val="12"/>
        <rFont val="Times New Roman"/>
        <family val="1"/>
      </rPr>
      <t xml:space="preserve">all Cost Centers </t>
    </r>
    <r>
      <rPr>
        <sz val="12"/>
        <rFont val="Times New Roman"/>
        <family val="1"/>
      </rPr>
      <t xml:space="preserve">within your </t>
    </r>
    <r>
      <rPr>
        <b/>
        <sz val="12"/>
        <rFont val="Times New Roman"/>
        <family val="1"/>
      </rPr>
      <t>Region</t>
    </r>
    <r>
      <rPr>
        <sz val="12"/>
        <rFont val="Times New Roman"/>
        <family val="1"/>
      </rPr>
      <t xml:space="preserve"> relevant to you. </t>
    </r>
  </si>
  <si>
    <r>
      <t xml:space="preserve">"Reselect View…."  on the three separate views, to the </t>
    </r>
    <r>
      <rPr>
        <b/>
        <sz val="12"/>
        <rFont val="Times New Roman"/>
        <family val="1"/>
      </rPr>
      <t xml:space="preserve">Region Total </t>
    </r>
    <r>
      <rPr>
        <sz val="12"/>
        <rFont val="Times New Roman"/>
        <family val="1"/>
      </rPr>
      <t xml:space="preserve"> relevant to you. </t>
    </r>
  </si>
  <si>
    <t xml:space="preserve">Once all the views have been refreshed you may need to format the three "Appendices" tabs before printing. </t>
  </si>
  <si>
    <t>( ie Metals,UK, Continental etc)</t>
  </si>
  <si>
    <t>If any "errors" or "REF" messages show to the right of the Total column these coloums will need to be hidden .</t>
  </si>
  <si>
    <t>The only D List that requires to be reselected is the "SAP CC in Sub-regions"</t>
  </si>
  <si>
    <t>This proforma is using Continental numbers as an example.</t>
  </si>
  <si>
    <t xml:space="preserve">   This file is Read Only. Please "Save As…..." before modifying the file</t>
  </si>
  <si>
    <t>Before refreshing this proforma all data must be entered into CE2 Adaytum cube</t>
  </si>
  <si>
    <t xml:space="preserve">The Adaytum add-ins are only providing G&amp;A figures. Gross Margin, Direct allocations Residual Allocations and IBIT will </t>
  </si>
  <si>
    <t>need to be entered manually. There are only three tabs that require refreshing</t>
  </si>
  <si>
    <r>
      <t xml:space="preserve">"Reselect View…."  on the three separate views to </t>
    </r>
    <r>
      <rPr>
        <b/>
        <sz val="12"/>
        <rFont val="Times New Roman"/>
        <family val="1"/>
      </rPr>
      <t xml:space="preserve">all Cost Centers </t>
    </r>
    <r>
      <rPr>
        <sz val="12"/>
        <rFont val="Times New Roman"/>
        <family val="1"/>
      </rPr>
      <t xml:space="preserve">within your </t>
    </r>
    <r>
      <rPr>
        <b/>
        <sz val="12"/>
        <rFont val="Times New Roman"/>
        <family val="1"/>
      </rPr>
      <t>Region</t>
    </r>
    <r>
      <rPr>
        <sz val="12"/>
        <rFont val="Times New Roman"/>
        <family val="1"/>
      </rPr>
      <t xml:space="preserve"> relevant to you. </t>
    </r>
  </si>
  <si>
    <t>Mar</t>
  </si>
  <si>
    <t>EEL European Govt Affairs</t>
  </si>
  <si>
    <t>hard keyed</t>
  </si>
  <si>
    <t xml:space="preserve">- Nil Temps </t>
  </si>
  <si>
    <t>Mark Schroeder left.  Last salary costs April, still incurring rental until his family relocates.</t>
  </si>
  <si>
    <t>Same headcount and phasing as CE1 (Jan-Jun forecast).</t>
  </si>
  <si>
    <t>Phone cost underspend has been retained. IT will now be charging out landline cost which will increase monthly spend.</t>
  </si>
  <si>
    <t>Residual Allocations</t>
  </si>
  <si>
    <t>$0k</t>
  </si>
  <si>
    <t>$98k</t>
  </si>
  <si>
    <t>(All)</t>
  </si>
  <si>
    <t>For Government Affairs - May YTD 2001</t>
  </si>
  <si>
    <t>Cost group</t>
  </si>
  <si>
    <t>Name of offsetting account</t>
  </si>
  <si>
    <t>Total (USD)</t>
  </si>
  <si>
    <t>Consultancy</t>
  </si>
  <si>
    <t>Citigate Westminster Ltd</t>
  </si>
  <si>
    <t>Mayer Brown &amp; Platt</t>
  </si>
  <si>
    <t>KMC International Search And Select</t>
  </si>
  <si>
    <t>Brattle Group, Ltd</t>
  </si>
  <si>
    <t>Edelman Public Relations Worldwide</t>
  </si>
  <si>
    <t>Timothy Robert Ewing</t>
  </si>
  <si>
    <t>MSI Trans-Action</t>
  </si>
  <si>
    <t>Oxera Environmental</t>
  </si>
  <si>
    <t>Oppenhoff &amp; Radler</t>
  </si>
  <si>
    <t>Oxford Economic Research</t>
  </si>
  <si>
    <t>Glaser Public Affairs</t>
  </si>
  <si>
    <t>NATL ECONOMIC RESEARCH ASSOC</t>
  </si>
  <si>
    <t>Ernst &amp; Young</t>
  </si>
  <si>
    <t>The Institute Of Economic Affairs</t>
  </si>
  <si>
    <t>The Belgravia Surgery</t>
  </si>
  <si>
    <t>Gissings</t>
  </si>
  <si>
    <t>Isherwood Communications Ltd</t>
  </si>
  <si>
    <t>Wikborg Rein &amp; Co</t>
  </si>
  <si>
    <t>Capita IRG Trustees Ltd/Enron</t>
  </si>
  <si>
    <t>Kema International B.V.</t>
  </si>
  <si>
    <t>Gls Langage Services</t>
  </si>
  <si>
    <t>CMS Cameron McKenna Sp zoo</t>
  </si>
  <si>
    <t>Cornwall Consulting</t>
  </si>
  <si>
    <t>AR/AP-NonTrd-Interco</t>
  </si>
  <si>
    <t>Uria &amp; Menendez Abogados</t>
  </si>
  <si>
    <t>Outside Svcs-Profess</t>
  </si>
  <si>
    <t>Reclass</t>
  </si>
  <si>
    <t>Consultancy Total</t>
  </si>
  <si>
    <t>Audit &amp; Legal</t>
  </si>
  <si>
    <t>Schonherr Barfuss Torggler and</t>
  </si>
  <si>
    <t>Kennedy Van Der Laan</t>
  </si>
  <si>
    <t>Linklaters &amp; Alliance</t>
  </si>
  <si>
    <t>Wilmer Cutler &amp; Pickering</t>
  </si>
  <si>
    <t>Hogan &amp; Hartson</t>
  </si>
  <si>
    <t>Lenz &amp; Staehelin</t>
  </si>
  <si>
    <t>De Bandt Van Hecke, Lagae &amp; Loesch</t>
  </si>
  <si>
    <t>Kromann &amp; Munter</t>
  </si>
  <si>
    <t>Revisecatch Ltd</t>
  </si>
  <si>
    <t>Audit &amp; Legal Total</t>
  </si>
  <si>
    <t>TOTAL</t>
  </si>
  <si>
    <t xml:space="preserve">- April included yearly Expat PAYE </t>
  </si>
  <si>
    <t>$62k</t>
  </si>
  <si>
    <t>$4k</t>
  </si>
  <si>
    <t>$2k</t>
  </si>
  <si>
    <t xml:space="preserve"> - Other (Vehicle Fuel)</t>
  </si>
  <si>
    <t>$70k</t>
  </si>
  <si>
    <t>$187k</t>
  </si>
  <si>
    <t>$80k</t>
  </si>
  <si>
    <t>$3k</t>
  </si>
  <si>
    <t>$104k</t>
  </si>
  <si>
    <t>Total April &amp; May Actuals</t>
  </si>
  <si>
    <t>Total April &amp; May Actuals(see Expense analysis)</t>
  </si>
  <si>
    <t>$12k</t>
  </si>
  <si>
    <t>$35k</t>
  </si>
  <si>
    <t>-Subscriptions</t>
  </si>
  <si>
    <t>$68k</t>
  </si>
  <si>
    <t>-Employee Fees</t>
  </si>
  <si>
    <t>$13k</t>
  </si>
  <si>
    <t>$92k</t>
  </si>
  <si>
    <t>$11k</t>
  </si>
  <si>
    <t>-Other (incl insurance $8k)</t>
  </si>
  <si>
    <t>$5k</t>
  </si>
  <si>
    <t>- Rent</t>
  </si>
  <si>
    <t>$29k</t>
  </si>
  <si>
    <t>- General Salary and Wages</t>
  </si>
  <si>
    <t xml:space="preserve">Summary April /May costs </t>
  </si>
  <si>
    <t>$594k</t>
  </si>
  <si>
    <t>$467k</t>
  </si>
  <si>
    <t>$996k</t>
  </si>
  <si>
    <t>$578k</t>
  </si>
  <si>
    <t>$418k</t>
  </si>
  <si>
    <t>Headcount Gov Affairs (UK)</t>
  </si>
  <si>
    <t>Total Gov Affairs Headcount</t>
  </si>
  <si>
    <t>Headcount Gov Affairs (Continental)</t>
  </si>
  <si>
    <t>Doug Wood to review bold items - provisional</t>
  </si>
  <si>
    <t xml:space="preserve">MAY YTD -Consultancy and Legal Spend </t>
  </si>
  <si>
    <t xml:space="preserve"> </t>
  </si>
  <si>
    <t>Note : copies of several of the contracts are being collected from Legal for a major review.</t>
  </si>
  <si>
    <t>Variance Q2</t>
  </si>
  <si>
    <t>(Actual v CE1 Forecast)</t>
  </si>
  <si>
    <t>Due to yearly Expat PAYE payments in April for $98k.</t>
  </si>
  <si>
    <t>Significant underspend, possibility of late billings to come through.</t>
  </si>
  <si>
    <t>(See full breakdown of cost on next page)</t>
  </si>
  <si>
    <t>On line with forecast</t>
  </si>
  <si>
    <t>Office costs for Brussels and Amsterdam office. Overstated due to late 2000 and Q1 costs</t>
  </si>
  <si>
    <t>Annual subscriptions fees for Confederation of British Industry $26k &amp; Electricity Association $36k in April.</t>
  </si>
  <si>
    <t>Well under Forecast. From July on land lines/faxes will be charged to each cost centre this could increase the cost by $5,000 per month.</t>
  </si>
  <si>
    <t>Headcount is currently (19) v forecast (25) and original budget "plan" (32)</t>
  </si>
  <si>
    <t>Salary and wages YTD $14k over forecast. Due to yearly Expat PAYE payments in April for $98k.</t>
  </si>
  <si>
    <t>Legal / Consultancy YTD spend still has a significant underspend $963k, possible late billings to come through.</t>
  </si>
  <si>
    <t>General &amp; Admin YTD is overspent Annual subscriptions fees.</t>
  </si>
  <si>
    <t>Occupancy Costs YTD for the Dutch /Brussels offices are higher than forecast due to some late billing.</t>
  </si>
  <si>
    <t>Telephone costs YTD are well under Forecast.</t>
  </si>
  <si>
    <t>Original Budget</t>
  </si>
  <si>
    <t xml:space="preserve">Total </t>
  </si>
  <si>
    <t>Saving</t>
  </si>
  <si>
    <t>Description</t>
  </si>
  <si>
    <t>18% saving on original budget</t>
  </si>
  <si>
    <t>14% saving on original budget. Mostly Salary and wages</t>
  </si>
  <si>
    <t xml:space="preserve"> 4% saving on CE1. Mostly Travel and Entertainment</t>
  </si>
  <si>
    <t>Variance Summary</t>
  </si>
  <si>
    <t>Savings Summary</t>
  </si>
  <si>
    <t>CE1 (Forecast end of Q1)</t>
  </si>
  <si>
    <t>CE2 (Forecast end of Q2)</t>
  </si>
  <si>
    <t>5,6</t>
  </si>
  <si>
    <t>7,8</t>
  </si>
  <si>
    <t>9,10</t>
  </si>
  <si>
    <t xml:space="preserve">Major saving from original budget of (18%). Consultancy /Legal spend under review. </t>
  </si>
  <si>
    <t>Original Budget was $13,501,263. Revised CE2 forecast of $11,193,492 represents a $2,307,771 (18%) Saving</t>
  </si>
  <si>
    <t>-</t>
  </si>
  <si>
    <t>Q1 Restated Allocations</t>
  </si>
  <si>
    <t>Q2 Allocations</t>
  </si>
  <si>
    <t>% of Total Support</t>
  </si>
  <si>
    <t>Commercial Allocations</t>
  </si>
  <si>
    <t>UK region</t>
  </si>
  <si>
    <t>Continental region</t>
  </si>
  <si>
    <t>Scandinavia</t>
  </si>
  <si>
    <t>EES @ 50%</t>
  </si>
  <si>
    <t>Non-Allocated Executive</t>
  </si>
  <si>
    <t>Enron Europe Total</t>
  </si>
  <si>
    <t>Recharge (Other)</t>
  </si>
  <si>
    <t>Non-Enron Europe Total</t>
  </si>
  <si>
    <t>TOTAL ALL REGIONS</t>
  </si>
  <si>
    <t>Government Affairs Total</t>
  </si>
  <si>
    <t>Government Affairs Total Direct Cost</t>
  </si>
  <si>
    <t>EBS</t>
  </si>
  <si>
    <t>EnCom / Epower</t>
  </si>
  <si>
    <t>This also includes some continuing costs for Mark Schroeder (rental Q2), which will cease in Q3.</t>
  </si>
  <si>
    <t>This is running at around 4% each month. These includes approx 8 hours per month management time for each of the 4 cost centres heads (ie 32 hours per month total).</t>
  </si>
  <si>
    <t xml:space="preserve">Legal/ Consultancy not to be reduced at present. Review run rate and adjust for 2002 Budget (plan) . </t>
  </si>
  <si>
    <t xml:space="preserve">May Ytd Consultancy spend by Vendor has been reviewed by the team. The team have reviewed May YTD costs and Legal </t>
  </si>
  <si>
    <t xml:space="preserve">Legal / Consultancy forecast has been retained despite underspend.  This is partially due to possible late billings. </t>
  </si>
  <si>
    <t xml:space="preserve">are going to provide copies of approximately 15 contracts. This will be used to identify notice periods for any possible future cancellations. </t>
  </si>
  <si>
    <t>Recruitment Fees</t>
  </si>
  <si>
    <t xml:space="preserve">3 invoices ($28k relates to last year) </t>
  </si>
  <si>
    <t>4 invoices ($18k relates to last year)</t>
  </si>
  <si>
    <t>6 invoices relating to last year</t>
  </si>
  <si>
    <t>Late billings for Consultancy /Legal still to come.</t>
  </si>
  <si>
    <t>Travel and Entertainment YTD major underspend $354k.</t>
  </si>
  <si>
    <t>Travel and Entertainment reduced inline with reduced headcount from original plan. ie 25 people instead of 32 so 25/32 of original cost.</t>
  </si>
  <si>
    <t>Total Allocations</t>
  </si>
  <si>
    <t>Brendan Devlin has now started after his delayed arrival.</t>
  </si>
  <si>
    <t>Jul-Dec has been reduced inline with revised headcount of 25 (plan was 32)</t>
  </si>
  <si>
    <t>Timesheeting has improved significantly over the first two quarters.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</si>
</sst>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#,##0.00;[Red]\(#,##0.00\);\-"/>
    <numFmt numFmtId="175" formatCode="#,##0;[Red]\(#,##0\)"/>
    <numFmt numFmtId="177" formatCode="#,##0;[Red]\(#,##0\);\-"/>
    <numFmt numFmtId="178" formatCode="\$#,##0.00;[Red]\$\(#,##0.00\);\-"/>
  </numFmts>
  <fonts count="47" x14ac:knownFonts="1">
    <font>
      <sz val="10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44"/>
      <name val="Arial"/>
      <family val="2"/>
    </font>
    <font>
      <b/>
      <sz val="10"/>
      <color indexed="41"/>
      <name val="Arial"/>
      <family val="2"/>
    </font>
    <font>
      <b/>
      <sz val="4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Arial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8"/>
      <name val="Arial"/>
      <family val="2"/>
    </font>
    <font>
      <sz val="11"/>
      <name val="Times New Roman"/>
      <family val="1"/>
    </font>
    <font>
      <sz val="11"/>
      <name val="Arial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sz val="12"/>
      <name val="Arial"/>
    </font>
    <font>
      <b/>
      <sz val="10"/>
      <name val="Arial"/>
    </font>
    <font>
      <i/>
      <sz val="10"/>
      <color indexed="8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color indexed="6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quotePrefix="1" applyFont="1"/>
    <xf numFmtId="0" fontId="5" fillId="0" borderId="0" xfId="0" quotePrefix="1" applyFont="1" applyAlignment="1"/>
    <xf numFmtId="0" fontId="4" fillId="0" borderId="0" xfId="0" quotePrefix="1" applyFont="1" applyAlignment="1"/>
    <xf numFmtId="0" fontId="6" fillId="0" borderId="0" xfId="0" quotePrefix="1" applyFont="1"/>
    <xf numFmtId="3" fontId="6" fillId="0" borderId="0" xfId="0" quotePrefix="1" applyNumberFormat="1" applyFont="1" applyFill="1"/>
    <xf numFmtId="3" fontId="5" fillId="0" borderId="0" xfId="0" applyNumberFormat="1" applyFont="1" applyFill="1"/>
    <xf numFmtId="3" fontId="0" fillId="0" borderId="0" xfId="0" applyNumberFormat="1" applyFill="1"/>
    <xf numFmtId="3" fontId="7" fillId="0" borderId="0" xfId="0" quotePrefix="1" applyNumberFormat="1" applyFont="1" applyFill="1"/>
    <xf numFmtId="3" fontId="5" fillId="0" borderId="0" xfId="0" quotePrefix="1" applyNumberFormat="1" applyFont="1" applyFill="1"/>
    <xf numFmtId="3" fontId="6" fillId="0" borderId="1" xfId="0" applyNumberFormat="1" applyFont="1" applyFill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7" xfId="0" applyNumberFormat="1" applyFill="1" applyBorder="1"/>
    <xf numFmtId="0" fontId="2" fillId="0" borderId="0" xfId="0" applyFont="1" applyFill="1" applyBorder="1" applyAlignment="1">
      <alignment horizontal="right"/>
    </xf>
    <xf numFmtId="0" fontId="2" fillId="4" borderId="8" xfId="0" applyFont="1" applyFill="1" applyBorder="1"/>
    <xf numFmtId="0" fontId="8" fillId="0" borderId="0" xfId="0" quotePrefix="1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4" borderId="10" xfId="0" quotePrefix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77" fontId="2" fillId="0" borderId="0" xfId="0" applyNumberFormat="1" applyFont="1"/>
    <xf numFmtId="0" fontId="7" fillId="0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 wrapText="1"/>
    </xf>
    <xf numFmtId="0" fontId="0" fillId="0" borderId="14" xfId="0" applyFill="1" applyBorder="1"/>
    <xf numFmtId="0" fontId="2" fillId="0" borderId="0" xfId="0" applyFont="1" applyFill="1"/>
    <xf numFmtId="175" fontId="0" fillId="0" borderId="0" xfId="0" applyNumberFormat="1"/>
    <xf numFmtId="175" fontId="0" fillId="0" borderId="14" xfId="0" applyNumberFormat="1" applyBorder="1"/>
    <xf numFmtId="0" fontId="2" fillId="6" borderId="0" xfId="0" applyFont="1" applyFill="1"/>
    <xf numFmtId="0" fontId="0" fillId="7" borderId="0" xfId="0" applyFill="1"/>
    <xf numFmtId="175" fontId="5" fillId="0" borderId="0" xfId="0" applyNumberFormat="1" applyFont="1" applyFill="1"/>
    <xf numFmtId="175" fontId="5" fillId="0" borderId="0" xfId="0" quotePrefix="1" applyNumberFormat="1" applyFont="1" applyAlignment="1"/>
    <xf numFmtId="175" fontId="4" fillId="0" borderId="0" xfId="0" quotePrefix="1" applyNumberFormat="1" applyFont="1" applyAlignment="1"/>
    <xf numFmtId="0" fontId="15" fillId="0" borderId="0" xfId="0" applyFont="1" applyFill="1"/>
    <xf numFmtId="0" fontId="6" fillId="0" borderId="0" xfId="0" quotePrefix="1" applyFont="1" applyFill="1"/>
    <xf numFmtId="0" fontId="7" fillId="0" borderId="0" xfId="0" quotePrefix="1" applyFont="1" applyFill="1"/>
    <xf numFmtId="0" fontId="4" fillId="0" borderId="0" xfId="0" quotePrefix="1" applyFont="1" applyFill="1"/>
    <xf numFmtId="0" fontId="8" fillId="0" borderId="0" xfId="0" applyFont="1" applyFill="1"/>
    <xf numFmtId="0" fontId="5" fillId="0" borderId="0" xfId="0" quotePrefix="1" applyFont="1" applyFill="1"/>
    <xf numFmtId="0" fontId="3" fillId="0" borderId="0" xfId="0" applyFont="1" applyFill="1" applyAlignment="1">
      <alignment horizontal="center"/>
    </xf>
    <xf numFmtId="0" fontId="4" fillId="0" borderId="0" xfId="0" quotePrefix="1" applyFont="1" applyFill="1" applyAlignment="1"/>
    <xf numFmtId="175" fontId="5" fillId="0" borderId="0" xfId="0" quotePrefix="1" applyNumberFormat="1" applyFont="1" applyFill="1"/>
    <xf numFmtId="175" fontId="6" fillId="0" borderId="1" xfId="0" applyNumberFormat="1" applyFont="1" applyFill="1" applyBorder="1"/>
    <xf numFmtId="175" fontId="0" fillId="0" borderId="0" xfId="0" applyNumberFormat="1" applyFill="1"/>
    <xf numFmtId="175" fontId="5" fillId="0" borderId="0" xfId="0" quotePrefix="1" applyNumberFormat="1" applyFont="1" applyFill="1" applyAlignment="1"/>
    <xf numFmtId="175" fontId="4" fillId="0" borderId="0" xfId="0" quotePrefix="1" applyNumberFormat="1" applyFont="1" applyFill="1" applyAlignment="1"/>
    <xf numFmtId="175" fontId="7" fillId="0" borderId="0" xfId="0" applyNumberFormat="1" applyFont="1" applyFill="1" applyAlignment="1">
      <alignment horizontal="center"/>
    </xf>
    <xf numFmtId="175" fontId="6" fillId="0" borderId="0" xfId="0" quotePrefix="1" applyNumberFormat="1" applyFont="1" applyFill="1"/>
    <xf numFmtId="175" fontId="7" fillId="0" borderId="0" xfId="0" quotePrefix="1" applyNumberFormat="1" applyFont="1" applyFill="1"/>
    <xf numFmtId="0" fontId="18" fillId="7" borderId="0" xfId="0" applyFont="1" applyFill="1"/>
    <xf numFmtId="0" fontId="18" fillId="7" borderId="0" xfId="0" applyFont="1" applyFill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 indent="1"/>
    </xf>
    <xf numFmtId="0" fontId="21" fillId="0" borderId="0" xfId="0" applyFont="1"/>
    <xf numFmtId="0" fontId="22" fillId="0" borderId="0" xfId="0" applyFont="1"/>
    <xf numFmtId="0" fontId="24" fillId="0" borderId="0" xfId="0" applyFont="1"/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Continuous"/>
    </xf>
    <xf numFmtId="0" fontId="25" fillId="2" borderId="3" xfId="0" applyFont="1" applyFill="1" applyBorder="1" applyAlignment="1">
      <alignment horizontal="centerContinuous"/>
    </xf>
    <xf numFmtId="0" fontId="25" fillId="2" borderId="4" xfId="0" applyFont="1" applyFill="1" applyBorder="1" applyAlignment="1">
      <alignment horizontal="centerContinuous"/>
    </xf>
    <xf numFmtId="0" fontId="26" fillId="0" borderId="0" xfId="0" applyFont="1"/>
    <xf numFmtId="0" fontId="25" fillId="3" borderId="2" xfId="0" applyFont="1" applyFill="1" applyBorder="1" applyAlignment="1">
      <alignment horizontal="centerContinuous"/>
    </xf>
    <xf numFmtId="0" fontId="25" fillId="3" borderId="3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 wrapText="1"/>
    </xf>
    <xf numFmtId="0" fontId="25" fillId="2" borderId="16" xfId="0" applyFont="1" applyFill="1" applyBorder="1" applyAlignment="1">
      <alignment horizontal="center" wrapText="1"/>
    </xf>
    <xf numFmtId="0" fontId="25" fillId="2" borderId="17" xfId="0" applyFont="1" applyFill="1" applyBorder="1" applyAlignment="1">
      <alignment horizontal="center" wrapText="1"/>
    </xf>
    <xf numFmtId="0" fontId="27" fillId="3" borderId="11" xfId="0" applyFont="1" applyFill="1" applyBorder="1" applyAlignment="1">
      <alignment horizontal="center" wrapText="1"/>
    </xf>
    <xf numFmtId="0" fontId="27" fillId="3" borderId="17" xfId="0" applyFont="1" applyFill="1" applyBorder="1" applyAlignment="1">
      <alignment horizontal="center" wrapText="1"/>
    </xf>
    <xf numFmtId="0" fontId="25" fillId="2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3" fontId="5" fillId="3" borderId="0" xfId="0" quotePrefix="1" applyNumberFormat="1" applyFont="1" applyFill="1"/>
    <xf numFmtId="175" fontId="2" fillId="0" borderId="0" xfId="0" applyNumberFormat="1" applyFont="1"/>
    <xf numFmtId="0" fontId="2" fillId="6" borderId="0" xfId="0" applyFont="1" applyFill="1" applyAlignment="1">
      <alignment wrapText="1"/>
    </xf>
    <xf numFmtId="0" fontId="15" fillId="6" borderId="0" xfId="0" applyFont="1" applyFill="1"/>
    <xf numFmtId="0" fontId="7" fillId="6" borderId="0" xfId="0" applyFont="1" applyFill="1" applyAlignment="1">
      <alignment horizontal="center"/>
    </xf>
    <xf numFmtId="175" fontId="7" fillId="6" borderId="0" xfId="0" applyNumberFormat="1" applyFont="1" applyFill="1" applyAlignment="1">
      <alignment horizontal="center"/>
    </xf>
    <xf numFmtId="0" fontId="7" fillId="0" borderId="0" xfId="0" quotePrefix="1" applyFont="1"/>
    <xf numFmtId="0" fontId="2" fillId="2" borderId="1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28" fillId="7" borderId="0" xfId="0" applyFont="1" applyFill="1"/>
    <xf numFmtId="0" fontId="29" fillId="7" borderId="0" xfId="0" applyFont="1" applyFill="1"/>
    <xf numFmtId="0" fontId="30" fillId="7" borderId="0" xfId="0" applyFont="1" applyFill="1"/>
    <xf numFmtId="0" fontId="29" fillId="7" borderId="0" xfId="0" applyFont="1" applyFill="1" applyAlignment="1">
      <alignment horizontal="left"/>
    </xf>
    <xf numFmtId="0" fontId="29" fillId="7" borderId="0" xfId="0" applyFont="1" applyFill="1" applyAlignment="1">
      <alignment horizontal="left" indent="2"/>
    </xf>
    <xf numFmtId="0" fontId="28" fillId="7" borderId="0" xfId="0" applyFont="1" applyFill="1" applyAlignment="1">
      <alignment horizontal="left" indent="3"/>
    </xf>
    <xf numFmtId="0" fontId="31" fillId="7" borderId="0" xfId="0" applyFont="1" applyFill="1" applyAlignment="1">
      <alignment horizontal="left" indent="2"/>
    </xf>
    <xf numFmtId="0" fontId="29" fillId="7" borderId="0" xfId="0" applyFont="1" applyFill="1" applyAlignment="1">
      <alignment horizontal="center"/>
    </xf>
    <xf numFmtId="0" fontId="28" fillId="7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29" fillId="8" borderId="2" xfId="0" applyFont="1" applyFill="1" applyBorder="1"/>
    <xf numFmtId="0" fontId="29" fillId="8" borderId="3" xfId="0" applyFont="1" applyFill="1" applyBorder="1"/>
    <xf numFmtId="0" fontId="29" fillId="8" borderId="4" xfId="0" applyFont="1" applyFill="1" applyBorder="1"/>
    <xf numFmtId="0" fontId="28" fillId="8" borderId="11" xfId="0" applyFont="1" applyFill="1" applyBorder="1" applyAlignment="1">
      <alignment horizontal="centerContinuous"/>
    </xf>
    <xf numFmtId="0" fontId="29" fillId="8" borderId="0" xfId="0" applyFont="1" applyFill="1" applyBorder="1" applyAlignment="1">
      <alignment horizontal="centerContinuous"/>
    </xf>
    <xf numFmtId="0" fontId="29" fillId="8" borderId="12" xfId="0" applyFont="1" applyFill="1" applyBorder="1"/>
    <xf numFmtId="0" fontId="29" fillId="7" borderId="0" xfId="0" applyFont="1" applyFill="1" applyAlignment="1">
      <alignment horizontal="centerContinuous"/>
    </xf>
    <xf numFmtId="0" fontId="29" fillId="8" borderId="11" xfId="0" applyFont="1" applyFill="1" applyBorder="1"/>
    <xf numFmtId="0" fontId="29" fillId="8" borderId="0" xfId="0" applyFont="1" applyFill="1" applyBorder="1"/>
    <xf numFmtId="0" fontId="28" fillId="8" borderId="13" xfId="0" applyFont="1" applyFill="1" applyBorder="1" applyAlignment="1">
      <alignment horizontal="centerContinuous"/>
    </xf>
    <xf numFmtId="0" fontId="29" fillId="8" borderId="14" xfId="0" applyFont="1" applyFill="1" applyBorder="1" applyAlignment="1">
      <alignment horizontal="centerContinuous"/>
    </xf>
    <xf numFmtId="0" fontId="29" fillId="8" borderId="15" xfId="0" applyFont="1" applyFill="1" applyBorder="1" applyAlignment="1">
      <alignment horizontal="centerContinuous"/>
    </xf>
    <xf numFmtId="0" fontId="28" fillId="7" borderId="0" xfId="0" applyFont="1" applyFill="1" applyAlignment="1">
      <alignment horizontal="centerContinuous"/>
    </xf>
    <xf numFmtId="0" fontId="32" fillId="7" borderId="0" xfId="0" applyFont="1" applyFill="1" applyAlignment="1">
      <alignment horizontal="left"/>
    </xf>
    <xf numFmtId="0" fontId="4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10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Continuous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5" fillId="7" borderId="19" xfId="0" quotePrefix="1" applyFont="1" applyFill="1" applyBorder="1" applyAlignment="1">
      <alignment horizontal="center"/>
    </xf>
    <xf numFmtId="0" fontId="5" fillId="7" borderId="20" xfId="0" quotePrefix="1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7" borderId="22" xfId="0" quotePrefix="1" applyFont="1" applyFill="1" applyBorder="1" applyAlignment="1">
      <alignment horizontal="center"/>
    </xf>
    <xf numFmtId="0" fontId="5" fillId="7" borderId="0" xfId="0" quotePrefix="1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77" fontId="5" fillId="7" borderId="19" xfId="0" applyNumberFormat="1" applyFont="1" applyFill="1" applyBorder="1"/>
    <xf numFmtId="177" fontId="5" fillId="7" borderId="6" xfId="0" applyNumberFormat="1" applyFont="1" applyFill="1" applyBorder="1"/>
    <xf numFmtId="177" fontId="0" fillId="7" borderId="23" xfId="0" applyNumberFormat="1" applyFill="1" applyBorder="1"/>
    <xf numFmtId="177" fontId="0" fillId="7" borderId="0" xfId="0" applyNumberFormat="1" applyFill="1" applyBorder="1"/>
    <xf numFmtId="0" fontId="2" fillId="7" borderId="0" xfId="0" applyFont="1" applyFill="1" applyAlignment="1">
      <alignment horizontal="left"/>
    </xf>
    <xf numFmtId="177" fontId="0" fillId="7" borderId="6" xfId="0" applyNumberFormat="1" applyFill="1" applyBorder="1"/>
    <xf numFmtId="3" fontId="5" fillId="7" borderId="6" xfId="0" quotePrefix="1" applyNumberFormat="1" applyFont="1" applyFill="1" applyBorder="1" applyAlignment="1">
      <alignment horizontal="center"/>
    </xf>
    <xf numFmtId="177" fontId="0" fillId="7" borderId="6" xfId="0" applyNumberFormat="1" applyFill="1" applyBorder="1" applyAlignment="1">
      <alignment horizontal="center"/>
    </xf>
    <xf numFmtId="0" fontId="5" fillId="7" borderId="24" xfId="0" quotePrefix="1" applyFont="1" applyFill="1" applyBorder="1" applyAlignment="1">
      <alignment horizontal="center"/>
    </xf>
    <xf numFmtId="177" fontId="6" fillId="7" borderId="20" xfId="0" applyNumberFormat="1" applyFont="1" applyFill="1" applyBorder="1"/>
    <xf numFmtId="177" fontId="6" fillId="7" borderId="19" xfId="0" applyNumberFormat="1" applyFont="1" applyFill="1" applyBorder="1"/>
    <xf numFmtId="177" fontId="2" fillId="7" borderId="21" xfId="0" applyNumberFormat="1" applyFont="1" applyFill="1" applyBorder="1"/>
    <xf numFmtId="177" fontId="2" fillId="7" borderId="0" xfId="0" applyNumberFormat="1" applyFont="1" applyFill="1" applyBorder="1"/>
    <xf numFmtId="0" fontId="6" fillId="7" borderId="0" xfId="0" quotePrefix="1" applyFont="1" applyFill="1"/>
    <xf numFmtId="177" fontId="2" fillId="7" borderId="20" xfId="0" applyNumberFormat="1" applyFont="1" applyFill="1" applyBorder="1"/>
    <xf numFmtId="177" fontId="2" fillId="7" borderId="0" xfId="0" applyNumberFormat="1" applyFont="1" applyFill="1"/>
    <xf numFmtId="0" fontId="2" fillId="7" borderId="0" xfId="0" applyFont="1" applyFill="1"/>
    <xf numFmtId="177" fontId="6" fillId="7" borderId="0" xfId="0" applyNumberFormat="1" applyFont="1" applyFill="1" applyBorder="1"/>
    <xf numFmtId="0" fontId="5" fillId="7" borderId="0" xfId="0" quotePrefix="1" applyFont="1" applyFill="1"/>
    <xf numFmtId="0" fontId="2" fillId="7" borderId="19" xfId="0" applyFont="1" applyFill="1" applyBorder="1"/>
    <xf numFmtId="177" fontId="5" fillId="7" borderId="19" xfId="0" applyNumberFormat="1" applyFont="1" applyFill="1" applyBorder="1" applyAlignment="1">
      <alignment horizontal="center"/>
    </xf>
    <xf numFmtId="0" fontId="0" fillId="7" borderId="19" xfId="0" applyFill="1" applyBorder="1"/>
    <xf numFmtId="177" fontId="5" fillId="7" borderId="20" xfId="0" applyNumberFormat="1" applyFont="1" applyFill="1" applyBorder="1"/>
    <xf numFmtId="177" fontId="0" fillId="7" borderId="21" xfId="0" applyNumberFormat="1" applyFill="1" applyBorder="1"/>
    <xf numFmtId="177" fontId="8" fillId="7" borderId="20" xfId="0" applyNumberFormat="1" applyFont="1" applyFill="1" applyBorder="1"/>
    <xf numFmtId="177" fontId="0" fillId="7" borderId="0" xfId="0" applyNumberFormat="1" applyFill="1"/>
    <xf numFmtId="177" fontId="5" fillId="7" borderId="0" xfId="0" applyNumberFormat="1" applyFont="1" applyFill="1" applyBorder="1"/>
    <xf numFmtId="177" fontId="0" fillId="7" borderId="20" xfId="0" applyNumberFormat="1" applyFill="1" applyBorder="1"/>
    <xf numFmtId="0" fontId="6" fillId="7" borderId="0" xfId="0" quotePrefix="1" applyFont="1" applyFill="1" applyAlignment="1"/>
    <xf numFmtId="177" fontId="5" fillId="7" borderId="19" xfId="0" applyNumberFormat="1" applyFont="1" applyFill="1" applyBorder="1" applyAlignment="1">
      <alignment horizontal="left"/>
    </xf>
    <xf numFmtId="177" fontId="5" fillId="7" borderId="20" xfId="0" applyNumberFormat="1" applyFont="1" applyFill="1" applyBorder="1" applyAlignment="1">
      <alignment horizontal="right"/>
    </xf>
    <xf numFmtId="177" fontId="0" fillId="7" borderId="21" xfId="0" applyNumberFormat="1" applyFill="1" applyBorder="1" applyAlignment="1">
      <alignment horizontal="right"/>
    </xf>
    <xf numFmtId="177" fontId="0" fillId="7" borderId="0" xfId="0" applyNumberFormat="1" applyFill="1" applyBorder="1" applyAlignment="1">
      <alignment horizontal="right"/>
    </xf>
    <xf numFmtId="0" fontId="5" fillId="7" borderId="0" xfId="0" quotePrefix="1" applyFont="1" applyFill="1" applyAlignment="1">
      <alignment horizontal="left"/>
    </xf>
    <xf numFmtId="0" fontId="2" fillId="7" borderId="0" xfId="0" quotePrefix="1" applyFont="1" applyFill="1"/>
    <xf numFmtId="177" fontId="5" fillId="7" borderId="25" xfId="0" applyNumberFormat="1" applyFont="1" applyFill="1" applyBorder="1"/>
    <xf numFmtId="0" fontId="11" fillId="7" borderId="0" xfId="0" quotePrefix="1" applyFont="1" applyFill="1"/>
    <xf numFmtId="177" fontId="5" fillId="7" borderId="26" xfId="0" applyNumberFormat="1" applyFont="1" applyFill="1" applyBorder="1"/>
    <xf numFmtId="177" fontId="12" fillId="7" borderId="0" xfId="0" applyNumberFormat="1" applyFont="1" applyFill="1"/>
    <xf numFmtId="178" fontId="12" fillId="7" borderId="0" xfId="0" applyNumberFormat="1" applyFont="1" applyFill="1"/>
    <xf numFmtId="177" fontId="13" fillId="7" borderId="19" xfId="0" applyNumberFormat="1" applyFont="1" applyFill="1" applyBorder="1"/>
    <xf numFmtId="177" fontId="13" fillId="7" borderId="20" xfId="0" applyNumberFormat="1" applyFont="1" applyFill="1" applyBorder="1"/>
    <xf numFmtId="177" fontId="12" fillId="7" borderId="21" xfId="0" applyNumberFormat="1" applyFont="1" applyFill="1" applyBorder="1"/>
    <xf numFmtId="177" fontId="12" fillId="7" borderId="0" xfId="0" applyNumberFormat="1" applyFont="1" applyFill="1" applyBorder="1"/>
    <xf numFmtId="178" fontId="13" fillId="7" borderId="0" xfId="0" quotePrefix="1" applyNumberFormat="1" applyFont="1" applyFill="1" applyBorder="1"/>
    <xf numFmtId="177" fontId="12" fillId="7" borderId="20" xfId="0" applyNumberFormat="1" applyFont="1" applyFill="1" applyBorder="1"/>
    <xf numFmtId="177" fontId="13" fillId="7" borderId="0" xfId="0" applyNumberFormat="1" applyFont="1" applyFill="1" applyBorder="1"/>
    <xf numFmtId="178" fontId="5" fillId="7" borderId="0" xfId="0" applyNumberFormat="1" applyFont="1" applyFill="1" applyBorder="1"/>
    <xf numFmtId="177" fontId="14" fillId="7" borderId="20" xfId="0" applyNumberFormat="1" applyFont="1" applyFill="1" applyBorder="1"/>
    <xf numFmtId="177" fontId="13" fillId="7" borderId="27" xfId="0" applyNumberFormat="1" applyFont="1" applyFill="1" applyBorder="1"/>
    <xf numFmtId="177" fontId="13" fillId="7" borderId="5" xfId="0" applyNumberFormat="1" applyFont="1" applyFill="1" applyBorder="1"/>
    <xf numFmtId="177" fontId="13" fillId="7" borderId="28" xfId="0" applyNumberFormat="1" applyFont="1" applyFill="1" applyBorder="1"/>
    <xf numFmtId="178" fontId="13" fillId="7" borderId="0" xfId="0" applyNumberFormat="1" applyFont="1" applyFill="1" applyBorder="1"/>
    <xf numFmtId="177" fontId="6" fillId="7" borderId="5" xfId="0" applyNumberFormat="1" applyFont="1" applyFill="1" applyBorder="1"/>
    <xf numFmtId="177" fontId="0" fillId="7" borderId="19" xfId="0" applyNumberFormat="1" applyFill="1" applyBorder="1"/>
    <xf numFmtId="177" fontId="8" fillId="7" borderId="0" xfId="0" applyNumberFormat="1" applyFont="1" applyFill="1" applyBorder="1"/>
    <xf numFmtId="177" fontId="2" fillId="7" borderId="29" xfId="0" applyNumberFormat="1" applyFont="1" applyFill="1" applyBorder="1"/>
    <xf numFmtId="177" fontId="2" fillId="7" borderId="30" xfId="0" applyNumberFormat="1" applyFont="1" applyFill="1" applyBorder="1"/>
    <xf numFmtId="177" fontId="2" fillId="7" borderId="31" xfId="0" applyNumberFormat="1" applyFont="1" applyFill="1" applyBorder="1"/>
    <xf numFmtId="177" fontId="2" fillId="7" borderId="32" xfId="0" applyNumberFormat="1" applyFont="1" applyFill="1" applyBorder="1"/>
    <xf numFmtId="177" fontId="2" fillId="7" borderId="33" xfId="0" applyNumberFormat="1" applyFont="1" applyFill="1" applyBorder="1"/>
    <xf numFmtId="177" fontId="2" fillId="7" borderId="0" xfId="0" applyNumberFormat="1" applyFont="1" applyFill="1" applyBorder="1" applyAlignment="1">
      <alignment horizontal="center"/>
    </xf>
    <xf numFmtId="177" fontId="2" fillId="7" borderId="0" xfId="0" applyNumberFormat="1" applyFont="1" applyFill="1" applyAlignment="1">
      <alignment horizontal="center"/>
    </xf>
    <xf numFmtId="172" fontId="0" fillId="7" borderId="0" xfId="0" applyNumberFormat="1" applyFill="1"/>
    <xf numFmtId="3" fontId="4" fillId="3" borderId="0" xfId="0" quotePrefix="1" applyNumberFormat="1" applyFont="1" applyFill="1"/>
    <xf numFmtId="175" fontId="5" fillId="3" borderId="0" xfId="0" quotePrefix="1" applyNumberFormat="1" applyFont="1" applyFill="1"/>
    <xf numFmtId="175" fontId="5" fillId="3" borderId="0" xfId="0" applyNumberFormat="1" applyFont="1" applyFill="1"/>
    <xf numFmtId="175" fontId="4" fillId="3" borderId="0" xfId="0" applyNumberFormat="1" applyFont="1" applyFill="1"/>
    <xf numFmtId="3" fontId="4" fillId="3" borderId="0" xfId="0" applyNumberFormat="1" applyFont="1" applyFill="1"/>
    <xf numFmtId="3" fontId="5" fillId="3" borderId="0" xfId="0" applyNumberFormat="1" applyFont="1" applyFill="1"/>
    <xf numFmtId="175" fontId="6" fillId="3" borderId="1" xfId="0" applyNumberFormat="1" applyFont="1" applyFill="1" applyBorder="1"/>
    <xf numFmtId="3" fontId="6" fillId="3" borderId="1" xfId="0" applyNumberFormat="1" applyFont="1" applyFill="1" applyBorder="1"/>
    <xf numFmtId="175" fontId="4" fillId="9" borderId="0" xfId="0" quotePrefix="1" applyNumberFormat="1" applyFont="1" applyFill="1"/>
    <xf numFmtId="175" fontId="5" fillId="9" borderId="0" xfId="0" quotePrefix="1" applyNumberFormat="1" applyFont="1" applyFill="1"/>
    <xf numFmtId="3" fontId="4" fillId="9" borderId="0" xfId="0" quotePrefix="1" applyNumberFormat="1" applyFont="1" applyFill="1"/>
    <xf numFmtId="3" fontId="5" fillId="9" borderId="0" xfId="0" quotePrefix="1" applyNumberFormat="1" applyFont="1" applyFill="1"/>
    <xf numFmtId="175" fontId="5" fillId="10" borderId="0" xfId="0" quotePrefix="1" applyNumberFormat="1" applyFont="1" applyFill="1"/>
    <xf numFmtId="3" fontId="5" fillId="10" borderId="0" xfId="0" quotePrefix="1" applyNumberFormat="1" applyFont="1" applyFill="1"/>
    <xf numFmtId="175" fontId="4" fillId="9" borderId="0" xfId="0" applyNumberFormat="1" applyFont="1" applyFill="1"/>
    <xf numFmtId="175" fontId="5" fillId="9" borderId="0" xfId="0" applyNumberFormat="1" applyFont="1" applyFill="1"/>
    <xf numFmtId="3" fontId="4" fillId="9" borderId="0" xfId="0" applyNumberFormat="1" applyFont="1" applyFill="1"/>
    <xf numFmtId="3" fontId="5" fillId="9" borderId="0" xfId="0" applyNumberFormat="1" applyFont="1" applyFill="1"/>
    <xf numFmtId="175" fontId="5" fillId="10" borderId="0" xfId="0" applyNumberFormat="1" applyFont="1" applyFill="1"/>
    <xf numFmtId="3" fontId="5" fillId="10" borderId="0" xfId="0" applyNumberFormat="1" applyFont="1" applyFill="1"/>
    <xf numFmtId="175" fontId="6" fillId="10" borderId="1" xfId="0" applyNumberFormat="1" applyFont="1" applyFill="1" applyBorder="1"/>
    <xf numFmtId="3" fontId="6" fillId="10" borderId="1" xfId="0" applyNumberFormat="1" applyFont="1" applyFill="1" applyBorder="1"/>
    <xf numFmtId="0" fontId="7" fillId="6" borderId="0" xfId="0" quotePrefix="1" applyFont="1" applyFill="1" applyAlignment="1">
      <alignment wrapText="1"/>
    </xf>
    <xf numFmtId="0" fontId="4" fillId="0" borderId="0" xfId="0" applyFont="1" applyFill="1"/>
    <xf numFmtId="175" fontId="4" fillId="0" borderId="0" xfId="0" quotePrefix="1" applyNumberFormat="1" applyFont="1" applyFill="1"/>
    <xf numFmtId="3" fontId="4" fillId="0" borderId="0" xfId="0" quotePrefix="1" applyNumberFormat="1" applyFont="1" applyFill="1"/>
    <xf numFmtId="175" fontId="4" fillId="0" borderId="0" xfId="0" applyNumberFormat="1" applyFont="1" applyFill="1"/>
    <xf numFmtId="3" fontId="4" fillId="0" borderId="0" xfId="0" applyNumberFormat="1" applyFont="1" applyFill="1"/>
    <xf numFmtId="0" fontId="33" fillId="0" borderId="0" xfId="0" applyFont="1" applyAlignment="1">
      <alignment horizontal="right"/>
    </xf>
    <xf numFmtId="0" fontId="34" fillId="0" borderId="0" xfId="0" applyFont="1"/>
    <xf numFmtId="0" fontId="35" fillId="0" borderId="0" xfId="0" applyFont="1"/>
    <xf numFmtId="0" fontId="36" fillId="7" borderId="0" xfId="0" applyFont="1" applyFill="1"/>
    <xf numFmtId="0" fontId="37" fillId="0" borderId="0" xfId="0" applyFont="1" applyBorder="1"/>
    <xf numFmtId="0" fontId="0" fillId="0" borderId="0" xfId="0" applyBorder="1"/>
    <xf numFmtId="0" fontId="38" fillId="0" borderId="0" xfId="0" applyFont="1" applyBorder="1"/>
    <xf numFmtId="0" fontId="0" fillId="0" borderId="34" xfId="0" applyBorder="1"/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0" fillId="0" borderId="37" xfId="0" applyBorder="1"/>
    <xf numFmtId="0" fontId="0" fillId="0" borderId="38" xfId="0" applyBorder="1"/>
    <xf numFmtId="175" fontId="0" fillId="0" borderId="39" xfId="0" applyNumberFormat="1" applyBorder="1"/>
    <xf numFmtId="0" fontId="0" fillId="0" borderId="40" xfId="0" applyBorder="1"/>
    <xf numFmtId="0" fontId="39" fillId="11" borderId="41" xfId="0" applyFont="1" applyFill="1" applyBorder="1"/>
    <xf numFmtId="0" fontId="40" fillId="11" borderId="42" xfId="0" applyFont="1" applyFill="1" applyBorder="1"/>
    <xf numFmtId="175" fontId="41" fillId="11" borderId="43" xfId="0" applyNumberFormat="1" applyFont="1" applyFill="1" applyBorder="1"/>
    <xf numFmtId="0" fontId="0" fillId="0" borderId="41" xfId="0" applyBorder="1"/>
    <xf numFmtId="0" fontId="0" fillId="0" borderId="44" xfId="0" applyBorder="1"/>
    <xf numFmtId="175" fontId="0" fillId="0" borderId="43" xfId="0" applyNumberFormat="1" applyBorder="1"/>
    <xf numFmtId="0" fontId="12" fillId="11" borderId="45" xfId="0" applyFont="1" applyFill="1" applyBorder="1"/>
    <xf numFmtId="0" fontId="0" fillId="11" borderId="46" xfId="0" applyFill="1" applyBorder="1"/>
    <xf numFmtId="175" fontId="41" fillId="11" borderId="47" xfId="0" applyNumberFormat="1" applyFont="1" applyFill="1" applyBorder="1"/>
    <xf numFmtId="0" fontId="42" fillId="7" borderId="0" xfId="0" applyFont="1" applyFill="1"/>
    <xf numFmtId="3" fontId="5" fillId="7" borderId="20" xfId="0" quotePrefix="1" applyNumberFormat="1" applyFont="1" applyFill="1" applyBorder="1" applyAlignment="1">
      <alignment horizontal="center"/>
    </xf>
    <xf numFmtId="177" fontId="0" fillId="7" borderId="20" xfId="0" applyNumberForma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/>
    </xf>
    <xf numFmtId="0" fontId="6" fillId="7" borderId="0" xfId="0" quotePrefix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1" fillId="7" borderId="0" xfId="0" quotePrefix="1" applyFont="1" applyFill="1" applyAlignment="1">
      <alignment horizontal="center"/>
    </xf>
    <xf numFmtId="178" fontId="13" fillId="7" borderId="0" xfId="0" quotePrefix="1" applyNumberFormat="1" applyFont="1" applyFill="1" applyBorder="1" applyAlignment="1">
      <alignment horizontal="center"/>
    </xf>
    <xf numFmtId="178" fontId="5" fillId="7" borderId="0" xfId="0" applyNumberFormat="1" applyFont="1" applyFill="1" applyBorder="1" applyAlignment="1">
      <alignment horizontal="center"/>
    </xf>
    <xf numFmtId="178" fontId="13" fillId="7" borderId="0" xfId="0" applyNumberFormat="1" applyFont="1" applyFill="1" applyBorder="1" applyAlignment="1">
      <alignment horizontal="center"/>
    </xf>
    <xf numFmtId="172" fontId="0" fillId="7" borderId="0" xfId="0" applyNumberFormat="1" applyFill="1" applyAlignment="1">
      <alignment horizontal="center"/>
    </xf>
    <xf numFmtId="178" fontId="13" fillId="7" borderId="1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48" xfId="0" applyFont="1" applyFill="1" applyBorder="1" applyAlignment="1">
      <alignment horizontal="center"/>
    </xf>
    <xf numFmtId="0" fontId="8" fillId="0" borderId="0" xfId="0" applyFont="1" applyBorder="1"/>
    <xf numFmtId="0" fontId="2" fillId="8" borderId="9" xfId="0" applyFont="1" applyFill="1" applyBorder="1"/>
    <xf numFmtId="0" fontId="2" fillId="8" borderId="49" xfId="0" applyFont="1" applyFill="1" applyBorder="1" applyAlignment="1">
      <alignment horizontal="center" wrapText="1"/>
    </xf>
    <xf numFmtId="0" fontId="0" fillId="8" borderId="50" xfId="0" applyFill="1" applyBorder="1"/>
    <xf numFmtId="177" fontId="2" fillId="8" borderId="50" xfId="0" applyNumberFormat="1" applyFont="1" applyFill="1" applyBorder="1" applyAlignment="1">
      <alignment horizontal="center"/>
    </xf>
    <xf numFmtId="177" fontId="0" fillId="8" borderId="50" xfId="0" applyNumberFormat="1" applyFill="1" applyBorder="1" applyAlignment="1">
      <alignment horizontal="center"/>
    </xf>
    <xf numFmtId="0" fontId="0" fillId="8" borderId="10" xfId="0" applyFill="1" applyBorder="1"/>
    <xf numFmtId="177" fontId="6" fillId="8" borderId="51" xfId="0" applyNumberFormat="1" applyFont="1" applyFill="1" applyBorder="1" applyAlignment="1">
      <alignment horizontal="center"/>
    </xf>
    <xf numFmtId="0" fontId="35" fillId="0" borderId="0" xfId="0" applyFont="1" applyBorder="1"/>
    <xf numFmtId="0" fontId="44" fillId="7" borderId="0" xfId="0" applyFont="1" applyFill="1"/>
    <xf numFmtId="0" fontId="0" fillId="8" borderId="15" xfId="0" applyFill="1" applyBorder="1"/>
    <xf numFmtId="0" fontId="2" fillId="8" borderId="52" xfId="0" applyFont="1" applyFill="1" applyBorder="1" applyAlignment="1">
      <alignment horizontal="center"/>
    </xf>
    <xf numFmtId="177" fontId="2" fillId="8" borderId="53" xfId="0" applyNumberFormat="1" applyFont="1" applyFill="1" applyBorder="1" applyAlignment="1">
      <alignment horizontal="center"/>
    </xf>
    <xf numFmtId="0" fontId="2" fillId="8" borderId="54" xfId="0" applyFont="1" applyFill="1" applyBorder="1" applyAlignment="1">
      <alignment horizontal="center"/>
    </xf>
    <xf numFmtId="177" fontId="2" fillId="8" borderId="12" xfId="0" applyNumberFormat="1" applyFont="1" applyFill="1" applyBorder="1" applyAlignment="1">
      <alignment horizontal="center"/>
    </xf>
    <xf numFmtId="0" fontId="45" fillId="7" borderId="0" xfId="0" applyFont="1" applyFill="1"/>
    <xf numFmtId="177" fontId="2" fillId="7" borderId="29" xfId="0" applyNumberFormat="1" applyFont="1" applyFill="1" applyBorder="1" applyAlignment="1">
      <alignment horizontal="right"/>
    </xf>
    <xf numFmtId="0" fontId="2" fillId="4" borderId="55" xfId="0" applyFont="1" applyFill="1" applyBorder="1" applyAlignment="1">
      <alignment horizontal="center"/>
    </xf>
    <xf numFmtId="0" fontId="2" fillId="4" borderId="5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75" fontId="2" fillId="7" borderId="0" xfId="0" applyNumberFormat="1" applyFont="1" applyFill="1" applyAlignment="1">
      <alignment horizontal="center"/>
    </xf>
    <xf numFmtId="9" fontId="2" fillId="7" borderId="0" xfId="0" applyNumberFormat="1" applyFont="1" applyFill="1" applyAlignment="1">
      <alignment horizontal="center"/>
    </xf>
    <xf numFmtId="175" fontId="0" fillId="7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9" fontId="8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0" fontId="2" fillId="7" borderId="5" xfId="0" applyFont="1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37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59" xfId="0" applyFill="1" applyBorder="1"/>
    <xf numFmtId="0" fontId="0" fillId="7" borderId="17" xfId="0" applyFill="1" applyBorder="1"/>
    <xf numFmtId="0" fontId="0" fillId="7" borderId="7" xfId="0" applyFill="1" applyBorder="1"/>
    <xf numFmtId="0" fontId="11" fillId="7" borderId="37" xfId="0" applyFont="1" applyFill="1" applyBorder="1"/>
    <xf numFmtId="0" fontId="46" fillId="0" borderId="0" xfId="0" applyFont="1" applyFill="1" applyBorder="1" applyAlignment="1">
      <alignment horizontal="center"/>
    </xf>
    <xf numFmtId="175" fontId="0" fillId="0" borderId="22" xfId="0" applyNumberFormat="1" applyFill="1" applyBorder="1" applyAlignment="1">
      <alignment horizontal="right"/>
    </xf>
    <xf numFmtId="175" fontId="0" fillId="0" borderId="5" xfId="0" applyNumberFormat="1" applyFill="1" applyBorder="1" applyAlignment="1">
      <alignment horizontal="right"/>
    </xf>
    <xf numFmtId="177" fontId="0" fillId="0" borderId="22" xfId="0" applyNumberFormat="1" applyFill="1" applyBorder="1" applyAlignment="1">
      <alignment horizontal="right"/>
    </xf>
    <xf numFmtId="177" fontId="0" fillId="0" borderId="58" xfId="0" applyNumberFormat="1" applyFill="1" applyBorder="1" applyAlignment="1">
      <alignment horizontal="right"/>
    </xf>
    <xf numFmtId="0" fontId="0" fillId="2" borderId="55" xfId="0" applyFill="1" applyBorder="1" applyAlignment="1">
      <alignment horizontal="right"/>
    </xf>
    <xf numFmtId="0" fontId="0" fillId="2" borderId="56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8" borderId="55" xfId="0" applyFill="1" applyBorder="1" applyAlignment="1">
      <alignment horizontal="right"/>
    </xf>
    <xf numFmtId="0" fontId="0" fillId="8" borderId="56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5" fillId="6" borderId="0" xfId="0" applyFont="1" applyFill="1" applyAlignment="1"/>
    <xf numFmtId="0" fontId="2" fillId="6" borderId="0" xfId="0" applyFont="1" applyFill="1" applyAlignme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0" fontId="17" fillId="7" borderId="0" xfId="0" applyFont="1" applyFill="1" applyAlignment="1">
      <alignment horizontal="center"/>
    </xf>
    <xf numFmtId="0" fontId="16" fillId="6" borderId="0" xfId="0" applyFont="1" applyFill="1" applyAlignment="1">
      <alignment horizontal="center" vertical="center" textRotation="90" wrapText="1"/>
    </xf>
    <xf numFmtId="0" fontId="16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sel="1" val="0">
  <itemLst>
    <item val="Actual"/>
  </itemLst>
</formControlPr>
</file>

<file path=xl/ctrlProps/ctrlProp10.xml><?xml version="1.0" encoding="utf-8"?>
<formControlPr xmlns="http://schemas.microsoft.com/office/spreadsheetml/2009/9/main" objectType="Drop" dropStyle="combo" dx="26" sel="1" val="0">
  <itemLst>
    <item val="Actual"/>
  </itemLst>
</formControlPr>
</file>

<file path=xl/ctrlProps/ctrlProp11.xml><?xml version="1.0" encoding="utf-8"?>
<formControlPr xmlns="http://schemas.microsoft.com/office/spreadsheetml/2009/9/main" objectType="Drop" dropStyle="combo" dx="26" sel="1" val="0">
  <itemLst>
    <item val="Q2"/>
  </itemLst>
</formControlPr>
</file>

<file path=xl/ctrlProps/ctrlProp12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3.xml><?xml version="1.0" encoding="utf-8"?>
<formControlPr xmlns="http://schemas.microsoft.com/office/spreadsheetml/2009/9/main" objectType="Drop" dropStyle="combo" dx="26" sel="1" val="0">
  <itemLst>
    <item val="CE1 Override"/>
  </itemLst>
</formControlPr>
</file>

<file path=xl/ctrlProps/ctrlProp14.xml><?xml version="1.0" encoding="utf-8"?>
<formControlPr xmlns="http://schemas.microsoft.com/office/spreadsheetml/2009/9/main" objectType="Drop" dropStyle="combo" dx="26" sel="1" val="0">
  <itemLst>
    <item val="Jun"/>
  </itemLst>
</formControlPr>
</file>

<file path=xl/ctrlProps/ctrlProp15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6.xml><?xml version="1.0" encoding="utf-8"?>
<formControlPr xmlns="http://schemas.microsoft.com/office/spreadsheetml/2009/9/main" objectType="Drop" dropStyle="combo" dx="26" sel="1" val="0">
  <itemLst>
    <item val="CE2 Override"/>
  </itemLst>
</formControlPr>
</file>

<file path=xl/ctrlProps/ctrlProp17.xml><?xml version="1.0" encoding="utf-8"?>
<formControlPr xmlns="http://schemas.microsoft.com/office/spreadsheetml/2009/9/main" objectType="Drop" dropStyle="combo" dx="26" sel="1" val="0">
  <itemLst>
    <item val="Q3"/>
  </itemLst>
</formControlPr>
</file>

<file path=xl/ctrlProps/ctrlProp18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9.xml><?xml version="1.0" encoding="utf-8"?>
<formControlPr xmlns="http://schemas.microsoft.com/office/spreadsheetml/2009/9/main" objectType="Drop" dropStyle="combo" dx="26" sel="1" val="0">
  <itemLst>
    <item val="CE2 Override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20.xml><?xml version="1.0" encoding="utf-8"?>
<formControlPr xmlns="http://schemas.microsoft.com/office/spreadsheetml/2009/9/main" objectType="Drop" dropStyle="combo" dx="26" sel="1" val="0">
  <itemLst>
    <item val="Q4"/>
  </itemLst>
</formControlPr>
</file>

<file path=xl/ctrlProps/ctrlProp21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2.xml><?xml version="1.0" encoding="utf-8"?>
<formControlPr xmlns="http://schemas.microsoft.com/office/spreadsheetml/2009/9/main" objectType="Drop" dropStyle="combo" dx="26" sel="1" val="0">
  <itemLst>
    <item val="Actual"/>
  </itemLst>
</formControlPr>
</file>

<file path=xl/ctrlProps/ctrlProp23.xml><?xml version="1.0" encoding="utf-8"?>
<formControlPr xmlns="http://schemas.microsoft.com/office/spreadsheetml/2009/9/main" objectType="Drop" dropStyle="combo" dx="26" sel="1" val="0">
  <itemLst>
    <item val="Q1"/>
  </itemLst>
</formControlPr>
</file>

<file path=xl/ctrlProps/ctrlProp24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5.xml><?xml version="1.0" encoding="utf-8"?>
<formControlPr xmlns="http://schemas.microsoft.com/office/spreadsheetml/2009/9/main" objectType="Drop" dropStyle="combo" dx="26" sel="1" val="0">
  <itemLst>
    <item val="CE1 Override"/>
  </itemLst>
</formControlPr>
</file>

<file path=xl/ctrlProps/ctrlProp26.xml><?xml version="1.0" encoding="utf-8"?>
<formControlPr xmlns="http://schemas.microsoft.com/office/spreadsheetml/2009/9/main" objectType="Drop" dropStyle="combo" dx="26" sel="1" val="0">
  <itemLst>
    <item val="Q1"/>
  </itemLst>
</formControlPr>
</file>

<file path=xl/ctrlProps/ctrlProp27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28.xml><?xml version="1.0" encoding="utf-8"?>
<formControlPr xmlns="http://schemas.microsoft.com/office/spreadsheetml/2009/9/main" objectType="Drop" dropStyle="combo" dx="26" sel="1" val="0">
  <itemLst>
    <item val="CE1 Override"/>
  </itemLst>
</formControlPr>
</file>

<file path=xl/ctrlProps/ctrlProp29.xml><?xml version="1.0" encoding="utf-8"?>
<formControlPr xmlns="http://schemas.microsoft.com/office/spreadsheetml/2009/9/main" objectType="Drop" dropStyle="combo" dx="26" sel="1" val="0">
  <itemLst>
    <item val="Q3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0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1.xml><?xml version="1.0" encoding="utf-8"?>
<formControlPr xmlns="http://schemas.microsoft.com/office/spreadsheetml/2009/9/main" objectType="Drop" dropStyle="combo" dx="26" sel="1" val="0">
  <itemLst>
    <item val="CE1 Override"/>
  </itemLst>
</formControlPr>
</file>

<file path=xl/ctrlProps/ctrlProp32.xml><?xml version="1.0" encoding="utf-8"?>
<formControlPr xmlns="http://schemas.microsoft.com/office/spreadsheetml/2009/9/main" objectType="Drop" dropStyle="combo" dx="26" sel="1" val="0">
  <itemLst>
    <item val="Q4"/>
  </itemLst>
</formControlPr>
</file>

<file path=xl/ctrlProps/ctrlProp3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4.xml><?xml version="1.0" encoding="utf-8"?>
<formControlPr xmlns="http://schemas.microsoft.com/office/spreadsheetml/2009/9/main" objectType="Drop" dropStyle="combo" dx="26" sel="1" val="0">
  <itemLst>
    <item val="CE1 Override"/>
  </itemLst>
</formControlPr>
</file>

<file path=xl/ctrlProps/ctrlProp35.xml><?xml version="1.0" encoding="utf-8"?>
<formControlPr xmlns="http://schemas.microsoft.com/office/spreadsheetml/2009/9/main" objectType="Drop" dropStyle="combo" dx="26" sel="1" val="0">
  <itemLst>
    <item val="Q2"/>
  </itemLst>
</formControlPr>
</file>

<file path=xl/ctrlProps/ctrlProp36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37.xml><?xml version="1.0" encoding="utf-8"?>
<formControlPr xmlns="http://schemas.microsoft.com/office/spreadsheetml/2009/9/main" objectType="Drop" dropStyle="combo" dx="26" sel="1" val="0">
  <itemLst>
    <item val="Actual Headcount"/>
  </itemLst>
</formControlPr>
</file>

<file path=xl/ctrlProps/ctrlProp38.xml><?xml version="1.0" encoding="utf-8"?>
<formControlPr xmlns="http://schemas.microsoft.com/office/spreadsheetml/2009/9/main" objectType="Drop" dropStyle="combo" dx="26" sel="1" val="0">
  <itemLst>
    <item val="CE1"/>
  </itemLst>
</formControlPr>
</file>

<file path=xl/ctrlProps/ctrlProp39.xml><?xml version="1.0" encoding="utf-8"?>
<formControlPr xmlns="http://schemas.microsoft.com/office/spreadsheetml/2009/9/main" objectType="Drop" dropStyle="combo" dx="26" sel="1" val="0">
  <itemLst>
    <item val="CE2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CE1 Override"/>
  </itemLst>
</formControlPr>
</file>

<file path=xl/ctrlProps/ctrlProp40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41.xml><?xml version="1.0" encoding="utf-8"?>
<formControlPr xmlns="http://schemas.microsoft.com/office/spreadsheetml/2009/9/main" objectType="Drop" dropStyle="combo" dx="26" sel="1" val="0">
  <itemLst>
    <item val="Metals Middle Office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7.xml><?xml version="1.0" encoding="utf-8"?>
<formControlPr xmlns="http://schemas.microsoft.com/office/spreadsheetml/2009/9/main" objectType="Drop" dropStyle="combo" dx="26" sel="1" val="0">
  <itemLst>
    <item val="CE2 Override"/>
  </itemLst>
</formControlPr>
</file>

<file path=xl/ctrlProps/ctrlProp8.xml><?xml version="1.0" encoding="utf-8"?>
<formControlPr xmlns="http://schemas.microsoft.com/office/spreadsheetml/2009/9/main" objectType="Drop" dropStyle="combo" dx="26" sel="1" val="0">
  <itemLst>
    <item val="EEL European Govt Affairs"/>
  </itemLst>
</formControlPr>
</file>

<file path=xl/ctrlProps/ctrlProp9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4</xdr:row>
      <xdr:rowOff>0</xdr:rowOff>
    </xdr:to>
    <xdr:pic>
      <xdr:nvPicPr>
        <xdr:cNvPr id="1945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144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350520</xdr:colOff>
      <xdr:row>3</xdr:row>
      <xdr:rowOff>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0" y="0"/>
          <a:ext cx="195834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5</xdr:row>
      <xdr:rowOff>0</xdr:rowOff>
    </xdr:to>
    <xdr:pic>
      <xdr:nvPicPr>
        <xdr:cNvPr id="2048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791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7620</xdr:rowOff>
    </xdr:from>
    <xdr:to>
      <xdr:col>4</xdr:col>
      <xdr:colOff>243840</xdr:colOff>
      <xdr:row>4</xdr:row>
      <xdr:rowOff>7620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350520" y="175260"/>
          <a:ext cx="23926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160020</xdr:colOff>
      <xdr:row>1</xdr:row>
      <xdr:rowOff>0</xdr:rowOff>
    </xdr:from>
    <xdr:to>
      <xdr:col>12</xdr:col>
      <xdr:colOff>22860</xdr:colOff>
      <xdr:row>3</xdr:row>
      <xdr:rowOff>68580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326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388620</xdr:colOff>
      <xdr:row>9</xdr:row>
      <xdr:rowOff>76200</xdr:rowOff>
    </xdr:from>
    <xdr:to>
      <xdr:col>8</xdr:col>
      <xdr:colOff>304800</xdr:colOff>
      <xdr:row>15</xdr:row>
      <xdr:rowOff>160020</xdr:rowOff>
    </xdr:to>
    <xdr:sp macro="" textlink="">
      <xdr:nvSpPr>
        <xdr:cNvPr id="20525" name="AutoShape 45"/>
        <xdr:cNvSpPr>
          <a:spLocks noChangeAspect="1" noChangeArrowheads="1"/>
        </xdr:cNvSpPr>
      </xdr:nvSpPr>
      <xdr:spPr bwMode="auto">
        <a:xfrm>
          <a:off x="4137660" y="1584960"/>
          <a:ext cx="1165860" cy="10896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Richard Lewis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Rick Shapiro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388620</xdr:colOff>
      <xdr:row>16</xdr:row>
      <xdr:rowOff>160020</xdr:rowOff>
    </xdr:from>
    <xdr:to>
      <xdr:col>5</xdr:col>
      <xdr:colOff>335280</xdr:colOff>
      <xdr:row>21</xdr:row>
      <xdr:rowOff>144780</xdr:rowOff>
    </xdr:to>
    <xdr:sp macro="" textlink="">
      <xdr:nvSpPr>
        <xdr:cNvPr id="20526" name="AutoShape 46"/>
        <xdr:cNvSpPr>
          <a:spLocks noChangeAspect="1" noChangeArrowheads="1"/>
        </xdr:cNvSpPr>
      </xdr:nvSpPr>
      <xdr:spPr bwMode="auto">
        <a:xfrm>
          <a:off x="2263140" y="2842260"/>
          <a:ext cx="1196340" cy="8229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Paul Dawson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UK, Spain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 Italy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EES &amp; Coal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160020</xdr:colOff>
      <xdr:row>16</xdr:row>
      <xdr:rowOff>91440</xdr:rowOff>
    </xdr:from>
    <xdr:to>
      <xdr:col>11</xdr:col>
      <xdr:colOff>160020</xdr:colOff>
      <xdr:row>22</xdr:row>
      <xdr:rowOff>76200</xdr:rowOff>
    </xdr:to>
    <xdr:sp macro="" textlink="">
      <xdr:nvSpPr>
        <xdr:cNvPr id="20527" name="AutoShape 47"/>
        <xdr:cNvSpPr>
          <a:spLocks noChangeAspect="1" noChangeArrowheads="1"/>
        </xdr:cNvSpPr>
      </xdr:nvSpPr>
      <xdr:spPr bwMode="auto">
        <a:xfrm>
          <a:off x="5783580" y="2773680"/>
          <a:ext cx="1249680" cy="99060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Doug Wood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Central &amp; Eastern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Europe &amp; Cont. Gas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480060</xdr:colOff>
      <xdr:row>21</xdr:row>
      <xdr:rowOff>7620</xdr:rowOff>
    </xdr:from>
    <xdr:to>
      <xdr:col>3</xdr:col>
      <xdr:colOff>76200</xdr:colOff>
      <xdr:row>25</xdr:row>
      <xdr:rowOff>30480</xdr:rowOff>
    </xdr:to>
    <xdr:sp macro="" textlink="">
      <xdr:nvSpPr>
        <xdr:cNvPr id="20528" name="AutoShape 48"/>
        <xdr:cNvSpPr>
          <a:spLocks noChangeAspect="1" noChangeArrowheads="1"/>
        </xdr:cNvSpPr>
      </xdr:nvSpPr>
      <xdr:spPr bwMode="auto">
        <a:xfrm>
          <a:off x="1104900" y="3528060"/>
          <a:ext cx="845820" cy="69342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Kerryann Irwin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236220</xdr:colOff>
      <xdr:row>21</xdr:row>
      <xdr:rowOff>106680</xdr:rowOff>
    </xdr:from>
    <xdr:to>
      <xdr:col>12</xdr:col>
      <xdr:colOff>457200</xdr:colOff>
      <xdr:row>25</xdr:row>
      <xdr:rowOff>129540</xdr:rowOff>
    </xdr:to>
    <xdr:sp macro="" textlink="">
      <xdr:nvSpPr>
        <xdr:cNvPr id="20529" name="AutoShape 49"/>
        <xdr:cNvSpPr>
          <a:spLocks noChangeAspect="1" noChangeArrowheads="1"/>
        </xdr:cNvSpPr>
      </xdr:nvSpPr>
      <xdr:spPr bwMode="auto">
        <a:xfrm>
          <a:off x="7109460" y="3627120"/>
          <a:ext cx="845820" cy="69342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Merle Glen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76200</xdr:colOff>
      <xdr:row>29</xdr:row>
      <xdr:rowOff>30480</xdr:rowOff>
    </xdr:from>
    <xdr:to>
      <xdr:col>3</xdr:col>
      <xdr:colOff>388620</xdr:colOff>
      <xdr:row>32</xdr:row>
      <xdr:rowOff>160020</xdr:rowOff>
    </xdr:to>
    <xdr:sp macro="" textlink="">
      <xdr:nvSpPr>
        <xdr:cNvPr id="20530" name="AutoShape 50"/>
        <xdr:cNvSpPr>
          <a:spLocks noChangeArrowheads="1"/>
        </xdr:cNvSpPr>
      </xdr:nvSpPr>
      <xdr:spPr bwMode="auto">
        <a:xfrm>
          <a:off x="1325880" y="48920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426720</xdr:colOff>
      <xdr:row>29</xdr:row>
      <xdr:rowOff>30480</xdr:rowOff>
    </xdr:from>
    <xdr:to>
      <xdr:col>5</xdr:col>
      <xdr:colOff>236220</xdr:colOff>
      <xdr:row>32</xdr:row>
      <xdr:rowOff>160020</xdr:rowOff>
    </xdr:to>
    <xdr:sp macro="" textlink="">
      <xdr:nvSpPr>
        <xdr:cNvPr id="20531" name="AutoShape 51"/>
        <xdr:cNvSpPr>
          <a:spLocks noChangeArrowheads="1"/>
        </xdr:cNvSpPr>
      </xdr:nvSpPr>
      <xdr:spPr bwMode="auto">
        <a:xfrm>
          <a:off x="2301240" y="4892040"/>
          <a:ext cx="105918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Nick Elms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312420</xdr:colOff>
      <xdr:row>29</xdr:row>
      <xdr:rowOff>30480</xdr:rowOff>
    </xdr:from>
    <xdr:to>
      <xdr:col>7</xdr:col>
      <xdr:colOff>0</xdr:colOff>
      <xdr:row>32</xdr:row>
      <xdr:rowOff>160020</xdr:rowOff>
    </xdr:to>
    <xdr:sp macro="" textlink="">
      <xdr:nvSpPr>
        <xdr:cNvPr id="20532" name="AutoShape 52"/>
        <xdr:cNvSpPr>
          <a:spLocks noChangeArrowheads="1"/>
        </xdr:cNvSpPr>
      </xdr:nvSpPr>
      <xdr:spPr bwMode="auto">
        <a:xfrm>
          <a:off x="3436620" y="48920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Alfredo Huertas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Spain, Italy,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Portugal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76200</xdr:colOff>
      <xdr:row>29</xdr:row>
      <xdr:rowOff>30480</xdr:rowOff>
    </xdr:from>
    <xdr:to>
      <xdr:col>9</xdr:col>
      <xdr:colOff>388620</xdr:colOff>
      <xdr:row>32</xdr:row>
      <xdr:rowOff>160020</xdr:rowOff>
    </xdr:to>
    <xdr:sp macro="" textlink="">
      <xdr:nvSpPr>
        <xdr:cNvPr id="20533" name="AutoShape 53"/>
        <xdr:cNvSpPr>
          <a:spLocks noChangeArrowheads="1"/>
        </xdr:cNvSpPr>
      </xdr:nvSpPr>
      <xdr:spPr bwMode="auto">
        <a:xfrm>
          <a:off x="5074920" y="48920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Brendan Devlin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Cont. Gas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76200</xdr:colOff>
      <xdr:row>34</xdr:row>
      <xdr:rowOff>137160</xdr:rowOff>
    </xdr:from>
    <xdr:to>
      <xdr:col>9</xdr:col>
      <xdr:colOff>388620</xdr:colOff>
      <xdr:row>40</xdr:row>
      <xdr:rowOff>0</xdr:rowOff>
    </xdr:to>
    <xdr:sp macro="" textlink="">
      <xdr:nvSpPr>
        <xdr:cNvPr id="20534" name="AutoShape 54"/>
        <xdr:cNvSpPr>
          <a:spLocks noChangeArrowheads="1"/>
        </xdr:cNvSpPr>
      </xdr:nvSpPr>
      <xdr:spPr bwMode="auto">
        <a:xfrm>
          <a:off x="5074920" y="5836920"/>
          <a:ext cx="937260" cy="86868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Antoine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Duvauchelle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0.5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388620</xdr:colOff>
      <xdr:row>34</xdr:row>
      <xdr:rowOff>137160</xdr:rowOff>
    </xdr:from>
    <xdr:to>
      <xdr:col>12</xdr:col>
      <xdr:colOff>579120</xdr:colOff>
      <xdr:row>38</xdr:row>
      <xdr:rowOff>137160</xdr:rowOff>
    </xdr:to>
    <xdr:sp macro="" textlink="">
      <xdr:nvSpPr>
        <xdr:cNvPr id="20535" name="AutoShape 55"/>
        <xdr:cNvSpPr>
          <a:spLocks noChangeArrowheads="1"/>
        </xdr:cNvSpPr>
      </xdr:nvSpPr>
      <xdr:spPr bwMode="auto">
        <a:xfrm>
          <a:off x="6637020" y="5836920"/>
          <a:ext cx="1440180" cy="6705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Justyna Ozegalska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(Warsaw)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388620</xdr:colOff>
      <xdr:row>34</xdr:row>
      <xdr:rowOff>137160</xdr:rowOff>
    </xdr:from>
    <xdr:to>
      <xdr:col>5</xdr:col>
      <xdr:colOff>76200</xdr:colOff>
      <xdr:row>38</xdr:row>
      <xdr:rowOff>99060</xdr:rowOff>
    </xdr:to>
    <xdr:sp macro="" textlink="">
      <xdr:nvSpPr>
        <xdr:cNvPr id="20536" name="AutoShape 56"/>
        <xdr:cNvSpPr>
          <a:spLocks noChangeArrowheads="1"/>
        </xdr:cNvSpPr>
      </xdr:nvSpPr>
      <xdr:spPr bwMode="auto">
        <a:xfrm>
          <a:off x="2263140" y="583692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Mustafa Hussain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Analyst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236220</xdr:colOff>
      <xdr:row>34</xdr:row>
      <xdr:rowOff>137160</xdr:rowOff>
    </xdr:from>
    <xdr:to>
      <xdr:col>6</xdr:col>
      <xdr:colOff>548640</xdr:colOff>
      <xdr:row>38</xdr:row>
      <xdr:rowOff>99060</xdr:rowOff>
    </xdr:to>
    <xdr:sp macro="" textlink="">
      <xdr:nvSpPr>
        <xdr:cNvPr id="20537" name="AutoShape 57"/>
        <xdr:cNvSpPr>
          <a:spLocks noChangeArrowheads="1"/>
        </xdr:cNvSpPr>
      </xdr:nvSpPr>
      <xdr:spPr bwMode="auto">
        <a:xfrm>
          <a:off x="3360420" y="583692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David Gonzalez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472440</xdr:colOff>
      <xdr:row>29</xdr:row>
      <xdr:rowOff>30480</xdr:rowOff>
    </xdr:from>
    <xdr:to>
      <xdr:col>12</xdr:col>
      <xdr:colOff>160020</xdr:colOff>
      <xdr:row>32</xdr:row>
      <xdr:rowOff>160020</xdr:rowOff>
    </xdr:to>
    <xdr:sp macro="" textlink="">
      <xdr:nvSpPr>
        <xdr:cNvPr id="20538" name="AutoShape 58"/>
        <xdr:cNvSpPr>
          <a:spLocks noChangeArrowheads="1"/>
        </xdr:cNvSpPr>
      </xdr:nvSpPr>
      <xdr:spPr bwMode="auto">
        <a:xfrm>
          <a:off x="6720840" y="48920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C&amp; EE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350520</xdr:colOff>
      <xdr:row>15</xdr:row>
      <xdr:rowOff>160020</xdr:rowOff>
    </xdr:from>
    <xdr:to>
      <xdr:col>10</xdr:col>
      <xdr:colOff>160020</xdr:colOff>
      <xdr:row>16</xdr:row>
      <xdr:rowOff>91440</xdr:rowOff>
    </xdr:to>
    <xdr:cxnSp macro="">
      <xdr:nvCxnSpPr>
        <xdr:cNvPr id="20539" name="AutoShape 59"/>
        <xdr:cNvCxnSpPr>
          <a:cxnSpLocks noChangeShapeType="1"/>
          <a:stCxn id="20525" idx="2"/>
          <a:endCxn id="20527" idx="0"/>
        </xdr:cNvCxnSpPr>
      </xdr:nvCxnSpPr>
      <xdr:spPr bwMode="auto">
        <a:xfrm rot="16200000" flipH="1">
          <a:off x="5516880" y="1882140"/>
          <a:ext cx="99060" cy="168402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358140</xdr:colOff>
      <xdr:row>15</xdr:row>
      <xdr:rowOff>160020</xdr:rowOff>
    </xdr:from>
    <xdr:to>
      <xdr:col>7</xdr:col>
      <xdr:colOff>350520</xdr:colOff>
      <xdr:row>16</xdr:row>
      <xdr:rowOff>160020</xdr:rowOff>
    </xdr:to>
    <xdr:cxnSp macro="">
      <xdr:nvCxnSpPr>
        <xdr:cNvPr id="20540" name="AutoShape 60"/>
        <xdr:cNvCxnSpPr>
          <a:cxnSpLocks noChangeShapeType="1"/>
          <a:stCxn id="20525" idx="2"/>
          <a:endCxn id="20526" idx="0"/>
        </xdr:cNvCxnSpPr>
      </xdr:nvCxnSpPr>
      <xdr:spPr bwMode="auto">
        <a:xfrm rot="5400000">
          <a:off x="3707130" y="1824990"/>
          <a:ext cx="167640" cy="1866900"/>
        </a:xfrm>
        <a:prstGeom prst="bentConnector3">
          <a:avLst>
            <a:gd name="adj1" fmla="val 4706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548640</xdr:colOff>
      <xdr:row>21</xdr:row>
      <xdr:rowOff>144780</xdr:rowOff>
    </xdr:from>
    <xdr:to>
      <xdr:col>4</xdr:col>
      <xdr:colOff>358140</xdr:colOff>
      <xdr:row>29</xdr:row>
      <xdr:rowOff>30480</xdr:rowOff>
    </xdr:to>
    <xdr:cxnSp macro="">
      <xdr:nvCxnSpPr>
        <xdr:cNvPr id="20541" name="AutoShape 61"/>
        <xdr:cNvCxnSpPr>
          <a:cxnSpLocks noChangeShapeType="1"/>
          <a:stCxn id="20526" idx="2"/>
          <a:endCxn id="20530" idx="0"/>
        </xdr:cNvCxnSpPr>
      </xdr:nvCxnSpPr>
      <xdr:spPr bwMode="auto">
        <a:xfrm rot="5400000">
          <a:off x="1714500" y="3749040"/>
          <a:ext cx="1226820" cy="105918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358140</xdr:colOff>
      <xdr:row>21</xdr:row>
      <xdr:rowOff>144780</xdr:rowOff>
    </xdr:from>
    <xdr:to>
      <xdr:col>6</xdr:col>
      <xdr:colOff>160020</xdr:colOff>
      <xdr:row>29</xdr:row>
      <xdr:rowOff>30480</xdr:rowOff>
    </xdr:to>
    <xdr:cxnSp macro="">
      <xdr:nvCxnSpPr>
        <xdr:cNvPr id="20542" name="AutoShape 62"/>
        <xdr:cNvCxnSpPr>
          <a:cxnSpLocks noChangeShapeType="1"/>
          <a:stCxn id="20526" idx="2"/>
          <a:endCxn id="20532" idx="0"/>
        </xdr:cNvCxnSpPr>
      </xdr:nvCxnSpPr>
      <xdr:spPr bwMode="auto">
        <a:xfrm rot="16200000" flipH="1">
          <a:off x="2769870" y="3752850"/>
          <a:ext cx="1226820" cy="105156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548640</xdr:colOff>
      <xdr:row>22</xdr:row>
      <xdr:rowOff>76200</xdr:rowOff>
    </xdr:from>
    <xdr:to>
      <xdr:col>10</xdr:col>
      <xdr:colOff>160020</xdr:colOff>
      <xdr:row>29</xdr:row>
      <xdr:rowOff>30480</xdr:rowOff>
    </xdr:to>
    <xdr:cxnSp macro="">
      <xdr:nvCxnSpPr>
        <xdr:cNvPr id="20543" name="AutoShape 63"/>
        <xdr:cNvCxnSpPr>
          <a:cxnSpLocks noChangeShapeType="1"/>
          <a:stCxn id="20527" idx="2"/>
          <a:endCxn id="20533" idx="0"/>
        </xdr:cNvCxnSpPr>
      </xdr:nvCxnSpPr>
      <xdr:spPr bwMode="auto">
        <a:xfrm rot="5400000">
          <a:off x="5414010" y="3897630"/>
          <a:ext cx="1127760" cy="86106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160020</xdr:colOff>
      <xdr:row>22</xdr:row>
      <xdr:rowOff>76200</xdr:rowOff>
    </xdr:from>
    <xdr:to>
      <xdr:col>11</xdr:col>
      <xdr:colOff>312420</xdr:colOff>
      <xdr:row>29</xdr:row>
      <xdr:rowOff>30480</xdr:rowOff>
    </xdr:to>
    <xdr:cxnSp macro="">
      <xdr:nvCxnSpPr>
        <xdr:cNvPr id="20544" name="AutoShape 64"/>
        <xdr:cNvCxnSpPr>
          <a:cxnSpLocks noChangeShapeType="1"/>
          <a:stCxn id="20527" idx="2"/>
          <a:endCxn id="20538" idx="0"/>
        </xdr:cNvCxnSpPr>
      </xdr:nvCxnSpPr>
      <xdr:spPr bwMode="auto">
        <a:xfrm rot="16200000" flipH="1">
          <a:off x="6233160" y="3939540"/>
          <a:ext cx="1127760" cy="77724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160020</xdr:colOff>
      <xdr:row>23</xdr:row>
      <xdr:rowOff>91440</xdr:rowOff>
    </xdr:from>
    <xdr:to>
      <xdr:col>11</xdr:col>
      <xdr:colOff>236220</xdr:colOff>
      <xdr:row>23</xdr:row>
      <xdr:rowOff>91440</xdr:rowOff>
    </xdr:to>
    <xdr:sp macro="" textlink="">
      <xdr:nvSpPr>
        <xdr:cNvPr id="20545" name="Line 65"/>
        <xdr:cNvSpPr>
          <a:spLocks noChangeShapeType="1"/>
        </xdr:cNvSpPr>
      </xdr:nvSpPr>
      <xdr:spPr bwMode="auto">
        <a:xfrm flipH="1" flipV="1">
          <a:off x="6408420" y="3947160"/>
          <a:ext cx="7010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548640</xdr:colOff>
      <xdr:row>32</xdr:row>
      <xdr:rowOff>160020</xdr:rowOff>
    </xdr:from>
    <xdr:to>
      <xdr:col>8</xdr:col>
      <xdr:colOff>548640</xdr:colOff>
      <xdr:row>34</xdr:row>
      <xdr:rowOff>137160</xdr:rowOff>
    </xdr:to>
    <xdr:sp macro="" textlink="">
      <xdr:nvSpPr>
        <xdr:cNvPr id="20546" name="Line 66"/>
        <xdr:cNvSpPr>
          <a:spLocks noChangeShapeType="1"/>
        </xdr:cNvSpPr>
      </xdr:nvSpPr>
      <xdr:spPr bwMode="auto">
        <a:xfrm>
          <a:off x="5547360" y="5524500"/>
          <a:ext cx="0" cy="31242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312420</xdr:colOff>
      <xdr:row>32</xdr:row>
      <xdr:rowOff>160020</xdr:rowOff>
    </xdr:from>
    <xdr:to>
      <xdr:col>11</xdr:col>
      <xdr:colOff>312420</xdr:colOff>
      <xdr:row>34</xdr:row>
      <xdr:rowOff>137160</xdr:rowOff>
    </xdr:to>
    <xdr:sp macro="" textlink="">
      <xdr:nvSpPr>
        <xdr:cNvPr id="20547" name="Line 67"/>
        <xdr:cNvSpPr>
          <a:spLocks noChangeShapeType="1"/>
        </xdr:cNvSpPr>
      </xdr:nvSpPr>
      <xdr:spPr bwMode="auto">
        <a:xfrm flipH="1">
          <a:off x="7185660" y="5524500"/>
          <a:ext cx="0" cy="312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160020</xdr:colOff>
      <xdr:row>32</xdr:row>
      <xdr:rowOff>160020</xdr:rowOff>
    </xdr:from>
    <xdr:to>
      <xdr:col>6</xdr:col>
      <xdr:colOff>160020</xdr:colOff>
      <xdr:row>34</xdr:row>
      <xdr:rowOff>137160</xdr:rowOff>
    </xdr:to>
    <xdr:sp macro="" textlink="">
      <xdr:nvSpPr>
        <xdr:cNvPr id="20548" name="Line 68"/>
        <xdr:cNvSpPr>
          <a:spLocks noChangeShapeType="1"/>
        </xdr:cNvSpPr>
      </xdr:nvSpPr>
      <xdr:spPr bwMode="auto">
        <a:xfrm>
          <a:off x="3909060" y="5524500"/>
          <a:ext cx="0" cy="312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312420</xdr:colOff>
      <xdr:row>32</xdr:row>
      <xdr:rowOff>160020</xdr:rowOff>
    </xdr:from>
    <xdr:to>
      <xdr:col>4</xdr:col>
      <xdr:colOff>312420</xdr:colOff>
      <xdr:row>34</xdr:row>
      <xdr:rowOff>137160</xdr:rowOff>
    </xdr:to>
    <xdr:sp macro="" textlink="">
      <xdr:nvSpPr>
        <xdr:cNvPr id="20549" name="Line 69"/>
        <xdr:cNvSpPr>
          <a:spLocks noChangeShapeType="1"/>
        </xdr:cNvSpPr>
      </xdr:nvSpPr>
      <xdr:spPr bwMode="auto">
        <a:xfrm>
          <a:off x="2811780" y="5524500"/>
          <a:ext cx="0" cy="312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320040</xdr:colOff>
      <xdr:row>34</xdr:row>
      <xdr:rowOff>137160</xdr:rowOff>
    </xdr:from>
    <xdr:to>
      <xdr:col>3</xdr:col>
      <xdr:colOff>312420</xdr:colOff>
      <xdr:row>39</xdr:row>
      <xdr:rowOff>121920</xdr:rowOff>
    </xdr:to>
    <xdr:sp macro="" textlink="">
      <xdr:nvSpPr>
        <xdr:cNvPr id="20550" name="AutoShape 70"/>
        <xdr:cNvSpPr>
          <a:spLocks noChangeArrowheads="1"/>
        </xdr:cNvSpPr>
      </xdr:nvSpPr>
      <xdr:spPr bwMode="auto">
        <a:xfrm>
          <a:off x="944880" y="5836920"/>
          <a:ext cx="1242060" cy="8229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Alicia Nathoo UK (Research)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</a:p>
      </xdr:txBody>
    </xdr:sp>
    <xdr:clientData/>
  </xdr:twoCellAnchor>
  <xdr:twoCellAnchor>
    <xdr:from>
      <xdr:col>3</xdr:col>
      <xdr:colOff>76200</xdr:colOff>
      <xdr:row>23</xdr:row>
      <xdr:rowOff>7620</xdr:rowOff>
    </xdr:from>
    <xdr:to>
      <xdr:col>4</xdr:col>
      <xdr:colOff>388620</xdr:colOff>
      <xdr:row>23</xdr:row>
      <xdr:rowOff>7620</xdr:rowOff>
    </xdr:to>
    <xdr:sp macro="" textlink="">
      <xdr:nvSpPr>
        <xdr:cNvPr id="20551" name="Line 71"/>
        <xdr:cNvSpPr>
          <a:spLocks noChangeShapeType="1"/>
        </xdr:cNvSpPr>
      </xdr:nvSpPr>
      <xdr:spPr bwMode="auto">
        <a:xfrm>
          <a:off x="1950720" y="3863340"/>
          <a:ext cx="937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388620</xdr:colOff>
      <xdr:row>25</xdr:row>
      <xdr:rowOff>68580</xdr:rowOff>
    </xdr:from>
    <xdr:to>
      <xdr:col>4</xdr:col>
      <xdr:colOff>388620</xdr:colOff>
      <xdr:row>29</xdr:row>
      <xdr:rowOff>30480</xdr:rowOff>
    </xdr:to>
    <xdr:sp macro="" textlink="">
      <xdr:nvSpPr>
        <xdr:cNvPr id="20552" name="Line 72"/>
        <xdr:cNvSpPr>
          <a:spLocks noChangeShapeType="1"/>
        </xdr:cNvSpPr>
      </xdr:nvSpPr>
      <xdr:spPr bwMode="auto">
        <a:xfrm>
          <a:off x="2887980" y="4259580"/>
          <a:ext cx="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548640</xdr:colOff>
      <xdr:row>32</xdr:row>
      <xdr:rowOff>160020</xdr:rowOff>
    </xdr:from>
    <xdr:to>
      <xdr:col>2</xdr:col>
      <xdr:colOff>548640</xdr:colOff>
      <xdr:row>34</xdr:row>
      <xdr:rowOff>137160</xdr:rowOff>
    </xdr:to>
    <xdr:sp macro="" textlink="">
      <xdr:nvSpPr>
        <xdr:cNvPr id="20553" name="Line 73"/>
        <xdr:cNvSpPr>
          <a:spLocks noChangeShapeType="1"/>
        </xdr:cNvSpPr>
      </xdr:nvSpPr>
      <xdr:spPr bwMode="auto">
        <a:xfrm>
          <a:off x="1798320" y="5524500"/>
          <a:ext cx="0" cy="312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129540</xdr:colOff>
      <xdr:row>27</xdr:row>
      <xdr:rowOff>121920</xdr:rowOff>
    </xdr:from>
    <xdr:to>
      <xdr:col>1</xdr:col>
      <xdr:colOff>556260</xdr:colOff>
      <xdr:row>34</xdr:row>
      <xdr:rowOff>121920</xdr:rowOff>
    </xdr:to>
    <xdr:sp macro="" textlink="">
      <xdr:nvSpPr>
        <xdr:cNvPr id="20554" name="AutoShape 74"/>
        <xdr:cNvSpPr>
          <a:spLocks noChangeArrowheads="1"/>
        </xdr:cNvSpPr>
      </xdr:nvSpPr>
      <xdr:spPr bwMode="auto">
        <a:xfrm>
          <a:off x="129540" y="4648200"/>
          <a:ext cx="1051560" cy="117348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 Manager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Italy/Spain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(GREG ADDED TO ORG CHART)</a:t>
          </a:r>
        </a:p>
      </xdr:txBody>
    </xdr:sp>
    <xdr:clientData/>
  </xdr:twoCellAnchor>
  <xdr:twoCellAnchor>
    <xdr:from>
      <xdr:col>0</xdr:col>
      <xdr:colOff>594360</xdr:colOff>
      <xdr:row>25</xdr:row>
      <xdr:rowOff>99060</xdr:rowOff>
    </xdr:from>
    <xdr:to>
      <xdr:col>0</xdr:col>
      <xdr:colOff>594360</xdr:colOff>
      <xdr:row>29</xdr:row>
      <xdr:rowOff>30480</xdr:rowOff>
    </xdr:to>
    <xdr:sp macro="" textlink="">
      <xdr:nvSpPr>
        <xdr:cNvPr id="20557" name="Line 77"/>
        <xdr:cNvSpPr>
          <a:spLocks noChangeShapeType="1"/>
        </xdr:cNvSpPr>
      </xdr:nvSpPr>
      <xdr:spPr bwMode="auto">
        <a:xfrm flipV="1">
          <a:off x="594360" y="4290060"/>
          <a:ext cx="0" cy="6019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617220</xdr:colOff>
      <xdr:row>25</xdr:row>
      <xdr:rowOff>91440</xdr:rowOff>
    </xdr:from>
    <xdr:to>
      <xdr:col>2</xdr:col>
      <xdr:colOff>556260</xdr:colOff>
      <xdr:row>25</xdr:row>
      <xdr:rowOff>91440</xdr:rowOff>
    </xdr:to>
    <xdr:sp macro="" textlink="">
      <xdr:nvSpPr>
        <xdr:cNvPr id="20558" name="Line 78"/>
        <xdr:cNvSpPr>
          <a:spLocks noChangeShapeType="1"/>
        </xdr:cNvSpPr>
      </xdr:nvSpPr>
      <xdr:spPr bwMode="auto">
        <a:xfrm flipH="1">
          <a:off x="617220" y="4282440"/>
          <a:ext cx="11887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5</xdr:row>
      <xdr:rowOff>121920</xdr:rowOff>
    </xdr:to>
    <xdr:pic>
      <xdr:nvPicPr>
        <xdr:cNvPr id="2150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62050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0</xdr:row>
      <xdr:rowOff>68580</xdr:rowOff>
    </xdr:from>
    <xdr:to>
      <xdr:col>5</xdr:col>
      <xdr:colOff>160020</xdr:colOff>
      <xdr:row>3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335280" y="68580"/>
          <a:ext cx="47777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Expense Analysis</a:t>
          </a:r>
        </a:p>
      </xdr:txBody>
    </xdr:sp>
    <xdr:clientData/>
  </xdr:twoCellAnchor>
  <xdr:twoCellAnchor editAs="oneCell">
    <xdr:from>
      <xdr:col>11</xdr:col>
      <xdr:colOff>160020</xdr:colOff>
      <xdr:row>1</xdr:row>
      <xdr:rowOff>0</xdr:rowOff>
    </xdr:from>
    <xdr:to>
      <xdr:col>12</xdr:col>
      <xdr:colOff>22860</xdr:colOff>
      <xdr:row>3</xdr:row>
      <xdr:rowOff>68580</xdr:rowOff>
    </xdr:to>
    <xdr:pic>
      <xdr:nvPicPr>
        <xdr:cNvPr id="215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206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5</xdr:row>
      <xdr:rowOff>0</xdr:rowOff>
    </xdr:to>
    <xdr:pic>
      <xdr:nvPicPr>
        <xdr:cNvPr id="1433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214628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0</xdr:row>
      <xdr:rowOff>68580</xdr:rowOff>
    </xdr:from>
    <xdr:to>
      <xdr:col>5</xdr:col>
      <xdr:colOff>160020</xdr:colOff>
      <xdr:row>3</xdr:row>
      <xdr:rowOff>68580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335280" y="68580"/>
          <a:ext cx="53035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Expense Analysis 2</a:t>
          </a:r>
        </a:p>
      </xdr:txBody>
    </xdr:sp>
    <xdr:clientData/>
  </xdr:twoCellAnchor>
  <xdr:twoCellAnchor editAs="oneCell">
    <xdr:from>
      <xdr:col>11</xdr:col>
      <xdr:colOff>160020</xdr:colOff>
      <xdr:row>1</xdr:row>
      <xdr:rowOff>0</xdr:rowOff>
    </xdr:from>
    <xdr:to>
      <xdr:col>12</xdr:col>
      <xdr:colOff>22860</xdr:colOff>
      <xdr:row>3</xdr:row>
      <xdr:rowOff>68580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84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419100</xdr:colOff>
      <xdr:row>5</xdr:row>
      <xdr:rowOff>0</xdr:rowOff>
    </xdr:to>
    <xdr:pic>
      <xdr:nvPicPr>
        <xdr:cNvPr id="1536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591818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0</xdr:row>
      <xdr:rowOff>0</xdr:rowOff>
    </xdr:from>
    <xdr:to>
      <xdr:col>3</xdr:col>
      <xdr:colOff>38100</xdr:colOff>
      <xdr:row>3</xdr:row>
      <xdr:rowOff>68580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342900" y="0"/>
          <a:ext cx="53492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Allocations</a:t>
          </a:r>
        </a:p>
      </xdr:txBody>
    </xdr:sp>
    <xdr:clientData/>
  </xdr:twoCellAnchor>
  <xdr:twoCellAnchor editAs="oneCell">
    <xdr:from>
      <xdr:col>12</xdr:col>
      <xdr:colOff>160020</xdr:colOff>
      <xdr:row>1</xdr:row>
      <xdr:rowOff>0</xdr:rowOff>
    </xdr:from>
    <xdr:to>
      <xdr:col>13</xdr:col>
      <xdr:colOff>30480</xdr:colOff>
      <xdr:row>3</xdr:row>
      <xdr:rowOff>68580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022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5</xdr:row>
      <xdr:rowOff>0</xdr:rowOff>
    </xdr:to>
    <xdr:pic>
      <xdr:nvPicPr>
        <xdr:cNvPr id="1740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791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160020</xdr:colOff>
      <xdr:row>1</xdr:row>
      <xdr:rowOff>0</xdr:rowOff>
    </xdr:from>
    <xdr:to>
      <xdr:col>12</xdr:col>
      <xdr:colOff>22860</xdr:colOff>
      <xdr:row>3</xdr:row>
      <xdr:rowOff>68580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326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5</xdr:row>
      <xdr:rowOff>144780</xdr:rowOff>
    </xdr:to>
    <xdr:pic>
      <xdr:nvPicPr>
        <xdr:cNvPr id="8214" name="Picture 22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413004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518160</xdr:colOff>
      <xdr:row>1</xdr:row>
      <xdr:rowOff>106680</xdr:rowOff>
    </xdr:from>
    <xdr:to>
      <xdr:col>27</xdr:col>
      <xdr:colOff>487680</xdr:colOff>
      <xdr:row>4</xdr:row>
      <xdr:rowOff>7620</xdr:rowOff>
    </xdr:to>
    <xdr:pic>
      <xdr:nvPicPr>
        <xdr:cNvPr id="82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0040" y="27432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22860</xdr:rowOff>
    </xdr:from>
    <xdr:to>
      <xdr:col>8</xdr:col>
      <xdr:colOff>365760</xdr:colOff>
      <xdr:row>4</xdr:row>
      <xdr:rowOff>22860</xdr:rowOff>
    </xdr:to>
    <xdr:sp macro="" textlink="">
      <xdr:nvSpPr>
        <xdr:cNvPr id="8216" name="Text Box 24"/>
        <xdr:cNvSpPr txBox="1">
          <a:spLocks noChangeArrowheads="1"/>
        </xdr:cNvSpPr>
      </xdr:nvSpPr>
      <xdr:spPr bwMode="auto">
        <a:xfrm>
          <a:off x="419100" y="190500"/>
          <a:ext cx="37109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Quarter 2 to Date vs Reforecast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27</xdr:col>
      <xdr:colOff>7620</xdr:colOff>
      <xdr:row>5</xdr:row>
      <xdr:rowOff>160020</xdr:rowOff>
    </xdr:to>
    <xdr:pic>
      <xdr:nvPicPr>
        <xdr:cNvPr id="921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7620"/>
          <a:ext cx="364998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251460</xdr:colOff>
      <xdr:row>0</xdr:row>
      <xdr:rowOff>137160</xdr:rowOff>
    </xdr:from>
    <xdr:to>
      <xdr:col>27</xdr:col>
      <xdr:colOff>487680</xdr:colOff>
      <xdr:row>3</xdr:row>
      <xdr:rowOff>38100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" y="13716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22860</xdr:rowOff>
    </xdr:from>
    <xdr:to>
      <xdr:col>8</xdr:col>
      <xdr:colOff>365760</xdr:colOff>
      <xdr:row>4</xdr:row>
      <xdr:rowOff>22860</xdr:rowOff>
    </xdr:to>
    <xdr:sp macro="" textlink="">
      <xdr:nvSpPr>
        <xdr:cNvPr id="9219" name="Text Box 3"/>
        <xdr:cNvSpPr txBox="1">
          <a:spLocks noChangeArrowheads="1"/>
        </xdr:cNvSpPr>
      </xdr:nvSpPr>
      <xdr:spPr bwMode="auto">
        <a:xfrm>
          <a:off x="419100" y="190500"/>
          <a:ext cx="322326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YTD vs Reforecast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27</xdr:col>
      <xdr:colOff>22860</xdr:colOff>
      <xdr:row>5</xdr:row>
      <xdr:rowOff>160020</xdr:rowOff>
    </xdr:to>
    <xdr:pic>
      <xdr:nvPicPr>
        <xdr:cNvPr id="1024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7620"/>
          <a:ext cx="378714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960120</xdr:colOff>
      <xdr:row>0</xdr:row>
      <xdr:rowOff>144780</xdr:rowOff>
    </xdr:from>
    <xdr:to>
      <xdr:col>27</xdr:col>
      <xdr:colOff>487680</xdr:colOff>
      <xdr:row>3</xdr:row>
      <xdr:rowOff>45720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14478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22860</xdr:rowOff>
    </xdr:from>
    <xdr:to>
      <xdr:col>8</xdr:col>
      <xdr:colOff>365760</xdr:colOff>
      <xdr:row>4</xdr:row>
      <xdr:rowOff>22860</xdr:rowOff>
    </xdr:to>
    <xdr:sp macro="" textlink="">
      <xdr:nvSpPr>
        <xdr:cNvPr id="10243" name="Text Box 3"/>
        <xdr:cNvSpPr txBox="1">
          <a:spLocks noChangeArrowheads="1"/>
        </xdr:cNvSpPr>
      </xdr:nvSpPr>
      <xdr:spPr bwMode="auto">
        <a:xfrm>
          <a:off x="419100" y="190500"/>
          <a:ext cx="33451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Full Year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2138" name="adaytum_page_2_drop_1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0</xdr:colOff>
          <xdr:row>36</xdr:row>
          <xdr:rowOff>0</xdr:rowOff>
        </xdr:to>
        <xdr:sp macro="" textlink="">
          <xdr:nvSpPr>
            <xdr:cNvPr id="2139" name="adaytum_page_2_drop_2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0</xdr:colOff>
          <xdr:row>36</xdr:row>
          <xdr:rowOff>0</xdr:rowOff>
        </xdr:to>
        <xdr:sp macro="" textlink="">
          <xdr:nvSpPr>
            <xdr:cNvPr id="2140" name="adaytum_page_2_drop_3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0</xdr:rowOff>
        </xdr:to>
        <xdr:sp macro="" textlink="">
          <xdr:nvSpPr>
            <xdr:cNvPr id="2186" name="adaytum_page_3_drop_1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0</xdr:colOff>
          <xdr:row>63</xdr:row>
          <xdr:rowOff>0</xdr:rowOff>
        </xdr:to>
        <xdr:sp macro="" textlink="">
          <xdr:nvSpPr>
            <xdr:cNvPr id="2187" name="adaytum_page_3_drop_2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0</xdr:colOff>
          <xdr:row>63</xdr:row>
          <xdr:rowOff>0</xdr:rowOff>
        </xdr:to>
        <xdr:sp macro="" textlink="">
          <xdr:nvSpPr>
            <xdr:cNvPr id="2188" name="adaytum_page_3_drop_3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30480</xdr:colOff>
      <xdr:row>0</xdr:row>
      <xdr:rowOff>7620</xdr:rowOff>
    </xdr:from>
    <xdr:to>
      <xdr:col>16</xdr:col>
      <xdr:colOff>853440</xdr:colOff>
      <xdr:row>6</xdr:row>
      <xdr:rowOff>38100</xdr:rowOff>
    </xdr:to>
    <xdr:pic>
      <xdr:nvPicPr>
        <xdr:cNvPr id="2219" name="Picture 17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30480" y="7620"/>
          <a:ext cx="15895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182880</xdr:colOff>
      <xdr:row>1</xdr:row>
      <xdr:rowOff>0</xdr:rowOff>
    </xdr:from>
    <xdr:to>
      <xdr:col>13</xdr:col>
      <xdr:colOff>7620</xdr:colOff>
      <xdr:row>3</xdr:row>
      <xdr:rowOff>160020</xdr:rowOff>
    </xdr:to>
    <xdr:pic>
      <xdr:nvPicPr>
        <xdr:cNvPr id="2220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167640"/>
          <a:ext cx="647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2910840</xdr:colOff>
      <xdr:row>3</xdr:row>
      <xdr:rowOff>129540</xdr:rowOff>
    </xdr:to>
    <xdr:sp macro="" textlink="">
      <xdr:nvSpPr>
        <xdr:cNvPr id="2342" name="Text Box 294"/>
        <xdr:cNvSpPr txBox="1">
          <a:spLocks noChangeArrowheads="1"/>
        </xdr:cNvSpPr>
      </xdr:nvSpPr>
      <xdr:spPr bwMode="auto">
        <a:xfrm>
          <a:off x="0" y="0"/>
          <a:ext cx="352044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SUMMARY DATA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1554480</xdr:colOff>
          <xdr:row>21</xdr:row>
          <xdr:rowOff>0</xdr:rowOff>
        </xdr:to>
        <xdr:sp macro="" textlink="">
          <xdr:nvSpPr>
            <xdr:cNvPr id="6151" name="adaytum_page_1_drop_1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594360</xdr:colOff>
          <xdr:row>21</xdr:row>
          <xdr:rowOff>0</xdr:rowOff>
        </xdr:to>
        <xdr:sp macro="" textlink="">
          <xdr:nvSpPr>
            <xdr:cNvPr id="6153" name="adaytum_page_1_drop_2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1051560</xdr:colOff>
          <xdr:row>21</xdr:row>
          <xdr:rowOff>0</xdr:rowOff>
        </xdr:to>
        <xdr:sp macro="" textlink="">
          <xdr:nvSpPr>
            <xdr:cNvPr id="6155" name="adaytum_page_1_drop_3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1554480</xdr:colOff>
          <xdr:row>67</xdr:row>
          <xdr:rowOff>0</xdr:rowOff>
        </xdr:to>
        <xdr:sp macro="" textlink="">
          <xdr:nvSpPr>
            <xdr:cNvPr id="6209" name="adaytum_page_2_drop_1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594360</xdr:colOff>
          <xdr:row>67</xdr:row>
          <xdr:rowOff>0</xdr:rowOff>
        </xdr:to>
        <xdr:sp macro="" textlink="">
          <xdr:nvSpPr>
            <xdr:cNvPr id="6210" name="adaytum_page_2_drop_2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1051560</xdr:colOff>
          <xdr:row>67</xdr:row>
          <xdr:rowOff>0</xdr:rowOff>
        </xdr:to>
        <xdr:sp macro="" textlink="">
          <xdr:nvSpPr>
            <xdr:cNvPr id="6211" name="adaytum_page_2_drop_3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1</xdr:col>
          <xdr:colOff>1554480</xdr:colOff>
          <xdr:row>113</xdr:row>
          <xdr:rowOff>0</xdr:rowOff>
        </xdr:to>
        <xdr:sp macro="" textlink="">
          <xdr:nvSpPr>
            <xdr:cNvPr id="6246" name="adaytum_page_3_drop_1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0</xdr:rowOff>
        </xdr:from>
        <xdr:to>
          <xdr:col>3</xdr:col>
          <xdr:colOff>594360</xdr:colOff>
          <xdr:row>113</xdr:row>
          <xdr:rowOff>0</xdr:rowOff>
        </xdr:to>
        <xdr:sp macro="" textlink="">
          <xdr:nvSpPr>
            <xdr:cNvPr id="6247" name="adaytum_page_3_drop_2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112</xdr:row>
          <xdr:rowOff>0</xdr:rowOff>
        </xdr:from>
        <xdr:to>
          <xdr:col>4</xdr:col>
          <xdr:colOff>1051560</xdr:colOff>
          <xdr:row>113</xdr:row>
          <xdr:rowOff>0</xdr:rowOff>
        </xdr:to>
        <xdr:sp macro="" textlink="">
          <xdr:nvSpPr>
            <xdr:cNvPr id="6248" name="adaytum_page_3_drop_3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1554480</xdr:colOff>
          <xdr:row>128</xdr:row>
          <xdr:rowOff>0</xdr:rowOff>
        </xdr:to>
        <xdr:sp macro="" textlink="">
          <xdr:nvSpPr>
            <xdr:cNvPr id="6275" name="adaytum_page_4_drop_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0</xdr:rowOff>
        </xdr:from>
        <xdr:to>
          <xdr:col>3</xdr:col>
          <xdr:colOff>594360</xdr:colOff>
          <xdr:row>128</xdr:row>
          <xdr:rowOff>0</xdr:rowOff>
        </xdr:to>
        <xdr:sp macro="" textlink="">
          <xdr:nvSpPr>
            <xdr:cNvPr id="6276" name="adaytum_page_4_drop_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127</xdr:row>
          <xdr:rowOff>0</xdr:rowOff>
        </xdr:from>
        <xdr:to>
          <xdr:col>4</xdr:col>
          <xdr:colOff>1051560</xdr:colOff>
          <xdr:row>128</xdr:row>
          <xdr:rowOff>0</xdr:rowOff>
        </xdr:to>
        <xdr:sp macro="" textlink="">
          <xdr:nvSpPr>
            <xdr:cNvPr id="6277" name="adaytum_page_4_drop_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1554480</xdr:colOff>
          <xdr:row>6</xdr:row>
          <xdr:rowOff>0</xdr:rowOff>
        </xdr:to>
        <xdr:sp macro="" textlink="">
          <xdr:nvSpPr>
            <xdr:cNvPr id="6328" name="adaytum_page_5_drop_1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594360</xdr:colOff>
          <xdr:row>6</xdr:row>
          <xdr:rowOff>0</xdr:rowOff>
        </xdr:to>
        <xdr:sp macro="" textlink="">
          <xdr:nvSpPr>
            <xdr:cNvPr id="6329" name="adaytum_page_5_drop_2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1051560</xdr:colOff>
          <xdr:row>6</xdr:row>
          <xdr:rowOff>0</xdr:rowOff>
        </xdr:to>
        <xdr:sp macro="" textlink="">
          <xdr:nvSpPr>
            <xdr:cNvPr id="6330" name="adaytum_page_5_drop_3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1554480</xdr:colOff>
          <xdr:row>36</xdr:row>
          <xdr:rowOff>0</xdr:rowOff>
        </xdr:to>
        <xdr:sp macro="" textlink="">
          <xdr:nvSpPr>
            <xdr:cNvPr id="6363" name="adaytum_page_6_drop_1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594360</xdr:colOff>
          <xdr:row>36</xdr:row>
          <xdr:rowOff>0</xdr:rowOff>
        </xdr:to>
        <xdr:sp macro="" textlink="">
          <xdr:nvSpPr>
            <xdr:cNvPr id="6364" name="adaytum_page_6_drop_2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1051560</xdr:colOff>
          <xdr:row>36</xdr:row>
          <xdr:rowOff>0</xdr:rowOff>
        </xdr:to>
        <xdr:sp macro="" textlink="">
          <xdr:nvSpPr>
            <xdr:cNvPr id="6365" name="adaytum_page_6_drop_3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1554480</xdr:colOff>
          <xdr:row>82</xdr:row>
          <xdr:rowOff>0</xdr:rowOff>
        </xdr:to>
        <xdr:sp macro="" textlink="">
          <xdr:nvSpPr>
            <xdr:cNvPr id="6398" name="adaytum_page_7_drop_1" hidden="1">
              <a:extLst>
                <a:ext uri="{63B3BB69-23CF-44E3-9099-C40C66FF867C}">
                  <a14:compatExt spid="_x0000_s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3</xdr:col>
          <xdr:colOff>594360</xdr:colOff>
          <xdr:row>82</xdr:row>
          <xdr:rowOff>0</xdr:rowOff>
        </xdr:to>
        <xdr:sp macro="" textlink="">
          <xdr:nvSpPr>
            <xdr:cNvPr id="6399" name="adaytum_page_7_drop_2" hidden="1">
              <a:extLst>
                <a:ext uri="{63B3BB69-23CF-44E3-9099-C40C66FF867C}">
                  <a14:compatExt spid="_x0000_s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4</xdr:col>
          <xdr:colOff>1051560</xdr:colOff>
          <xdr:row>82</xdr:row>
          <xdr:rowOff>0</xdr:rowOff>
        </xdr:to>
        <xdr:sp macro="" textlink="">
          <xdr:nvSpPr>
            <xdr:cNvPr id="6400" name="adaytum_page_7_drop_3" hidden="1">
              <a:extLst>
                <a:ext uri="{63B3BB69-23CF-44E3-9099-C40C66FF867C}">
                  <a14:compatExt spid="_x0000_s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1554480</xdr:colOff>
          <xdr:row>97</xdr:row>
          <xdr:rowOff>0</xdr:rowOff>
        </xdr:to>
        <xdr:sp macro="" textlink="">
          <xdr:nvSpPr>
            <xdr:cNvPr id="6427" name="adaytum_page_8_drop_1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96</xdr:row>
          <xdr:rowOff>0</xdr:rowOff>
        </xdr:from>
        <xdr:to>
          <xdr:col>3</xdr:col>
          <xdr:colOff>594360</xdr:colOff>
          <xdr:row>97</xdr:row>
          <xdr:rowOff>0</xdr:rowOff>
        </xdr:to>
        <xdr:sp macro="" textlink="">
          <xdr:nvSpPr>
            <xdr:cNvPr id="6428" name="adaytum_page_8_drop_2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1051560</xdr:colOff>
          <xdr:row>97</xdr:row>
          <xdr:rowOff>0</xdr:rowOff>
        </xdr:to>
        <xdr:sp macro="" textlink="">
          <xdr:nvSpPr>
            <xdr:cNvPr id="6429" name="adaytum_page_8_drop_3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1554480</xdr:colOff>
          <xdr:row>51</xdr:row>
          <xdr:rowOff>0</xdr:rowOff>
        </xdr:to>
        <xdr:sp macro="" textlink="">
          <xdr:nvSpPr>
            <xdr:cNvPr id="6474" name="adaytum_page_9_drop_1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594360</xdr:colOff>
          <xdr:row>51</xdr:row>
          <xdr:rowOff>0</xdr:rowOff>
        </xdr:to>
        <xdr:sp macro="" textlink="">
          <xdr:nvSpPr>
            <xdr:cNvPr id="6475" name="adaytum_page_9_drop_2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1051560</xdr:colOff>
          <xdr:row>51</xdr:row>
          <xdr:rowOff>0</xdr:rowOff>
        </xdr:to>
        <xdr:sp macro="" textlink="">
          <xdr:nvSpPr>
            <xdr:cNvPr id="6476" name="adaytum_page_9_drop_3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7620</xdr:colOff>
      <xdr:row>0</xdr:row>
      <xdr:rowOff>22860</xdr:rowOff>
    </xdr:from>
    <xdr:to>
      <xdr:col>13</xdr:col>
      <xdr:colOff>22860</xdr:colOff>
      <xdr:row>4</xdr:row>
      <xdr:rowOff>76200</xdr:rowOff>
    </xdr:to>
    <xdr:pic>
      <xdr:nvPicPr>
        <xdr:cNvPr id="6483" name="Picture 339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" y="22860"/>
          <a:ext cx="176022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350520</xdr:colOff>
      <xdr:row>3</xdr:row>
      <xdr:rowOff>0</xdr:rowOff>
    </xdr:to>
    <xdr:sp macro="" textlink="">
      <xdr:nvSpPr>
        <xdr:cNvPr id="6864" name="Text Box 720"/>
        <xdr:cNvSpPr txBox="1">
          <a:spLocks noChangeArrowheads="1"/>
        </xdr:cNvSpPr>
      </xdr:nvSpPr>
      <xdr:spPr bwMode="auto">
        <a:xfrm>
          <a:off x="0" y="0"/>
          <a:ext cx="41224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APPENDICES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236220</xdr:colOff>
          <xdr:row>8</xdr:row>
          <xdr:rowOff>0</xdr:rowOff>
        </xdr:to>
        <xdr:sp macro="" textlink="">
          <xdr:nvSpPr>
            <xdr:cNvPr id="18439" name="adaytum_page_1_drop_1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8609" name="adaytum_page_2_drop_1" hidden="1">
              <a:extLst>
                <a:ext uri="{63B3BB69-23CF-44E3-9099-C40C66FF867C}">
                  <a14:compatExt spid="_x0000_s18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8634" name="adaytum_page_3_drop_1" hidden="1">
              <a:extLst>
                <a:ext uri="{63B3BB69-23CF-44E3-9099-C40C66FF867C}">
                  <a14:compatExt spid="_x0000_s18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7620</xdr:rowOff>
    </xdr:from>
    <xdr:to>
      <xdr:col>13</xdr:col>
      <xdr:colOff>0</xdr:colOff>
      <xdr:row>4</xdr:row>
      <xdr:rowOff>160020</xdr:rowOff>
    </xdr:to>
    <xdr:pic>
      <xdr:nvPicPr>
        <xdr:cNvPr id="18701" name="Picture 269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7620"/>
          <a:ext cx="160020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754380</xdr:colOff>
      <xdr:row>3</xdr:row>
      <xdr:rowOff>0</xdr:rowOff>
    </xdr:to>
    <xdr:sp macro="" textlink="">
      <xdr:nvSpPr>
        <xdr:cNvPr id="18713" name="Text Box 281"/>
        <xdr:cNvSpPr txBox="1">
          <a:spLocks noChangeArrowheads="1"/>
        </xdr:cNvSpPr>
      </xdr:nvSpPr>
      <xdr:spPr bwMode="auto">
        <a:xfrm>
          <a:off x="0" y="0"/>
          <a:ext cx="39624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ADAYTUM HEADCOUNT DATA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601980</xdr:colOff>
      <xdr:row>59</xdr:row>
      <xdr:rowOff>129540</xdr:rowOff>
    </xdr:to>
    <xdr:pic>
      <xdr:nvPicPr>
        <xdr:cNvPr id="1126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2473940" cy="1002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198120</xdr:colOff>
      <xdr:row>7</xdr:row>
      <xdr:rowOff>129540</xdr:rowOff>
    </xdr:from>
    <xdr:to>
      <xdr:col>14</xdr:col>
      <xdr:colOff>236220</xdr:colOff>
      <xdr:row>15</xdr:row>
      <xdr:rowOff>0</xdr:rowOff>
    </xdr:to>
    <xdr:sp macro="" textlink="">
      <xdr:nvSpPr>
        <xdr:cNvPr id="11269" name="Text Box 5"/>
        <xdr:cNvSpPr txBox="1">
          <a:spLocks noChangeArrowheads="1"/>
        </xdr:cNvSpPr>
      </xdr:nvSpPr>
      <xdr:spPr bwMode="auto">
        <a:xfrm>
          <a:off x="3322320" y="1303020"/>
          <a:ext cx="5661660" cy="121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54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ENRON EUROPE</a:t>
          </a:r>
        </a:p>
        <a:p>
          <a:pPr algn="l" rtl="0">
            <a:defRPr sz="1000"/>
          </a:pPr>
          <a:endParaRPr lang="en-US" sz="54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3</xdr:col>
      <xdr:colOff>441960</xdr:colOff>
      <xdr:row>21</xdr:row>
      <xdr:rowOff>30480</xdr:rowOff>
    </xdr:from>
    <xdr:to>
      <xdr:col>15</xdr:col>
      <xdr:colOff>182880</xdr:colOff>
      <xdr:row>42</xdr:row>
      <xdr:rowOff>45720</xdr:rowOff>
    </xdr:to>
    <xdr:sp macro="" textlink="">
      <xdr:nvSpPr>
        <xdr:cNvPr id="11272" name="Text Box 8"/>
        <xdr:cNvSpPr txBox="1">
          <a:spLocks noChangeArrowheads="1"/>
        </xdr:cNvSpPr>
      </xdr:nvSpPr>
      <xdr:spPr bwMode="auto">
        <a:xfrm>
          <a:off x="2316480" y="3550920"/>
          <a:ext cx="7239000" cy="3535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Q2-2001</a:t>
          </a:r>
        </a:p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Reforecast (CE2)</a:t>
          </a: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5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Government Affairs</a:t>
          </a: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5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304800</xdr:colOff>
      <xdr:row>47</xdr:row>
      <xdr:rowOff>30480</xdr:rowOff>
    </xdr:from>
    <xdr:to>
      <xdr:col>4</xdr:col>
      <xdr:colOff>441960</xdr:colOff>
      <xdr:row>51</xdr:row>
      <xdr:rowOff>106680</xdr:rowOff>
    </xdr:to>
    <xdr:sp macro="" textlink="">
      <xdr:nvSpPr>
        <xdr:cNvPr id="11274" name="Text Box 10"/>
        <xdr:cNvSpPr txBox="1">
          <a:spLocks noChangeArrowheads="1"/>
        </xdr:cNvSpPr>
      </xdr:nvSpPr>
      <xdr:spPr bwMode="auto">
        <a:xfrm>
          <a:off x="304800" y="7909560"/>
          <a:ext cx="26365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FP&amp;A</a:t>
          </a:r>
        </a:p>
        <a:p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556260</xdr:colOff>
      <xdr:row>48</xdr:row>
      <xdr:rowOff>144780</xdr:rowOff>
    </xdr:from>
    <xdr:to>
      <xdr:col>18</xdr:col>
      <xdr:colOff>320040</xdr:colOff>
      <xdr:row>53</xdr:row>
      <xdr:rowOff>121920</xdr:rowOff>
    </xdr:to>
    <xdr:pic>
      <xdr:nvPicPr>
        <xdr:cNvPr id="11275" name="Picture 11" descr="O:\Fin_Ops\System_Arch\Graphics\Enron logos\logos\E_COLOR_R.bm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8191500"/>
          <a:ext cx="101346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5</xdr:row>
      <xdr:rowOff>0</xdr:rowOff>
    </xdr:to>
    <xdr:pic>
      <xdr:nvPicPr>
        <xdr:cNvPr id="12291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791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0</xdr:row>
      <xdr:rowOff>68580</xdr:rowOff>
    </xdr:from>
    <xdr:to>
      <xdr:col>3</xdr:col>
      <xdr:colOff>30480</xdr:colOff>
      <xdr:row>3</xdr:row>
      <xdr:rowOff>68580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335280" y="6858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160020</xdr:colOff>
      <xdr:row>1</xdr:row>
      <xdr:rowOff>0</xdr:rowOff>
    </xdr:from>
    <xdr:to>
      <xdr:col>12</xdr:col>
      <xdr:colOff>22860</xdr:colOff>
      <xdr:row>3</xdr:row>
      <xdr:rowOff>68580</xdr:rowOff>
    </xdr:to>
    <xdr:pic>
      <xdr:nvPicPr>
        <xdr:cNvPr id="122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326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45720</xdr:colOff>
      <xdr:row>5</xdr:row>
      <xdr:rowOff>0</xdr:rowOff>
    </xdr:to>
    <xdr:pic>
      <xdr:nvPicPr>
        <xdr:cNvPr id="3076" name="Picture 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8526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3</xdr:row>
      <xdr:rowOff>99060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0"/>
          <a:ext cx="159258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  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Summary PL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Summary PL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  <xdr:twoCellAnchor editAs="oneCell">
    <xdr:from>
      <xdr:col>10</xdr:col>
      <xdr:colOff>236220</xdr:colOff>
      <xdr:row>1</xdr:row>
      <xdr:rowOff>0</xdr:rowOff>
    </xdr:from>
    <xdr:to>
      <xdr:col>10</xdr:col>
      <xdr:colOff>731520</xdr:colOff>
      <xdr:row>3</xdr:row>
      <xdr:rowOff>68580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6120" y="167640"/>
          <a:ext cx="4953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769620</xdr:colOff>
          <xdr:row>5</xdr:row>
          <xdr:rowOff>0</xdr:rowOff>
        </xdr:to>
        <xdr:sp macro="" textlink="">
          <xdr:nvSpPr>
            <xdr:cNvPr id="4097" name="adaytum_page_1_drop_2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7</xdr:col>
          <xdr:colOff>1165860</xdr:colOff>
          <xdr:row>5</xdr:row>
          <xdr:rowOff>0</xdr:rowOff>
        </xdr:to>
        <xdr:sp macro="" textlink="">
          <xdr:nvSpPr>
            <xdr:cNvPr id="4098" name="adaytum_page_1_drop_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26</xdr:col>
      <xdr:colOff>0</xdr:colOff>
      <xdr:row>5</xdr:row>
      <xdr:rowOff>60960</xdr:rowOff>
    </xdr:to>
    <xdr:pic>
      <xdr:nvPicPr>
        <xdr:cNvPr id="4099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5217140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617220</xdr:colOff>
      <xdr:row>0</xdr:row>
      <xdr:rowOff>129540</xdr:rowOff>
    </xdr:from>
    <xdr:to>
      <xdr:col>25</xdr:col>
      <xdr:colOff>342900</xdr:colOff>
      <xdr:row>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129540"/>
          <a:ext cx="65532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1402080</xdr:colOff>
      <xdr:row>3</xdr:row>
      <xdr:rowOff>60960</xdr:rowOff>
    </xdr:to>
    <xdr:sp macro="" textlink="">
      <xdr:nvSpPr>
        <xdr:cNvPr id="4101" name="Text Box 5"/>
        <xdr:cNvSpPr txBox="1">
          <a:spLocks noChangeArrowheads="1"/>
        </xdr:cNvSpPr>
      </xdr:nvSpPr>
      <xdr:spPr bwMode="auto">
        <a:xfrm>
          <a:off x="0" y="0"/>
          <a:ext cx="288798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CE2 PL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  </a:t>
          </a:r>
          <a:r>
            <a:rPr lang="en-US" sz="2000" b="1" i="0" u="none" strike="noStrike" baseline="0">
              <a:solidFill>
                <a:srgbClr val="CCFFFF"/>
              </a:solidFill>
              <a:latin typeface="Arial"/>
              <a:cs typeface="Arial"/>
            </a:rPr>
            <a:t>CE2 PL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5</xdr:row>
      <xdr:rowOff>0</xdr:rowOff>
    </xdr:to>
    <xdr:pic>
      <xdr:nvPicPr>
        <xdr:cNvPr id="1331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791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7620</xdr:rowOff>
    </xdr:from>
    <xdr:to>
      <xdr:col>4</xdr:col>
      <xdr:colOff>243840</xdr:colOff>
      <xdr:row>4</xdr:row>
      <xdr:rowOff>7620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350520" y="175260"/>
          <a:ext cx="23926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160020</xdr:colOff>
      <xdr:row>1</xdr:row>
      <xdr:rowOff>0</xdr:rowOff>
    </xdr:from>
    <xdr:to>
      <xdr:col>12</xdr:col>
      <xdr:colOff>22860</xdr:colOff>
      <xdr:row>3</xdr:row>
      <xdr:rowOff>68580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3260" y="16764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28</xdr:row>
      <xdr:rowOff>7620</xdr:rowOff>
    </xdr:from>
    <xdr:to>
      <xdr:col>6</xdr:col>
      <xdr:colOff>350520</xdr:colOff>
      <xdr:row>31</xdr:row>
      <xdr:rowOff>137160</xdr:rowOff>
    </xdr:to>
    <xdr:sp macro="" textlink="">
      <xdr:nvSpPr>
        <xdr:cNvPr id="13316" name="AutoShape 4"/>
        <xdr:cNvSpPr>
          <a:spLocks noChangeArrowheads="1"/>
        </xdr:cNvSpPr>
      </xdr:nvSpPr>
      <xdr:spPr bwMode="auto">
        <a:xfrm>
          <a:off x="3162300" y="47015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(Frankfurt)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160020</xdr:colOff>
      <xdr:row>28</xdr:row>
      <xdr:rowOff>7620</xdr:rowOff>
    </xdr:from>
    <xdr:to>
      <xdr:col>4</xdr:col>
      <xdr:colOff>472440</xdr:colOff>
      <xdr:row>31</xdr:row>
      <xdr:rowOff>137160</xdr:rowOff>
    </xdr:to>
    <xdr:sp macro="" textlink="">
      <xdr:nvSpPr>
        <xdr:cNvPr id="13317" name="AutoShape 5"/>
        <xdr:cNvSpPr>
          <a:spLocks noChangeArrowheads="1"/>
        </xdr:cNvSpPr>
      </xdr:nvSpPr>
      <xdr:spPr bwMode="auto">
        <a:xfrm>
          <a:off x="2034540" y="47015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Philip Davies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Nordic Region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312420</xdr:colOff>
      <xdr:row>13</xdr:row>
      <xdr:rowOff>160020</xdr:rowOff>
    </xdr:from>
    <xdr:to>
      <xdr:col>12</xdr:col>
      <xdr:colOff>548640</xdr:colOff>
      <xdr:row>18</xdr:row>
      <xdr:rowOff>30480</xdr:rowOff>
    </xdr:to>
    <xdr:sp macro="" textlink="">
      <xdr:nvSpPr>
        <xdr:cNvPr id="13318" name="AutoShape 6"/>
        <xdr:cNvSpPr>
          <a:spLocks noChangeAspect="1" noChangeArrowheads="1"/>
        </xdr:cNvSpPr>
      </xdr:nvSpPr>
      <xdr:spPr bwMode="auto">
        <a:xfrm>
          <a:off x="6560820" y="2339340"/>
          <a:ext cx="1485900" cy="7086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160020</xdr:colOff>
      <xdr:row>13</xdr:row>
      <xdr:rowOff>160020</xdr:rowOff>
    </xdr:from>
    <xdr:to>
      <xdr:col>6</xdr:col>
      <xdr:colOff>205740</xdr:colOff>
      <xdr:row>18</xdr:row>
      <xdr:rowOff>30480</xdr:rowOff>
    </xdr:to>
    <xdr:sp macro="" textlink="">
      <xdr:nvSpPr>
        <xdr:cNvPr id="13319" name="AutoShape 7"/>
        <xdr:cNvSpPr>
          <a:spLocks noChangeAspect="1" noChangeArrowheads="1"/>
        </xdr:cNvSpPr>
      </xdr:nvSpPr>
      <xdr:spPr bwMode="auto">
        <a:xfrm>
          <a:off x="2659380" y="2339340"/>
          <a:ext cx="1295400" cy="7086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312420</xdr:colOff>
      <xdr:row>7</xdr:row>
      <xdr:rowOff>60960</xdr:rowOff>
    </xdr:from>
    <xdr:to>
      <xdr:col>9</xdr:col>
      <xdr:colOff>312420</xdr:colOff>
      <xdr:row>11</xdr:row>
      <xdr:rowOff>160020</xdr:rowOff>
    </xdr:to>
    <xdr:sp macro="" textlink="">
      <xdr:nvSpPr>
        <xdr:cNvPr id="13320" name="AutoShape 8"/>
        <xdr:cNvSpPr>
          <a:spLocks noChangeArrowheads="1"/>
        </xdr:cNvSpPr>
      </xdr:nvSpPr>
      <xdr:spPr bwMode="auto">
        <a:xfrm>
          <a:off x="4686300" y="1234440"/>
          <a:ext cx="1249680" cy="76962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533400</xdr:colOff>
      <xdr:row>28</xdr:row>
      <xdr:rowOff>7620</xdr:rowOff>
    </xdr:from>
    <xdr:to>
      <xdr:col>8</xdr:col>
      <xdr:colOff>220980</xdr:colOff>
      <xdr:row>31</xdr:row>
      <xdr:rowOff>137160</xdr:rowOff>
    </xdr:to>
    <xdr:sp macro="" textlink="">
      <xdr:nvSpPr>
        <xdr:cNvPr id="13321" name="AutoShape 9"/>
        <xdr:cNvSpPr>
          <a:spLocks noChangeArrowheads="1"/>
        </xdr:cNvSpPr>
      </xdr:nvSpPr>
      <xdr:spPr bwMode="auto">
        <a:xfrm>
          <a:off x="4282440" y="47015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Haizmann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28</xdr:row>
      <xdr:rowOff>7620</xdr:rowOff>
    </xdr:from>
    <xdr:to>
      <xdr:col>2</xdr:col>
      <xdr:colOff>594360</xdr:colOff>
      <xdr:row>33</xdr:row>
      <xdr:rowOff>30480</xdr:rowOff>
    </xdr:to>
    <xdr:sp macro="" textlink="">
      <xdr:nvSpPr>
        <xdr:cNvPr id="13322" name="AutoShape 10"/>
        <xdr:cNvSpPr>
          <a:spLocks noChangeArrowheads="1"/>
        </xdr:cNvSpPr>
      </xdr:nvSpPr>
      <xdr:spPr bwMode="auto">
        <a:xfrm>
          <a:off x="632460" y="4701540"/>
          <a:ext cx="1211580" cy="8610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Andreas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Wagner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EWC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(Germany)</a:t>
          </a: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167640</xdr:colOff>
      <xdr:row>28</xdr:row>
      <xdr:rowOff>7620</xdr:rowOff>
    </xdr:from>
    <xdr:to>
      <xdr:col>13</xdr:col>
      <xdr:colOff>480060</xdr:colOff>
      <xdr:row>31</xdr:row>
      <xdr:rowOff>137160</xdr:rowOff>
    </xdr:to>
    <xdr:sp macro="" textlink="">
      <xdr:nvSpPr>
        <xdr:cNvPr id="13323" name="AutoShape 11"/>
        <xdr:cNvSpPr>
          <a:spLocks noChangeArrowheads="1"/>
        </xdr:cNvSpPr>
      </xdr:nvSpPr>
      <xdr:spPr bwMode="auto">
        <a:xfrm>
          <a:off x="7665720" y="47015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Nailia Dindarova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Co-Ordinator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289560</xdr:colOff>
      <xdr:row>28</xdr:row>
      <xdr:rowOff>7620</xdr:rowOff>
    </xdr:from>
    <xdr:to>
      <xdr:col>11</xdr:col>
      <xdr:colOff>601980</xdr:colOff>
      <xdr:row>31</xdr:row>
      <xdr:rowOff>137160</xdr:rowOff>
    </xdr:to>
    <xdr:sp macro="" textlink="">
      <xdr:nvSpPr>
        <xdr:cNvPr id="13324" name="AutoShape 12"/>
        <xdr:cNvSpPr>
          <a:spLocks noChangeArrowheads="1"/>
        </xdr:cNvSpPr>
      </xdr:nvSpPr>
      <xdr:spPr bwMode="auto">
        <a:xfrm>
          <a:off x="6537960" y="470154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Teun van Biert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(Netherlands)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472440</xdr:colOff>
      <xdr:row>28</xdr:row>
      <xdr:rowOff>7620</xdr:rowOff>
    </xdr:from>
    <xdr:to>
      <xdr:col>10</xdr:col>
      <xdr:colOff>236220</xdr:colOff>
      <xdr:row>33</xdr:row>
      <xdr:rowOff>0</xdr:rowOff>
    </xdr:to>
    <xdr:sp macro="" textlink="">
      <xdr:nvSpPr>
        <xdr:cNvPr id="13325" name="AutoShape 13"/>
        <xdr:cNvSpPr>
          <a:spLocks noChangeAspect="1" noChangeArrowheads="1"/>
        </xdr:cNvSpPr>
      </xdr:nvSpPr>
      <xdr:spPr bwMode="auto">
        <a:xfrm>
          <a:off x="5471160" y="4701540"/>
          <a:ext cx="1013460" cy="83058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Bruno Gaillard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Regulatory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Specialist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France, Belgium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129540</xdr:colOff>
      <xdr:row>28</xdr:row>
      <xdr:rowOff>38100</xdr:rowOff>
    </xdr:from>
    <xdr:to>
      <xdr:col>16</xdr:col>
      <xdr:colOff>22860</xdr:colOff>
      <xdr:row>34</xdr:row>
      <xdr:rowOff>121920</xdr:rowOff>
    </xdr:to>
    <xdr:sp macro="" textlink="">
      <xdr:nvSpPr>
        <xdr:cNvPr id="13326" name="AutoShape 14"/>
        <xdr:cNvSpPr>
          <a:spLocks noChangeArrowheads="1"/>
        </xdr:cNvSpPr>
      </xdr:nvSpPr>
      <xdr:spPr bwMode="auto">
        <a:xfrm>
          <a:off x="8877300" y="4732020"/>
          <a:ext cx="1143000" cy="10896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Manager - EU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(REMOVED CE1 / CE2)</a:t>
          </a:r>
        </a:p>
      </xdr:txBody>
    </xdr:sp>
    <xdr:clientData/>
  </xdr:twoCellAnchor>
  <xdr:twoCellAnchor>
    <xdr:from>
      <xdr:col>8</xdr:col>
      <xdr:colOff>312420</xdr:colOff>
      <xdr:row>11</xdr:row>
      <xdr:rowOff>160020</xdr:rowOff>
    </xdr:from>
    <xdr:to>
      <xdr:col>11</xdr:col>
      <xdr:colOff>426720</xdr:colOff>
      <xdr:row>13</xdr:row>
      <xdr:rowOff>160020</xdr:rowOff>
    </xdr:to>
    <xdr:cxnSp macro="">
      <xdr:nvCxnSpPr>
        <xdr:cNvPr id="13327" name="AutoShape 15"/>
        <xdr:cNvCxnSpPr>
          <a:cxnSpLocks noChangeShapeType="1"/>
          <a:stCxn id="13320" idx="2"/>
          <a:endCxn id="13318" idx="0"/>
        </xdr:cNvCxnSpPr>
      </xdr:nvCxnSpPr>
      <xdr:spPr bwMode="auto">
        <a:xfrm rot="16200000" flipH="1">
          <a:off x="6137910" y="1177290"/>
          <a:ext cx="335280" cy="1988820"/>
        </a:xfrm>
        <a:prstGeom prst="bentConnector3">
          <a:avLst>
            <a:gd name="adj1" fmla="val 49759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175260</xdr:colOff>
      <xdr:row>11</xdr:row>
      <xdr:rowOff>160020</xdr:rowOff>
    </xdr:from>
    <xdr:to>
      <xdr:col>8</xdr:col>
      <xdr:colOff>312420</xdr:colOff>
      <xdr:row>13</xdr:row>
      <xdr:rowOff>160020</xdr:rowOff>
    </xdr:to>
    <xdr:cxnSp macro="">
      <xdr:nvCxnSpPr>
        <xdr:cNvPr id="13328" name="AutoShape 16"/>
        <xdr:cNvCxnSpPr>
          <a:cxnSpLocks noChangeShapeType="1"/>
          <a:stCxn id="13320" idx="2"/>
          <a:endCxn id="13319" idx="0"/>
        </xdr:cNvCxnSpPr>
      </xdr:nvCxnSpPr>
      <xdr:spPr bwMode="auto">
        <a:xfrm rot="5400000">
          <a:off x="4137660" y="1165860"/>
          <a:ext cx="335280" cy="2011680"/>
        </a:xfrm>
        <a:prstGeom prst="bentConnector3">
          <a:avLst>
            <a:gd name="adj1" fmla="val 49759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617220</xdr:colOff>
      <xdr:row>18</xdr:row>
      <xdr:rowOff>30480</xdr:rowOff>
    </xdr:from>
    <xdr:to>
      <xdr:col>5</xdr:col>
      <xdr:colOff>182880</xdr:colOff>
      <xdr:row>28</xdr:row>
      <xdr:rowOff>7620</xdr:rowOff>
    </xdr:to>
    <xdr:cxnSp macro="">
      <xdr:nvCxnSpPr>
        <xdr:cNvPr id="13329" name="AutoShape 17"/>
        <xdr:cNvCxnSpPr>
          <a:cxnSpLocks noChangeShapeType="1"/>
          <a:stCxn id="13319" idx="2"/>
          <a:endCxn id="13322" idx="0"/>
        </xdr:cNvCxnSpPr>
      </xdr:nvCxnSpPr>
      <xdr:spPr bwMode="auto">
        <a:xfrm rot="5400000">
          <a:off x="1447800" y="2842260"/>
          <a:ext cx="1653540" cy="206502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lgDash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0</xdr:colOff>
      <xdr:row>18</xdr:row>
      <xdr:rowOff>30480</xdr:rowOff>
    </xdr:from>
    <xdr:to>
      <xdr:col>5</xdr:col>
      <xdr:colOff>175260</xdr:colOff>
      <xdr:row>28</xdr:row>
      <xdr:rowOff>7620</xdr:rowOff>
    </xdr:to>
    <xdr:cxnSp macro="">
      <xdr:nvCxnSpPr>
        <xdr:cNvPr id="13330" name="AutoShape 18"/>
        <xdr:cNvCxnSpPr>
          <a:cxnSpLocks noChangeShapeType="1"/>
          <a:stCxn id="13319" idx="2"/>
          <a:endCxn id="13317" idx="0"/>
        </xdr:cNvCxnSpPr>
      </xdr:nvCxnSpPr>
      <xdr:spPr bwMode="auto">
        <a:xfrm rot="5400000">
          <a:off x="2072640" y="3474720"/>
          <a:ext cx="1653540" cy="8001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175260</xdr:colOff>
      <xdr:row>18</xdr:row>
      <xdr:rowOff>30480</xdr:rowOff>
    </xdr:from>
    <xdr:to>
      <xdr:col>5</xdr:col>
      <xdr:colOff>510540</xdr:colOff>
      <xdr:row>28</xdr:row>
      <xdr:rowOff>7620</xdr:rowOff>
    </xdr:to>
    <xdr:cxnSp macro="">
      <xdr:nvCxnSpPr>
        <xdr:cNvPr id="13331" name="AutoShape 19"/>
        <xdr:cNvCxnSpPr>
          <a:cxnSpLocks noChangeShapeType="1"/>
          <a:stCxn id="13319" idx="2"/>
          <a:endCxn id="13316" idx="0"/>
        </xdr:cNvCxnSpPr>
      </xdr:nvCxnSpPr>
      <xdr:spPr bwMode="auto">
        <a:xfrm rot="16200000" flipH="1">
          <a:off x="2640330" y="3707130"/>
          <a:ext cx="1653540" cy="33528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350520</xdr:colOff>
      <xdr:row>18</xdr:row>
      <xdr:rowOff>30480</xdr:rowOff>
    </xdr:from>
    <xdr:to>
      <xdr:col>11</xdr:col>
      <xdr:colOff>426720</xdr:colOff>
      <xdr:row>28</xdr:row>
      <xdr:rowOff>7620</xdr:rowOff>
    </xdr:to>
    <xdr:cxnSp macro="">
      <xdr:nvCxnSpPr>
        <xdr:cNvPr id="13332" name="AutoShape 20"/>
        <xdr:cNvCxnSpPr>
          <a:cxnSpLocks noChangeShapeType="1"/>
          <a:stCxn id="13318" idx="2"/>
          <a:endCxn id="13325" idx="0"/>
        </xdr:cNvCxnSpPr>
      </xdr:nvCxnSpPr>
      <xdr:spPr bwMode="auto">
        <a:xfrm rot="5400000">
          <a:off x="5810250" y="3211830"/>
          <a:ext cx="1653540" cy="132588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137160</xdr:colOff>
      <xdr:row>18</xdr:row>
      <xdr:rowOff>30480</xdr:rowOff>
    </xdr:from>
    <xdr:to>
      <xdr:col>11</xdr:col>
      <xdr:colOff>426720</xdr:colOff>
      <xdr:row>28</xdr:row>
      <xdr:rowOff>7620</xdr:rowOff>
    </xdr:to>
    <xdr:cxnSp macro="">
      <xdr:nvCxnSpPr>
        <xdr:cNvPr id="13333" name="AutoShape 21"/>
        <xdr:cNvCxnSpPr>
          <a:cxnSpLocks noChangeShapeType="1"/>
          <a:stCxn id="13318" idx="2"/>
          <a:endCxn id="13324" idx="0"/>
        </xdr:cNvCxnSpPr>
      </xdr:nvCxnSpPr>
      <xdr:spPr bwMode="auto">
        <a:xfrm rot="5400000">
          <a:off x="6328410" y="3729990"/>
          <a:ext cx="1653540" cy="28956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426720</xdr:colOff>
      <xdr:row>18</xdr:row>
      <xdr:rowOff>30480</xdr:rowOff>
    </xdr:from>
    <xdr:to>
      <xdr:col>13</xdr:col>
      <xdr:colOff>7620</xdr:colOff>
      <xdr:row>28</xdr:row>
      <xdr:rowOff>7620</xdr:rowOff>
    </xdr:to>
    <xdr:cxnSp macro="">
      <xdr:nvCxnSpPr>
        <xdr:cNvPr id="13334" name="AutoShape 22"/>
        <xdr:cNvCxnSpPr>
          <a:cxnSpLocks noChangeShapeType="1"/>
          <a:stCxn id="13318" idx="2"/>
          <a:endCxn id="13323" idx="0"/>
        </xdr:cNvCxnSpPr>
      </xdr:nvCxnSpPr>
      <xdr:spPr bwMode="auto">
        <a:xfrm rot="16200000" flipH="1">
          <a:off x="6888480" y="3459480"/>
          <a:ext cx="1653540" cy="83058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426720</xdr:colOff>
      <xdr:row>18</xdr:row>
      <xdr:rowOff>30480</xdr:rowOff>
    </xdr:from>
    <xdr:to>
      <xdr:col>15</xdr:col>
      <xdr:colOff>76200</xdr:colOff>
      <xdr:row>28</xdr:row>
      <xdr:rowOff>38100</xdr:rowOff>
    </xdr:to>
    <xdr:cxnSp macro="">
      <xdr:nvCxnSpPr>
        <xdr:cNvPr id="13335" name="AutoShape 23"/>
        <xdr:cNvCxnSpPr>
          <a:cxnSpLocks noChangeShapeType="1"/>
          <a:stCxn id="13318" idx="2"/>
          <a:endCxn id="13326" idx="0"/>
        </xdr:cNvCxnSpPr>
      </xdr:nvCxnSpPr>
      <xdr:spPr bwMode="auto">
        <a:xfrm rot="16200000" flipH="1">
          <a:off x="7532370" y="2815590"/>
          <a:ext cx="1684020" cy="2148840"/>
        </a:xfrm>
        <a:prstGeom prst="bentConnector3">
          <a:avLst>
            <a:gd name="adj1" fmla="val 49708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236220</xdr:colOff>
      <xdr:row>18</xdr:row>
      <xdr:rowOff>106680</xdr:rowOff>
    </xdr:from>
    <xdr:to>
      <xdr:col>4</xdr:col>
      <xdr:colOff>548640</xdr:colOff>
      <xdr:row>22</xdr:row>
      <xdr:rowOff>68580</xdr:rowOff>
    </xdr:to>
    <xdr:sp macro="" textlink="">
      <xdr:nvSpPr>
        <xdr:cNvPr id="13336" name="AutoShape 24"/>
        <xdr:cNvSpPr>
          <a:spLocks noChangeArrowheads="1"/>
        </xdr:cNvSpPr>
      </xdr:nvSpPr>
      <xdr:spPr bwMode="auto">
        <a:xfrm>
          <a:off x="2110740" y="312420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160020</xdr:colOff>
      <xdr:row>18</xdr:row>
      <xdr:rowOff>106680</xdr:rowOff>
    </xdr:from>
    <xdr:to>
      <xdr:col>13</xdr:col>
      <xdr:colOff>472440</xdr:colOff>
      <xdr:row>22</xdr:row>
      <xdr:rowOff>68580</xdr:rowOff>
    </xdr:to>
    <xdr:sp macro="" textlink="">
      <xdr:nvSpPr>
        <xdr:cNvPr id="13337" name="AutoShape 25"/>
        <xdr:cNvSpPr>
          <a:spLocks noChangeArrowheads="1"/>
        </xdr:cNvSpPr>
      </xdr:nvSpPr>
      <xdr:spPr bwMode="auto">
        <a:xfrm>
          <a:off x="7658100" y="3124200"/>
          <a:ext cx="937260" cy="6324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205740</xdr:colOff>
      <xdr:row>16</xdr:row>
      <xdr:rowOff>7620</xdr:rowOff>
    </xdr:from>
    <xdr:to>
      <xdr:col>7</xdr:col>
      <xdr:colOff>381000</xdr:colOff>
      <xdr:row>28</xdr:row>
      <xdr:rowOff>7620</xdr:rowOff>
    </xdr:to>
    <xdr:cxnSp macro="">
      <xdr:nvCxnSpPr>
        <xdr:cNvPr id="13338" name="AutoShape 26"/>
        <xdr:cNvCxnSpPr>
          <a:cxnSpLocks noChangeShapeType="1"/>
          <a:stCxn id="13319" idx="3"/>
          <a:endCxn id="13321" idx="0"/>
        </xdr:cNvCxnSpPr>
      </xdr:nvCxnSpPr>
      <xdr:spPr bwMode="auto">
        <a:xfrm>
          <a:off x="3954780" y="2689860"/>
          <a:ext cx="800100" cy="2011680"/>
        </a:xfrm>
        <a:prstGeom prst="bentConnector2">
          <a:avLst/>
        </a:prstGeom>
        <a:noFill/>
        <a:ln w="9525">
          <a:solidFill>
            <a:srgbClr val="000000"/>
          </a:solidFill>
          <a:prstDash val="lgDash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548640</xdr:colOff>
      <xdr:row>20</xdr:row>
      <xdr:rowOff>7620</xdr:rowOff>
    </xdr:from>
    <xdr:to>
      <xdr:col>4</xdr:col>
      <xdr:colOff>548640</xdr:colOff>
      <xdr:row>20</xdr:row>
      <xdr:rowOff>7620</xdr:rowOff>
    </xdr:to>
    <xdr:sp macro="" textlink="">
      <xdr:nvSpPr>
        <xdr:cNvPr id="13339" name="Line 27"/>
        <xdr:cNvSpPr>
          <a:spLocks noChangeShapeType="1"/>
        </xdr:cNvSpPr>
      </xdr:nvSpPr>
      <xdr:spPr bwMode="auto">
        <a:xfrm>
          <a:off x="3048000" y="3360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548640</xdr:colOff>
      <xdr:row>20</xdr:row>
      <xdr:rowOff>7620</xdr:rowOff>
    </xdr:from>
    <xdr:to>
      <xdr:col>5</xdr:col>
      <xdr:colOff>160020</xdr:colOff>
      <xdr:row>20</xdr:row>
      <xdr:rowOff>7620</xdr:rowOff>
    </xdr:to>
    <xdr:sp macro="" textlink="">
      <xdr:nvSpPr>
        <xdr:cNvPr id="13340" name="Line 28"/>
        <xdr:cNvSpPr>
          <a:spLocks noChangeShapeType="1"/>
        </xdr:cNvSpPr>
      </xdr:nvSpPr>
      <xdr:spPr bwMode="auto">
        <a:xfrm>
          <a:off x="3048000" y="3360420"/>
          <a:ext cx="2362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33</xdr:row>
      <xdr:rowOff>121920</xdr:rowOff>
    </xdr:from>
    <xdr:to>
      <xdr:col>6</xdr:col>
      <xdr:colOff>312420</xdr:colOff>
      <xdr:row>37</xdr:row>
      <xdr:rowOff>76200</xdr:rowOff>
    </xdr:to>
    <xdr:sp macro="" textlink="">
      <xdr:nvSpPr>
        <xdr:cNvPr id="13341" name="AutoShape 29"/>
        <xdr:cNvSpPr>
          <a:spLocks noChangeArrowheads="1"/>
        </xdr:cNvSpPr>
      </xdr:nvSpPr>
      <xdr:spPr bwMode="auto">
        <a:xfrm>
          <a:off x="3124200" y="5654040"/>
          <a:ext cx="937260" cy="62484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Viviana Florio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(Frankfurt)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472440</xdr:colOff>
      <xdr:row>33</xdr:row>
      <xdr:rowOff>121920</xdr:rowOff>
    </xdr:from>
    <xdr:to>
      <xdr:col>10</xdr:col>
      <xdr:colOff>160020</xdr:colOff>
      <xdr:row>38</xdr:row>
      <xdr:rowOff>76200</xdr:rowOff>
    </xdr:to>
    <xdr:sp macro="" textlink="">
      <xdr:nvSpPr>
        <xdr:cNvPr id="13342" name="AutoShape 30"/>
        <xdr:cNvSpPr>
          <a:spLocks noChangeArrowheads="1"/>
        </xdr:cNvSpPr>
      </xdr:nvSpPr>
      <xdr:spPr bwMode="auto">
        <a:xfrm>
          <a:off x="5471160" y="5654040"/>
          <a:ext cx="937260" cy="79248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Antoine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Duvauchelle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 0.5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548640</xdr:colOff>
      <xdr:row>33</xdr:row>
      <xdr:rowOff>121920</xdr:rowOff>
    </xdr:from>
    <xdr:to>
      <xdr:col>8</xdr:col>
      <xdr:colOff>403860</xdr:colOff>
      <xdr:row>38</xdr:row>
      <xdr:rowOff>144780</xdr:rowOff>
    </xdr:to>
    <xdr:sp macro="" textlink="">
      <xdr:nvSpPr>
        <xdr:cNvPr id="13343" name="AutoShape 31"/>
        <xdr:cNvSpPr>
          <a:spLocks noChangeAspect="1" noChangeArrowheads="1"/>
        </xdr:cNvSpPr>
      </xdr:nvSpPr>
      <xdr:spPr bwMode="auto">
        <a:xfrm>
          <a:off x="4297680" y="5654040"/>
          <a:ext cx="1104900" cy="86106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Xi Xi Senior Reg Specialist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(NOT IN HEADCOUNT)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472440</xdr:colOff>
      <xdr:row>31</xdr:row>
      <xdr:rowOff>137160</xdr:rowOff>
    </xdr:from>
    <xdr:to>
      <xdr:col>5</xdr:col>
      <xdr:colOff>472440</xdr:colOff>
      <xdr:row>33</xdr:row>
      <xdr:rowOff>121920</xdr:rowOff>
    </xdr:to>
    <xdr:sp macro="" textlink="">
      <xdr:nvSpPr>
        <xdr:cNvPr id="13344" name="Line 32"/>
        <xdr:cNvSpPr>
          <a:spLocks noChangeShapeType="1"/>
        </xdr:cNvSpPr>
      </xdr:nvSpPr>
      <xdr:spPr bwMode="auto">
        <a:xfrm>
          <a:off x="3596640" y="5334000"/>
          <a:ext cx="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388620</xdr:colOff>
      <xdr:row>31</xdr:row>
      <xdr:rowOff>137160</xdr:rowOff>
    </xdr:from>
    <xdr:to>
      <xdr:col>7</xdr:col>
      <xdr:colOff>388620</xdr:colOff>
      <xdr:row>33</xdr:row>
      <xdr:rowOff>121920</xdr:rowOff>
    </xdr:to>
    <xdr:sp macro="" textlink="">
      <xdr:nvSpPr>
        <xdr:cNvPr id="13345" name="Line 33"/>
        <xdr:cNvSpPr>
          <a:spLocks noChangeShapeType="1"/>
        </xdr:cNvSpPr>
      </xdr:nvSpPr>
      <xdr:spPr bwMode="auto">
        <a:xfrm>
          <a:off x="4762500" y="5334000"/>
          <a:ext cx="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160020</xdr:colOff>
      <xdr:row>16</xdr:row>
      <xdr:rowOff>7620</xdr:rowOff>
    </xdr:from>
    <xdr:to>
      <xdr:col>10</xdr:col>
      <xdr:colOff>312420</xdr:colOff>
      <xdr:row>16</xdr:row>
      <xdr:rowOff>7620</xdr:rowOff>
    </xdr:to>
    <xdr:cxnSp macro="">
      <xdr:nvCxnSpPr>
        <xdr:cNvPr id="13346" name="AutoShape 34"/>
        <xdr:cNvCxnSpPr>
          <a:cxnSpLocks noChangeShapeType="1"/>
          <a:stCxn id="13318" idx="1"/>
        </xdr:cNvCxnSpPr>
      </xdr:nvCxnSpPr>
      <xdr:spPr bwMode="auto">
        <a:xfrm rot="10800000">
          <a:off x="4533900" y="2689860"/>
          <a:ext cx="2026920" cy="0"/>
        </a:xfrm>
        <a:prstGeom prst="straightConnector1">
          <a:avLst/>
        </a:prstGeom>
        <a:noFill/>
        <a:ln w="9525">
          <a:solidFill>
            <a:srgbClr val="000000"/>
          </a:solidFill>
          <a:prstDash val="lg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312420</xdr:colOff>
      <xdr:row>32</xdr:row>
      <xdr:rowOff>45720</xdr:rowOff>
    </xdr:from>
    <xdr:to>
      <xdr:col>9</xdr:col>
      <xdr:colOff>312420</xdr:colOff>
      <xdr:row>33</xdr:row>
      <xdr:rowOff>121920</xdr:rowOff>
    </xdr:to>
    <xdr:sp macro="" textlink="">
      <xdr:nvSpPr>
        <xdr:cNvPr id="13347" name="Line 35"/>
        <xdr:cNvSpPr>
          <a:spLocks noChangeShapeType="1"/>
        </xdr:cNvSpPr>
      </xdr:nvSpPr>
      <xdr:spPr bwMode="auto">
        <a:xfrm>
          <a:off x="5935980" y="5410200"/>
          <a:ext cx="0" cy="243840"/>
        </a:xfrm>
        <a:prstGeom prst="line">
          <a:avLst/>
        </a:prstGeom>
        <a:noFill/>
        <a:ln w="9525">
          <a:solidFill>
            <a:srgbClr val="000000"/>
          </a:solidFill>
          <a:prstDash val="lgDash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472440</xdr:colOff>
      <xdr:row>20</xdr:row>
      <xdr:rowOff>7620</xdr:rowOff>
    </xdr:from>
    <xdr:to>
      <xdr:col>12</xdr:col>
      <xdr:colOff>160020</xdr:colOff>
      <xdr:row>20</xdr:row>
      <xdr:rowOff>7620</xdr:rowOff>
    </xdr:to>
    <xdr:sp macro="" textlink="">
      <xdr:nvSpPr>
        <xdr:cNvPr id="13348" name="Line 36"/>
        <xdr:cNvSpPr>
          <a:spLocks noChangeShapeType="1"/>
        </xdr:cNvSpPr>
      </xdr:nvSpPr>
      <xdr:spPr bwMode="auto">
        <a:xfrm flipH="1">
          <a:off x="7345680" y="3360420"/>
          <a:ext cx="3124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7</xdr:col>
      <xdr:colOff>289560</xdr:colOff>
      <xdr:row>8</xdr:row>
      <xdr:rowOff>7620</xdr:rowOff>
    </xdr:from>
    <xdr:ext cx="1057084" cy="800476"/>
    <xdr:sp macro="" textlink="">
      <xdr:nvSpPr>
        <xdr:cNvPr id="13349" name="Text Box 37"/>
        <xdr:cNvSpPr txBox="1">
          <a:spLocks noChangeArrowheads="1"/>
        </xdr:cNvSpPr>
      </xdr:nvSpPr>
      <xdr:spPr bwMode="auto">
        <a:xfrm>
          <a:off x="4663440" y="1348740"/>
          <a:ext cx="1057084" cy="8004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Eric Shaw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Rick Shapiro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160020</xdr:colOff>
      <xdr:row>13</xdr:row>
      <xdr:rowOff>137160</xdr:rowOff>
    </xdr:from>
    <xdr:ext cx="1210973" cy="829714"/>
    <xdr:sp macro="" textlink="">
      <xdr:nvSpPr>
        <xdr:cNvPr id="13350" name="Text Box 38"/>
        <xdr:cNvSpPr txBox="1">
          <a:spLocks noChangeArrowheads="1"/>
        </xdr:cNvSpPr>
      </xdr:nvSpPr>
      <xdr:spPr bwMode="auto">
        <a:xfrm>
          <a:off x="2659380" y="2316480"/>
          <a:ext cx="1210973" cy="8297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Paul Hennemeyer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Senior Director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Germany, Austria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Switzerland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10</xdr:col>
      <xdr:colOff>160020</xdr:colOff>
      <xdr:row>13</xdr:row>
      <xdr:rowOff>160020</xdr:rowOff>
    </xdr:from>
    <xdr:to>
      <xdr:col>13</xdr:col>
      <xdr:colOff>76200</xdr:colOff>
      <xdr:row>20</xdr:row>
      <xdr:rowOff>22860</xdr:rowOff>
    </xdr:to>
    <xdr:sp macro="" textlink="">
      <xdr:nvSpPr>
        <xdr:cNvPr id="13351" name="Text Box 39"/>
        <xdr:cNvSpPr txBox="1">
          <a:spLocks noChangeAspect="1" noChangeArrowheads="1"/>
        </xdr:cNvSpPr>
      </xdr:nvSpPr>
      <xdr:spPr bwMode="auto">
        <a:xfrm>
          <a:off x="6408420" y="2339340"/>
          <a:ext cx="1790700" cy="1036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Peter Styles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Vice President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Enron Delegation to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EU (Brussels), Beneflux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12</xdr:col>
      <xdr:colOff>106680</xdr:colOff>
      <xdr:row>18</xdr:row>
      <xdr:rowOff>91440</xdr:rowOff>
    </xdr:from>
    <xdr:ext cx="1032719" cy="682238"/>
    <xdr:sp macro="" textlink="">
      <xdr:nvSpPr>
        <xdr:cNvPr id="13352" name="Text Box 40"/>
        <xdr:cNvSpPr txBox="1">
          <a:spLocks noChangeArrowheads="1"/>
        </xdr:cNvSpPr>
      </xdr:nvSpPr>
      <xdr:spPr bwMode="auto">
        <a:xfrm>
          <a:off x="7604760" y="3108960"/>
          <a:ext cx="1032719" cy="6822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Pamela Milano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(Brussels)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182880</xdr:colOff>
      <xdr:row>18</xdr:row>
      <xdr:rowOff>91440</xdr:rowOff>
    </xdr:from>
    <xdr:ext cx="1040028" cy="534762"/>
    <xdr:sp macro="" textlink="">
      <xdr:nvSpPr>
        <xdr:cNvPr id="13353" name="Text Box 41"/>
        <xdr:cNvSpPr txBox="1">
          <a:spLocks noChangeArrowheads="1"/>
        </xdr:cNvSpPr>
      </xdr:nvSpPr>
      <xdr:spPr bwMode="auto">
        <a:xfrm>
          <a:off x="2057400" y="3108960"/>
          <a:ext cx="1040028" cy="5347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Amber Keenan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10</xdr:col>
      <xdr:colOff>312420</xdr:colOff>
      <xdr:row>33</xdr:row>
      <xdr:rowOff>121920</xdr:rowOff>
    </xdr:from>
    <xdr:to>
      <xdr:col>12</xdr:col>
      <xdr:colOff>0</xdr:colOff>
      <xdr:row>37</xdr:row>
      <xdr:rowOff>76200</xdr:rowOff>
    </xdr:to>
    <xdr:sp macro="" textlink="">
      <xdr:nvSpPr>
        <xdr:cNvPr id="13354" name="AutoShape 42"/>
        <xdr:cNvSpPr>
          <a:spLocks noChangeArrowheads="1"/>
        </xdr:cNvSpPr>
      </xdr:nvSpPr>
      <xdr:spPr bwMode="auto">
        <a:xfrm>
          <a:off x="6560820" y="5654040"/>
          <a:ext cx="937260" cy="62484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TBA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Research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Assistant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160020</xdr:colOff>
      <xdr:row>31</xdr:row>
      <xdr:rowOff>137160</xdr:rowOff>
    </xdr:from>
    <xdr:to>
      <xdr:col>11</xdr:col>
      <xdr:colOff>160020</xdr:colOff>
      <xdr:row>33</xdr:row>
      <xdr:rowOff>121920</xdr:rowOff>
    </xdr:to>
    <xdr:sp macro="" textlink="">
      <xdr:nvSpPr>
        <xdr:cNvPr id="13355" name="Line 43"/>
        <xdr:cNvSpPr>
          <a:spLocks noChangeShapeType="1"/>
        </xdr:cNvSpPr>
      </xdr:nvSpPr>
      <xdr:spPr bwMode="auto">
        <a:xfrm>
          <a:off x="7033260" y="5334000"/>
          <a:ext cx="0" cy="320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312420</xdr:colOff>
      <xdr:row>33</xdr:row>
      <xdr:rowOff>121920</xdr:rowOff>
    </xdr:from>
    <xdr:ext cx="949234" cy="357727"/>
    <xdr:sp macro="" textlink="">
      <xdr:nvSpPr>
        <xdr:cNvPr id="13356" name="Text Box 44"/>
        <xdr:cNvSpPr txBox="1">
          <a:spLocks noChangeArrowheads="1"/>
        </xdr:cNvSpPr>
      </xdr:nvSpPr>
      <xdr:spPr bwMode="auto">
        <a:xfrm>
          <a:off x="937260" y="5654040"/>
          <a:ext cx="949234" cy="3577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Arial"/>
              <a:cs typeface="Arial"/>
            </a:rPr>
            <a:t>not </a:t>
          </a:r>
          <a:r>
            <a:rPr lang="en-US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i</a:t>
          </a:r>
          <a:r>
            <a:rPr lang="en-US" sz="800" b="0" i="0" u="none" strike="noStrike" baseline="0">
              <a:solidFill>
                <a:srgbClr val="FFFFFF"/>
              </a:solidFill>
              <a:latin typeface="Arial"/>
              <a:cs typeface="Arial"/>
            </a:rPr>
            <a:t>n headcount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26" Type="http://schemas.openxmlformats.org/officeDocument/2006/relationships/ctrlProp" Target="../ctrlProps/ctrlProp3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7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2.xml"/><Relationship Id="rId20" Type="http://schemas.openxmlformats.org/officeDocument/2006/relationships/ctrlProp" Target="../ctrlProps/ctrlProp26.xml"/><Relationship Id="rId29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24" Type="http://schemas.openxmlformats.org/officeDocument/2006/relationships/ctrlProp" Target="../ctrlProps/ctrlProp30.xml"/><Relationship Id="rId5" Type="http://schemas.openxmlformats.org/officeDocument/2006/relationships/ctrlProp" Target="../ctrlProps/ctrlProp11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10" Type="http://schemas.openxmlformats.org/officeDocument/2006/relationships/ctrlProp" Target="../ctrlProps/ctrlProp16.xml"/><Relationship Id="rId19" Type="http://schemas.openxmlformats.org/officeDocument/2006/relationships/ctrlProp" Target="../ctrlProps/ctrlProp25.xml"/><Relationship Id="rId31" Type="http://schemas.openxmlformats.org/officeDocument/2006/relationships/comments" Target="../comments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A10" sqref="A10"/>
    </sheetView>
  </sheetViews>
  <sheetFormatPr defaultColWidth="9.109375" defaultRowHeight="15.6" x14ac:dyDescent="0.3"/>
  <cols>
    <col min="1" max="1" width="21.109375" style="128" customWidth="1"/>
    <col min="2" max="2" width="2.33203125" style="128" customWidth="1"/>
    <col min="3" max="16384" width="9.109375" style="128"/>
  </cols>
  <sheetData>
    <row r="1" spans="1:13" x14ac:dyDescent="0.3">
      <c r="A1" s="127"/>
      <c r="B1" s="127"/>
    </row>
    <row r="4" spans="1:13" ht="16.2" thickBot="1" x14ac:dyDescent="0.35"/>
    <row r="5" spans="1:13" x14ac:dyDescent="0.3">
      <c r="C5" s="137"/>
      <c r="D5" s="138"/>
      <c r="E5" s="138"/>
      <c r="F5" s="138"/>
      <c r="G5" s="138"/>
      <c r="H5" s="138"/>
      <c r="I5" s="138"/>
      <c r="J5" s="138"/>
      <c r="K5" s="138"/>
      <c r="L5" s="139"/>
    </row>
    <row r="6" spans="1:13" x14ac:dyDescent="0.3">
      <c r="C6" s="140" t="s">
        <v>133</v>
      </c>
      <c r="D6" s="141"/>
      <c r="E6" s="141"/>
      <c r="F6" s="141"/>
      <c r="G6" s="141"/>
      <c r="H6" s="141"/>
      <c r="I6" s="141"/>
      <c r="J6" s="141"/>
      <c r="K6" s="141"/>
      <c r="L6" s="142"/>
      <c r="M6" s="143"/>
    </row>
    <row r="7" spans="1:13" ht="5.25" customHeight="1" x14ac:dyDescent="0.3">
      <c r="C7" s="144"/>
      <c r="D7" s="145"/>
      <c r="E7" s="145"/>
      <c r="F7" s="145"/>
      <c r="G7" s="145"/>
      <c r="H7" s="145"/>
      <c r="I7" s="145"/>
      <c r="J7" s="145"/>
      <c r="K7" s="145"/>
      <c r="L7" s="142"/>
    </row>
    <row r="8" spans="1:13" ht="16.2" thickBot="1" x14ac:dyDescent="0.35">
      <c r="C8" s="146" t="s">
        <v>134</v>
      </c>
      <c r="D8" s="147"/>
      <c r="E8" s="147"/>
      <c r="F8" s="147"/>
      <c r="G8" s="147"/>
      <c r="H8" s="147"/>
      <c r="I8" s="147"/>
      <c r="J8" s="147"/>
      <c r="K8" s="147"/>
      <c r="L8" s="148"/>
    </row>
    <row r="9" spans="1:13" x14ac:dyDescent="0.3">
      <c r="C9" s="149"/>
      <c r="D9" s="143"/>
      <c r="E9" s="143"/>
      <c r="F9" s="143"/>
      <c r="G9" s="143"/>
      <c r="H9" s="143"/>
      <c r="I9" s="143"/>
      <c r="J9" s="143"/>
      <c r="K9" s="143"/>
      <c r="L9" s="143"/>
    </row>
    <row r="10" spans="1:13" x14ac:dyDescent="0.3">
      <c r="C10" s="135"/>
      <c r="D10" s="130"/>
      <c r="E10" s="130"/>
      <c r="F10" s="130"/>
      <c r="G10" s="130"/>
      <c r="H10" s="130"/>
      <c r="I10" s="130"/>
    </row>
    <row r="11" spans="1:13" x14ac:dyDescent="0.3">
      <c r="C11" s="128" t="s">
        <v>135</v>
      </c>
    </row>
    <row r="12" spans="1:13" x14ac:dyDescent="0.3">
      <c r="C12" s="128" t="s">
        <v>136</v>
      </c>
    </row>
    <row r="14" spans="1:13" x14ac:dyDescent="0.3">
      <c r="C14" s="128" t="s">
        <v>125</v>
      </c>
    </row>
    <row r="15" spans="1:13" x14ac:dyDescent="0.3">
      <c r="A15" s="132" t="s">
        <v>117</v>
      </c>
      <c r="B15" s="127"/>
    </row>
    <row r="17" spans="1:256" ht="16.2" x14ac:dyDescent="0.35">
      <c r="A17" s="133" t="s">
        <v>124</v>
      </c>
      <c r="B17" s="131"/>
      <c r="C17" s="128" t="s">
        <v>127</v>
      </c>
    </row>
    <row r="18" spans="1:256" x14ac:dyDescent="0.3">
      <c r="A18" s="131"/>
      <c r="B18" s="131"/>
      <c r="C18" s="128" t="s">
        <v>129</v>
      </c>
    </row>
    <row r="19" spans="1:256" x14ac:dyDescent="0.3">
      <c r="A19" s="131"/>
      <c r="B19" s="131"/>
    </row>
    <row r="20" spans="1:256" x14ac:dyDescent="0.3">
      <c r="A20" s="131"/>
      <c r="B20" s="131"/>
      <c r="C20" s="129" t="s">
        <v>131</v>
      </c>
      <c r="D20" s="129"/>
      <c r="E20" s="129"/>
      <c r="F20" s="129"/>
      <c r="G20" s="129"/>
      <c r="H20" s="129"/>
      <c r="I20" s="129"/>
    </row>
    <row r="21" spans="1:256" x14ac:dyDescent="0.3">
      <c r="A21" s="131"/>
      <c r="B21" s="131"/>
    </row>
    <row r="22" spans="1:256" ht="16.2" x14ac:dyDescent="0.35">
      <c r="A22" s="133" t="s">
        <v>123</v>
      </c>
      <c r="B22" s="131"/>
      <c r="C22" s="128" t="s">
        <v>126</v>
      </c>
    </row>
    <row r="23" spans="1:256" x14ac:dyDescent="0.3">
      <c r="A23" s="134"/>
      <c r="B23" s="131"/>
      <c r="C23" s="128" t="s">
        <v>129</v>
      </c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  <c r="CS23" s="129"/>
      <c r="CT23" s="129"/>
      <c r="CU23" s="129"/>
      <c r="CV23" s="129"/>
      <c r="CW23" s="129"/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29"/>
      <c r="FJ23" s="129"/>
      <c r="FK23" s="129"/>
      <c r="FL23" s="129"/>
      <c r="FM23" s="129"/>
      <c r="FN23" s="129"/>
      <c r="FO23" s="129"/>
      <c r="FP23" s="129"/>
      <c r="FQ23" s="129"/>
      <c r="FR23" s="129"/>
      <c r="FS23" s="129"/>
      <c r="FT23" s="129"/>
      <c r="FU23" s="129"/>
      <c r="FV23" s="129"/>
      <c r="FW23" s="129"/>
      <c r="FX23" s="129"/>
      <c r="FY23" s="129"/>
      <c r="FZ23" s="129"/>
      <c r="GA23" s="129"/>
      <c r="GB23" s="129"/>
      <c r="GC23" s="129"/>
      <c r="GD23" s="129"/>
      <c r="GE23" s="129"/>
      <c r="GF23" s="129"/>
      <c r="GG23" s="129"/>
      <c r="GH23" s="129"/>
      <c r="GI23" s="129"/>
      <c r="GJ23" s="129"/>
      <c r="GK23" s="129"/>
      <c r="GL23" s="129"/>
      <c r="GM23" s="129"/>
      <c r="GN23" s="129"/>
      <c r="GO23" s="129"/>
      <c r="GP23" s="129"/>
      <c r="GQ23" s="129"/>
      <c r="GR23" s="129"/>
      <c r="GS23" s="129"/>
      <c r="GT23" s="129"/>
      <c r="GU23" s="129"/>
      <c r="GV23" s="129"/>
      <c r="GW23" s="129"/>
      <c r="GX23" s="129"/>
      <c r="GY23" s="129"/>
      <c r="GZ23" s="129"/>
      <c r="HA23" s="129"/>
      <c r="HB23" s="129"/>
      <c r="HC23" s="129"/>
      <c r="HD23" s="129"/>
      <c r="HE23" s="129"/>
      <c r="HF23" s="129"/>
      <c r="HG23" s="129"/>
      <c r="HH23" s="129"/>
      <c r="HI23" s="129"/>
      <c r="HJ23" s="129"/>
      <c r="HK23" s="129"/>
      <c r="HL23" s="129"/>
      <c r="HM23" s="129"/>
      <c r="HN23" s="129"/>
      <c r="HO23" s="129"/>
      <c r="HP23" s="129"/>
      <c r="HQ23" s="129"/>
      <c r="HR23" s="129"/>
      <c r="HS23" s="129"/>
      <c r="HT23" s="129"/>
      <c r="HU23" s="129"/>
      <c r="HV23" s="129"/>
      <c r="HW23" s="129"/>
      <c r="HX23" s="129"/>
      <c r="HY23" s="129"/>
      <c r="HZ23" s="129"/>
      <c r="IA23" s="129"/>
      <c r="IB23" s="129"/>
      <c r="IC23" s="129"/>
      <c r="ID23" s="129"/>
      <c r="IE23" s="129"/>
      <c r="IF23" s="129"/>
      <c r="IG23" s="129"/>
      <c r="IH23" s="129"/>
      <c r="II23" s="129"/>
      <c r="IJ23" s="129"/>
      <c r="IK23" s="129"/>
      <c r="IL23" s="129"/>
      <c r="IM23" s="129"/>
      <c r="IN23" s="129"/>
      <c r="IO23" s="129"/>
      <c r="IP23" s="129"/>
      <c r="IQ23" s="129"/>
      <c r="IR23" s="129"/>
      <c r="IS23" s="129"/>
      <c r="IT23" s="129"/>
      <c r="IU23" s="129"/>
      <c r="IV23" s="129"/>
    </row>
    <row r="24" spans="1:256" x14ac:dyDescent="0.3">
      <c r="A24" s="131"/>
      <c r="B24" s="131"/>
    </row>
    <row r="25" spans="1:256" x14ac:dyDescent="0.3">
      <c r="A25" s="131"/>
      <c r="B25" s="131"/>
      <c r="C25" s="129" t="s">
        <v>131</v>
      </c>
      <c r="D25" s="129"/>
      <c r="E25" s="129"/>
      <c r="F25" s="129"/>
      <c r="G25" s="129"/>
      <c r="H25" s="129"/>
      <c r="I25" s="129"/>
    </row>
    <row r="26" spans="1:256" x14ac:dyDescent="0.3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</row>
    <row r="27" spans="1:256" x14ac:dyDescent="0.3">
      <c r="A27" s="131"/>
      <c r="B27" s="131"/>
      <c r="C27" s="127" t="s">
        <v>128</v>
      </c>
      <c r="D27" s="129"/>
      <c r="E27" s="129"/>
      <c r="F27" s="129"/>
      <c r="G27" s="129"/>
      <c r="H27" s="129"/>
      <c r="I27" s="129"/>
      <c r="J27" s="127"/>
      <c r="K27" s="127"/>
      <c r="L27" s="127"/>
    </row>
    <row r="28" spans="1:256" x14ac:dyDescent="0.3">
      <c r="A28" s="131"/>
      <c r="B28" s="131"/>
      <c r="C28" s="127" t="s">
        <v>130</v>
      </c>
      <c r="D28" s="129"/>
      <c r="E28" s="129"/>
      <c r="F28" s="129"/>
      <c r="G28" s="129"/>
      <c r="H28" s="129"/>
      <c r="I28" s="129"/>
      <c r="J28" s="127"/>
      <c r="K28" s="127"/>
      <c r="L28" s="127"/>
    </row>
    <row r="29" spans="1:256" x14ac:dyDescent="0.3">
      <c r="A29" s="131"/>
      <c r="B29" s="131"/>
    </row>
    <row r="30" spans="1:256" ht="16.2" x14ac:dyDescent="0.35">
      <c r="A30" s="133" t="s">
        <v>121</v>
      </c>
      <c r="B30" s="131"/>
      <c r="C30" s="128" t="s">
        <v>137</v>
      </c>
    </row>
    <row r="31" spans="1:256" x14ac:dyDescent="0.3">
      <c r="C31" s="128" t="s">
        <v>129</v>
      </c>
    </row>
    <row r="33" spans="3:9" x14ac:dyDescent="0.3">
      <c r="C33" s="129" t="s">
        <v>131</v>
      </c>
      <c r="D33" s="129"/>
      <c r="E33" s="129"/>
      <c r="F33" s="129"/>
      <c r="G33" s="129"/>
      <c r="H33" s="129"/>
      <c r="I33" s="129"/>
    </row>
    <row r="35" spans="3:9" x14ac:dyDescent="0.3">
      <c r="C35" s="150" t="s">
        <v>132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E44"/>
  <sheetViews>
    <sheetView topLeftCell="A8" workbookViewId="0">
      <selection activeCell="E13" sqref="E13"/>
    </sheetView>
  </sheetViews>
  <sheetFormatPr defaultColWidth="9.109375" defaultRowHeight="13.2" x14ac:dyDescent="0.25"/>
  <cols>
    <col min="1" max="16384" width="9.109375" style="59"/>
  </cols>
  <sheetData>
    <row r="9" spans="2:2" x14ac:dyDescent="0.25">
      <c r="B9" s="270" t="s">
        <v>228</v>
      </c>
    </row>
    <row r="42" spans="1:5" x14ac:dyDescent="0.25">
      <c r="A42" s="270" t="s">
        <v>225</v>
      </c>
      <c r="B42" s="270"/>
      <c r="E42" s="270">
        <v>12.5</v>
      </c>
    </row>
    <row r="44" spans="1:5" x14ac:dyDescent="0.25">
      <c r="A44" s="270" t="s">
        <v>226</v>
      </c>
      <c r="B44" s="270"/>
      <c r="E44" s="270">
        <v>25</v>
      </c>
    </row>
  </sheetData>
  <phoneticPr fontId="0" type="noConversion"/>
  <pageMargins left="0.75" right="0.75" top="0.53" bottom="0.66" header="0.5" footer="0.5"/>
  <pageSetup paperSize="9" scale="89" orientation="landscape" r:id="rId1"/>
  <headerFooter alignWithMargins="0">
    <oddFooter>&amp;Cpage 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M42"/>
  <sheetViews>
    <sheetView topLeftCell="A18" workbookViewId="0">
      <selection activeCell="A46" sqref="A46"/>
    </sheetView>
  </sheetViews>
  <sheetFormatPr defaultColWidth="9.109375" defaultRowHeight="13.2" x14ac:dyDescent="0.25"/>
  <cols>
    <col min="1" max="1" width="22.88671875" style="59" customWidth="1"/>
    <col min="2" max="2" width="18.6640625" style="59" customWidth="1"/>
    <col min="3" max="3" width="12.44140625" style="59" customWidth="1"/>
    <col min="4" max="16384" width="9.109375" style="59"/>
  </cols>
  <sheetData>
    <row r="7" spans="1:13" ht="16.2" thickBot="1" x14ac:dyDescent="0.35">
      <c r="A7" s="324" t="s">
        <v>254</v>
      </c>
    </row>
    <row r="8" spans="1:13" x14ac:dyDescent="0.25">
      <c r="C8" s="310" t="s">
        <v>232</v>
      </c>
    </row>
    <row r="9" spans="1:13" ht="39" customHeight="1" x14ac:dyDescent="0.25">
      <c r="C9" s="311" t="s">
        <v>233</v>
      </c>
      <c r="E9" s="318" t="s">
        <v>250</v>
      </c>
    </row>
    <row r="10" spans="1:13" x14ac:dyDescent="0.25">
      <c r="C10" s="312"/>
    </row>
    <row r="11" spans="1:13" x14ac:dyDescent="0.25">
      <c r="A11" s="188" t="s">
        <v>4</v>
      </c>
      <c r="C11" s="313">
        <v>-14386.8</v>
      </c>
      <c r="E11" s="59" t="s">
        <v>234</v>
      </c>
    </row>
    <row r="12" spans="1:13" x14ac:dyDescent="0.25">
      <c r="A12" s="290"/>
      <c r="C12" s="313"/>
    </row>
    <row r="13" spans="1:13" ht="13.8" x14ac:dyDescent="0.25">
      <c r="A13" s="188" t="s">
        <v>9</v>
      </c>
      <c r="C13" s="313">
        <v>354571.24</v>
      </c>
      <c r="E13" s="268" t="s">
        <v>296</v>
      </c>
      <c r="F13" s="268"/>
      <c r="G13" s="269"/>
      <c r="H13" s="269"/>
      <c r="I13" s="269"/>
      <c r="J13" s="269"/>
      <c r="K13" s="269"/>
      <c r="L13" s="317"/>
      <c r="M13" s="269"/>
    </row>
    <row r="14" spans="1:13" x14ac:dyDescent="0.25">
      <c r="A14" s="193"/>
      <c r="C14" s="313"/>
    </row>
    <row r="15" spans="1:13" x14ac:dyDescent="0.25">
      <c r="A15" s="188" t="s">
        <v>11</v>
      </c>
      <c r="C15" s="313">
        <v>5893.11</v>
      </c>
      <c r="E15" s="59" t="s">
        <v>237</v>
      </c>
    </row>
    <row r="16" spans="1:13" x14ac:dyDescent="0.25">
      <c r="A16" s="193"/>
      <c r="C16" s="313"/>
    </row>
    <row r="17" spans="1:12" x14ac:dyDescent="0.25">
      <c r="A17" s="188" t="s">
        <v>14</v>
      </c>
      <c r="C17" s="313">
        <v>48443.780200000037</v>
      </c>
      <c r="E17" s="59" t="s">
        <v>236</v>
      </c>
    </row>
    <row r="18" spans="1:12" x14ac:dyDescent="0.25">
      <c r="A18" s="290"/>
      <c r="C18" s="314"/>
    </row>
    <row r="19" spans="1:12" ht="13.8" x14ac:dyDescent="0.25">
      <c r="A19" s="188" t="s">
        <v>70</v>
      </c>
      <c r="C19" s="313">
        <v>914665.36</v>
      </c>
      <c r="E19" s="268" t="s">
        <v>235</v>
      </c>
    </row>
    <row r="20" spans="1:12" ht="15" customHeight="1" x14ac:dyDescent="0.25">
      <c r="A20" s="188"/>
      <c r="C20" s="313"/>
      <c r="E20" s="59" t="s">
        <v>236</v>
      </c>
    </row>
    <row r="21" spans="1:12" ht="15" customHeight="1" x14ac:dyDescent="0.25">
      <c r="A21" s="188"/>
      <c r="C21" s="313"/>
    </row>
    <row r="22" spans="1:12" x14ac:dyDescent="0.25">
      <c r="A22" s="203" t="s">
        <v>71</v>
      </c>
      <c r="C22" s="313">
        <v>-24809.21</v>
      </c>
      <c r="E22" s="59" t="s">
        <v>238</v>
      </c>
    </row>
    <row r="23" spans="1:12" x14ac:dyDescent="0.25">
      <c r="A23" s="208"/>
      <c r="C23" s="314"/>
    </row>
    <row r="24" spans="1:12" ht="27.75" customHeight="1" x14ac:dyDescent="0.25">
      <c r="A24" s="188" t="s">
        <v>17</v>
      </c>
      <c r="C24" s="313">
        <v>-44479.99</v>
      </c>
      <c r="E24" s="366" t="s">
        <v>239</v>
      </c>
      <c r="F24" s="367"/>
      <c r="G24" s="367"/>
      <c r="H24" s="367"/>
      <c r="I24" s="367"/>
      <c r="J24" s="367"/>
      <c r="K24" s="367"/>
      <c r="L24" s="367"/>
    </row>
    <row r="25" spans="1:12" x14ac:dyDescent="0.25">
      <c r="A25" s="290"/>
      <c r="C25" s="313"/>
    </row>
    <row r="26" spans="1:12" ht="29.25" customHeight="1" x14ac:dyDescent="0.25">
      <c r="A26" s="188" t="s">
        <v>72</v>
      </c>
      <c r="C26" s="313">
        <v>17089.82</v>
      </c>
      <c r="E26" s="366" t="s">
        <v>240</v>
      </c>
      <c r="F26" s="367"/>
      <c r="G26" s="367"/>
      <c r="H26" s="367"/>
      <c r="I26" s="367"/>
      <c r="J26" s="367"/>
      <c r="K26" s="367"/>
      <c r="L26" s="367"/>
    </row>
    <row r="27" spans="1:12" x14ac:dyDescent="0.25">
      <c r="A27" s="188"/>
      <c r="C27" s="313"/>
    </row>
    <row r="28" spans="1:12" x14ac:dyDescent="0.25">
      <c r="A28" s="209" t="s">
        <v>73</v>
      </c>
      <c r="C28" s="313">
        <v>0</v>
      </c>
    </row>
    <row r="29" spans="1:12" x14ac:dyDescent="0.25">
      <c r="A29" s="211"/>
      <c r="C29" s="314"/>
    </row>
    <row r="30" spans="1:12" ht="13.8" thickBot="1" x14ac:dyDescent="0.3">
      <c r="A30" s="188" t="s">
        <v>20</v>
      </c>
      <c r="C30" s="316">
        <v>1256987.3102000002</v>
      </c>
    </row>
    <row r="31" spans="1:12" ht="14.4" thickTop="1" thickBot="1" x14ac:dyDescent="0.3">
      <c r="C31" s="315"/>
    </row>
    <row r="33" spans="1:5" ht="15.6" x14ac:dyDescent="0.3">
      <c r="A33" s="324" t="s">
        <v>255</v>
      </c>
    </row>
    <row r="34" spans="1:5" ht="13.8" thickBot="1" x14ac:dyDescent="0.3"/>
    <row r="35" spans="1:5" x14ac:dyDescent="0.25">
      <c r="B35" s="320" t="s">
        <v>248</v>
      </c>
      <c r="C35" s="322" t="s">
        <v>249</v>
      </c>
      <c r="E35" s="318" t="s">
        <v>250</v>
      </c>
    </row>
    <row r="36" spans="1:5" x14ac:dyDescent="0.25">
      <c r="A36" s="191" t="s">
        <v>247</v>
      </c>
      <c r="B36" s="313">
        <v>13501263</v>
      </c>
      <c r="C36" s="323"/>
    </row>
    <row r="37" spans="1:5" x14ac:dyDescent="0.25">
      <c r="A37" s="191"/>
      <c r="B37" s="313"/>
      <c r="C37" s="323"/>
    </row>
    <row r="38" spans="1:5" x14ac:dyDescent="0.25">
      <c r="A38" s="191" t="s">
        <v>256</v>
      </c>
      <c r="B38" s="313">
        <v>11614213</v>
      </c>
      <c r="C38" s="323">
        <f>+B36-B38</f>
        <v>1887050</v>
      </c>
      <c r="E38" s="59" t="s">
        <v>252</v>
      </c>
    </row>
    <row r="39" spans="1:5" x14ac:dyDescent="0.25">
      <c r="A39" s="191"/>
      <c r="B39" s="313"/>
      <c r="C39" s="323"/>
    </row>
    <row r="40" spans="1:5" x14ac:dyDescent="0.25">
      <c r="A40" s="191" t="s">
        <v>257</v>
      </c>
      <c r="B40" s="313">
        <v>11193492</v>
      </c>
      <c r="C40" s="323">
        <f>+B38-B40</f>
        <v>420721</v>
      </c>
      <c r="E40" s="59" t="s">
        <v>253</v>
      </c>
    </row>
    <row r="41" spans="1:5" ht="13.8" thickBot="1" x14ac:dyDescent="0.3">
      <c r="B41" s="313"/>
      <c r="C41" s="321">
        <f>+SUM(C38:C40)</f>
        <v>2307771</v>
      </c>
      <c r="E41" s="59" t="s">
        <v>251</v>
      </c>
    </row>
    <row r="42" spans="1:5" ht="14.4" thickTop="1" thickBot="1" x14ac:dyDescent="0.3">
      <c r="B42" s="315"/>
      <c r="C42" s="319"/>
    </row>
  </sheetData>
  <mergeCells count="2">
    <mergeCell ref="E24:L24"/>
    <mergeCell ref="E26:L26"/>
  </mergeCells>
  <phoneticPr fontId="0" type="noConversion"/>
  <pageMargins left="0.75" right="0.75" top="0.55000000000000004" bottom="0.52" header="0.5" footer="0.5"/>
  <pageSetup paperSize="9" scale="76" orientation="landscape" r:id="rId1"/>
  <headerFooter alignWithMargins="0">
    <oddHeader>Page &amp;P</oddHeader>
    <oddFooter>&amp;Cpage 7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56"/>
  <sheetViews>
    <sheetView workbookViewId="0">
      <selection activeCell="A46" sqref="A46"/>
    </sheetView>
  </sheetViews>
  <sheetFormatPr defaultColWidth="9.109375" defaultRowHeight="13.2" outlineLevelRow="1" x14ac:dyDescent="0.25"/>
  <cols>
    <col min="1" max="1" width="19.109375" style="59" customWidth="1"/>
    <col min="2" max="2" width="35" style="59" bestFit="1" customWidth="1"/>
    <col min="3" max="3" width="7.5546875" style="59" bestFit="1" customWidth="1"/>
    <col min="4" max="16384" width="9.109375" style="59"/>
  </cols>
  <sheetData>
    <row r="7" spans="1:5" ht="17.399999999999999" x14ac:dyDescent="0.3">
      <c r="A7" s="271" t="s">
        <v>229</v>
      </c>
      <c r="B7" s="272"/>
      <c r="C7" s="272"/>
    </row>
    <row r="8" spans="1:5" x14ac:dyDescent="0.25">
      <c r="A8" s="309" t="s">
        <v>231</v>
      </c>
      <c r="B8" s="272"/>
      <c r="C8" s="272"/>
    </row>
    <row r="9" spans="1:5" x14ac:dyDescent="0.25">
      <c r="A9" s="309" t="s">
        <v>230</v>
      </c>
      <c r="B9" s="272"/>
      <c r="C9" s="272"/>
    </row>
    <row r="10" spans="1:5" hidden="1" outlineLevel="1" x14ac:dyDescent="0.25">
      <c r="A10" s="272"/>
      <c r="B10" s="272"/>
      <c r="C10" s="272"/>
    </row>
    <row r="11" spans="1:5" hidden="1" outlineLevel="1" x14ac:dyDescent="0.25">
      <c r="A11" s="272" t="s">
        <v>148</v>
      </c>
      <c r="B11" s="272"/>
      <c r="C11" s="272"/>
    </row>
    <row r="12" spans="1:5" hidden="1" outlineLevel="1" x14ac:dyDescent="0.25">
      <c r="A12" s="272"/>
      <c r="B12" s="272"/>
      <c r="C12" s="272"/>
    </row>
    <row r="13" spans="1:5" ht="15.6" hidden="1" outlineLevel="1" x14ac:dyDescent="0.3">
      <c r="A13" s="273" t="s">
        <v>149</v>
      </c>
      <c r="B13" s="272"/>
      <c r="C13" s="272"/>
    </row>
    <row r="14" spans="1:5" ht="26.4" collapsed="1" x14ac:dyDescent="0.25">
      <c r="A14" s="274" t="s">
        <v>150</v>
      </c>
      <c r="B14" s="275" t="s">
        <v>151</v>
      </c>
      <c r="C14" s="276" t="s">
        <v>152</v>
      </c>
      <c r="E14" s="318" t="s">
        <v>250</v>
      </c>
    </row>
    <row r="15" spans="1:5" x14ac:dyDescent="0.25">
      <c r="A15" s="277" t="s">
        <v>153</v>
      </c>
      <c r="B15" s="278" t="s">
        <v>154</v>
      </c>
      <c r="C15" s="279">
        <v>102139.84</v>
      </c>
      <c r="E15" s="59" t="s">
        <v>289</v>
      </c>
    </row>
    <row r="16" spans="1:5" x14ac:dyDescent="0.25">
      <c r="A16" s="280"/>
      <c r="B16" s="278" t="s">
        <v>155</v>
      </c>
      <c r="C16" s="279">
        <v>95392.76</v>
      </c>
      <c r="E16" s="59" t="s">
        <v>288</v>
      </c>
    </row>
    <row r="17" spans="1:5" x14ac:dyDescent="0.25">
      <c r="A17" s="280"/>
      <c r="B17" s="278" t="s">
        <v>156</v>
      </c>
      <c r="C17" s="279">
        <v>94717.68</v>
      </c>
      <c r="E17" s="59" t="s">
        <v>287</v>
      </c>
    </row>
    <row r="18" spans="1:5" x14ac:dyDescent="0.25">
      <c r="A18" s="280"/>
      <c r="B18" s="278" t="s">
        <v>157</v>
      </c>
      <c r="C18" s="279">
        <v>42152.05</v>
      </c>
    </row>
    <row r="19" spans="1:5" x14ac:dyDescent="0.25">
      <c r="A19" s="280"/>
      <c r="B19" s="278" t="s">
        <v>158</v>
      </c>
      <c r="C19" s="279">
        <v>25431.75</v>
      </c>
    </row>
    <row r="20" spans="1:5" x14ac:dyDescent="0.25">
      <c r="A20" s="280"/>
      <c r="B20" s="278" t="s">
        <v>159</v>
      </c>
      <c r="C20" s="279">
        <v>23200.87</v>
      </c>
    </row>
    <row r="21" spans="1:5" x14ac:dyDescent="0.25">
      <c r="A21" s="280"/>
      <c r="B21" s="278" t="s">
        <v>160</v>
      </c>
      <c r="C21" s="279">
        <v>20154.79</v>
      </c>
    </row>
    <row r="22" spans="1:5" x14ac:dyDescent="0.25">
      <c r="A22" s="280"/>
      <c r="B22" s="278" t="s">
        <v>161</v>
      </c>
      <c r="C22" s="279">
        <v>20048.169999999998</v>
      </c>
    </row>
    <row r="23" spans="1:5" x14ac:dyDescent="0.25">
      <c r="A23" s="280"/>
      <c r="B23" s="278" t="s">
        <v>162</v>
      </c>
      <c r="C23" s="279">
        <v>16148.39</v>
      </c>
    </row>
    <row r="24" spans="1:5" x14ac:dyDescent="0.25">
      <c r="A24" s="280"/>
      <c r="B24" s="278" t="s">
        <v>163</v>
      </c>
      <c r="C24" s="279">
        <v>15804.57</v>
      </c>
    </row>
    <row r="25" spans="1:5" x14ac:dyDescent="0.25">
      <c r="A25" s="280"/>
      <c r="B25" s="278" t="s">
        <v>164</v>
      </c>
      <c r="C25" s="279">
        <v>11525.81</v>
      </c>
    </row>
    <row r="26" spans="1:5" x14ac:dyDescent="0.25">
      <c r="A26" s="280"/>
      <c r="B26" s="278" t="s">
        <v>165</v>
      </c>
      <c r="C26" s="279">
        <v>3972.3</v>
      </c>
    </row>
    <row r="27" spans="1:5" x14ac:dyDescent="0.25">
      <c r="A27" s="280"/>
      <c r="B27" s="278" t="s">
        <v>166</v>
      </c>
      <c r="C27" s="279">
        <v>2370.69</v>
      </c>
    </row>
    <row r="28" spans="1:5" x14ac:dyDescent="0.25">
      <c r="A28" s="280"/>
      <c r="B28" s="278" t="s">
        <v>167</v>
      </c>
      <c r="C28" s="279">
        <v>2153.0100000000002</v>
      </c>
    </row>
    <row r="29" spans="1:5" x14ac:dyDescent="0.25">
      <c r="A29" s="280"/>
      <c r="B29" s="278" t="s">
        <v>168</v>
      </c>
      <c r="C29" s="279">
        <v>2107.69</v>
      </c>
    </row>
    <row r="30" spans="1:5" x14ac:dyDescent="0.25">
      <c r="A30" s="280"/>
      <c r="B30" s="278" t="s">
        <v>169</v>
      </c>
      <c r="C30" s="279">
        <v>1627.85</v>
      </c>
    </row>
    <row r="31" spans="1:5" x14ac:dyDescent="0.25">
      <c r="A31" s="280"/>
      <c r="B31" s="278" t="s">
        <v>170</v>
      </c>
      <c r="C31" s="279">
        <v>1477.5</v>
      </c>
    </row>
    <row r="32" spans="1:5" x14ac:dyDescent="0.25">
      <c r="A32" s="280"/>
      <c r="B32" s="278" t="s">
        <v>171</v>
      </c>
      <c r="C32" s="279">
        <v>1337.88</v>
      </c>
    </row>
    <row r="33" spans="1:5" x14ac:dyDescent="0.25">
      <c r="A33" s="280"/>
      <c r="B33" s="278" t="s">
        <v>172</v>
      </c>
      <c r="C33" s="279">
        <v>1062.75</v>
      </c>
    </row>
    <row r="34" spans="1:5" x14ac:dyDescent="0.25">
      <c r="A34" s="280"/>
      <c r="B34" s="278" t="s">
        <v>173</v>
      </c>
      <c r="C34" s="279">
        <v>883.81</v>
      </c>
    </row>
    <row r="35" spans="1:5" x14ac:dyDescent="0.25">
      <c r="A35" s="280"/>
      <c r="B35" s="278" t="s">
        <v>174</v>
      </c>
      <c r="C35" s="279">
        <v>833.97</v>
      </c>
    </row>
    <row r="36" spans="1:5" x14ac:dyDescent="0.25">
      <c r="A36" s="280"/>
      <c r="B36" s="278" t="s">
        <v>175</v>
      </c>
      <c r="C36" s="279">
        <v>738.42</v>
      </c>
    </row>
    <row r="37" spans="1:5" x14ac:dyDescent="0.25">
      <c r="A37" s="280"/>
      <c r="B37" s="278" t="s">
        <v>176</v>
      </c>
      <c r="C37" s="279">
        <v>645.9</v>
      </c>
    </row>
    <row r="38" spans="1:5" x14ac:dyDescent="0.25">
      <c r="A38" s="277"/>
      <c r="B38" s="278" t="s">
        <v>177</v>
      </c>
      <c r="C38" s="279">
        <v>518.73</v>
      </c>
    </row>
    <row r="39" spans="1:5" x14ac:dyDescent="0.25">
      <c r="A39" s="280"/>
      <c r="B39" s="278" t="s">
        <v>178</v>
      </c>
      <c r="C39" s="279">
        <v>166.5</v>
      </c>
    </row>
    <row r="40" spans="1:5" x14ac:dyDescent="0.25">
      <c r="A40" s="280"/>
      <c r="B40" s="278" t="s">
        <v>179</v>
      </c>
      <c r="C40" s="279">
        <v>1.4551915228366852E-11</v>
      </c>
    </row>
    <row r="41" spans="1:5" x14ac:dyDescent="0.25">
      <c r="A41" s="280"/>
      <c r="B41" s="278" t="s">
        <v>180</v>
      </c>
      <c r="C41" s="279">
        <v>-9695</v>
      </c>
    </row>
    <row r="42" spans="1:5" ht="15.6" x14ac:dyDescent="0.3">
      <c r="A42" s="281" t="s">
        <v>181</v>
      </c>
      <c r="B42" s="282"/>
      <c r="C42" s="283">
        <v>476918.68</v>
      </c>
    </row>
    <row r="43" spans="1:5" x14ac:dyDescent="0.25">
      <c r="A43" s="284" t="s">
        <v>182</v>
      </c>
      <c r="B43" s="285" t="s">
        <v>162</v>
      </c>
      <c r="C43" s="286">
        <v>113122.17</v>
      </c>
      <c r="E43" s="59" t="s">
        <v>290</v>
      </c>
    </row>
    <row r="44" spans="1:5" x14ac:dyDescent="0.25">
      <c r="A44" s="280"/>
      <c r="B44" s="278" t="s">
        <v>183</v>
      </c>
      <c r="C44" s="279">
        <v>53356.22</v>
      </c>
    </row>
    <row r="45" spans="1:5" x14ac:dyDescent="0.25">
      <c r="A45" s="280"/>
      <c r="B45" s="278" t="s">
        <v>184</v>
      </c>
      <c r="C45" s="279">
        <v>16505.78</v>
      </c>
    </row>
    <row r="46" spans="1:5" x14ac:dyDescent="0.25">
      <c r="A46" s="280"/>
      <c r="B46" s="278" t="s">
        <v>185</v>
      </c>
      <c r="C46" s="279">
        <v>13562.7</v>
      </c>
    </row>
    <row r="47" spans="1:5" x14ac:dyDescent="0.25">
      <c r="A47" s="280"/>
      <c r="B47" s="278" t="s">
        <v>186</v>
      </c>
      <c r="C47" s="279">
        <v>10403.379999999999</v>
      </c>
    </row>
    <row r="48" spans="1:5" x14ac:dyDescent="0.25">
      <c r="A48" s="280"/>
      <c r="B48" s="278" t="s">
        <v>175</v>
      </c>
      <c r="C48" s="279">
        <v>6950.21</v>
      </c>
    </row>
    <row r="49" spans="1:3" x14ac:dyDescent="0.25">
      <c r="A49" s="280"/>
      <c r="B49" s="278" t="s">
        <v>187</v>
      </c>
      <c r="C49" s="279">
        <v>5897.79</v>
      </c>
    </row>
    <row r="50" spans="1:3" x14ac:dyDescent="0.25">
      <c r="A50" s="280"/>
      <c r="B50" s="278" t="s">
        <v>188</v>
      </c>
      <c r="C50" s="279">
        <v>5862.12</v>
      </c>
    </row>
    <row r="51" spans="1:3" x14ac:dyDescent="0.25">
      <c r="A51" s="280"/>
      <c r="B51" s="278" t="s">
        <v>189</v>
      </c>
      <c r="C51" s="279">
        <v>500.43</v>
      </c>
    </row>
    <row r="52" spans="1:3" x14ac:dyDescent="0.25">
      <c r="A52" s="280"/>
      <c r="B52" s="278" t="s">
        <v>190</v>
      </c>
      <c r="C52" s="279">
        <v>490.96</v>
      </c>
    </row>
    <row r="53" spans="1:3" x14ac:dyDescent="0.25">
      <c r="A53" s="280"/>
      <c r="B53" s="278" t="s">
        <v>191</v>
      </c>
      <c r="C53" s="279">
        <v>40.35</v>
      </c>
    </row>
    <row r="54" spans="1:3" ht="15.6" x14ac:dyDescent="0.3">
      <c r="A54" s="281" t="s">
        <v>192</v>
      </c>
      <c r="B54" s="282"/>
      <c r="C54" s="283">
        <v>226692.11</v>
      </c>
    </row>
    <row r="55" spans="1:3" ht="13.8" x14ac:dyDescent="0.25">
      <c r="A55" s="287" t="s">
        <v>193</v>
      </c>
      <c r="B55" s="288"/>
      <c r="C55" s="289">
        <v>703610.79</v>
      </c>
    </row>
    <row r="56" spans="1:3" x14ac:dyDescent="0.25">
      <c r="A56"/>
      <c r="B56"/>
      <c r="C56"/>
    </row>
  </sheetData>
  <phoneticPr fontId="0" type="noConversion"/>
  <pageMargins left="0.75" right="0.75" top="0.55000000000000004" bottom="0.52" header="0.5" footer="0.5"/>
  <pageSetup paperSize="9" scale="73" orientation="landscape" r:id="rId1"/>
  <headerFooter alignWithMargins="0">
    <oddFooter>&amp;Cpage 8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39"/>
  <sheetViews>
    <sheetView tabSelected="1" workbookViewId="0">
      <selection activeCell="A7" sqref="A6:A7"/>
    </sheetView>
  </sheetViews>
  <sheetFormatPr defaultColWidth="9" defaultRowHeight="13.2" outlineLevelCol="1" x14ac:dyDescent="0.25"/>
  <cols>
    <col min="1" max="1" width="34.6640625" style="59" bestFit="1" customWidth="1"/>
    <col min="2" max="2" width="24.88671875" style="59" customWidth="1"/>
    <col min="3" max="4" width="22.88671875" style="59" customWidth="1"/>
    <col min="5" max="5" width="22.88671875" style="59" hidden="1" customWidth="1" outlineLevel="1"/>
    <col min="6" max="6" width="9" style="59" customWidth="1" collapsed="1"/>
    <col min="7" max="7" width="25.6640625" style="59" customWidth="1"/>
    <col min="8" max="8" width="17.88671875" style="59" bestFit="1" customWidth="1"/>
    <col min="9" max="9" width="14.109375" style="59" bestFit="1" customWidth="1"/>
    <col min="10" max="10" width="9" style="59" customWidth="1"/>
    <col min="11" max="11" width="9" style="59" hidden="1" customWidth="1" outlineLevel="1"/>
    <col min="12" max="12" width="9" style="59" customWidth="1" collapsed="1"/>
    <col min="13" max="16384" width="9" style="59"/>
  </cols>
  <sheetData>
    <row r="6" spans="1:11" ht="13.8" thickBot="1" x14ac:dyDescent="0.3"/>
    <row r="7" spans="1:11" s="163" customFormat="1" x14ac:dyDescent="0.25">
      <c r="B7" s="328" t="s">
        <v>264</v>
      </c>
      <c r="C7" s="21" t="s">
        <v>264</v>
      </c>
      <c r="D7" s="22" t="s">
        <v>264</v>
      </c>
      <c r="E7" s="359"/>
      <c r="G7" s="328" t="s">
        <v>265</v>
      </c>
      <c r="H7" s="21" t="s">
        <v>265</v>
      </c>
      <c r="I7" s="22" t="s">
        <v>265</v>
      </c>
    </row>
    <row r="8" spans="1:11" s="163" customFormat="1" ht="13.8" thickBot="1" x14ac:dyDescent="0.3">
      <c r="B8" s="329" t="s">
        <v>277</v>
      </c>
      <c r="C8" s="330" t="s">
        <v>266</v>
      </c>
      <c r="D8" s="49" t="s">
        <v>121</v>
      </c>
      <c r="E8" s="359"/>
      <c r="G8" s="329" t="s">
        <v>277</v>
      </c>
      <c r="H8" s="330" t="s">
        <v>266</v>
      </c>
      <c r="I8" s="49" t="s">
        <v>121</v>
      </c>
    </row>
    <row r="10" spans="1:11" s="191" customFormat="1" x14ac:dyDescent="0.25">
      <c r="A10" s="191" t="s">
        <v>278</v>
      </c>
      <c r="B10" s="331">
        <v>1375365</v>
      </c>
      <c r="C10" s="332">
        <f>B10/$B$29</f>
        <v>0.99999999999999978</v>
      </c>
      <c r="D10" s="163">
        <v>19</v>
      </c>
      <c r="E10" s="332">
        <v>1.0000018845771856</v>
      </c>
      <c r="F10" s="163"/>
      <c r="G10" s="331">
        <f>+$G$31*K10</f>
        <v>2125862</v>
      </c>
      <c r="H10" s="332">
        <f>G10/$G$29</f>
        <v>1</v>
      </c>
      <c r="I10" s="163">
        <v>19</v>
      </c>
      <c r="K10" s="332">
        <v>1</v>
      </c>
    </row>
    <row r="11" spans="1:11" x14ac:dyDescent="0.25">
      <c r="B11" s="333"/>
      <c r="C11" s="334"/>
      <c r="D11" s="171"/>
      <c r="E11" s="334"/>
      <c r="F11" s="171"/>
      <c r="G11" s="333"/>
      <c r="H11" s="334"/>
      <c r="I11" s="171"/>
      <c r="K11" s="334"/>
    </row>
    <row r="12" spans="1:11" x14ac:dyDescent="0.25">
      <c r="B12" s="333"/>
      <c r="C12" s="334"/>
      <c r="D12" s="171"/>
      <c r="E12" s="334"/>
      <c r="F12" s="171"/>
      <c r="G12" s="333"/>
      <c r="H12" s="334"/>
      <c r="I12" s="171"/>
      <c r="K12" s="334"/>
    </row>
    <row r="13" spans="1:11" x14ac:dyDescent="0.25">
      <c r="A13" s="191" t="s">
        <v>267</v>
      </c>
      <c r="B13" s="333"/>
      <c r="C13" s="334"/>
      <c r="D13" s="171"/>
      <c r="E13" s="334"/>
      <c r="F13" s="171"/>
      <c r="G13" s="333"/>
      <c r="H13" s="334"/>
      <c r="I13" s="171"/>
      <c r="K13" s="334"/>
    </row>
    <row r="14" spans="1:11" x14ac:dyDescent="0.25">
      <c r="B14" s="333"/>
      <c r="C14" s="334"/>
      <c r="D14" s="171"/>
      <c r="E14" s="334"/>
      <c r="F14" s="171"/>
      <c r="G14" s="333"/>
      <c r="H14" s="334"/>
      <c r="I14" s="171"/>
      <c r="K14" s="334"/>
    </row>
    <row r="15" spans="1:11" x14ac:dyDescent="0.25">
      <c r="A15" s="59" t="s">
        <v>268</v>
      </c>
      <c r="B15" s="333">
        <f t="shared" ref="B15:B20" si="0">+$B$31*E15</f>
        <v>279199.17535142653</v>
      </c>
      <c r="C15" s="334">
        <f t="shared" ref="C15:C21" si="1">B15/$B$29</f>
        <v>0.20300005842189273</v>
      </c>
      <c r="D15" s="335">
        <f t="shared" ref="D15:D20" si="2">+E15*$D$31</f>
        <v>3.8570011100159625</v>
      </c>
      <c r="E15" s="334">
        <v>0.20300005842189275</v>
      </c>
      <c r="F15" s="171"/>
      <c r="G15" s="333">
        <f t="shared" ref="G15:G20" si="3">+$G$31*K15</f>
        <v>408165.72026859975</v>
      </c>
      <c r="H15" s="336">
        <f>G15/$G$29</f>
        <v>0.19200010173219134</v>
      </c>
      <c r="I15" s="335">
        <f t="shared" ref="I15:I20" si="4">+$I$31*K15</f>
        <v>3.6480019329116353</v>
      </c>
      <c r="K15" s="336">
        <v>0.19200010173219134</v>
      </c>
    </row>
    <row r="16" spans="1:11" x14ac:dyDescent="0.25">
      <c r="A16" s="59" t="s">
        <v>269</v>
      </c>
      <c r="B16" s="333">
        <f t="shared" si="0"/>
        <v>788085.495422362</v>
      </c>
      <c r="C16" s="334">
        <f t="shared" si="1"/>
        <v>0.5730009818647136</v>
      </c>
      <c r="D16" s="335">
        <f t="shared" si="2"/>
        <v>10.887018655429561</v>
      </c>
      <c r="E16" s="334">
        <v>0.57300098186471371</v>
      </c>
      <c r="F16" s="171"/>
      <c r="G16" s="333">
        <f t="shared" si="3"/>
        <v>1477474.5097318219</v>
      </c>
      <c r="H16" s="336">
        <f>G16/$G$29</f>
        <v>0.69500019744076613</v>
      </c>
      <c r="I16" s="335">
        <f t="shared" si="4"/>
        <v>13.205003751374557</v>
      </c>
      <c r="K16" s="336">
        <v>0.69500019744076613</v>
      </c>
    </row>
    <row r="17" spans="1:11" x14ac:dyDescent="0.25">
      <c r="A17" s="59" t="s">
        <v>270</v>
      </c>
      <c r="B17" s="333">
        <f t="shared" si="0"/>
        <v>22005.922943408033</v>
      </c>
      <c r="C17" s="334">
        <f t="shared" si="1"/>
        <v>1.600006030646994E-2</v>
      </c>
      <c r="D17" s="335">
        <f t="shared" si="2"/>
        <v>0.30400114582292892</v>
      </c>
      <c r="E17" s="334">
        <v>1.6000060306469943E-2</v>
      </c>
      <c r="F17" s="171"/>
      <c r="G17" s="333">
        <f t="shared" si="3"/>
        <v>21258.349664250305</v>
      </c>
      <c r="H17" s="336">
        <f>G17/$G$29</f>
        <v>9.9998728347608194E-3</v>
      </c>
      <c r="I17" s="335">
        <f t="shared" si="4"/>
        <v>0.18999758386045557</v>
      </c>
      <c r="K17" s="336">
        <v>9.9998728347608194E-3</v>
      </c>
    </row>
    <row r="18" spans="1:11" x14ac:dyDescent="0.25">
      <c r="A18" s="59" t="s">
        <v>280</v>
      </c>
      <c r="B18" s="333">
        <f t="shared" si="0"/>
        <v>137537.01839630018</v>
      </c>
      <c r="C18" s="334">
        <f t="shared" si="1"/>
        <v>0.1000003769154371</v>
      </c>
      <c r="D18" s="335">
        <f t="shared" si="2"/>
        <v>1.9000071613933054</v>
      </c>
      <c r="E18" s="334">
        <v>0.10000037691543713</v>
      </c>
      <c r="F18" s="171"/>
      <c r="G18" s="333">
        <f t="shared" si="3"/>
        <v>0</v>
      </c>
      <c r="H18" s="336">
        <v>0</v>
      </c>
      <c r="I18" s="335">
        <f t="shared" si="4"/>
        <v>0</v>
      </c>
      <c r="K18" s="336">
        <v>0</v>
      </c>
    </row>
    <row r="19" spans="1:11" x14ac:dyDescent="0.25">
      <c r="A19" s="59" t="s">
        <v>271</v>
      </c>
      <c r="B19" s="333">
        <f t="shared" si="0"/>
        <v>8251.573108402763</v>
      </c>
      <c r="C19" s="334">
        <f t="shared" si="1"/>
        <v>5.9995514706298048E-3</v>
      </c>
      <c r="D19" s="335">
        <f t="shared" si="2"/>
        <v>0.11399147794196632</v>
      </c>
      <c r="E19" s="334">
        <v>5.9995514706298065E-3</v>
      </c>
      <c r="F19" s="171"/>
      <c r="G19" s="333">
        <f t="shared" si="3"/>
        <v>10629.886241992774</v>
      </c>
      <c r="H19" s="336">
        <f>G19/$G$29</f>
        <v>5.0002710627466756E-3</v>
      </c>
      <c r="I19" s="335">
        <f t="shared" si="4"/>
        <v>9.5005150192186832E-2</v>
      </c>
      <c r="K19" s="336">
        <v>5.0002710627466756E-3</v>
      </c>
    </row>
    <row r="20" spans="1:11" x14ac:dyDescent="0.25">
      <c r="A20" s="59" t="s">
        <v>272</v>
      </c>
      <c r="B20" s="333">
        <f t="shared" si="0"/>
        <v>55014.807358520084</v>
      </c>
      <c r="C20" s="334">
        <f t="shared" si="1"/>
        <v>4.0000150766174851E-2</v>
      </c>
      <c r="D20" s="335">
        <f t="shared" si="2"/>
        <v>0.76000286455732224</v>
      </c>
      <c r="E20" s="334">
        <v>4.0000150766174858E-2</v>
      </c>
      <c r="F20" s="171"/>
      <c r="G20" s="333">
        <f t="shared" si="3"/>
        <v>76530.627919195191</v>
      </c>
      <c r="H20" s="336">
        <f>G20/$G$29</f>
        <v>3.5999809921431959E-2</v>
      </c>
      <c r="I20" s="335">
        <f t="shared" si="4"/>
        <v>0.68399638850720723</v>
      </c>
      <c r="K20" s="336">
        <v>3.5999809921431959E-2</v>
      </c>
    </row>
    <row r="21" spans="1:11" s="191" customFormat="1" x14ac:dyDescent="0.25">
      <c r="A21" s="191" t="s">
        <v>273</v>
      </c>
      <c r="B21" s="331">
        <f>SUM(B15:B20)</f>
        <v>1290093.9925804199</v>
      </c>
      <c r="C21" s="332">
        <f t="shared" si="1"/>
        <v>0.93800117974531827</v>
      </c>
      <c r="D21" s="337">
        <f>SUM(D15:D20)</f>
        <v>17.822022415161044</v>
      </c>
      <c r="E21" s="332">
        <v>0.93800117974531827</v>
      </c>
      <c r="F21" s="163"/>
      <c r="G21" s="331">
        <f>SUM(G15:G20)</f>
        <v>1994059.0938258599</v>
      </c>
      <c r="H21" s="332">
        <f>G21/$G$29</f>
        <v>0.93800025299189693</v>
      </c>
      <c r="I21" s="337">
        <f>SUM(I15:I20)</f>
        <v>17.822004806846042</v>
      </c>
      <c r="K21" s="332">
        <v>0.93800025299189693</v>
      </c>
    </row>
    <row r="22" spans="1:11" x14ac:dyDescent="0.25">
      <c r="B22" s="333"/>
      <c r="C22" s="334"/>
      <c r="D22" s="171"/>
      <c r="E22" s="334"/>
      <c r="F22" s="171"/>
      <c r="G22" s="333"/>
      <c r="H22" s="336"/>
      <c r="I22" s="171"/>
      <c r="K22" s="336"/>
    </row>
    <row r="23" spans="1:11" x14ac:dyDescent="0.25">
      <c r="A23" s="59" t="s">
        <v>274</v>
      </c>
      <c r="B23" s="333"/>
      <c r="C23" s="334"/>
      <c r="D23" s="171"/>
      <c r="E23" s="334"/>
      <c r="F23" s="171"/>
      <c r="G23" s="333">
        <f>+$G$31*K23</f>
        <v>48895.200201590371</v>
      </c>
      <c r="H23" s="336">
        <f>G23/$G$29</f>
        <v>2.3000176023462656E-2</v>
      </c>
      <c r="I23" s="335">
        <f>+$I$31*K23</f>
        <v>0.43700334444579048</v>
      </c>
      <c r="K23" s="336">
        <v>2.3000176023462656E-2</v>
      </c>
    </row>
    <row r="24" spans="1:11" x14ac:dyDescent="0.25">
      <c r="A24" s="59" t="s">
        <v>271</v>
      </c>
      <c r="B24" s="333">
        <f>+$B$31*E24</f>
        <v>8250.925113027517</v>
      </c>
      <c r="C24" s="334">
        <f>B24/$B$29</f>
        <v>5.9990803263333843E-3</v>
      </c>
      <c r="D24" s="335">
        <f>+E24*$D$31</f>
        <v>0.11398252620033432</v>
      </c>
      <c r="E24" s="334">
        <v>5.9990803263333852E-3</v>
      </c>
      <c r="F24" s="171"/>
      <c r="G24" s="333">
        <f>+$G$31*K24</f>
        <v>10629.174832125153</v>
      </c>
      <c r="H24" s="336">
        <f>G24/$G$29</f>
        <v>4.9999364173804097E-3</v>
      </c>
      <c r="I24" s="335">
        <f>+$I$31*K24</f>
        <v>9.4998791930227783E-2</v>
      </c>
      <c r="K24" s="336">
        <v>4.9999364173804097E-3</v>
      </c>
    </row>
    <row r="25" spans="1:11" x14ac:dyDescent="0.25">
      <c r="A25" s="59" t="s">
        <v>279</v>
      </c>
      <c r="B25" s="333">
        <f>+$B$31*E25</f>
        <v>77020.082306552868</v>
      </c>
      <c r="C25" s="334">
        <f>B25/$B$29</f>
        <v>5.599973992834837E-2</v>
      </c>
      <c r="D25" s="335">
        <f>+E25*$D$31</f>
        <v>1.0639950586386191</v>
      </c>
      <c r="E25" s="334">
        <v>5.5999739928348377E-2</v>
      </c>
      <c r="F25" s="171"/>
      <c r="G25" s="333">
        <f>+$G$31*K25</f>
        <v>72278.531140424559</v>
      </c>
      <c r="H25" s="336">
        <f>G25/$G$29</f>
        <v>3.3999634567260038E-2</v>
      </c>
      <c r="I25" s="335">
        <f>+$I$31*K25</f>
        <v>0.64599305677794072</v>
      </c>
      <c r="K25" s="336">
        <v>3.3999634567260038E-2</v>
      </c>
    </row>
    <row r="26" spans="1:11" x14ac:dyDescent="0.25">
      <c r="B26" s="333"/>
      <c r="C26" s="334"/>
      <c r="D26" s="171"/>
      <c r="E26" s="334"/>
      <c r="F26" s="171"/>
      <c r="G26" s="333"/>
      <c r="H26" s="336"/>
      <c r="I26" s="171"/>
      <c r="K26" s="336"/>
    </row>
    <row r="27" spans="1:11" s="191" customFormat="1" x14ac:dyDescent="0.25">
      <c r="A27" s="191" t="s">
        <v>275</v>
      </c>
      <c r="B27" s="331">
        <f>SUM(B24:B26)</f>
        <v>85271.00741958039</v>
      </c>
      <c r="C27" s="332">
        <f>B27/$B$29</f>
        <v>6.1998820254681758E-2</v>
      </c>
      <c r="D27" s="337">
        <f>SUM(D24:D26)</f>
        <v>1.1779775848389533</v>
      </c>
      <c r="E27" s="332">
        <v>6.1998820254681758E-2</v>
      </c>
      <c r="F27" s="163"/>
      <c r="G27" s="331">
        <f>SUM(G23:G26)</f>
        <v>131802.90617414008</v>
      </c>
      <c r="H27" s="332">
        <f>G27/$G$29</f>
        <v>6.1999747008103102E-2</v>
      </c>
      <c r="I27" s="337">
        <f>SUM(I24:I26)</f>
        <v>0.74099184870816848</v>
      </c>
      <c r="K27" s="332">
        <v>6.1999747008103102E-2</v>
      </c>
    </row>
    <row r="28" spans="1:11" x14ac:dyDescent="0.25">
      <c r="A28" s="191"/>
      <c r="B28" s="333"/>
      <c r="C28" s="334"/>
      <c r="D28" s="171"/>
      <c r="E28" s="334"/>
      <c r="F28" s="171"/>
      <c r="G28" s="333"/>
      <c r="H28" s="336"/>
      <c r="I28" s="171"/>
      <c r="K28" s="336"/>
    </row>
    <row r="29" spans="1:11" s="191" customFormat="1" x14ac:dyDescent="0.25">
      <c r="A29" s="191" t="s">
        <v>276</v>
      </c>
      <c r="B29" s="331">
        <f>B21+B27</f>
        <v>1375365.0000000002</v>
      </c>
      <c r="C29" s="332">
        <f>B29/$B$29</f>
        <v>1</v>
      </c>
      <c r="D29" s="331">
        <f>D21+D27</f>
        <v>18.999999999999996</v>
      </c>
      <c r="E29" s="332">
        <v>1</v>
      </c>
      <c r="F29" s="163"/>
      <c r="G29" s="331">
        <f>G21+G27</f>
        <v>2125862</v>
      </c>
      <c r="H29" s="332">
        <f>G29/$G$29</f>
        <v>1</v>
      </c>
      <c r="I29" s="331">
        <f>I21+I27</f>
        <v>18.562996655554212</v>
      </c>
      <c r="K29" s="332">
        <v>1</v>
      </c>
    </row>
    <row r="31" spans="1:11" hidden="1" x14ac:dyDescent="0.25">
      <c r="B31" s="59">
        <v>1375365</v>
      </c>
      <c r="D31" s="59">
        <v>19</v>
      </c>
      <c r="G31" s="59">
        <v>2125862</v>
      </c>
      <c r="I31" s="59">
        <v>19</v>
      </c>
    </row>
    <row r="33" spans="1:7" x14ac:dyDescent="0.25">
      <c r="A33" s="338" t="s">
        <v>272</v>
      </c>
      <c r="B33" s="339"/>
      <c r="C33" s="339"/>
      <c r="D33" s="339"/>
      <c r="E33" s="339"/>
      <c r="F33" s="339"/>
      <c r="G33" s="340"/>
    </row>
    <row r="34" spans="1:7" x14ac:dyDescent="0.25">
      <c r="A34" s="341"/>
      <c r="B34" s="342"/>
      <c r="C34" s="342"/>
      <c r="D34" s="342"/>
      <c r="E34" s="342"/>
      <c r="F34" s="342"/>
      <c r="G34" s="343"/>
    </row>
    <row r="35" spans="1:7" x14ac:dyDescent="0.25">
      <c r="A35" s="347" t="s">
        <v>282</v>
      </c>
      <c r="B35" s="342"/>
      <c r="C35" s="342"/>
      <c r="D35" s="342"/>
      <c r="E35" s="342"/>
      <c r="F35" s="342"/>
      <c r="G35" s="343"/>
    </row>
    <row r="36" spans="1:7" x14ac:dyDescent="0.25">
      <c r="A36" s="347" t="s">
        <v>281</v>
      </c>
      <c r="B36" s="342"/>
      <c r="C36" s="342"/>
      <c r="D36" s="342"/>
      <c r="E36" s="342"/>
      <c r="F36" s="342"/>
      <c r="G36" s="343"/>
    </row>
    <row r="37" spans="1:7" x14ac:dyDescent="0.25">
      <c r="A37" s="347"/>
      <c r="B37" s="348"/>
      <c r="C37" s="342"/>
      <c r="D37" s="342"/>
      <c r="E37" s="342"/>
      <c r="F37" s="342"/>
      <c r="G37" s="343"/>
    </row>
    <row r="38" spans="1:7" x14ac:dyDescent="0.25">
      <c r="A38" s="347" t="s">
        <v>297</v>
      </c>
      <c r="B38" s="342"/>
      <c r="C38" s="342"/>
      <c r="D38" s="342"/>
      <c r="E38" s="342"/>
      <c r="F38" s="342"/>
      <c r="G38" s="343"/>
    </row>
    <row r="39" spans="1:7" x14ac:dyDescent="0.25">
      <c r="A39" s="344"/>
      <c r="B39" s="345"/>
      <c r="C39" s="345"/>
      <c r="D39" s="345"/>
      <c r="E39" s="345"/>
      <c r="F39" s="345"/>
      <c r="G39" s="346"/>
    </row>
  </sheetData>
  <phoneticPr fontId="0" type="noConversion"/>
  <pageMargins left="0.75" right="0.75" top="0.54" bottom="0.48" header="0.5" footer="0.5"/>
  <pageSetup paperSize="9" scale="56" orientation="landscape" r:id="rId1"/>
  <headerFooter alignWithMargins="0">
    <oddFooter>&amp;Cpage 9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P15"/>
  <sheetViews>
    <sheetView workbookViewId="0">
      <selection activeCell="A46" sqref="A46"/>
    </sheetView>
  </sheetViews>
  <sheetFormatPr defaultColWidth="9.109375" defaultRowHeight="13.2" x14ac:dyDescent="0.25"/>
  <cols>
    <col min="1" max="16384" width="9.109375" style="59"/>
  </cols>
  <sheetData>
    <row r="15" spans="1:16" ht="60" x14ac:dyDescent="0.95">
      <c r="A15" s="368" t="s">
        <v>95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</row>
  </sheetData>
  <mergeCells count="1">
    <mergeCell ref="A15:P15"/>
  </mergeCells>
  <phoneticPr fontId="0" type="noConversion"/>
  <pageMargins left="0.75" right="0.75" top="0.54" bottom="0.53" header="0.5" footer="0.5"/>
  <pageSetup paperSize="9" scale="9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AB52"/>
  <sheetViews>
    <sheetView topLeftCell="A24" workbookViewId="0">
      <selection activeCell="A46" sqref="A46"/>
    </sheetView>
  </sheetViews>
  <sheetFormatPr defaultRowHeight="13.2" outlineLevelCol="1" x14ac:dyDescent="0.25"/>
  <cols>
    <col min="2" max="2" width="39.6640625" customWidth="1"/>
    <col min="3" max="3" width="11.6640625" customWidth="1"/>
    <col min="4" max="4" width="16.5546875" hidden="1" customWidth="1" outlineLevel="1"/>
    <col min="5" max="5" width="12.5546875" hidden="1" customWidth="1" outlineLevel="1"/>
    <col min="6" max="6" width="14.88671875" hidden="1" customWidth="1" outlineLevel="1"/>
    <col min="7" max="7" width="13.44140625" hidden="1" customWidth="1" outlineLevel="1"/>
    <col min="8" max="8" width="15.109375" hidden="1" customWidth="1" outlineLevel="1"/>
    <col min="9" max="9" width="12.88671875" hidden="1" customWidth="1" outlineLevel="1"/>
    <col min="10" max="11" width="13.44140625" hidden="1" customWidth="1" outlineLevel="1"/>
    <col min="12" max="27" width="12.109375" hidden="1" customWidth="1" outlineLevel="1"/>
    <col min="28" max="28" width="9.109375" customWidth="1" collapsed="1"/>
  </cols>
  <sheetData>
    <row r="7" spans="1:27" x14ac:dyDescent="0.25">
      <c r="B7" s="1"/>
    </row>
    <row r="8" spans="1:27" x14ac:dyDescent="0.25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9.6" x14ac:dyDescent="0.25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5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5">
      <c r="A11" s="369" t="s">
        <v>88</v>
      </c>
      <c r="B11" s="24" t="s">
        <v>4</v>
      </c>
      <c r="C11" s="56">
        <f>-'Adayt Appendices'!C8-'Adayt Appendices'!C23-'Adayt Appendices'!C69</f>
        <v>-1599426.4300000002</v>
      </c>
      <c r="D11" s="56" t="e">
        <f>-'Adayt Appendices'!#REF!-'Adayt Appendices'!#REF!-'Adayt Appendices'!#REF!</f>
        <v>#REF!</v>
      </c>
      <c r="E11" s="56" t="e">
        <f>-'Adayt Appendices'!#REF!-'Adayt Appendices'!#REF!-'Adayt Appendices'!#REF!</f>
        <v>#REF!</v>
      </c>
      <c r="F11" s="56" t="e">
        <f>-'Adayt Appendices'!#REF!-'Adayt Appendices'!#REF!-'Adayt Appendices'!#REF!</f>
        <v>#REF!</v>
      </c>
      <c r="G11" s="56" t="e">
        <f>-'Adayt Appendices'!#REF!-'Adayt Appendices'!#REF!-'Adayt Appendices'!#REF!</f>
        <v>#REF!</v>
      </c>
      <c r="H11" s="56" t="e">
        <f>-'Adayt Appendices'!#REF!-'Adayt Appendices'!#REF!-'Adayt Appendices'!#REF!</f>
        <v>#REF!</v>
      </c>
      <c r="I11" s="56" t="e">
        <f>-'Adayt Appendices'!#REF!-'Adayt Appendices'!#REF!-'Adayt Appendices'!#REF!</f>
        <v>#REF!</v>
      </c>
      <c r="J11" s="56" t="e">
        <f>-'Adayt Appendices'!#REF!-'Adayt Appendices'!#REF!-'Adayt Appendices'!#REF!</f>
        <v>#REF!</v>
      </c>
      <c r="K11" s="56" t="e">
        <f>-'Adayt Appendices'!#REF!-'Adayt Appendices'!#REF!-'Adayt Appendices'!#REF!</f>
        <v>#REF!</v>
      </c>
      <c r="L11" s="56" t="e">
        <f>-'Adayt Appendices'!#REF!-'Adayt Appendices'!#REF!-'Adayt Appendices'!#REF!</f>
        <v>#REF!</v>
      </c>
      <c r="M11" s="56" t="e">
        <f>-'Adayt Appendices'!#REF!-'Adayt Appendices'!#REF!-'Adayt Appendices'!#REF!</f>
        <v>#REF!</v>
      </c>
      <c r="N11" s="56">
        <f>-'Adayt Appendices'!D8-'Adayt Appendices'!D23-'Adayt Appendices'!D69</f>
        <v>0</v>
      </c>
      <c r="O11" s="56">
        <f>-'Adayt Appendices'!E8-'Adayt Appendices'!E23-'Adayt Appendices'!E69</f>
        <v>0</v>
      </c>
      <c r="P11" s="56">
        <f>-'Adayt Appendices'!F8-'Adayt Appendices'!F23-'Adayt Appendices'!F69</f>
        <v>0</v>
      </c>
      <c r="Q11" s="56">
        <f>-'Adayt Appendices'!G8-'Adayt Appendices'!G23-'Adayt Appendices'!G69</f>
        <v>0</v>
      </c>
      <c r="R11" s="56">
        <f>-'Adayt Appendices'!H8-'Adayt Appendices'!H23-'Adayt Appendices'!H69</f>
        <v>0</v>
      </c>
      <c r="S11" s="56">
        <f>-'Adayt Appendices'!I8-'Adayt Appendices'!I23-'Adayt Appendices'!I69</f>
        <v>0</v>
      </c>
      <c r="T11" s="56">
        <f>-'Adayt Appendices'!J8-'Adayt Appendices'!J23-'Adayt Appendices'!J69</f>
        <v>0</v>
      </c>
      <c r="U11" s="56">
        <f>-'Adayt Appendices'!K8-'Adayt Appendices'!K23-'Adayt Appendices'!K69</f>
        <v>0</v>
      </c>
      <c r="V11" s="56">
        <f>-'Adayt Appendices'!L8-'Adayt Appendices'!L23-'Adayt Appendices'!L69</f>
        <v>0</v>
      </c>
      <c r="W11" s="56">
        <f>-'Adayt Appendices'!M8-'Adayt Appendices'!M23-'Adayt Appendices'!M69</f>
        <v>0</v>
      </c>
      <c r="X11" s="56">
        <f>-'Adayt Appendices'!N8-'Adayt Appendices'!N23-'Adayt Appendices'!N69</f>
        <v>0</v>
      </c>
      <c r="Y11" s="56">
        <f>-'Adayt Appendices'!O8-'Adayt Appendices'!O23-'Adayt Appendices'!O69</f>
        <v>0</v>
      </c>
      <c r="Z11" s="56">
        <f>-'Adayt Appendices'!P8-'Adayt Appendices'!P23-'Adayt Appendices'!P69</f>
        <v>0</v>
      </c>
      <c r="AA11" s="56">
        <f>-'Adayt Appendices'!Q8-'Adayt Appendices'!Q23-'Adayt Appendices'!Q69</f>
        <v>0</v>
      </c>
    </row>
    <row r="12" spans="1:27" ht="12" customHeight="1" x14ac:dyDescent="0.25">
      <c r="A12" s="369"/>
      <c r="B12" s="24" t="s">
        <v>9</v>
      </c>
      <c r="C12" s="56">
        <f>-'Adayt Appendices'!C9-'Adayt Appendices'!C24-'Adayt Appendices'!C70</f>
        <v>-365241.29</v>
      </c>
      <c r="D12" s="56" t="e">
        <f>-'Adayt Appendices'!#REF!-'Adayt Appendices'!#REF!-'Adayt Appendices'!#REF!</f>
        <v>#REF!</v>
      </c>
      <c r="E12" s="56" t="e">
        <f>-'Adayt Appendices'!#REF!-'Adayt Appendices'!#REF!-'Adayt Appendices'!#REF!</f>
        <v>#REF!</v>
      </c>
      <c r="F12" s="56" t="e">
        <f>-'Adayt Appendices'!#REF!-'Adayt Appendices'!#REF!-'Adayt Appendices'!#REF!</f>
        <v>#REF!</v>
      </c>
      <c r="G12" s="56" t="e">
        <f>-'Adayt Appendices'!#REF!-'Adayt Appendices'!#REF!-'Adayt Appendices'!#REF!</f>
        <v>#REF!</v>
      </c>
      <c r="H12" s="56" t="e">
        <f>-'Adayt Appendices'!#REF!-'Adayt Appendices'!#REF!-'Adayt Appendices'!#REF!</f>
        <v>#REF!</v>
      </c>
      <c r="I12" s="56" t="e">
        <f>-'Adayt Appendices'!#REF!-'Adayt Appendices'!#REF!-'Adayt Appendices'!#REF!</f>
        <v>#REF!</v>
      </c>
      <c r="J12" s="56" t="e">
        <f>-'Adayt Appendices'!#REF!-'Adayt Appendices'!#REF!-'Adayt Appendices'!#REF!</f>
        <v>#REF!</v>
      </c>
      <c r="K12" s="56" t="e">
        <f>-'Adayt Appendices'!#REF!-'Adayt Appendices'!#REF!-'Adayt Appendices'!#REF!</f>
        <v>#REF!</v>
      </c>
      <c r="L12" s="56" t="e">
        <f>-'Adayt Appendices'!#REF!-'Adayt Appendices'!#REF!-'Adayt Appendices'!#REF!</f>
        <v>#REF!</v>
      </c>
      <c r="M12" s="56" t="e">
        <f>-'Adayt Appendices'!#REF!-'Adayt Appendices'!#REF!-'Adayt Appendices'!#REF!</f>
        <v>#REF!</v>
      </c>
      <c r="N12" s="56">
        <f>-'Adayt Appendices'!D9-'Adayt Appendices'!D24-'Adayt Appendices'!D70</f>
        <v>0</v>
      </c>
      <c r="O12" s="56">
        <f>-'Adayt Appendices'!E9-'Adayt Appendices'!E24-'Adayt Appendices'!E70</f>
        <v>0</v>
      </c>
      <c r="P12" s="56">
        <f>-'Adayt Appendices'!F9-'Adayt Appendices'!F24-'Adayt Appendices'!F70</f>
        <v>0</v>
      </c>
      <c r="Q12" s="56">
        <f>-'Adayt Appendices'!G9-'Adayt Appendices'!G24-'Adayt Appendices'!G70</f>
        <v>0</v>
      </c>
      <c r="R12" s="56">
        <f>-'Adayt Appendices'!H9-'Adayt Appendices'!H24-'Adayt Appendices'!H70</f>
        <v>0</v>
      </c>
      <c r="S12" s="56">
        <f>-'Adayt Appendices'!I9-'Adayt Appendices'!I24-'Adayt Appendices'!I70</f>
        <v>0</v>
      </c>
      <c r="T12" s="56">
        <f>-'Adayt Appendices'!J9-'Adayt Appendices'!J24-'Adayt Appendices'!J70</f>
        <v>0</v>
      </c>
      <c r="U12" s="56">
        <f>-'Adayt Appendices'!K9-'Adayt Appendices'!K24-'Adayt Appendices'!K70</f>
        <v>0</v>
      </c>
      <c r="V12" s="56">
        <f>-'Adayt Appendices'!L9-'Adayt Appendices'!L24-'Adayt Appendices'!L70</f>
        <v>0</v>
      </c>
      <c r="W12" s="56">
        <f>-'Adayt Appendices'!M9-'Adayt Appendices'!M24-'Adayt Appendices'!M70</f>
        <v>0</v>
      </c>
      <c r="X12" s="56">
        <f>-'Adayt Appendices'!N9-'Adayt Appendices'!N24-'Adayt Appendices'!N70</f>
        <v>0</v>
      </c>
      <c r="Y12" s="56">
        <f>-'Adayt Appendices'!O9-'Adayt Appendices'!O24-'Adayt Appendices'!O70</f>
        <v>0</v>
      </c>
      <c r="Z12" s="56">
        <f>-'Adayt Appendices'!P9-'Adayt Appendices'!P24-'Adayt Appendices'!P70</f>
        <v>0</v>
      </c>
      <c r="AA12" s="56">
        <f>-'Adayt Appendices'!Q9-'Adayt Appendices'!Q24-'Adayt Appendices'!Q70</f>
        <v>0</v>
      </c>
    </row>
    <row r="13" spans="1:27" ht="12" customHeight="1" x14ac:dyDescent="0.25">
      <c r="A13" s="369"/>
      <c r="B13" s="24" t="s">
        <v>11</v>
      </c>
      <c r="C13" s="56">
        <f>-'Adayt Appendices'!C10-'Adayt Appendices'!C25-'Adayt Appendices'!C71</f>
        <v>-23800.22</v>
      </c>
      <c r="D13" s="56" t="e">
        <f>-'Adayt Appendices'!#REF!-'Adayt Appendices'!#REF!-'Adayt Appendices'!#REF!</f>
        <v>#REF!</v>
      </c>
      <c r="E13" s="56" t="e">
        <f>-'Adayt Appendices'!#REF!-'Adayt Appendices'!#REF!-'Adayt Appendices'!#REF!</f>
        <v>#REF!</v>
      </c>
      <c r="F13" s="56" t="e">
        <f>-'Adayt Appendices'!#REF!-'Adayt Appendices'!#REF!-'Adayt Appendices'!#REF!</f>
        <v>#REF!</v>
      </c>
      <c r="G13" s="56" t="e">
        <f>-'Adayt Appendices'!#REF!-'Adayt Appendices'!#REF!-'Adayt Appendices'!#REF!</f>
        <v>#REF!</v>
      </c>
      <c r="H13" s="56" t="e">
        <f>-'Adayt Appendices'!#REF!-'Adayt Appendices'!#REF!-'Adayt Appendices'!#REF!</f>
        <v>#REF!</v>
      </c>
      <c r="I13" s="56" t="e">
        <f>-'Adayt Appendices'!#REF!-'Adayt Appendices'!#REF!-'Adayt Appendices'!#REF!</f>
        <v>#REF!</v>
      </c>
      <c r="J13" s="56" t="e">
        <f>-'Adayt Appendices'!#REF!-'Adayt Appendices'!#REF!-'Adayt Appendices'!#REF!</f>
        <v>#REF!</v>
      </c>
      <c r="K13" s="56" t="e">
        <f>-'Adayt Appendices'!#REF!-'Adayt Appendices'!#REF!-'Adayt Appendices'!#REF!</f>
        <v>#REF!</v>
      </c>
      <c r="L13" s="56" t="e">
        <f>-'Adayt Appendices'!#REF!-'Adayt Appendices'!#REF!-'Adayt Appendices'!#REF!</f>
        <v>#REF!</v>
      </c>
      <c r="M13" s="56" t="e">
        <f>-'Adayt Appendices'!#REF!-'Adayt Appendices'!#REF!-'Adayt Appendices'!#REF!</f>
        <v>#REF!</v>
      </c>
      <c r="N13" s="56">
        <f>-'Adayt Appendices'!D10-'Adayt Appendices'!D25-'Adayt Appendices'!D71</f>
        <v>0</v>
      </c>
      <c r="O13" s="56">
        <f>-'Adayt Appendices'!E10-'Adayt Appendices'!E25-'Adayt Appendices'!E71</f>
        <v>0</v>
      </c>
      <c r="P13" s="56">
        <f>-'Adayt Appendices'!F10-'Adayt Appendices'!F25-'Adayt Appendices'!F71</f>
        <v>0</v>
      </c>
      <c r="Q13" s="56">
        <f>-'Adayt Appendices'!G10-'Adayt Appendices'!G25-'Adayt Appendices'!G71</f>
        <v>0</v>
      </c>
      <c r="R13" s="56">
        <f>-'Adayt Appendices'!H10-'Adayt Appendices'!H25-'Adayt Appendices'!H71</f>
        <v>0</v>
      </c>
      <c r="S13" s="56">
        <f>-'Adayt Appendices'!I10-'Adayt Appendices'!I25-'Adayt Appendices'!I71</f>
        <v>0</v>
      </c>
      <c r="T13" s="56">
        <f>-'Adayt Appendices'!J10-'Adayt Appendices'!J25-'Adayt Appendices'!J71</f>
        <v>0</v>
      </c>
      <c r="U13" s="56">
        <f>-'Adayt Appendices'!K10-'Adayt Appendices'!K25-'Adayt Appendices'!K71</f>
        <v>0</v>
      </c>
      <c r="V13" s="56">
        <f>-'Adayt Appendices'!L10-'Adayt Appendices'!L25-'Adayt Appendices'!L71</f>
        <v>0</v>
      </c>
      <c r="W13" s="56">
        <f>-'Adayt Appendices'!M10-'Adayt Appendices'!M25-'Adayt Appendices'!M71</f>
        <v>0</v>
      </c>
      <c r="X13" s="56">
        <f>-'Adayt Appendices'!N10-'Adayt Appendices'!N25-'Adayt Appendices'!N71</f>
        <v>0</v>
      </c>
      <c r="Y13" s="56">
        <f>-'Adayt Appendices'!O10-'Adayt Appendices'!O25-'Adayt Appendices'!O71</f>
        <v>0</v>
      </c>
      <c r="Z13" s="56">
        <f>-'Adayt Appendices'!P10-'Adayt Appendices'!P25-'Adayt Appendices'!P71</f>
        <v>0</v>
      </c>
      <c r="AA13" s="56">
        <f>-'Adayt Appendices'!Q10-'Adayt Appendices'!Q25-'Adayt Appendices'!Q71</f>
        <v>0</v>
      </c>
    </row>
    <row r="14" spans="1:27" ht="12" customHeight="1" x14ac:dyDescent="0.25">
      <c r="A14" s="369"/>
      <c r="B14" s="24" t="s">
        <v>14</v>
      </c>
      <c r="C14" s="56">
        <f>-'Adayt Appendices'!C11-'Adayt Appendices'!C26-'Adayt Appendices'!C72</f>
        <v>-594427.1</v>
      </c>
      <c r="D14" s="56" t="e">
        <f>-'Adayt Appendices'!#REF!-'Adayt Appendices'!#REF!-'Adayt Appendices'!#REF!</f>
        <v>#REF!</v>
      </c>
      <c r="E14" s="56" t="e">
        <f>-'Adayt Appendices'!#REF!-'Adayt Appendices'!#REF!-'Adayt Appendices'!#REF!</f>
        <v>#REF!</v>
      </c>
      <c r="F14" s="56" t="e">
        <f>-'Adayt Appendices'!#REF!-'Adayt Appendices'!#REF!-'Adayt Appendices'!#REF!</f>
        <v>#REF!</v>
      </c>
      <c r="G14" s="56" t="e">
        <f>-'Adayt Appendices'!#REF!-'Adayt Appendices'!#REF!-'Adayt Appendices'!#REF!</f>
        <v>#REF!</v>
      </c>
      <c r="H14" s="56" t="e">
        <f>-'Adayt Appendices'!#REF!-'Adayt Appendices'!#REF!-'Adayt Appendices'!#REF!</f>
        <v>#REF!</v>
      </c>
      <c r="I14" s="56" t="e">
        <f>-'Adayt Appendices'!#REF!-'Adayt Appendices'!#REF!-'Adayt Appendices'!#REF!</f>
        <v>#REF!</v>
      </c>
      <c r="J14" s="56" t="e">
        <f>-'Adayt Appendices'!#REF!-'Adayt Appendices'!#REF!-'Adayt Appendices'!#REF!</f>
        <v>#REF!</v>
      </c>
      <c r="K14" s="56" t="e">
        <f>-'Adayt Appendices'!#REF!-'Adayt Appendices'!#REF!-'Adayt Appendices'!#REF!</f>
        <v>#REF!</v>
      </c>
      <c r="L14" s="56" t="e">
        <f>-'Adayt Appendices'!#REF!-'Adayt Appendices'!#REF!-'Adayt Appendices'!#REF!</f>
        <v>#REF!</v>
      </c>
      <c r="M14" s="56" t="e">
        <f>-'Adayt Appendices'!#REF!-'Adayt Appendices'!#REF!-'Adayt Appendices'!#REF!</f>
        <v>#REF!</v>
      </c>
      <c r="N14" s="56">
        <f>-'Adayt Appendices'!D11-'Adayt Appendices'!D26-'Adayt Appendices'!D72</f>
        <v>0</v>
      </c>
      <c r="O14" s="56">
        <f>-'Adayt Appendices'!E11-'Adayt Appendices'!E26-'Adayt Appendices'!E72</f>
        <v>0</v>
      </c>
      <c r="P14" s="56">
        <f>-'Adayt Appendices'!F11-'Adayt Appendices'!F26-'Adayt Appendices'!F72</f>
        <v>0</v>
      </c>
      <c r="Q14" s="56">
        <f>-'Adayt Appendices'!G11-'Adayt Appendices'!G26-'Adayt Appendices'!G72</f>
        <v>0</v>
      </c>
      <c r="R14" s="56">
        <f>-'Adayt Appendices'!H11-'Adayt Appendices'!H26-'Adayt Appendices'!H72</f>
        <v>0</v>
      </c>
      <c r="S14" s="56">
        <f>-'Adayt Appendices'!I11-'Adayt Appendices'!I26-'Adayt Appendices'!I72</f>
        <v>0</v>
      </c>
      <c r="T14" s="56">
        <f>-'Adayt Appendices'!J11-'Adayt Appendices'!J26-'Adayt Appendices'!J72</f>
        <v>0</v>
      </c>
      <c r="U14" s="56">
        <f>-'Adayt Appendices'!K11-'Adayt Appendices'!K26-'Adayt Appendices'!K72</f>
        <v>0</v>
      </c>
      <c r="V14" s="56">
        <f>-'Adayt Appendices'!L11-'Adayt Appendices'!L26-'Adayt Appendices'!L72</f>
        <v>0</v>
      </c>
      <c r="W14" s="56">
        <f>-'Adayt Appendices'!M11-'Adayt Appendices'!M26-'Adayt Appendices'!M72</f>
        <v>0</v>
      </c>
      <c r="X14" s="56">
        <f>-'Adayt Appendices'!N11-'Adayt Appendices'!N26-'Adayt Appendices'!N72</f>
        <v>0</v>
      </c>
      <c r="Y14" s="56">
        <f>-'Adayt Appendices'!O11-'Adayt Appendices'!O26-'Adayt Appendices'!O72</f>
        <v>0</v>
      </c>
      <c r="Z14" s="56">
        <f>-'Adayt Appendices'!P11-'Adayt Appendices'!P26-'Adayt Appendices'!P72</f>
        <v>0</v>
      </c>
      <c r="AA14" s="56">
        <f>-'Adayt Appendices'!Q11-'Adayt Appendices'!Q26-'Adayt Appendices'!Q72</f>
        <v>0</v>
      </c>
    </row>
    <row r="15" spans="1:27" ht="12" customHeight="1" x14ac:dyDescent="0.25">
      <c r="A15" s="369"/>
      <c r="B15" s="24" t="s">
        <v>15</v>
      </c>
      <c r="C15" s="56">
        <f>-'Adayt Appendices'!C12-'Adayt Appendices'!C27-'Adayt Appendices'!C73</f>
        <v>-689830.97</v>
      </c>
      <c r="D15" s="56" t="e">
        <f>-'Adayt Appendices'!#REF!-'Adayt Appendices'!#REF!-'Adayt Appendices'!#REF!</f>
        <v>#REF!</v>
      </c>
      <c r="E15" s="56" t="e">
        <f>-'Adayt Appendices'!#REF!-'Adayt Appendices'!#REF!-'Adayt Appendices'!#REF!</f>
        <v>#REF!</v>
      </c>
      <c r="F15" s="56" t="e">
        <f>-'Adayt Appendices'!#REF!-'Adayt Appendices'!#REF!-'Adayt Appendices'!#REF!</f>
        <v>#REF!</v>
      </c>
      <c r="G15" s="56" t="e">
        <f>-'Adayt Appendices'!#REF!-'Adayt Appendices'!#REF!-'Adayt Appendices'!#REF!</f>
        <v>#REF!</v>
      </c>
      <c r="H15" s="56" t="e">
        <f>-'Adayt Appendices'!#REF!-'Adayt Appendices'!#REF!-'Adayt Appendices'!#REF!</f>
        <v>#REF!</v>
      </c>
      <c r="I15" s="56" t="e">
        <f>-'Adayt Appendices'!#REF!-'Adayt Appendices'!#REF!-'Adayt Appendices'!#REF!</f>
        <v>#REF!</v>
      </c>
      <c r="J15" s="56" t="e">
        <f>-'Adayt Appendices'!#REF!-'Adayt Appendices'!#REF!-'Adayt Appendices'!#REF!</f>
        <v>#REF!</v>
      </c>
      <c r="K15" s="56" t="e">
        <f>-'Adayt Appendices'!#REF!-'Adayt Appendices'!#REF!-'Adayt Appendices'!#REF!</f>
        <v>#REF!</v>
      </c>
      <c r="L15" s="56" t="e">
        <f>-'Adayt Appendices'!#REF!-'Adayt Appendices'!#REF!-'Adayt Appendices'!#REF!</f>
        <v>#REF!</v>
      </c>
      <c r="M15" s="56" t="e">
        <f>-'Adayt Appendices'!#REF!-'Adayt Appendices'!#REF!-'Adayt Appendices'!#REF!</f>
        <v>#REF!</v>
      </c>
      <c r="N15" s="56">
        <f>-'Adayt Appendices'!D12-'Adayt Appendices'!D27-'Adayt Appendices'!D73</f>
        <v>0</v>
      </c>
      <c r="O15" s="56">
        <f>-'Adayt Appendices'!E12-'Adayt Appendices'!E27-'Adayt Appendices'!E73</f>
        <v>0</v>
      </c>
      <c r="P15" s="56">
        <f>-'Adayt Appendices'!F12-'Adayt Appendices'!F27-'Adayt Appendices'!F73</f>
        <v>0</v>
      </c>
      <c r="Q15" s="56">
        <f>-'Adayt Appendices'!G12-'Adayt Appendices'!G27-'Adayt Appendices'!G73</f>
        <v>0</v>
      </c>
      <c r="R15" s="56">
        <f>-'Adayt Appendices'!H12-'Adayt Appendices'!H27-'Adayt Appendices'!H73</f>
        <v>0</v>
      </c>
      <c r="S15" s="56">
        <f>-'Adayt Appendices'!I12-'Adayt Appendices'!I27-'Adayt Appendices'!I73</f>
        <v>0</v>
      </c>
      <c r="T15" s="56">
        <f>-'Adayt Appendices'!J12-'Adayt Appendices'!J27-'Adayt Appendices'!J73</f>
        <v>0</v>
      </c>
      <c r="U15" s="56">
        <f>-'Adayt Appendices'!K12-'Adayt Appendices'!K27-'Adayt Appendices'!K73</f>
        <v>0</v>
      </c>
      <c r="V15" s="56">
        <f>-'Adayt Appendices'!L12-'Adayt Appendices'!L27-'Adayt Appendices'!L73</f>
        <v>0</v>
      </c>
      <c r="W15" s="56">
        <f>-'Adayt Appendices'!M12-'Adayt Appendices'!M27-'Adayt Appendices'!M73</f>
        <v>0</v>
      </c>
      <c r="X15" s="56">
        <f>-'Adayt Appendices'!N12-'Adayt Appendices'!N27-'Adayt Appendices'!N73</f>
        <v>0</v>
      </c>
      <c r="Y15" s="56">
        <f>-'Adayt Appendices'!O12-'Adayt Appendices'!O27-'Adayt Appendices'!O73</f>
        <v>0</v>
      </c>
      <c r="Z15" s="56">
        <f>-'Adayt Appendices'!P12-'Adayt Appendices'!P27-'Adayt Appendices'!P73</f>
        <v>0</v>
      </c>
      <c r="AA15" s="56">
        <f>-'Adayt Appendices'!Q12-'Adayt Appendices'!Q27-'Adayt Appendices'!Q73</f>
        <v>0</v>
      </c>
    </row>
    <row r="16" spans="1:27" ht="12" customHeight="1" x14ac:dyDescent="0.25">
      <c r="A16" s="369"/>
      <c r="B16" s="24" t="s">
        <v>16</v>
      </c>
      <c r="C16" s="56">
        <f>-'Adayt Appendices'!C13-'Adayt Appendices'!C28-'Adayt Appendices'!C74</f>
        <v>-64541.57</v>
      </c>
      <c r="D16" s="56" t="e">
        <f>-'Adayt Appendices'!#REF!-'Adayt Appendices'!#REF!-'Adayt Appendices'!#REF!</f>
        <v>#REF!</v>
      </c>
      <c r="E16" s="56" t="e">
        <f>-'Adayt Appendices'!#REF!-'Adayt Appendices'!#REF!-'Adayt Appendices'!#REF!</f>
        <v>#REF!</v>
      </c>
      <c r="F16" s="56" t="e">
        <f>-'Adayt Appendices'!#REF!-'Adayt Appendices'!#REF!-'Adayt Appendices'!#REF!</f>
        <v>#REF!</v>
      </c>
      <c r="G16" s="56" t="e">
        <f>-'Adayt Appendices'!#REF!-'Adayt Appendices'!#REF!-'Adayt Appendices'!#REF!</f>
        <v>#REF!</v>
      </c>
      <c r="H16" s="56" t="e">
        <f>-'Adayt Appendices'!#REF!-'Adayt Appendices'!#REF!-'Adayt Appendices'!#REF!</f>
        <v>#REF!</v>
      </c>
      <c r="I16" s="56" t="e">
        <f>-'Adayt Appendices'!#REF!-'Adayt Appendices'!#REF!-'Adayt Appendices'!#REF!</f>
        <v>#REF!</v>
      </c>
      <c r="J16" s="56" t="e">
        <f>-'Adayt Appendices'!#REF!-'Adayt Appendices'!#REF!-'Adayt Appendices'!#REF!</f>
        <v>#REF!</v>
      </c>
      <c r="K16" s="56" t="e">
        <f>-'Adayt Appendices'!#REF!-'Adayt Appendices'!#REF!-'Adayt Appendices'!#REF!</f>
        <v>#REF!</v>
      </c>
      <c r="L16" s="56" t="e">
        <f>-'Adayt Appendices'!#REF!-'Adayt Appendices'!#REF!-'Adayt Appendices'!#REF!</f>
        <v>#REF!</v>
      </c>
      <c r="M16" s="56" t="e">
        <f>-'Adayt Appendices'!#REF!-'Adayt Appendices'!#REF!-'Adayt Appendices'!#REF!</f>
        <v>#REF!</v>
      </c>
      <c r="N16" s="56">
        <f>-'Adayt Appendices'!D13-'Adayt Appendices'!D28-'Adayt Appendices'!D74</f>
        <v>0</v>
      </c>
      <c r="O16" s="56">
        <f>-'Adayt Appendices'!E13-'Adayt Appendices'!E28-'Adayt Appendices'!E74</f>
        <v>0</v>
      </c>
      <c r="P16" s="56">
        <f>-'Adayt Appendices'!F13-'Adayt Appendices'!F28-'Adayt Appendices'!F74</f>
        <v>0</v>
      </c>
      <c r="Q16" s="56">
        <f>-'Adayt Appendices'!G13-'Adayt Appendices'!G28-'Adayt Appendices'!G74</f>
        <v>0</v>
      </c>
      <c r="R16" s="56">
        <f>-'Adayt Appendices'!H13-'Adayt Appendices'!H28-'Adayt Appendices'!H74</f>
        <v>0</v>
      </c>
      <c r="S16" s="56">
        <f>-'Adayt Appendices'!I13-'Adayt Appendices'!I28-'Adayt Appendices'!I74</f>
        <v>0</v>
      </c>
      <c r="T16" s="56">
        <f>-'Adayt Appendices'!J13-'Adayt Appendices'!J28-'Adayt Appendices'!J74</f>
        <v>0</v>
      </c>
      <c r="U16" s="56">
        <f>-'Adayt Appendices'!K13-'Adayt Appendices'!K28-'Adayt Appendices'!K74</f>
        <v>0</v>
      </c>
      <c r="V16" s="56">
        <f>-'Adayt Appendices'!L13-'Adayt Appendices'!L28-'Adayt Appendices'!L74</f>
        <v>0</v>
      </c>
      <c r="W16" s="56">
        <f>-'Adayt Appendices'!M13-'Adayt Appendices'!M28-'Adayt Appendices'!M74</f>
        <v>0</v>
      </c>
      <c r="X16" s="56">
        <f>-'Adayt Appendices'!N13-'Adayt Appendices'!N28-'Adayt Appendices'!N74</f>
        <v>0</v>
      </c>
      <c r="Y16" s="56">
        <f>-'Adayt Appendices'!O13-'Adayt Appendices'!O28-'Adayt Appendices'!O74</f>
        <v>0</v>
      </c>
      <c r="Z16" s="56">
        <f>-'Adayt Appendices'!P13-'Adayt Appendices'!P28-'Adayt Appendices'!P74</f>
        <v>0</v>
      </c>
      <c r="AA16" s="56">
        <f>-'Adayt Appendices'!Q13-'Adayt Appendices'!Q28-'Adayt Appendices'!Q74</f>
        <v>0</v>
      </c>
    </row>
    <row r="17" spans="1:27" ht="12" customHeight="1" x14ac:dyDescent="0.25">
      <c r="A17" s="369"/>
      <c r="B17" s="24" t="s">
        <v>17</v>
      </c>
      <c r="C17" s="56">
        <f>-'Adayt Appendices'!C14-'Adayt Appendices'!C29-'Adayt Appendices'!C75</f>
        <v>-139881.81</v>
      </c>
      <c r="D17" s="56" t="e">
        <f>-'Adayt Appendices'!#REF!-'Adayt Appendices'!#REF!-'Adayt Appendices'!#REF!</f>
        <v>#REF!</v>
      </c>
      <c r="E17" s="56" t="e">
        <f>-'Adayt Appendices'!#REF!-'Adayt Appendices'!#REF!-'Adayt Appendices'!#REF!</f>
        <v>#REF!</v>
      </c>
      <c r="F17" s="56" t="e">
        <f>-'Adayt Appendices'!#REF!-'Adayt Appendices'!#REF!-'Adayt Appendices'!#REF!</f>
        <v>#REF!</v>
      </c>
      <c r="G17" s="56" t="e">
        <f>-'Adayt Appendices'!#REF!-'Adayt Appendices'!#REF!-'Adayt Appendices'!#REF!</f>
        <v>#REF!</v>
      </c>
      <c r="H17" s="56" t="e">
        <f>-'Adayt Appendices'!#REF!-'Adayt Appendices'!#REF!-'Adayt Appendices'!#REF!</f>
        <v>#REF!</v>
      </c>
      <c r="I17" s="56" t="e">
        <f>-'Adayt Appendices'!#REF!-'Adayt Appendices'!#REF!-'Adayt Appendices'!#REF!</f>
        <v>#REF!</v>
      </c>
      <c r="J17" s="56" t="e">
        <f>-'Adayt Appendices'!#REF!-'Adayt Appendices'!#REF!-'Adayt Appendices'!#REF!</f>
        <v>#REF!</v>
      </c>
      <c r="K17" s="56" t="e">
        <f>-'Adayt Appendices'!#REF!-'Adayt Appendices'!#REF!-'Adayt Appendices'!#REF!</f>
        <v>#REF!</v>
      </c>
      <c r="L17" s="56" t="e">
        <f>-'Adayt Appendices'!#REF!-'Adayt Appendices'!#REF!-'Adayt Appendices'!#REF!</f>
        <v>#REF!</v>
      </c>
      <c r="M17" s="56" t="e">
        <f>-'Adayt Appendices'!#REF!-'Adayt Appendices'!#REF!-'Adayt Appendices'!#REF!</f>
        <v>#REF!</v>
      </c>
      <c r="N17" s="56">
        <f>-'Adayt Appendices'!D14-'Adayt Appendices'!D29-'Adayt Appendices'!D75</f>
        <v>0</v>
      </c>
      <c r="O17" s="56">
        <f>-'Adayt Appendices'!E14-'Adayt Appendices'!E29-'Adayt Appendices'!E75</f>
        <v>0</v>
      </c>
      <c r="P17" s="56">
        <f>-'Adayt Appendices'!F14-'Adayt Appendices'!F29-'Adayt Appendices'!F75</f>
        <v>0</v>
      </c>
      <c r="Q17" s="56">
        <f>-'Adayt Appendices'!G14-'Adayt Appendices'!G29-'Adayt Appendices'!G75</f>
        <v>0</v>
      </c>
      <c r="R17" s="56">
        <f>-'Adayt Appendices'!H14-'Adayt Appendices'!H29-'Adayt Appendices'!H75</f>
        <v>0</v>
      </c>
      <c r="S17" s="56">
        <f>-'Adayt Appendices'!I14-'Adayt Appendices'!I29-'Adayt Appendices'!I75</f>
        <v>0</v>
      </c>
      <c r="T17" s="56">
        <f>-'Adayt Appendices'!J14-'Adayt Appendices'!J29-'Adayt Appendices'!J75</f>
        <v>0</v>
      </c>
      <c r="U17" s="56">
        <f>-'Adayt Appendices'!K14-'Adayt Appendices'!K29-'Adayt Appendices'!K75</f>
        <v>0</v>
      </c>
      <c r="V17" s="56">
        <f>-'Adayt Appendices'!L14-'Adayt Appendices'!L29-'Adayt Appendices'!L75</f>
        <v>0</v>
      </c>
      <c r="W17" s="56">
        <f>-'Adayt Appendices'!M14-'Adayt Appendices'!M29-'Adayt Appendices'!M75</f>
        <v>0</v>
      </c>
      <c r="X17" s="56">
        <f>-'Adayt Appendices'!N14-'Adayt Appendices'!N29-'Adayt Appendices'!N75</f>
        <v>0</v>
      </c>
      <c r="Y17" s="56">
        <f>-'Adayt Appendices'!O14-'Adayt Appendices'!O29-'Adayt Appendices'!O75</f>
        <v>0</v>
      </c>
      <c r="Z17" s="56">
        <f>-'Adayt Appendices'!P14-'Adayt Appendices'!P29-'Adayt Appendices'!P75</f>
        <v>0</v>
      </c>
      <c r="AA17" s="56">
        <f>-'Adayt Appendices'!Q14-'Adayt Appendices'!Q29-'Adayt Appendices'!Q75</f>
        <v>0</v>
      </c>
    </row>
    <row r="18" spans="1:27" ht="12" customHeight="1" x14ac:dyDescent="0.25">
      <c r="A18" s="369"/>
      <c r="B18" s="24" t="s">
        <v>18</v>
      </c>
      <c r="C18" s="56">
        <f>-'Adayt Appendices'!C15-'Adayt Appendices'!C30-'Adayt Appendices'!C76</f>
        <v>-24078.46</v>
      </c>
      <c r="D18" s="56" t="e">
        <f>-'Adayt Appendices'!#REF!-'Adayt Appendices'!#REF!-'Adayt Appendices'!#REF!</f>
        <v>#REF!</v>
      </c>
      <c r="E18" s="56" t="e">
        <f>-'Adayt Appendices'!#REF!-'Adayt Appendices'!#REF!-'Adayt Appendices'!#REF!</f>
        <v>#REF!</v>
      </c>
      <c r="F18" s="56" t="e">
        <f>-'Adayt Appendices'!#REF!-'Adayt Appendices'!#REF!-'Adayt Appendices'!#REF!</f>
        <v>#REF!</v>
      </c>
      <c r="G18" s="56" t="e">
        <f>-'Adayt Appendices'!#REF!-'Adayt Appendices'!#REF!-'Adayt Appendices'!#REF!</f>
        <v>#REF!</v>
      </c>
      <c r="H18" s="56" t="e">
        <f>-'Adayt Appendices'!#REF!-'Adayt Appendices'!#REF!-'Adayt Appendices'!#REF!</f>
        <v>#REF!</v>
      </c>
      <c r="I18" s="56" t="e">
        <f>-'Adayt Appendices'!#REF!-'Adayt Appendices'!#REF!-'Adayt Appendices'!#REF!</f>
        <v>#REF!</v>
      </c>
      <c r="J18" s="56" t="e">
        <f>-'Adayt Appendices'!#REF!-'Adayt Appendices'!#REF!-'Adayt Appendices'!#REF!</f>
        <v>#REF!</v>
      </c>
      <c r="K18" s="56" t="e">
        <f>-'Adayt Appendices'!#REF!-'Adayt Appendices'!#REF!-'Adayt Appendices'!#REF!</f>
        <v>#REF!</v>
      </c>
      <c r="L18" s="56" t="e">
        <f>-'Adayt Appendices'!#REF!-'Adayt Appendices'!#REF!-'Adayt Appendices'!#REF!</f>
        <v>#REF!</v>
      </c>
      <c r="M18" s="56" t="e">
        <f>-'Adayt Appendices'!#REF!-'Adayt Appendices'!#REF!-'Adayt Appendices'!#REF!</f>
        <v>#REF!</v>
      </c>
      <c r="N18" s="56">
        <f>-'Adayt Appendices'!D15-'Adayt Appendices'!D30-'Adayt Appendices'!D76</f>
        <v>0</v>
      </c>
      <c r="O18" s="56">
        <f>-'Adayt Appendices'!E15-'Adayt Appendices'!E30-'Adayt Appendices'!E76</f>
        <v>0</v>
      </c>
      <c r="P18" s="56">
        <f>-'Adayt Appendices'!F15-'Adayt Appendices'!F30-'Adayt Appendices'!F76</f>
        <v>0</v>
      </c>
      <c r="Q18" s="56">
        <f>-'Adayt Appendices'!G15-'Adayt Appendices'!G30-'Adayt Appendices'!G76</f>
        <v>0</v>
      </c>
      <c r="R18" s="56">
        <f>-'Adayt Appendices'!H15-'Adayt Appendices'!H30-'Adayt Appendices'!H76</f>
        <v>0</v>
      </c>
      <c r="S18" s="56">
        <f>-'Adayt Appendices'!I15-'Adayt Appendices'!I30-'Adayt Appendices'!I76</f>
        <v>0</v>
      </c>
      <c r="T18" s="56">
        <f>-'Adayt Appendices'!J15-'Adayt Appendices'!J30-'Adayt Appendices'!J76</f>
        <v>0</v>
      </c>
      <c r="U18" s="56">
        <f>-'Adayt Appendices'!K15-'Adayt Appendices'!K30-'Adayt Appendices'!K76</f>
        <v>0</v>
      </c>
      <c r="V18" s="56">
        <f>-'Adayt Appendices'!L15-'Adayt Appendices'!L30-'Adayt Appendices'!L76</f>
        <v>0</v>
      </c>
      <c r="W18" s="56">
        <f>-'Adayt Appendices'!M15-'Adayt Appendices'!M30-'Adayt Appendices'!M76</f>
        <v>0</v>
      </c>
      <c r="X18" s="56">
        <f>-'Adayt Appendices'!N15-'Adayt Appendices'!N30-'Adayt Appendices'!N76</f>
        <v>0</v>
      </c>
      <c r="Y18" s="56">
        <f>-'Adayt Appendices'!O15-'Adayt Appendices'!O30-'Adayt Appendices'!O76</f>
        <v>0</v>
      </c>
      <c r="Z18" s="56">
        <f>-'Adayt Appendices'!P15-'Adayt Appendices'!P30-'Adayt Appendices'!P76</f>
        <v>0</v>
      </c>
      <c r="AA18" s="56">
        <f>-'Adayt Appendices'!Q15-'Adayt Appendices'!Q30-'Adayt Appendices'!Q76</f>
        <v>0</v>
      </c>
    </row>
    <row r="19" spans="1:27" ht="12" customHeight="1" x14ac:dyDescent="0.25">
      <c r="A19" s="369"/>
      <c r="B19" s="24" t="s">
        <v>19</v>
      </c>
      <c r="C19" s="56">
        <f>-'Adayt Appendices'!C16-'Adayt Appendices'!C31-'Adayt Appendices'!C77</f>
        <v>0</v>
      </c>
      <c r="D19" s="56" t="e">
        <f>-'Adayt Appendices'!#REF!-'Adayt Appendices'!#REF!-'Adayt Appendices'!#REF!</f>
        <v>#REF!</v>
      </c>
      <c r="E19" s="56" t="e">
        <f>-'Adayt Appendices'!#REF!-'Adayt Appendices'!#REF!-'Adayt Appendices'!#REF!</f>
        <v>#REF!</v>
      </c>
      <c r="F19" s="56" t="e">
        <f>-'Adayt Appendices'!#REF!-'Adayt Appendices'!#REF!-'Adayt Appendices'!#REF!</f>
        <v>#REF!</v>
      </c>
      <c r="G19" s="56" t="e">
        <f>-'Adayt Appendices'!#REF!-'Adayt Appendices'!#REF!-'Adayt Appendices'!#REF!</f>
        <v>#REF!</v>
      </c>
      <c r="H19" s="56" t="e">
        <f>-'Adayt Appendices'!#REF!-'Adayt Appendices'!#REF!-'Adayt Appendices'!#REF!</f>
        <v>#REF!</v>
      </c>
      <c r="I19" s="56" t="e">
        <f>-'Adayt Appendices'!#REF!-'Adayt Appendices'!#REF!-'Adayt Appendices'!#REF!</f>
        <v>#REF!</v>
      </c>
      <c r="J19" s="56" t="e">
        <f>-'Adayt Appendices'!#REF!-'Adayt Appendices'!#REF!-'Adayt Appendices'!#REF!</f>
        <v>#REF!</v>
      </c>
      <c r="K19" s="56" t="e">
        <f>-'Adayt Appendices'!#REF!-'Adayt Appendices'!#REF!-'Adayt Appendices'!#REF!</f>
        <v>#REF!</v>
      </c>
      <c r="L19" s="56" t="e">
        <f>-'Adayt Appendices'!#REF!-'Adayt Appendices'!#REF!-'Adayt Appendices'!#REF!</f>
        <v>#REF!</v>
      </c>
      <c r="M19" s="56" t="e">
        <f>-'Adayt Appendices'!#REF!-'Adayt Appendices'!#REF!-'Adayt Appendices'!#REF!</f>
        <v>#REF!</v>
      </c>
      <c r="N19" s="56">
        <f>-'Adayt Appendices'!D16-'Adayt Appendices'!D31-'Adayt Appendices'!D77</f>
        <v>0</v>
      </c>
      <c r="O19" s="56">
        <f>-'Adayt Appendices'!E16-'Adayt Appendices'!E31-'Adayt Appendices'!E77</f>
        <v>0</v>
      </c>
      <c r="P19" s="56">
        <f>-'Adayt Appendices'!F16-'Adayt Appendices'!F31-'Adayt Appendices'!F77</f>
        <v>0</v>
      </c>
      <c r="Q19" s="56">
        <f>-'Adayt Appendices'!G16-'Adayt Appendices'!G31-'Adayt Appendices'!G77</f>
        <v>0</v>
      </c>
      <c r="R19" s="56">
        <f>-'Adayt Appendices'!H16-'Adayt Appendices'!H31-'Adayt Appendices'!H77</f>
        <v>0</v>
      </c>
      <c r="S19" s="56">
        <f>-'Adayt Appendices'!I16-'Adayt Appendices'!I31-'Adayt Appendices'!I77</f>
        <v>0</v>
      </c>
      <c r="T19" s="56">
        <f>-'Adayt Appendices'!J16-'Adayt Appendices'!J31-'Adayt Appendices'!J77</f>
        <v>0</v>
      </c>
      <c r="U19" s="56">
        <f>-'Adayt Appendices'!K16-'Adayt Appendices'!K31-'Adayt Appendices'!K77</f>
        <v>0</v>
      </c>
      <c r="V19" s="56">
        <f>-'Adayt Appendices'!L16-'Adayt Appendices'!L31-'Adayt Appendices'!L77</f>
        <v>0</v>
      </c>
      <c r="W19" s="56">
        <f>-'Adayt Appendices'!M16-'Adayt Appendices'!M31-'Adayt Appendices'!M77</f>
        <v>0</v>
      </c>
      <c r="X19" s="56">
        <f>-'Adayt Appendices'!N16-'Adayt Appendices'!N31-'Adayt Appendices'!N77</f>
        <v>0</v>
      </c>
      <c r="Y19" s="56">
        <f>-'Adayt Appendices'!O16-'Adayt Appendices'!O31-'Adayt Appendices'!O77</f>
        <v>0</v>
      </c>
      <c r="Z19" s="56">
        <f>-'Adayt Appendices'!P16-'Adayt Appendices'!P31-'Adayt Appendices'!P77</f>
        <v>0</v>
      </c>
      <c r="AA19" s="56">
        <f>-'Adayt Appendices'!Q16-'Adayt Appendices'!Q31-'Adayt Appendices'!Q77</f>
        <v>0</v>
      </c>
    </row>
    <row r="20" spans="1:27" ht="12" customHeight="1" thickBot="1" x14ac:dyDescent="0.3">
      <c r="A20" s="369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5">
      <c r="A21" s="369"/>
      <c r="B21" s="55" t="s">
        <v>20</v>
      </c>
      <c r="C21" s="56">
        <f>SUM(C11:C19)</f>
        <v>-3501227.8499999996</v>
      </c>
      <c r="D21" s="56" t="e">
        <f t="shared" ref="D21:M21" si="0">SUM(D11:D19)</f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ref="N21:AA21" si="1">SUM(N11:N19)</f>
        <v>0</v>
      </c>
      <c r="O21" s="56">
        <f t="shared" si="1"/>
        <v>0</v>
      </c>
      <c r="P21" s="56">
        <f t="shared" si="1"/>
        <v>0</v>
      </c>
      <c r="Q21" s="56">
        <f t="shared" si="1"/>
        <v>0</v>
      </c>
      <c r="R21" s="56">
        <f t="shared" si="1"/>
        <v>0</v>
      </c>
      <c r="S21" s="56">
        <f t="shared" si="1"/>
        <v>0</v>
      </c>
      <c r="T21" s="56">
        <f t="shared" si="1"/>
        <v>0</v>
      </c>
      <c r="U21" s="56">
        <f t="shared" si="1"/>
        <v>0</v>
      </c>
      <c r="V21" s="56">
        <f t="shared" si="1"/>
        <v>0</v>
      </c>
      <c r="W21" s="56">
        <f t="shared" si="1"/>
        <v>0</v>
      </c>
      <c r="X21" s="56">
        <f t="shared" si="1"/>
        <v>0</v>
      </c>
      <c r="Y21" s="56">
        <f t="shared" si="1"/>
        <v>0</v>
      </c>
      <c r="Z21" s="56">
        <f t="shared" si="1"/>
        <v>0</v>
      </c>
      <c r="AA21" s="56">
        <f t="shared" si="1"/>
        <v>0</v>
      </c>
    </row>
    <row r="22" spans="1:27" x14ac:dyDescent="0.25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5">
      <c r="A23" s="52"/>
      <c r="B23" s="1" t="s">
        <v>85</v>
      </c>
      <c r="C23" s="118">
        <f>+'Adayt Headcount'!C11</f>
        <v>19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x14ac:dyDescent="0.25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5">
      <c r="A25" s="369" t="s">
        <v>89</v>
      </c>
      <c r="B25" s="24" t="s">
        <v>4</v>
      </c>
      <c r="C25" s="56">
        <f>-'Adayt Appendices'!C8-'Adayt Appendices'!C54</f>
        <v>-1585039.63</v>
      </c>
      <c r="D25" s="56" t="e">
        <f>-'Adayt Appendices'!#REF!-'Adayt Appendices'!#REF!</f>
        <v>#REF!</v>
      </c>
      <c r="E25" s="56" t="e">
        <f>-'Adayt Appendices'!#REF!-'Adayt Appendices'!#REF!</f>
        <v>#REF!</v>
      </c>
      <c r="F25" s="56" t="e">
        <f>-'Adayt Appendices'!#REF!-'Adayt Appendices'!#REF!</f>
        <v>#REF!</v>
      </c>
      <c r="G25" s="56" t="e">
        <f>-'Adayt Appendices'!#REF!-'Adayt Appendices'!#REF!</f>
        <v>#REF!</v>
      </c>
      <c r="H25" s="56" t="e">
        <f>-'Adayt Appendices'!#REF!-'Adayt Appendices'!#REF!</f>
        <v>#REF!</v>
      </c>
      <c r="I25" s="56" t="e">
        <f>-'Adayt Appendices'!#REF!-'Adayt Appendices'!#REF!</f>
        <v>#REF!</v>
      </c>
      <c r="J25" s="56" t="e">
        <f>-'Adayt Appendices'!#REF!-'Adayt Appendices'!#REF!</f>
        <v>#REF!</v>
      </c>
      <c r="K25" s="56" t="e">
        <f>-'Adayt Appendices'!#REF!-'Adayt Appendices'!#REF!</f>
        <v>#REF!</v>
      </c>
      <c r="L25" s="56" t="e">
        <f>-'Adayt Appendices'!#REF!-'Adayt Appendices'!#REF!</f>
        <v>#REF!</v>
      </c>
      <c r="M25" s="56" t="e">
        <f>-'Adayt Appendices'!#REF!-'Adayt Appendices'!#REF!</f>
        <v>#REF!</v>
      </c>
      <c r="N25" s="56">
        <f>-'Adayt Appendices'!D8-'Adayt Appendices'!D54</f>
        <v>0</v>
      </c>
      <c r="O25" s="56">
        <f>-'Adayt Appendices'!E8-'Adayt Appendices'!E54</f>
        <v>0</v>
      </c>
      <c r="P25" s="56">
        <f>-'Adayt Appendices'!F8-'Adayt Appendices'!F54</f>
        <v>0</v>
      </c>
      <c r="Q25" s="56">
        <f>-'Adayt Appendices'!G8-'Adayt Appendices'!G54</f>
        <v>0</v>
      </c>
      <c r="R25" s="56">
        <f>-'Adayt Appendices'!H8-'Adayt Appendices'!H54</f>
        <v>0</v>
      </c>
      <c r="S25" s="56">
        <f>-'Adayt Appendices'!I8-'Adayt Appendices'!I54</f>
        <v>0</v>
      </c>
      <c r="T25" s="56">
        <f>-'Adayt Appendices'!J8-'Adayt Appendices'!J54</f>
        <v>0</v>
      </c>
      <c r="U25" s="56">
        <f>-'Adayt Appendices'!K8-'Adayt Appendices'!K54</f>
        <v>0</v>
      </c>
      <c r="V25" s="56">
        <f>-'Adayt Appendices'!L8-'Adayt Appendices'!L54</f>
        <v>0</v>
      </c>
      <c r="W25" s="56">
        <f>-'Adayt Appendices'!M8-'Adayt Appendices'!M54</f>
        <v>0</v>
      </c>
      <c r="X25" s="56">
        <f>-'Adayt Appendices'!N8-'Adayt Appendices'!N54</f>
        <v>0</v>
      </c>
      <c r="Y25" s="56">
        <f>-'Adayt Appendices'!O8-'Adayt Appendices'!O54</f>
        <v>0</v>
      </c>
      <c r="Z25" s="56">
        <f>-'Adayt Appendices'!P8-'Adayt Appendices'!P54</f>
        <v>0</v>
      </c>
      <c r="AA25" s="56">
        <f>-'Adayt Appendices'!Q8-'Adayt Appendices'!Q54</f>
        <v>0</v>
      </c>
    </row>
    <row r="26" spans="1:27" x14ac:dyDescent="0.25">
      <c r="A26" s="369"/>
      <c r="B26" s="24" t="s">
        <v>9</v>
      </c>
      <c r="C26" s="56">
        <f>-'Adayt Appendices'!C9-'Adayt Appendices'!C55</f>
        <v>-719812.53</v>
      </c>
      <c r="D26" s="56" t="e">
        <f>-'Adayt Appendices'!#REF!-'Adayt Appendices'!#REF!</f>
        <v>#REF!</v>
      </c>
      <c r="E26" s="56" t="e">
        <f>-'Adayt Appendices'!#REF!-'Adayt Appendices'!#REF!</f>
        <v>#REF!</v>
      </c>
      <c r="F26" s="56" t="e">
        <f>-'Adayt Appendices'!#REF!-'Adayt Appendices'!#REF!</f>
        <v>#REF!</v>
      </c>
      <c r="G26" s="56" t="e">
        <f>-'Adayt Appendices'!#REF!-'Adayt Appendices'!#REF!</f>
        <v>#REF!</v>
      </c>
      <c r="H26" s="56" t="e">
        <f>-'Adayt Appendices'!#REF!-'Adayt Appendices'!#REF!</f>
        <v>#REF!</v>
      </c>
      <c r="I26" s="56" t="e">
        <f>-'Adayt Appendices'!#REF!-'Adayt Appendices'!#REF!</f>
        <v>#REF!</v>
      </c>
      <c r="J26" s="56" t="e">
        <f>-'Adayt Appendices'!#REF!-'Adayt Appendices'!#REF!</f>
        <v>#REF!</v>
      </c>
      <c r="K26" s="56" t="e">
        <f>-'Adayt Appendices'!#REF!-'Adayt Appendices'!#REF!</f>
        <v>#REF!</v>
      </c>
      <c r="L26" s="56" t="e">
        <f>-'Adayt Appendices'!#REF!-'Adayt Appendices'!#REF!</f>
        <v>#REF!</v>
      </c>
      <c r="M26" s="56" t="e">
        <f>-'Adayt Appendices'!#REF!-'Adayt Appendices'!#REF!</f>
        <v>#REF!</v>
      </c>
      <c r="N26" s="56">
        <f>-'Adayt Appendices'!D9-'Adayt Appendices'!D55</f>
        <v>0</v>
      </c>
      <c r="O26" s="56">
        <f>-'Adayt Appendices'!E9-'Adayt Appendices'!E55</f>
        <v>0</v>
      </c>
      <c r="P26" s="56">
        <f>-'Adayt Appendices'!F9-'Adayt Appendices'!F55</f>
        <v>0</v>
      </c>
      <c r="Q26" s="56">
        <f>-'Adayt Appendices'!G9-'Adayt Appendices'!G55</f>
        <v>0</v>
      </c>
      <c r="R26" s="56">
        <f>-'Adayt Appendices'!H9-'Adayt Appendices'!H55</f>
        <v>0</v>
      </c>
      <c r="S26" s="56">
        <f>-'Adayt Appendices'!I9-'Adayt Appendices'!I55</f>
        <v>0</v>
      </c>
      <c r="T26" s="56">
        <f>-'Adayt Appendices'!J9-'Adayt Appendices'!J55</f>
        <v>0</v>
      </c>
      <c r="U26" s="56">
        <f>-'Adayt Appendices'!K9-'Adayt Appendices'!K55</f>
        <v>0</v>
      </c>
      <c r="V26" s="56">
        <f>-'Adayt Appendices'!L9-'Adayt Appendices'!L55</f>
        <v>0</v>
      </c>
      <c r="W26" s="56">
        <f>-'Adayt Appendices'!M9-'Adayt Appendices'!M55</f>
        <v>0</v>
      </c>
      <c r="X26" s="56">
        <f>-'Adayt Appendices'!N9-'Adayt Appendices'!N55</f>
        <v>0</v>
      </c>
      <c r="Y26" s="56">
        <f>-'Adayt Appendices'!O9-'Adayt Appendices'!O55</f>
        <v>0</v>
      </c>
      <c r="Z26" s="56">
        <f>-'Adayt Appendices'!P9-'Adayt Appendices'!P55</f>
        <v>0</v>
      </c>
      <c r="AA26" s="56">
        <f>-'Adayt Appendices'!Q9-'Adayt Appendices'!Q55</f>
        <v>0</v>
      </c>
    </row>
    <row r="27" spans="1:27" x14ac:dyDescent="0.25">
      <c r="A27" s="369"/>
      <c r="B27" s="24" t="s">
        <v>11</v>
      </c>
      <c r="C27" s="56">
        <f>-'Adayt Appendices'!C10-'Adayt Appendices'!C56</f>
        <v>-29693.33</v>
      </c>
      <c r="D27" s="56" t="e">
        <f>-'Adayt Appendices'!#REF!-'Adayt Appendices'!#REF!</f>
        <v>#REF!</v>
      </c>
      <c r="E27" s="56" t="e">
        <f>-'Adayt Appendices'!#REF!-'Adayt Appendices'!#REF!</f>
        <v>#REF!</v>
      </c>
      <c r="F27" s="56" t="e">
        <f>-'Adayt Appendices'!#REF!-'Adayt Appendices'!#REF!</f>
        <v>#REF!</v>
      </c>
      <c r="G27" s="56" t="e">
        <f>-'Adayt Appendices'!#REF!-'Adayt Appendices'!#REF!</f>
        <v>#REF!</v>
      </c>
      <c r="H27" s="56" t="e">
        <f>-'Adayt Appendices'!#REF!-'Adayt Appendices'!#REF!</f>
        <v>#REF!</v>
      </c>
      <c r="I27" s="56" t="e">
        <f>-'Adayt Appendices'!#REF!-'Adayt Appendices'!#REF!</f>
        <v>#REF!</v>
      </c>
      <c r="J27" s="56" t="e">
        <f>-'Adayt Appendices'!#REF!-'Adayt Appendices'!#REF!</f>
        <v>#REF!</v>
      </c>
      <c r="K27" s="56" t="e">
        <f>-'Adayt Appendices'!#REF!-'Adayt Appendices'!#REF!</f>
        <v>#REF!</v>
      </c>
      <c r="L27" s="56" t="e">
        <f>-'Adayt Appendices'!#REF!-'Adayt Appendices'!#REF!</f>
        <v>#REF!</v>
      </c>
      <c r="M27" s="56" t="e">
        <f>-'Adayt Appendices'!#REF!-'Adayt Appendices'!#REF!</f>
        <v>#REF!</v>
      </c>
      <c r="N27" s="56">
        <f>-'Adayt Appendices'!D10-'Adayt Appendices'!D56</f>
        <v>0</v>
      </c>
      <c r="O27" s="56">
        <f>-'Adayt Appendices'!E10-'Adayt Appendices'!E56</f>
        <v>0</v>
      </c>
      <c r="P27" s="56">
        <f>-'Adayt Appendices'!F10-'Adayt Appendices'!F56</f>
        <v>0</v>
      </c>
      <c r="Q27" s="56">
        <f>-'Adayt Appendices'!G10-'Adayt Appendices'!G56</f>
        <v>0</v>
      </c>
      <c r="R27" s="56">
        <f>-'Adayt Appendices'!H10-'Adayt Appendices'!H56</f>
        <v>0</v>
      </c>
      <c r="S27" s="56">
        <f>-'Adayt Appendices'!I10-'Adayt Appendices'!I56</f>
        <v>0</v>
      </c>
      <c r="T27" s="56">
        <f>-'Adayt Appendices'!J10-'Adayt Appendices'!J56</f>
        <v>0</v>
      </c>
      <c r="U27" s="56">
        <f>-'Adayt Appendices'!K10-'Adayt Appendices'!K56</f>
        <v>0</v>
      </c>
      <c r="V27" s="56">
        <f>-'Adayt Appendices'!L10-'Adayt Appendices'!L56</f>
        <v>0</v>
      </c>
      <c r="W27" s="56">
        <f>-'Adayt Appendices'!M10-'Adayt Appendices'!M56</f>
        <v>0</v>
      </c>
      <c r="X27" s="56">
        <f>-'Adayt Appendices'!N10-'Adayt Appendices'!N56</f>
        <v>0</v>
      </c>
      <c r="Y27" s="56">
        <f>-'Adayt Appendices'!O10-'Adayt Appendices'!O56</f>
        <v>0</v>
      </c>
      <c r="Z27" s="56">
        <f>-'Adayt Appendices'!P10-'Adayt Appendices'!P56</f>
        <v>0</v>
      </c>
      <c r="AA27" s="56">
        <f>-'Adayt Appendices'!Q10-'Adayt Appendices'!Q56</f>
        <v>0</v>
      </c>
    </row>
    <row r="28" spans="1:27" x14ac:dyDescent="0.25">
      <c r="A28" s="369"/>
      <c r="B28" s="24" t="s">
        <v>14</v>
      </c>
      <c r="C28" s="56">
        <f>-'Adayt Appendices'!C11-'Adayt Appendices'!C57</f>
        <v>-642870.88020000001</v>
      </c>
      <c r="D28" s="56" t="e">
        <f>-'Adayt Appendices'!#REF!-'Adayt Appendices'!#REF!</f>
        <v>#REF!</v>
      </c>
      <c r="E28" s="56" t="e">
        <f>-'Adayt Appendices'!#REF!-'Adayt Appendices'!#REF!</f>
        <v>#REF!</v>
      </c>
      <c r="F28" s="56" t="e">
        <f>-'Adayt Appendices'!#REF!-'Adayt Appendices'!#REF!</f>
        <v>#REF!</v>
      </c>
      <c r="G28" s="56" t="e">
        <f>-'Adayt Appendices'!#REF!-'Adayt Appendices'!#REF!</f>
        <v>#REF!</v>
      </c>
      <c r="H28" s="56" t="e">
        <f>-'Adayt Appendices'!#REF!-'Adayt Appendices'!#REF!</f>
        <v>#REF!</v>
      </c>
      <c r="I28" s="56" t="e">
        <f>-'Adayt Appendices'!#REF!-'Adayt Appendices'!#REF!</f>
        <v>#REF!</v>
      </c>
      <c r="J28" s="56" t="e">
        <f>-'Adayt Appendices'!#REF!-'Adayt Appendices'!#REF!</f>
        <v>#REF!</v>
      </c>
      <c r="K28" s="56" t="e">
        <f>-'Adayt Appendices'!#REF!-'Adayt Appendices'!#REF!</f>
        <v>#REF!</v>
      </c>
      <c r="L28" s="56" t="e">
        <f>-'Adayt Appendices'!#REF!-'Adayt Appendices'!#REF!</f>
        <v>#REF!</v>
      </c>
      <c r="M28" s="56" t="e">
        <f>-'Adayt Appendices'!#REF!-'Adayt Appendices'!#REF!</f>
        <v>#REF!</v>
      </c>
      <c r="N28" s="56">
        <f>-'Adayt Appendices'!D11-'Adayt Appendices'!D57</f>
        <v>0</v>
      </c>
      <c r="O28" s="56">
        <f>-'Adayt Appendices'!E11-'Adayt Appendices'!E57</f>
        <v>0</v>
      </c>
      <c r="P28" s="56">
        <f>-'Adayt Appendices'!F11-'Adayt Appendices'!F57</f>
        <v>0</v>
      </c>
      <c r="Q28" s="56">
        <f>-'Adayt Appendices'!G11-'Adayt Appendices'!G57</f>
        <v>0</v>
      </c>
      <c r="R28" s="56">
        <f>-'Adayt Appendices'!H11-'Adayt Appendices'!H57</f>
        <v>0</v>
      </c>
      <c r="S28" s="56">
        <f>-'Adayt Appendices'!I11-'Adayt Appendices'!I57</f>
        <v>0</v>
      </c>
      <c r="T28" s="56">
        <f>-'Adayt Appendices'!J11-'Adayt Appendices'!J57</f>
        <v>0</v>
      </c>
      <c r="U28" s="56">
        <f>-'Adayt Appendices'!K11-'Adayt Appendices'!K57</f>
        <v>0</v>
      </c>
      <c r="V28" s="56">
        <f>-'Adayt Appendices'!L11-'Adayt Appendices'!L57</f>
        <v>0</v>
      </c>
      <c r="W28" s="56">
        <f>-'Adayt Appendices'!M11-'Adayt Appendices'!M57</f>
        <v>0</v>
      </c>
      <c r="X28" s="56">
        <f>-'Adayt Appendices'!N11-'Adayt Appendices'!N57</f>
        <v>0</v>
      </c>
      <c r="Y28" s="56">
        <f>-'Adayt Appendices'!O11-'Adayt Appendices'!O57</f>
        <v>0</v>
      </c>
      <c r="Z28" s="56">
        <f>-'Adayt Appendices'!P11-'Adayt Appendices'!P57</f>
        <v>0</v>
      </c>
      <c r="AA28" s="56">
        <f>-'Adayt Appendices'!Q11-'Adayt Appendices'!Q57</f>
        <v>0</v>
      </c>
    </row>
    <row r="29" spans="1:27" x14ac:dyDescent="0.25">
      <c r="A29" s="369"/>
      <c r="B29" s="24" t="s">
        <v>15</v>
      </c>
      <c r="C29" s="56">
        <f>-'Adayt Appendices'!C12-'Adayt Appendices'!C58</f>
        <v>-1604496.33</v>
      </c>
      <c r="D29" s="56" t="e">
        <f>-'Adayt Appendices'!#REF!-'Adayt Appendices'!#REF!</f>
        <v>#REF!</v>
      </c>
      <c r="E29" s="56" t="e">
        <f>-'Adayt Appendices'!#REF!-'Adayt Appendices'!#REF!</f>
        <v>#REF!</v>
      </c>
      <c r="F29" s="56" t="e">
        <f>-'Adayt Appendices'!#REF!-'Adayt Appendices'!#REF!</f>
        <v>#REF!</v>
      </c>
      <c r="G29" s="56" t="e">
        <f>-'Adayt Appendices'!#REF!-'Adayt Appendices'!#REF!</f>
        <v>#REF!</v>
      </c>
      <c r="H29" s="56" t="e">
        <f>-'Adayt Appendices'!#REF!-'Adayt Appendices'!#REF!</f>
        <v>#REF!</v>
      </c>
      <c r="I29" s="56" t="e">
        <f>-'Adayt Appendices'!#REF!-'Adayt Appendices'!#REF!</f>
        <v>#REF!</v>
      </c>
      <c r="J29" s="56" t="e">
        <f>-'Adayt Appendices'!#REF!-'Adayt Appendices'!#REF!</f>
        <v>#REF!</v>
      </c>
      <c r="K29" s="56" t="e">
        <f>-'Adayt Appendices'!#REF!-'Adayt Appendices'!#REF!</f>
        <v>#REF!</v>
      </c>
      <c r="L29" s="56" t="e">
        <f>-'Adayt Appendices'!#REF!-'Adayt Appendices'!#REF!</f>
        <v>#REF!</v>
      </c>
      <c r="M29" s="56" t="e">
        <f>-'Adayt Appendices'!#REF!-'Adayt Appendices'!#REF!</f>
        <v>#REF!</v>
      </c>
      <c r="N29" s="56">
        <f>-'Adayt Appendices'!D12-'Adayt Appendices'!D58</f>
        <v>0</v>
      </c>
      <c r="O29" s="56">
        <f>-'Adayt Appendices'!E12-'Adayt Appendices'!E58</f>
        <v>0</v>
      </c>
      <c r="P29" s="56">
        <f>-'Adayt Appendices'!F12-'Adayt Appendices'!F58</f>
        <v>0</v>
      </c>
      <c r="Q29" s="56">
        <f>-'Adayt Appendices'!G12-'Adayt Appendices'!G58</f>
        <v>0</v>
      </c>
      <c r="R29" s="56">
        <f>-'Adayt Appendices'!H12-'Adayt Appendices'!H58</f>
        <v>0</v>
      </c>
      <c r="S29" s="56">
        <f>-'Adayt Appendices'!I12-'Adayt Appendices'!I58</f>
        <v>0</v>
      </c>
      <c r="T29" s="56">
        <f>-'Adayt Appendices'!J12-'Adayt Appendices'!J58</f>
        <v>0</v>
      </c>
      <c r="U29" s="56">
        <f>-'Adayt Appendices'!K12-'Adayt Appendices'!K58</f>
        <v>0</v>
      </c>
      <c r="V29" s="56">
        <f>-'Adayt Appendices'!L12-'Adayt Appendices'!L58</f>
        <v>0</v>
      </c>
      <c r="W29" s="56">
        <f>-'Adayt Appendices'!M12-'Adayt Appendices'!M58</f>
        <v>0</v>
      </c>
      <c r="X29" s="56">
        <f>-'Adayt Appendices'!N12-'Adayt Appendices'!N58</f>
        <v>0</v>
      </c>
      <c r="Y29" s="56">
        <f>-'Adayt Appendices'!O12-'Adayt Appendices'!O58</f>
        <v>0</v>
      </c>
      <c r="Z29" s="56">
        <f>-'Adayt Appendices'!P12-'Adayt Appendices'!P58</f>
        <v>0</v>
      </c>
      <c r="AA29" s="56">
        <f>-'Adayt Appendices'!Q12-'Adayt Appendices'!Q58</f>
        <v>0</v>
      </c>
    </row>
    <row r="30" spans="1:27" x14ac:dyDescent="0.25">
      <c r="A30" s="369"/>
      <c r="B30" s="24" t="s">
        <v>16</v>
      </c>
      <c r="C30" s="56">
        <f>-'Adayt Appendices'!C13-'Adayt Appendices'!C59</f>
        <v>-39732.36</v>
      </c>
      <c r="D30" s="56" t="e">
        <f>-'Adayt Appendices'!#REF!-'Adayt Appendices'!#REF!</f>
        <v>#REF!</v>
      </c>
      <c r="E30" s="56" t="e">
        <f>-'Adayt Appendices'!#REF!-'Adayt Appendices'!#REF!</f>
        <v>#REF!</v>
      </c>
      <c r="F30" s="56" t="e">
        <f>-'Adayt Appendices'!#REF!-'Adayt Appendices'!#REF!</f>
        <v>#REF!</v>
      </c>
      <c r="G30" s="56" t="e">
        <f>-'Adayt Appendices'!#REF!-'Adayt Appendices'!#REF!</f>
        <v>#REF!</v>
      </c>
      <c r="H30" s="56" t="e">
        <f>-'Adayt Appendices'!#REF!-'Adayt Appendices'!#REF!</f>
        <v>#REF!</v>
      </c>
      <c r="I30" s="56" t="e">
        <f>-'Adayt Appendices'!#REF!-'Adayt Appendices'!#REF!</f>
        <v>#REF!</v>
      </c>
      <c r="J30" s="56" t="e">
        <f>-'Adayt Appendices'!#REF!-'Adayt Appendices'!#REF!</f>
        <v>#REF!</v>
      </c>
      <c r="K30" s="56" t="e">
        <f>-'Adayt Appendices'!#REF!-'Adayt Appendices'!#REF!</f>
        <v>#REF!</v>
      </c>
      <c r="L30" s="56" t="e">
        <f>-'Adayt Appendices'!#REF!-'Adayt Appendices'!#REF!</f>
        <v>#REF!</v>
      </c>
      <c r="M30" s="56" t="e">
        <f>-'Adayt Appendices'!#REF!-'Adayt Appendices'!#REF!</f>
        <v>#REF!</v>
      </c>
      <c r="N30" s="56">
        <f>-'Adayt Appendices'!D13-'Adayt Appendices'!D59</f>
        <v>0</v>
      </c>
      <c r="O30" s="56">
        <f>-'Adayt Appendices'!E13-'Adayt Appendices'!E59</f>
        <v>0</v>
      </c>
      <c r="P30" s="56">
        <f>-'Adayt Appendices'!F13-'Adayt Appendices'!F59</f>
        <v>0</v>
      </c>
      <c r="Q30" s="56">
        <f>-'Adayt Appendices'!G13-'Adayt Appendices'!G59</f>
        <v>0</v>
      </c>
      <c r="R30" s="56">
        <f>-'Adayt Appendices'!H13-'Adayt Appendices'!H59</f>
        <v>0</v>
      </c>
      <c r="S30" s="56">
        <f>-'Adayt Appendices'!I13-'Adayt Appendices'!I59</f>
        <v>0</v>
      </c>
      <c r="T30" s="56">
        <f>-'Adayt Appendices'!J13-'Adayt Appendices'!J59</f>
        <v>0</v>
      </c>
      <c r="U30" s="56">
        <f>-'Adayt Appendices'!K13-'Adayt Appendices'!K59</f>
        <v>0</v>
      </c>
      <c r="V30" s="56">
        <f>-'Adayt Appendices'!L13-'Adayt Appendices'!L59</f>
        <v>0</v>
      </c>
      <c r="W30" s="56">
        <f>-'Adayt Appendices'!M13-'Adayt Appendices'!M59</f>
        <v>0</v>
      </c>
      <c r="X30" s="56">
        <f>-'Adayt Appendices'!N13-'Adayt Appendices'!N59</f>
        <v>0</v>
      </c>
      <c r="Y30" s="56">
        <f>-'Adayt Appendices'!O13-'Adayt Appendices'!O59</f>
        <v>0</v>
      </c>
      <c r="Z30" s="56">
        <f>-'Adayt Appendices'!P13-'Adayt Appendices'!P59</f>
        <v>0</v>
      </c>
      <c r="AA30" s="56">
        <f>-'Adayt Appendices'!Q13-'Adayt Appendices'!Q59</f>
        <v>0</v>
      </c>
    </row>
    <row r="31" spans="1:27" x14ac:dyDescent="0.25">
      <c r="A31" s="369"/>
      <c r="B31" s="24" t="s">
        <v>17</v>
      </c>
      <c r="C31" s="56">
        <f>-'Adayt Appendices'!C14-'Adayt Appendices'!C60</f>
        <v>-95401.82</v>
      </c>
      <c r="D31" s="56" t="e">
        <f>-'Adayt Appendices'!#REF!-'Adayt Appendices'!#REF!</f>
        <v>#REF!</v>
      </c>
      <c r="E31" s="56" t="e">
        <f>-'Adayt Appendices'!#REF!-'Adayt Appendices'!#REF!</f>
        <v>#REF!</v>
      </c>
      <c r="F31" s="56" t="e">
        <f>-'Adayt Appendices'!#REF!-'Adayt Appendices'!#REF!</f>
        <v>#REF!</v>
      </c>
      <c r="G31" s="56" t="e">
        <f>-'Adayt Appendices'!#REF!-'Adayt Appendices'!#REF!</f>
        <v>#REF!</v>
      </c>
      <c r="H31" s="56" t="e">
        <f>-'Adayt Appendices'!#REF!-'Adayt Appendices'!#REF!</f>
        <v>#REF!</v>
      </c>
      <c r="I31" s="56" t="e">
        <f>-'Adayt Appendices'!#REF!-'Adayt Appendices'!#REF!</f>
        <v>#REF!</v>
      </c>
      <c r="J31" s="56" t="e">
        <f>-'Adayt Appendices'!#REF!-'Adayt Appendices'!#REF!</f>
        <v>#REF!</v>
      </c>
      <c r="K31" s="56" t="e">
        <f>-'Adayt Appendices'!#REF!-'Adayt Appendices'!#REF!</f>
        <v>#REF!</v>
      </c>
      <c r="L31" s="56" t="e">
        <f>-'Adayt Appendices'!#REF!-'Adayt Appendices'!#REF!</f>
        <v>#REF!</v>
      </c>
      <c r="M31" s="56" t="e">
        <f>-'Adayt Appendices'!#REF!-'Adayt Appendices'!#REF!</f>
        <v>#REF!</v>
      </c>
      <c r="N31" s="56">
        <f>-'Adayt Appendices'!D14-'Adayt Appendices'!D60</f>
        <v>0</v>
      </c>
      <c r="O31" s="56">
        <f>-'Adayt Appendices'!E14-'Adayt Appendices'!E60</f>
        <v>0</v>
      </c>
      <c r="P31" s="56">
        <f>-'Adayt Appendices'!F14-'Adayt Appendices'!F60</f>
        <v>0</v>
      </c>
      <c r="Q31" s="56">
        <f>-'Adayt Appendices'!G14-'Adayt Appendices'!G60</f>
        <v>0</v>
      </c>
      <c r="R31" s="56">
        <f>-'Adayt Appendices'!H14-'Adayt Appendices'!H60</f>
        <v>0</v>
      </c>
      <c r="S31" s="56">
        <f>-'Adayt Appendices'!I14-'Adayt Appendices'!I60</f>
        <v>0</v>
      </c>
      <c r="T31" s="56">
        <f>-'Adayt Appendices'!J14-'Adayt Appendices'!J60</f>
        <v>0</v>
      </c>
      <c r="U31" s="56">
        <f>-'Adayt Appendices'!K14-'Adayt Appendices'!K60</f>
        <v>0</v>
      </c>
      <c r="V31" s="56">
        <f>-'Adayt Appendices'!L14-'Adayt Appendices'!L60</f>
        <v>0</v>
      </c>
      <c r="W31" s="56">
        <f>-'Adayt Appendices'!M14-'Adayt Appendices'!M60</f>
        <v>0</v>
      </c>
      <c r="X31" s="56">
        <f>-'Adayt Appendices'!N14-'Adayt Appendices'!N60</f>
        <v>0</v>
      </c>
      <c r="Y31" s="56">
        <f>-'Adayt Appendices'!O14-'Adayt Appendices'!O60</f>
        <v>0</v>
      </c>
      <c r="Z31" s="56">
        <f>-'Adayt Appendices'!P14-'Adayt Appendices'!P60</f>
        <v>0</v>
      </c>
      <c r="AA31" s="56">
        <f>-'Adayt Appendices'!Q14-'Adayt Appendices'!Q60</f>
        <v>0</v>
      </c>
    </row>
    <row r="32" spans="1:27" x14ac:dyDescent="0.25">
      <c r="A32" s="369"/>
      <c r="B32" s="24" t="s">
        <v>18</v>
      </c>
      <c r="C32" s="56">
        <f>-'Adayt Appendices'!C15-'Adayt Appendices'!C61</f>
        <v>-41168.28</v>
      </c>
      <c r="D32" s="56" t="e">
        <f>-'Adayt Appendices'!#REF!-'Adayt Appendices'!#REF!</f>
        <v>#REF!</v>
      </c>
      <c r="E32" s="56" t="e">
        <f>-'Adayt Appendices'!#REF!-'Adayt Appendices'!#REF!</f>
        <v>#REF!</v>
      </c>
      <c r="F32" s="56" t="e">
        <f>-'Adayt Appendices'!#REF!-'Adayt Appendices'!#REF!</f>
        <v>#REF!</v>
      </c>
      <c r="G32" s="56" t="e">
        <f>-'Adayt Appendices'!#REF!-'Adayt Appendices'!#REF!</f>
        <v>#REF!</v>
      </c>
      <c r="H32" s="56" t="e">
        <f>-'Adayt Appendices'!#REF!-'Adayt Appendices'!#REF!</f>
        <v>#REF!</v>
      </c>
      <c r="I32" s="56" t="e">
        <f>-'Adayt Appendices'!#REF!-'Adayt Appendices'!#REF!</f>
        <v>#REF!</v>
      </c>
      <c r="J32" s="56" t="e">
        <f>-'Adayt Appendices'!#REF!-'Adayt Appendices'!#REF!</f>
        <v>#REF!</v>
      </c>
      <c r="K32" s="56" t="e">
        <f>-'Adayt Appendices'!#REF!-'Adayt Appendices'!#REF!</f>
        <v>#REF!</v>
      </c>
      <c r="L32" s="56" t="e">
        <f>-'Adayt Appendices'!#REF!-'Adayt Appendices'!#REF!</f>
        <v>#REF!</v>
      </c>
      <c r="M32" s="56" t="e">
        <f>-'Adayt Appendices'!#REF!-'Adayt Appendices'!#REF!</f>
        <v>#REF!</v>
      </c>
      <c r="N32" s="56">
        <f>-'Adayt Appendices'!D15-'Adayt Appendices'!D61</f>
        <v>0</v>
      </c>
      <c r="O32" s="56">
        <f>-'Adayt Appendices'!E15-'Adayt Appendices'!E61</f>
        <v>0</v>
      </c>
      <c r="P32" s="56">
        <f>-'Adayt Appendices'!F15-'Adayt Appendices'!F61</f>
        <v>0</v>
      </c>
      <c r="Q32" s="56">
        <f>-'Adayt Appendices'!G15-'Adayt Appendices'!G61</f>
        <v>0</v>
      </c>
      <c r="R32" s="56">
        <f>-'Adayt Appendices'!H15-'Adayt Appendices'!H61</f>
        <v>0</v>
      </c>
      <c r="S32" s="56">
        <f>-'Adayt Appendices'!I15-'Adayt Appendices'!I61</f>
        <v>0</v>
      </c>
      <c r="T32" s="56">
        <f>-'Adayt Appendices'!J15-'Adayt Appendices'!J61</f>
        <v>0</v>
      </c>
      <c r="U32" s="56">
        <f>-'Adayt Appendices'!K15-'Adayt Appendices'!K61</f>
        <v>0</v>
      </c>
      <c r="V32" s="56">
        <f>-'Adayt Appendices'!L15-'Adayt Appendices'!L61</f>
        <v>0</v>
      </c>
      <c r="W32" s="56">
        <f>-'Adayt Appendices'!M15-'Adayt Appendices'!M61</f>
        <v>0</v>
      </c>
      <c r="X32" s="56">
        <f>-'Adayt Appendices'!N15-'Adayt Appendices'!N61</f>
        <v>0</v>
      </c>
      <c r="Y32" s="56">
        <f>-'Adayt Appendices'!O15-'Adayt Appendices'!O61</f>
        <v>0</v>
      </c>
      <c r="Z32" s="56">
        <f>-'Adayt Appendices'!P15-'Adayt Appendices'!P61</f>
        <v>0</v>
      </c>
      <c r="AA32" s="56">
        <f>-'Adayt Appendices'!Q15-'Adayt Appendices'!Q61</f>
        <v>0</v>
      </c>
    </row>
    <row r="33" spans="1:27" x14ac:dyDescent="0.25">
      <c r="A33" s="369"/>
      <c r="B33" s="24" t="s">
        <v>19</v>
      </c>
      <c r="C33" s="56">
        <f>-'Adayt Appendices'!C16-'Adayt Appendices'!C62</f>
        <v>0</v>
      </c>
      <c r="D33" s="56" t="e">
        <f>-'Adayt Appendices'!#REF!-'Adayt Appendices'!#REF!</f>
        <v>#REF!</v>
      </c>
      <c r="E33" s="56" t="e">
        <f>-'Adayt Appendices'!#REF!-'Adayt Appendices'!#REF!</f>
        <v>#REF!</v>
      </c>
      <c r="F33" s="56" t="e">
        <f>-'Adayt Appendices'!#REF!-'Adayt Appendices'!#REF!</f>
        <v>#REF!</v>
      </c>
      <c r="G33" s="56" t="e">
        <f>-'Adayt Appendices'!#REF!-'Adayt Appendices'!#REF!</f>
        <v>#REF!</v>
      </c>
      <c r="H33" s="56" t="e">
        <f>-'Adayt Appendices'!#REF!-'Adayt Appendices'!#REF!</f>
        <v>#REF!</v>
      </c>
      <c r="I33" s="56" t="e">
        <f>-'Adayt Appendices'!#REF!-'Adayt Appendices'!#REF!</f>
        <v>#REF!</v>
      </c>
      <c r="J33" s="56" t="e">
        <f>-'Adayt Appendices'!#REF!-'Adayt Appendices'!#REF!</f>
        <v>#REF!</v>
      </c>
      <c r="K33" s="56" t="e">
        <f>-'Adayt Appendices'!#REF!-'Adayt Appendices'!#REF!</f>
        <v>#REF!</v>
      </c>
      <c r="L33" s="56" t="e">
        <f>-'Adayt Appendices'!#REF!-'Adayt Appendices'!#REF!</f>
        <v>#REF!</v>
      </c>
      <c r="M33" s="56" t="e">
        <f>-'Adayt Appendices'!#REF!-'Adayt Appendices'!#REF!</f>
        <v>#REF!</v>
      </c>
      <c r="N33" s="56">
        <f>-'Adayt Appendices'!D16-'Adayt Appendices'!D62</f>
        <v>0</v>
      </c>
      <c r="O33" s="56">
        <f>-'Adayt Appendices'!E16-'Adayt Appendices'!E62</f>
        <v>0</v>
      </c>
      <c r="P33" s="56">
        <f>-'Adayt Appendices'!F16-'Adayt Appendices'!F62</f>
        <v>0</v>
      </c>
      <c r="Q33" s="56">
        <f>-'Adayt Appendices'!G16-'Adayt Appendices'!G62</f>
        <v>0</v>
      </c>
      <c r="R33" s="56">
        <f>-'Adayt Appendices'!H16-'Adayt Appendices'!H62</f>
        <v>0</v>
      </c>
      <c r="S33" s="56">
        <f>-'Adayt Appendices'!I16-'Adayt Appendices'!I62</f>
        <v>0</v>
      </c>
      <c r="T33" s="56">
        <f>-'Adayt Appendices'!J16-'Adayt Appendices'!J62</f>
        <v>0</v>
      </c>
      <c r="U33" s="56">
        <f>-'Adayt Appendices'!K16-'Adayt Appendices'!K62</f>
        <v>0</v>
      </c>
      <c r="V33" s="56">
        <f>-'Adayt Appendices'!L16-'Adayt Appendices'!L62</f>
        <v>0</v>
      </c>
      <c r="W33" s="56">
        <f>-'Adayt Appendices'!M16-'Adayt Appendices'!M62</f>
        <v>0</v>
      </c>
      <c r="X33" s="56">
        <f>-'Adayt Appendices'!N16-'Adayt Appendices'!N62</f>
        <v>0</v>
      </c>
      <c r="Y33" s="56">
        <f>-'Adayt Appendices'!O16-'Adayt Appendices'!O62</f>
        <v>0</v>
      </c>
      <c r="Z33" s="56">
        <f>-'Adayt Appendices'!P16-'Adayt Appendices'!P62</f>
        <v>0</v>
      </c>
      <c r="AA33" s="56">
        <f>-'Adayt Appendices'!Q16-'Adayt Appendices'!Q62</f>
        <v>0</v>
      </c>
    </row>
    <row r="34" spans="1:27" ht="13.8" thickBot="1" x14ac:dyDescent="0.3">
      <c r="A34" s="369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5">
      <c r="A35" s="369"/>
      <c r="B35" s="55" t="s">
        <v>20</v>
      </c>
      <c r="C35" s="56">
        <f>SUM(C25:C33)</f>
        <v>-4758215.1602000017</v>
      </c>
      <c r="D35" s="56" t="e">
        <f t="shared" ref="D35:M35" si="2">SUM(D25:D33)</f>
        <v>#REF!</v>
      </c>
      <c r="E35" s="56" t="e">
        <f t="shared" si="2"/>
        <v>#REF!</v>
      </c>
      <c r="F35" s="56" t="e">
        <f t="shared" si="2"/>
        <v>#REF!</v>
      </c>
      <c r="G35" s="56" t="e">
        <f t="shared" si="2"/>
        <v>#REF!</v>
      </c>
      <c r="H35" s="56" t="e">
        <f t="shared" si="2"/>
        <v>#REF!</v>
      </c>
      <c r="I35" s="56" t="e">
        <f t="shared" si="2"/>
        <v>#REF!</v>
      </c>
      <c r="J35" s="56" t="e">
        <f t="shared" si="2"/>
        <v>#REF!</v>
      </c>
      <c r="K35" s="56" t="e">
        <f t="shared" si="2"/>
        <v>#REF!</v>
      </c>
      <c r="L35" s="56" t="e">
        <f t="shared" si="2"/>
        <v>#REF!</v>
      </c>
      <c r="M35" s="56" t="e">
        <f t="shared" si="2"/>
        <v>#REF!</v>
      </c>
      <c r="N35" s="56">
        <f t="shared" ref="N35:AA35" si="3">SUM(N25:N33)</f>
        <v>0</v>
      </c>
      <c r="O35" s="56">
        <f t="shared" si="3"/>
        <v>0</v>
      </c>
      <c r="P35" s="56">
        <f t="shared" si="3"/>
        <v>0</v>
      </c>
      <c r="Q35" s="56">
        <f t="shared" si="3"/>
        <v>0</v>
      </c>
      <c r="R35" s="56">
        <f t="shared" si="3"/>
        <v>0</v>
      </c>
      <c r="S35" s="56">
        <f t="shared" si="3"/>
        <v>0</v>
      </c>
      <c r="T35" s="56">
        <f t="shared" si="3"/>
        <v>0</v>
      </c>
      <c r="U35" s="56">
        <f t="shared" si="3"/>
        <v>0</v>
      </c>
      <c r="V35" s="56">
        <f t="shared" si="3"/>
        <v>0</v>
      </c>
      <c r="W35" s="56">
        <f t="shared" si="3"/>
        <v>0</v>
      </c>
      <c r="X35" s="56">
        <f t="shared" si="3"/>
        <v>0</v>
      </c>
      <c r="Y35" s="56">
        <f t="shared" si="3"/>
        <v>0</v>
      </c>
      <c r="Z35" s="56">
        <f t="shared" si="3"/>
        <v>0</v>
      </c>
      <c r="AA35" s="56">
        <f t="shared" si="3"/>
        <v>0</v>
      </c>
    </row>
    <row r="36" spans="1:27" x14ac:dyDescent="0.25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5">
      <c r="A37" s="52"/>
      <c r="B37" s="1" t="s">
        <v>86</v>
      </c>
      <c r="C37" s="118">
        <f>+'Adayt Headcount'!C17</f>
        <v>19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x14ac:dyDescent="0.25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5">
      <c r="A39" s="369" t="s">
        <v>90</v>
      </c>
      <c r="B39" s="24" t="s">
        <v>4</v>
      </c>
      <c r="C39" s="56">
        <f t="shared" ref="C39:C45" si="4">-C25+C11</f>
        <v>-14386.800000000279</v>
      </c>
      <c r="D39" s="56" t="e">
        <f t="shared" ref="D39:M39" si="5">-D25+D11</f>
        <v>#REF!</v>
      </c>
      <c r="E39" s="56" t="e">
        <f t="shared" si="5"/>
        <v>#REF!</v>
      </c>
      <c r="F39" s="56" t="e">
        <f t="shared" si="5"/>
        <v>#REF!</v>
      </c>
      <c r="G39" s="56" t="e">
        <f t="shared" si="5"/>
        <v>#REF!</v>
      </c>
      <c r="H39" s="56" t="e">
        <f t="shared" si="5"/>
        <v>#REF!</v>
      </c>
      <c r="I39" s="56" t="e">
        <f t="shared" si="5"/>
        <v>#REF!</v>
      </c>
      <c r="J39" s="56" t="e">
        <f t="shared" si="5"/>
        <v>#REF!</v>
      </c>
      <c r="K39" s="56" t="e">
        <f t="shared" si="5"/>
        <v>#REF!</v>
      </c>
      <c r="L39" s="56" t="e">
        <f t="shared" si="5"/>
        <v>#REF!</v>
      </c>
      <c r="M39" s="56" t="e">
        <f t="shared" si="5"/>
        <v>#REF!</v>
      </c>
      <c r="N39" s="56">
        <f t="shared" ref="N39:AA39" si="6">-N25+N11</f>
        <v>0</v>
      </c>
      <c r="O39" s="56">
        <f t="shared" si="6"/>
        <v>0</v>
      </c>
      <c r="P39" s="56">
        <f t="shared" si="6"/>
        <v>0</v>
      </c>
      <c r="Q39" s="56">
        <f t="shared" si="6"/>
        <v>0</v>
      </c>
      <c r="R39" s="56">
        <f t="shared" si="6"/>
        <v>0</v>
      </c>
      <c r="S39" s="56">
        <f t="shared" si="6"/>
        <v>0</v>
      </c>
      <c r="T39" s="56">
        <f t="shared" si="6"/>
        <v>0</v>
      </c>
      <c r="U39" s="56">
        <f t="shared" si="6"/>
        <v>0</v>
      </c>
      <c r="V39" s="56">
        <f t="shared" si="6"/>
        <v>0</v>
      </c>
      <c r="W39" s="56">
        <f t="shared" si="6"/>
        <v>0</v>
      </c>
      <c r="X39" s="56">
        <f t="shared" si="6"/>
        <v>0</v>
      </c>
      <c r="Y39" s="56">
        <f t="shared" si="6"/>
        <v>0</v>
      </c>
      <c r="Z39" s="56">
        <f t="shared" si="6"/>
        <v>0</v>
      </c>
      <c r="AA39" s="56">
        <f t="shared" si="6"/>
        <v>0</v>
      </c>
    </row>
    <row r="40" spans="1:27" x14ac:dyDescent="0.25">
      <c r="A40" s="369"/>
      <c r="B40" s="24" t="s">
        <v>9</v>
      </c>
      <c r="C40" s="56">
        <f t="shared" si="4"/>
        <v>354571.24000000005</v>
      </c>
      <c r="D40" s="56" t="e">
        <f t="shared" ref="D40:M40" si="7">-D26+D12</f>
        <v>#REF!</v>
      </c>
      <c r="E40" s="56" t="e">
        <f t="shared" si="7"/>
        <v>#REF!</v>
      </c>
      <c r="F40" s="56" t="e">
        <f t="shared" si="7"/>
        <v>#REF!</v>
      </c>
      <c r="G40" s="56" t="e">
        <f t="shared" si="7"/>
        <v>#REF!</v>
      </c>
      <c r="H40" s="56" t="e">
        <f t="shared" si="7"/>
        <v>#REF!</v>
      </c>
      <c r="I40" s="56" t="e">
        <f t="shared" si="7"/>
        <v>#REF!</v>
      </c>
      <c r="J40" s="56" t="e">
        <f t="shared" si="7"/>
        <v>#REF!</v>
      </c>
      <c r="K40" s="56" t="e">
        <f t="shared" si="7"/>
        <v>#REF!</v>
      </c>
      <c r="L40" s="56" t="e">
        <f t="shared" si="7"/>
        <v>#REF!</v>
      </c>
      <c r="M40" s="56" t="e">
        <f t="shared" si="7"/>
        <v>#REF!</v>
      </c>
      <c r="N40" s="56">
        <f t="shared" ref="N40:AA40" si="8">-N26+N12</f>
        <v>0</v>
      </c>
      <c r="O40" s="56">
        <f t="shared" si="8"/>
        <v>0</v>
      </c>
      <c r="P40" s="56">
        <f t="shared" si="8"/>
        <v>0</v>
      </c>
      <c r="Q40" s="56">
        <f t="shared" si="8"/>
        <v>0</v>
      </c>
      <c r="R40" s="56">
        <f t="shared" si="8"/>
        <v>0</v>
      </c>
      <c r="S40" s="56">
        <f t="shared" si="8"/>
        <v>0</v>
      </c>
      <c r="T40" s="56">
        <f t="shared" si="8"/>
        <v>0</v>
      </c>
      <c r="U40" s="56">
        <f t="shared" si="8"/>
        <v>0</v>
      </c>
      <c r="V40" s="56">
        <f t="shared" si="8"/>
        <v>0</v>
      </c>
      <c r="W40" s="56">
        <f t="shared" si="8"/>
        <v>0</v>
      </c>
      <c r="X40" s="56">
        <f t="shared" si="8"/>
        <v>0</v>
      </c>
      <c r="Y40" s="56">
        <f t="shared" si="8"/>
        <v>0</v>
      </c>
      <c r="Z40" s="56">
        <f t="shared" si="8"/>
        <v>0</v>
      </c>
      <c r="AA40" s="56">
        <f t="shared" si="8"/>
        <v>0</v>
      </c>
    </row>
    <row r="41" spans="1:27" x14ac:dyDescent="0.25">
      <c r="A41" s="369"/>
      <c r="B41" s="24" t="s">
        <v>11</v>
      </c>
      <c r="C41" s="56">
        <f t="shared" si="4"/>
        <v>5893.1100000000006</v>
      </c>
      <c r="D41" s="56" t="e">
        <f t="shared" ref="D41:M41" si="9">-D27+D13</f>
        <v>#REF!</v>
      </c>
      <c r="E41" s="56" t="e">
        <f t="shared" si="9"/>
        <v>#REF!</v>
      </c>
      <c r="F41" s="56" t="e">
        <f t="shared" si="9"/>
        <v>#REF!</v>
      </c>
      <c r="G41" s="56" t="e">
        <f t="shared" si="9"/>
        <v>#REF!</v>
      </c>
      <c r="H41" s="56" t="e">
        <f t="shared" si="9"/>
        <v>#REF!</v>
      </c>
      <c r="I41" s="56" t="e">
        <f t="shared" si="9"/>
        <v>#REF!</v>
      </c>
      <c r="J41" s="56" t="e">
        <f t="shared" si="9"/>
        <v>#REF!</v>
      </c>
      <c r="K41" s="56" t="e">
        <f t="shared" si="9"/>
        <v>#REF!</v>
      </c>
      <c r="L41" s="56" t="e">
        <f t="shared" si="9"/>
        <v>#REF!</v>
      </c>
      <c r="M41" s="56" t="e">
        <f t="shared" si="9"/>
        <v>#REF!</v>
      </c>
      <c r="N41" s="56">
        <f t="shared" ref="N41:AA41" si="10">-N27+N13</f>
        <v>0</v>
      </c>
      <c r="O41" s="56">
        <f t="shared" si="10"/>
        <v>0</v>
      </c>
      <c r="P41" s="56">
        <f t="shared" si="10"/>
        <v>0</v>
      </c>
      <c r="Q41" s="56">
        <f t="shared" si="10"/>
        <v>0</v>
      </c>
      <c r="R41" s="56">
        <f t="shared" si="10"/>
        <v>0</v>
      </c>
      <c r="S41" s="56">
        <f t="shared" si="10"/>
        <v>0</v>
      </c>
      <c r="T41" s="56">
        <f t="shared" si="10"/>
        <v>0</v>
      </c>
      <c r="U41" s="56">
        <f t="shared" si="10"/>
        <v>0</v>
      </c>
      <c r="V41" s="56">
        <f t="shared" si="10"/>
        <v>0</v>
      </c>
      <c r="W41" s="56">
        <f t="shared" si="10"/>
        <v>0</v>
      </c>
      <c r="X41" s="56">
        <f t="shared" si="10"/>
        <v>0</v>
      </c>
      <c r="Y41" s="56">
        <f t="shared" si="10"/>
        <v>0</v>
      </c>
      <c r="Z41" s="56">
        <f t="shared" si="10"/>
        <v>0</v>
      </c>
      <c r="AA41" s="56">
        <f t="shared" si="10"/>
        <v>0</v>
      </c>
    </row>
    <row r="42" spans="1:27" x14ac:dyDescent="0.25">
      <c r="A42" s="369"/>
      <c r="B42" s="24" t="s">
        <v>14</v>
      </c>
      <c r="C42" s="56">
        <f t="shared" si="4"/>
        <v>48443.780200000037</v>
      </c>
      <c r="D42" s="56" t="e">
        <f t="shared" ref="D42:M42" si="11">-D28+D14</f>
        <v>#REF!</v>
      </c>
      <c r="E42" s="56" t="e">
        <f t="shared" si="11"/>
        <v>#REF!</v>
      </c>
      <c r="F42" s="56" t="e">
        <f t="shared" si="11"/>
        <v>#REF!</v>
      </c>
      <c r="G42" s="56" t="e">
        <f t="shared" si="11"/>
        <v>#REF!</v>
      </c>
      <c r="H42" s="56" t="e">
        <f t="shared" si="11"/>
        <v>#REF!</v>
      </c>
      <c r="I42" s="56" t="e">
        <f t="shared" si="11"/>
        <v>#REF!</v>
      </c>
      <c r="J42" s="56" t="e">
        <f t="shared" si="11"/>
        <v>#REF!</v>
      </c>
      <c r="K42" s="56" t="e">
        <f t="shared" si="11"/>
        <v>#REF!</v>
      </c>
      <c r="L42" s="56" t="e">
        <f t="shared" si="11"/>
        <v>#REF!</v>
      </c>
      <c r="M42" s="56" t="e">
        <f t="shared" si="11"/>
        <v>#REF!</v>
      </c>
      <c r="N42" s="56">
        <f t="shared" ref="N42:AA42" si="12">-N28+N14</f>
        <v>0</v>
      </c>
      <c r="O42" s="56">
        <f t="shared" si="12"/>
        <v>0</v>
      </c>
      <c r="P42" s="56">
        <f t="shared" si="12"/>
        <v>0</v>
      </c>
      <c r="Q42" s="56">
        <f t="shared" si="12"/>
        <v>0</v>
      </c>
      <c r="R42" s="56">
        <f t="shared" si="12"/>
        <v>0</v>
      </c>
      <c r="S42" s="56">
        <f t="shared" si="12"/>
        <v>0</v>
      </c>
      <c r="T42" s="56">
        <f t="shared" si="12"/>
        <v>0</v>
      </c>
      <c r="U42" s="56">
        <f t="shared" si="12"/>
        <v>0</v>
      </c>
      <c r="V42" s="56">
        <f t="shared" si="12"/>
        <v>0</v>
      </c>
      <c r="W42" s="56">
        <f t="shared" si="12"/>
        <v>0</v>
      </c>
      <c r="X42" s="56">
        <f t="shared" si="12"/>
        <v>0</v>
      </c>
      <c r="Y42" s="56">
        <f t="shared" si="12"/>
        <v>0</v>
      </c>
      <c r="Z42" s="56">
        <f t="shared" si="12"/>
        <v>0</v>
      </c>
      <c r="AA42" s="56">
        <f t="shared" si="12"/>
        <v>0</v>
      </c>
    </row>
    <row r="43" spans="1:27" x14ac:dyDescent="0.25">
      <c r="A43" s="369"/>
      <c r="B43" s="24" t="s">
        <v>15</v>
      </c>
      <c r="C43" s="56">
        <f t="shared" si="4"/>
        <v>914665.3600000001</v>
      </c>
      <c r="D43" s="56" t="e">
        <f t="shared" ref="D43:M43" si="13">-D29+D15</f>
        <v>#REF!</v>
      </c>
      <c r="E43" s="56" t="e">
        <f t="shared" si="13"/>
        <v>#REF!</v>
      </c>
      <c r="F43" s="56" t="e">
        <f t="shared" si="13"/>
        <v>#REF!</v>
      </c>
      <c r="G43" s="56" t="e">
        <f t="shared" si="13"/>
        <v>#REF!</v>
      </c>
      <c r="H43" s="56" t="e">
        <f t="shared" si="13"/>
        <v>#REF!</v>
      </c>
      <c r="I43" s="56" t="e">
        <f t="shared" si="13"/>
        <v>#REF!</v>
      </c>
      <c r="J43" s="56" t="e">
        <f t="shared" si="13"/>
        <v>#REF!</v>
      </c>
      <c r="K43" s="56" t="e">
        <f t="shared" si="13"/>
        <v>#REF!</v>
      </c>
      <c r="L43" s="56" t="e">
        <f t="shared" si="13"/>
        <v>#REF!</v>
      </c>
      <c r="M43" s="56" t="e">
        <f t="shared" si="13"/>
        <v>#REF!</v>
      </c>
      <c r="N43" s="56">
        <f t="shared" ref="N43:AA43" si="14">-N29+N15</f>
        <v>0</v>
      </c>
      <c r="O43" s="56">
        <f t="shared" si="14"/>
        <v>0</v>
      </c>
      <c r="P43" s="56">
        <f t="shared" si="14"/>
        <v>0</v>
      </c>
      <c r="Q43" s="56">
        <f t="shared" si="14"/>
        <v>0</v>
      </c>
      <c r="R43" s="56">
        <f t="shared" si="14"/>
        <v>0</v>
      </c>
      <c r="S43" s="56">
        <f t="shared" si="14"/>
        <v>0</v>
      </c>
      <c r="T43" s="56">
        <f t="shared" si="14"/>
        <v>0</v>
      </c>
      <c r="U43" s="56">
        <f t="shared" si="14"/>
        <v>0</v>
      </c>
      <c r="V43" s="56">
        <f t="shared" si="14"/>
        <v>0</v>
      </c>
      <c r="W43" s="56">
        <f t="shared" si="14"/>
        <v>0</v>
      </c>
      <c r="X43" s="56">
        <f t="shared" si="14"/>
        <v>0</v>
      </c>
      <c r="Y43" s="56">
        <f t="shared" si="14"/>
        <v>0</v>
      </c>
      <c r="Z43" s="56">
        <f t="shared" si="14"/>
        <v>0</v>
      </c>
      <c r="AA43" s="56">
        <f t="shared" si="14"/>
        <v>0</v>
      </c>
    </row>
    <row r="44" spans="1:27" x14ac:dyDescent="0.25">
      <c r="A44" s="369"/>
      <c r="B44" s="24" t="s">
        <v>16</v>
      </c>
      <c r="C44" s="56">
        <f t="shared" si="4"/>
        <v>-24809.21</v>
      </c>
      <c r="D44" s="56" t="e">
        <f t="shared" ref="D44:M44" si="15">-D30+D16</f>
        <v>#REF!</v>
      </c>
      <c r="E44" s="56" t="e">
        <f t="shared" si="15"/>
        <v>#REF!</v>
      </c>
      <c r="F44" s="56" t="e">
        <f t="shared" si="15"/>
        <v>#REF!</v>
      </c>
      <c r="G44" s="56" t="e">
        <f t="shared" si="15"/>
        <v>#REF!</v>
      </c>
      <c r="H44" s="56" t="e">
        <f t="shared" si="15"/>
        <v>#REF!</v>
      </c>
      <c r="I44" s="56" t="e">
        <f t="shared" si="15"/>
        <v>#REF!</v>
      </c>
      <c r="J44" s="56" t="e">
        <f t="shared" si="15"/>
        <v>#REF!</v>
      </c>
      <c r="K44" s="56" t="e">
        <f t="shared" si="15"/>
        <v>#REF!</v>
      </c>
      <c r="L44" s="56" t="e">
        <f t="shared" si="15"/>
        <v>#REF!</v>
      </c>
      <c r="M44" s="56" t="e">
        <f t="shared" si="15"/>
        <v>#REF!</v>
      </c>
      <c r="N44" s="56">
        <f t="shared" ref="N44:AA44" si="16">-N30+N16</f>
        <v>0</v>
      </c>
      <c r="O44" s="56">
        <f t="shared" si="16"/>
        <v>0</v>
      </c>
      <c r="P44" s="56">
        <f t="shared" si="16"/>
        <v>0</v>
      </c>
      <c r="Q44" s="56">
        <f t="shared" si="16"/>
        <v>0</v>
      </c>
      <c r="R44" s="56">
        <f t="shared" si="16"/>
        <v>0</v>
      </c>
      <c r="S44" s="56">
        <f t="shared" si="16"/>
        <v>0</v>
      </c>
      <c r="T44" s="56">
        <f t="shared" si="16"/>
        <v>0</v>
      </c>
      <c r="U44" s="56">
        <f t="shared" si="16"/>
        <v>0</v>
      </c>
      <c r="V44" s="56">
        <f t="shared" si="16"/>
        <v>0</v>
      </c>
      <c r="W44" s="56">
        <f t="shared" si="16"/>
        <v>0</v>
      </c>
      <c r="X44" s="56">
        <f t="shared" si="16"/>
        <v>0</v>
      </c>
      <c r="Y44" s="56">
        <f t="shared" si="16"/>
        <v>0</v>
      </c>
      <c r="Z44" s="56">
        <f t="shared" si="16"/>
        <v>0</v>
      </c>
      <c r="AA44" s="56">
        <f t="shared" si="16"/>
        <v>0</v>
      </c>
    </row>
    <row r="45" spans="1:27" x14ac:dyDescent="0.25">
      <c r="A45" s="369"/>
      <c r="B45" s="24" t="s">
        <v>17</v>
      </c>
      <c r="C45" s="56">
        <f t="shared" si="4"/>
        <v>-44479.989999999991</v>
      </c>
      <c r="D45" s="56" t="e">
        <f t="shared" ref="D45:M45" si="17">-D31+D17</f>
        <v>#REF!</v>
      </c>
      <c r="E45" s="56" t="e">
        <f t="shared" si="17"/>
        <v>#REF!</v>
      </c>
      <c r="F45" s="56" t="e">
        <f t="shared" si="17"/>
        <v>#REF!</v>
      </c>
      <c r="G45" s="56" t="e">
        <f t="shared" si="17"/>
        <v>#REF!</v>
      </c>
      <c r="H45" s="56" t="e">
        <f t="shared" si="17"/>
        <v>#REF!</v>
      </c>
      <c r="I45" s="56" t="e">
        <f t="shared" si="17"/>
        <v>#REF!</v>
      </c>
      <c r="J45" s="56" t="e">
        <f t="shared" si="17"/>
        <v>#REF!</v>
      </c>
      <c r="K45" s="56" t="e">
        <f t="shared" si="17"/>
        <v>#REF!</v>
      </c>
      <c r="L45" s="56" t="e">
        <f t="shared" si="17"/>
        <v>#REF!</v>
      </c>
      <c r="M45" s="56" t="e">
        <f t="shared" si="17"/>
        <v>#REF!</v>
      </c>
      <c r="N45" s="56">
        <f t="shared" ref="N45:AA45" si="18">-N31+N17</f>
        <v>0</v>
      </c>
      <c r="O45" s="56">
        <f t="shared" si="18"/>
        <v>0</v>
      </c>
      <c r="P45" s="56">
        <f t="shared" si="18"/>
        <v>0</v>
      </c>
      <c r="Q45" s="56">
        <f t="shared" si="18"/>
        <v>0</v>
      </c>
      <c r="R45" s="56">
        <f t="shared" si="18"/>
        <v>0</v>
      </c>
      <c r="S45" s="56">
        <f t="shared" si="18"/>
        <v>0</v>
      </c>
      <c r="T45" s="56">
        <f t="shared" si="18"/>
        <v>0</v>
      </c>
      <c r="U45" s="56">
        <f t="shared" si="18"/>
        <v>0</v>
      </c>
      <c r="V45" s="56">
        <f t="shared" si="18"/>
        <v>0</v>
      </c>
      <c r="W45" s="56">
        <f t="shared" si="18"/>
        <v>0</v>
      </c>
      <c r="X45" s="56">
        <f t="shared" si="18"/>
        <v>0</v>
      </c>
      <c r="Y45" s="56">
        <f t="shared" si="18"/>
        <v>0</v>
      </c>
      <c r="Z45" s="56">
        <f t="shared" si="18"/>
        <v>0</v>
      </c>
      <c r="AA45" s="56">
        <f t="shared" si="18"/>
        <v>0</v>
      </c>
    </row>
    <row r="46" spans="1:27" x14ac:dyDescent="0.25">
      <c r="A46" s="369"/>
      <c r="B46" s="24" t="s">
        <v>18</v>
      </c>
      <c r="C46" s="56">
        <f t="shared" ref="C46:M46" si="19">-C32+C18</f>
        <v>17089.82</v>
      </c>
      <c r="D46" s="56" t="e">
        <f t="shared" si="19"/>
        <v>#REF!</v>
      </c>
      <c r="E46" s="56" t="e">
        <f t="shared" si="19"/>
        <v>#REF!</v>
      </c>
      <c r="F46" s="56" t="e">
        <f t="shared" si="19"/>
        <v>#REF!</v>
      </c>
      <c r="G46" s="56" t="e">
        <f t="shared" si="19"/>
        <v>#REF!</v>
      </c>
      <c r="H46" s="56" t="e">
        <f t="shared" si="19"/>
        <v>#REF!</v>
      </c>
      <c r="I46" s="56" t="e">
        <f t="shared" si="19"/>
        <v>#REF!</v>
      </c>
      <c r="J46" s="56" t="e">
        <f t="shared" si="19"/>
        <v>#REF!</v>
      </c>
      <c r="K46" s="56" t="e">
        <f t="shared" si="19"/>
        <v>#REF!</v>
      </c>
      <c r="L46" s="56" t="e">
        <f t="shared" si="19"/>
        <v>#REF!</v>
      </c>
      <c r="M46" s="56" t="e">
        <f t="shared" si="19"/>
        <v>#REF!</v>
      </c>
      <c r="N46" s="56">
        <f t="shared" ref="N46:AA46" si="20">-N32+N18</f>
        <v>0</v>
      </c>
      <c r="O46" s="56">
        <f t="shared" si="20"/>
        <v>0</v>
      </c>
      <c r="P46" s="56">
        <f t="shared" si="20"/>
        <v>0</v>
      </c>
      <c r="Q46" s="56">
        <f t="shared" si="20"/>
        <v>0</v>
      </c>
      <c r="R46" s="56">
        <f t="shared" si="20"/>
        <v>0</v>
      </c>
      <c r="S46" s="56">
        <f t="shared" si="20"/>
        <v>0</v>
      </c>
      <c r="T46" s="56">
        <f t="shared" si="20"/>
        <v>0</v>
      </c>
      <c r="U46" s="56">
        <f t="shared" si="20"/>
        <v>0</v>
      </c>
      <c r="V46" s="56">
        <f t="shared" si="20"/>
        <v>0</v>
      </c>
      <c r="W46" s="56">
        <f t="shared" si="20"/>
        <v>0</v>
      </c>
      <c r="X46" s="56">
        <f t="shared" si="20"/>
        <v>0</v>
      </c>
      <c r="Y46" s="56">
        <f t="shared" si="20"/>
        <v>0</v>
      </c>
      <c r="Z46" s="56">
        <f t="shared" si="20"/>
        <v>0</v>
      </c>
      <c r="AA46" s="56">
        <f t="shared" si="20"/>
        <v>0</v>
      </c>
    </row>
    <row r="47" spans="1:27" x14ac:dyDescent="0.25">
      <c r="A47" s="369"/>
      <c r="B47" s="24" t="s">
        <v>19</v>
      </c>
      <c r="C47" s="56">
        <f t="shared" ref="C47:M47" si="21">-C33+C19</f>
        <v>0</v>
      </c>
      <c r="D47" s="56" t="e">
        <f t="shared" si="21"/>
        <v>#REF!</v>
      </c>
      <c r="E47" s="56" t="e">
        <f t="shared" si="21"/>
        <v>#REF!</v>
      </c>
      <c r="F47" s="56" t="e">
        <f t="shared" si="21"/>
        <v>#REF!</v>
      </c>
      <c r="G47" s="56" t="e">
        <f t="shared" si="21"/>
        <v>#REF!</v>
      </c>
      <c r="H47" s="56" t="e">
        <f t="shared" si="21"/>
        <v>#REF!</v>
      </c>
      <c r="I47" s="56" t="e">
        <f t="shared" si="21"/>
        <v>#REF!</v>
      </c>
      <c r="J47" s="56" t="e">
        <f t="shared" si="21"/>
        <v>#REF!</v>
      </c>
      <c r="K47" s="56" t="e">
        <f t="shared" si="21"/>
        <v>#REF!</v>
      </c>
      <c r="L47" s="56" t="e">
        <f t="shared" si="21"/>
        <v>#REF!</v>
      </c>
      <c r="M47" s="56" t="e">
        <f t="shared" si="21"/>
        <v>#REF!</v>
      </c>
      <c r="N47" s="56">
        <f t="shared" ref="N47:AA47" si="22">-N33+N19</f>
        <v>0</v>
      </c>
      <c r="O47" s="56">
        <f t="shared" si="22"/>
        <v>0</v>
      </c>
      <c r="P47" s="56">
        <f t="shared" si="22"/>
        <v>0</v>
      </c>
      <c r="Q47" s="56">
        <f t="shared" si="22"/>
        <v>0</v>
      </c>
      <c r="R47" s="56">
        <f t="shared" si="22"/>
        <v>0</v>
      </c>
      <c r="S47" s="56">
        <f t="shared" si="22"/>
        <v>0</v>
      </c>
      <c r="T47" s="56">
        <f t="shared" si="22"/>
        <v>0</v>
      </c>
      <c r="U47" s="56">
        <f t="shared" si="22"/>
        <v>0</v>
      </c>
      <c r="V47" s="56">
        <f t="shared" si="22"/>
        <v>0</v>
      </c>
      <c r="W47" s="56">
        <f t="shared" si="22"/>
        <v>0</v>
      </c>
      <c r="X47" s="56">
        <f t="shared" si="22"/>
        <v>0</v>
      </c>
      <c r="Y47" s="56">
        <f t="shared" si="22"/>
        <v>0</v>
      </c>
      <c r="Z47" s="56">
        <f t="shared" si="22"/>
        <v>0</v>
      </c>
      <c r="AA47" s="56">
        <f t="shared" si="22"/>
        <v>0</v>
      </c>
    </row>
    <row r="48" spans="1:27" ht="13.8" thickBot="1" x14ac:dyDescent="0.3">
      <c r="A48" s="369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5">
      <c r="A49" s="369"/>
      <c r="B49" s="55" t="s">
        <v>20</v>
      </c>
      <c r="C49" s="56">
        <f>SUM(C39:C48)</f>
        <v>1256987.3101999999</v>
      </c>
      <c r="D49" s="56" t="e">
        <f t="shared" ref="D49:M49" si="23">SUM(D39:D48)</f>
        <v>#REF!</v>
      </c>
      <c r="E49" s="56" t="e">
        <f t="shared" si="23"/>
        <v>#REF!</v>
      </c>
      <c r="F49" s="56" t="e">
        <f t="shared" si="23"/>
        <v>#REF!</v>
      </c>
      <c r="G49" s="56" t="e">
        <f t="shared" si="23"/>
        <v>#REF!</v>
      </c>
      <c r="H49" s="56" t="e">
        <f t="shared" si="23"/>
        <v>#REF!</v>
      </c>
      <c r="I49" s="56" t="e">
        <f t="shared" si="23"/>
        <v>#REF!</v>
      </c>
      <c r="J49" s="56" t="e">
        <f t="shared" si="23"/>
        <v>#REF!</v>
      </c>
      <c r="K49" s="56" t="e">
        <f t="shared" si="23"/>
        <v>#REF!</v>
      </c>
      <c r="L49" s="56" t="e">
        <f t="shared" si="23"/>
        <v>#REF!</v>
      </c>
      <c r="M49" s="56" t="e">
        <f t="shared" si="23"/>
        <v>#REF!</v>
      </c>
      <c r="N49" s="56">
        <f t="shared" ref="N49:AA49" si="24">SUM(N39:N48)</f>
        <v>0</v>
      </c>
      <c r="O49" s="56">
        <f t="shared" si="24"/>
        <v>0</v>
      </c>
      <c r="P49" s="56">
        <f t="shared" si="24"/>
        <v>0</v>
      </c>
      <c r="Q49" s="56">
        <f t="shared" si="24"/>
        <v>0</v>
      </c>
      <c r="R49" s="56">
        <f t="shared" si="24"/>
        <v>0</v>
      </c>
      <c r="S49" s="56">
        <f t="shared" si="24"/>
        <v>0</v>
      </c>
      <c r="T49" s="56">
        <f t="shared" si="24"/>
        <v>0</v>
      </c>
      <c r="U49" s="56">
        <f t="shared" si="24"/>
        <v>0</v>
      </c>
      <c r="V49" s="56">
        <f t="shared" si="24"/>
        <v>0</v>
      </c>
      <c r="W49" s="56">
        <f t="shared" si="24"/>
        <v>0</v>
      </c>
      <c r="X49" s="56">
        <f t="shared" si="24"/>
        <v>0</v>
      </c>
      <c r="Y49" s="56">
        <f t="shared" si="24"/>
        <v>0</v>
      </c>
      <c r="Z49" s="56">
        <f t="shared" si="24"/>
        <v>0</v>
      </c>
      <c r="AA49" s="56">
        <f t="shared" si="24"/>
        <v>0</v>
      </c>
    </row>
    <row r="50" spans="1:27" x14ac:dyDescent="0.25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5">
      <c r="A51" s="52"/>
      <c r="B51" s="1" t="s">
        <v>87</v>
      </c>
      <c r="C51" s="118">
        <f>+C37-C23</f>
        <v>0</v>
      </c>
      <c r="D51" s="118" t="e">
        <f t="shared" ref="D51:M51" si="25">+D37-D23</f>
        <v>#REF!</v>
      </c>
      <c r="E51" s="118" t="e">
        <f t="shared" si="25"/>
        <v>#REF!</v>
      </c>
      <c r="F51" s="118" t="e">
        <f t="shared" si="25"/>
        <v>#REF!</v>
      </c>
      <c r="G51" s="118" t="e">
        <f t="shared" si="25"/>
        <v>#REF!</v>
      </c>
      <c r="H51" s="118" t="e">
        <f t="shared" si="25"/>
        <v>#REF!</v>
      </c>
      <c r="I51" s="118" t="e">
        <f t="shared" si="25"/>
        <v>#REF!</v>
      </c>
      <c r="J51" s="118" t="e">
        <f t="shared" si="25"/>
        <v>#REF!</v>
      </c>
      <c r="K51" s="118" t="e">
        <f t="shared" si="25"/>
        <v>#REF!</v>
      </c>
      <c r="L51" s="118" t="e">
        <f t="shared" si="25"/>
        <v>#REF!</v>
      </c>
      <c r="M51" s="118" t="e">
        <f t="shared" si="25"/>
        <v>#REF!</v>
      </c>
    </row>
    <row r="52" spans="1:27" x14ac:dyDescent="0.25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5000000000000004" bottom="0.52" header="0.5" footer="0.5"/>
  <pageSetup paperSize="9" scale="7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B52"/>
  <sheetViews>
    <sheetView topLeftCell="A23" workbookViewId="0">
      <selection activeCell="A46" sqref="A46"/>
    </sheetView>
  </sheetViews>
  <sheetFormatPr defaultRowHeight="13.2" outlineLevelCol="1" x14ac:dyDescent="0.25"/>
  <cols>
    <col min="2" max="2" width="32.5546875" customWidth="1"/>
    <col min="3" max="3" width="11.6640625" customWidth="1"/>
    <col min="4" max="4" width="16.5546875" hidden="1" customWidth="1" outlineLevel="1"/>
    <col min="5" max="5" width="12.5546875" hidden="1" customWidth="1" outlineLevel="1"/>
    <col min="6" max="6" width="14.88671875" hidden="1" customWidth="1" outlineLevel="1"/>
    <col min="7" max="7" width="13.44140625" hidden="1" customWidth="1" outlineLevel="1"/>
    <col min="8" max="8" width="15.109375" hidden="1" customWidth="1" outlineLevel="1"/>
    <col min="9" max="9" width="12.88671875" hidden="1" customWidth="1" outlineLevel="1"/>
    <col min="10" max="11" width="13.44140625" hidden="1" customWidth="1" outlineLevel="1"/>
    <col min="12" max="12" width="11.5546875" hidden="1" customWidth="1" outlineLevel="1"/>
    <col min="13" max="13" width="13.44140625" hidden="1" customWidth="1" outlineLevel="1"/>
    <col min="14" max="17" width="10.6640625" hidden="1" customWidth="1" outlineLevel="1"/>
    <col min="18" max="18" width="11.44140625" hidden="1" customWidth="1" outlineLevel="1"/>
    <col min="19" max="20" width="10.6640625" hidden="1" customWidth="1" outlineLevel="1"/>
    <col min="21" max="21" width="12.33203125" hidden="1" customWidth="1" outlineLevel="1"/>
    <col min="22" max="26" width="10.6640625" hidden="1" customWidth="1" outlineLevel="1"/>
    <col min="27" max="27" width="12.33203125" hidden="1" customWidth="1" outlineLevel="1"/>
    <col min="28" max="28" width="9.109375" customWidth="1" collapsed="1"/>
  </cols>
  <sheetData>
    <row r="8" spans="1:27" x14ac:dyDescent="0.25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9.6" x14ac:dyDescent="0.25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5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5">
      <c r="A11" s="370" t="s">
        <v>119</v>
      </c>
      <c r="B11" s="24" t="s">
        <v>4</v>
      </c>
      <c r="C11" s="56">
        <f>-'Adayt Appendices'!C115-'Adayt Appendices'!C130</f>
        <v>-1835790.2500000002</v>
      </c>
      <c r="D11" s="56" t="e">
        <f>-'Adayt Appendices'!#REF!-'Adayt Appendices'!#REF!</f>
        <v>#REF!</v>
      </c>
      <c r="E11" s="56" t="e">
        <f>-'Adayt Appendices'!#REF!-'Adayt Appendices'!#REF!</f>
        <v>#REF!</v>
      </c>
      <c r="F11" s="56" t="e">
        <f>-'Adayt Appendices'!#REF!-'Adayt Appendices'!#REF!</f>
        <v>#REF!</v>
      </c>
      <c r="G11" s="56" t="e">
        <f>-'Adayt Appendices'!#REF!-'Adayt Appendices'!#REF!</f>
        <v>#REF!</v>
      </c>
      <c r="H11" s="56" t="e">
        <f>-'Adayt Appendices'!#REF!-'Adayt Appendices'!#REF!</f>
        <v>#REF!</v>
      </c>
      <c r="I11" s="56" t="e">
        <f>-'Adayt Appendices'!#REF!-'Adayt Appendices'!#REF!</f>
        <v>#REF!</v>
      </c>
      <c r="J11" s="56" t="e">
        <f>-'Adayt Appendices'!#REF!-'Adayt Appendices'!#REF!</f>
        <v>#REF!</v>
      </c>
      <c r="K11" s="56" t="e">
        <f>-'Adayt Appendices'!#REF!-'Adayt Appendices'!#REF!</f>
        <v>#REF!</v>
      </c>
      <c r="L11" s="56" t="e">
        <f>-'Adayt Appendices'!#REF!-'Adayt Appendices'!#REF!</f>
        <v>#REF!</v>
      </c>
      <c r="M11" s="56" t="e">
        <f>-'Adayt Appendices'!#REF!-'Adayt Appendices'!#REF!</f>
        <v>#REF!</v>
      </c>
      <c r="N11" s="56">
        <f>-'Adayt Appendices'!D115-'Adayt Appendices'!D130</f>
        <v>0</v>
      </c>
      <c r="O11" s="56">
        <f>-'Adayt Appendices'!E115-'Adayt Appendices'!E130</f>
        <v>0</v>
      </c>
      <c r="P11" s="56">
        <f>-'Adayt Appendices'!F115-'Adayt Appendices'!F130</f>
        <v>0</v>
      </c>
      <c r="Q11" s="56">
        <f>-'Adayt Appendices'!G115-'Adayt Appendices'!G130</f>
        <v>0</v>
      </c>
      <c r="R11" s="56">
        <f>-'Adayt Appendices'!H115-'Adayt Appendices'!H130</f>
        <v>0</v>
      </c>
      <c r="S11" s="56">
        <f>-'Adayt Appendices'!I115-'Adayt Appendices'!I130</f>
        <v>0</v>
      </c>
      <c r="T11" s="56">
        <f>-'Adayt Appendices'!J115-'Adayt Appendices'!J130</f>
        <v>0</v>
      </c>
      <c r="U11" s="56">
        <f>-'Adayt Appendices'!K115-'Adayt Appendices'!K130</f>
        <v>0</v>
      </c>
      <c r="V11" s="56">
        <f>-'Adayt Appendices'!L115-'Adayt Appendices'!L130</f>
        <v>0</v>
      </c>
      <c r="W11" s="56">
        <f>-'Adayt Appendices'!M115-'Adayt Appendices'!M130</f>
        <v>0</v>
      </c>
      <c r="X11" s="56">
        <f>-'Adayt Appendices'!N115-'Adayt Appendices'!N130</f>
        <v>0</v>
      </c>
      <c r="Y11" s="56">
        <f>-'Adayt Appendices'!O115-'Adayt Appendices'!O130</f>
        <v>0</v>
      </c>
      <c r="Z11" s="56">
        <f>-'Adayt Appendices'!P115-'Adayt Appendices'!P130</f>
        <v>0</v>
      </c>
      <c r="AA11" s="56">
        <f>-'Adayt Appendices'!Q115-'Adayt Appendices'!Q130</f>
        <v>0</v>
      </c>
    </row>
    <row r="12" spans="1:27" ht="12" customHeight="1" x14ac:dyDescent="0.25">
      <c r="A12" s="370"/>
      <c r="B12" s="24" t="s">
        <v>9</v>
      </c>
      <c r="C12" s="56">
        <f>-'Adayt Appendices'!C116-'Adayt Appendices'!C131</f>
        <v>-1192590</v>
      </c>
      <c r="D12" s="56" t="e">
        <f>-'Adayt Appendices'!#REF!-'Adayt Appendices'!#REF!</f>
        <v>#REF!</v>
      </c>
      <c r="E12" s="56" t="e">
        <f>-'Adayt Appendices'!#REF!-'Adayt Appendices'!#REF!</f>
        <v>#REF!</v>
      </c>
      <c r="F12" s="56" t="e">
        <f>-'Adayt Appendices'!#REF!-'Adayt Appendices'!#REF!</f>
        <v>#REF!</v>
      </c>
      <c r="G12" s="56" t="e">
        <f>-'Adayt Appendices'!#REF!-'Adayt Appendices'!#REF!</f>
        <v>#REF!</v>
      </c>
      <c r="H12" s="56" t="e">
        <f>-'Adayt Appendices'!#REF!-'Adayt Appendices'!#REF!</f>
        <v>#REF!</v>
      </c>
      <c r="I12" s="56" t="e">
        <f>-'Adayt Appendices'!#REF!-'Adayt Appendices'!#REF!</f>
        <v>#REF!</v>
      </c>
      <c r="J12" s="56" t="e">
        <f>-'Adayt Appendices'!#REF!-'Adayt Appendices'!#REF!</f>
        <v>#REF!</v>
      </c>
      <c r="K12" s="56" t="e">
        <f>-'Adayt Appendices'!#REF!-'Adayt Appendices'!#REF!</f>
        <v>#REF!</v>
      </c>
      <c r="L12" s="56" t="e">
        <f>-'Adayt Appendices'!#REF!-'Adayt Appendices'!#REF!</f>
        <v>#REF!</v>
      </c>
      <c r="M12" s="56" t="e">
        <f>-'Adayt Appendices'!#REF!-'Adayt Appendices'!#REF!</f>
        <v>#REF!</v>
      </c>
      <c r="N12" s="56">
        <f>-'Adayt Appendices'!D116-'Adayt Appendices'!D131</f>
        <v>0</v>
      </c>
      <c r="O12" s="56">
        <f>-'Adayt Appendices'!E116-'Adayt Appendices'!E131</f>
        <v>0</v>
      </c>
      <c r="P12" s="56">
        <f>-'Adayt Appendices'!F116-'Adayt Appendices'!F131</f>
        <v>0</v>
      </c>
      <c r="Q12" s="56">
        <f>-'Adayt Appendices'!G116-'Adayt Appendices'!G131</f>
        <v>0</v>
      </c>
      <c r="R12" s="56">
        <f>-'Adayt Appendices'!H116-'Adayt Appendices'!H131</f>
        <v>0</v>
      </c>
      <c r="S12" s="56">
        <f>-'Adayt Appendices'!I116-'Adayt Appendices'!I131</f>
        <v>0</v>
      </c>
      <c r="T12" s="56">
        <f>-'Adayt Appendices'!J116-'Adayt Appendices'!J131</f>
        <v>0</v>
      </c>
      <c r="U12" s="56">
        <f>-'Adayt Appendices'!K116-'Adayt Appendices'!K131</f>
        <v>0</v>
      </c>
      <c r="V12" s="56">
        <f>-'Adayt Appendices'!L116-'Adayt Appendices'!L131</f>
        <v>0</v>
      </c>
      <c r="W12" s="56">
        <f>-'Adayt Appendices'!M116-'Adayt Appendices'!M131</f>
        <v>0</v>
      </c>
      <c r="X12" s="56">
        <f>-'Adayt Appendices'!N116-'Adayt Appendices'!N131</f>
        <v>0</v>
      </c>
      <c r="Y12" s="56">
        <f>-'Adayt Appendices'!O116-'Adayt Appendices'!O131</f>
        <v>0</v>
      </c>
      <c r="Z12" s="56">
        <f>-'Adayt Appendices'!P116-'Adayt Appendices'!P131</f>
        <v>0</v>
      </c>
      <c r="AA12" s="56">
        <f>-'Adayt Appendices'!Q116-'Adayt Appendices'!Q131</f>
        <v>0</v>
      </c>
    </row>
    <row r="13" spans="1:27" ht="12" customHeight="1" x14ac:dyDescent="0.25">
      <c r="A13" s="370"/>
      <c r="B13" s="24" t="s">
        <v>11</v>
      </c>
      <c r="C13" s="56">
        <f>-'Adayt Appendices'!C117-'Adayt Appendices'!C132</f>
        <v>-29976</v>
      </c>
      <c r="D13" s="56" t="e">
        <f>-'Adayt Appendices'!#REF!-'Adayt Appendices'!#REF!</f>
        <v>#REF!</v>
      </c>
      <c r="E13" s="56" t="e">
        <f>-'Adayt Appendices'!#REF!-'Adayt Appendices'!#REF!</f>
        <v>#REF!</v>
      </c>
      <c r="F13" s="56" t="e">
        <f>-'Adayt Appendices'!#REF!-'Adayt Appendices'!#REF!</f>
        <v>#REF!</v>
      </c>
      <c r="G13" s="56" t="e">
        <f>-'Adayt Appendices'!#REF!-'Adayt Appendices'!#REF!</f>
        <v>#REF!</v>
      </c>
      <c r="H13" s="56" t="e">
        <f>-'Adayt Appendices'!#REF!-'Adayt Appendices'!#REF!</f>
        <v>#REF!</v>
      </c>
      <c r="I13" s="56" t="e">
        <f>-'Adayt Appendices'!#REF!-'Adayt Appendices'!#REF!</f>
        <v>#REF!</v>
      </c>
      <c r="J13" s="56" t="e">
        <f>-'Adayt Appendices'!#REF!-'Adayt Appendices'!#REF!</f>
        <v>#REF!</v>
      </c>
      <c r="K13" s="56" t="e">
        <f>-'Adayt Appendices'!#REF!-'Adayt Appendices'!#REF!</f>
        <v>#REF!</v>
      </c>
      <c r="L13" s="56" t="e">
        <f>-'Adayt Appendices'!#REF!-'Adayt Appendices'!#REF!</f>
        <v>#REF!</v>
      </c>
      <c r="M13" s="56" t="e">
        <f>-'Adayt Appendices'!#REF!-'Adayt Appendices'!#REF!</f>
        <v>#REF!</v>
      </c>
      <c r="N13" s="56">
        <f>-'Adayt Appendices'!D117-'Adayt Appendices'!D132</f>
        <v>0</v>
      </c>
      <c r="O13" s="56">
        <f>-'Adayt Appendices'!E117-'Adayt Appendices'!E132</f>
        <v>0</v>
      </c>
      <c r="P13" s="56">
        <f>-'Adayt Appendices'!F117-'Adayt Appendices'!F132</f>
        <v>0</v>
      </c>
      <c r="Q13" s="56">
        <f>-'Adayt Appendices'!G117-'Adayt Appendices'!G132</f>
        <v>0</v>
      </c>
      <c r="R13" s="56">
        <f>-'Adayt Appendices'!H117-'Adayt Appendices'!H132</f>
        <v>0</v>
      </c>
      <c r="S13" s="56">
        <f>-'Adayt Appendices'!I117-'Adayt Appendices'!I132</f>
        <v>0</v>
      </c>
      <c r="T13" s="56">
        <f>-'Adayt Appendices'!J117-'Adayt Appendices'!J132</f>
        <v>0</v>
      </c>
      <c r="U13" s="56">
        <f>-'Adayt Appendices'!K117-'Adayt Appendices'!K132</f>
        <v>0</v>
      </c>
      <c r="V13" s="56">
        <f>-'Adayt Appendices'!L117-'Adayt Appendices'!L132</f>
        <v>0</v>
      </c>
      <c r="W13" s="56">
        <f>-'Adayt Appendices'!M117-'Adayt Appendices'!M132</f>
        <v>0</v>
      </c>
      <c r="X13" s="56">
        <f>-'Adayt Appendices'!N117-'Adayt Appendices'!N132</f>
        <v>0</v>
      </c>
      <c r="Y13" s="56">
        <f>-'Adayt Appendices'!O117-'Adayt Appendices'!O132</f>
        <v>0</v>
      </c>
      <c r="Z13" s="56">
        <f>-'Adayt Appendices'!P117-'Adayt Appendices'!P132</f>
        <v>0</v>
      </c>
      <c r="AA13" s="56">
        <f>-'Adayt Appendices'!Q117-'Adayt Appendices'!Q132</f>
        <v>0</v>
      </c>
    </row>
    <row r="14" spans="1:27" ht="12" customHeight="1" x14ac:dyDescent="0.25">
      <c r="A14" s="370"/>
      <c r="B14" s="24" t="s">
        <v>14</v>
      </c>
      <c r="C14" s="56">
        <f>-'Adayt Appendices'!C118-'Adayt Appendices'!C133</f>
        <v>-753492</v>
      </c>
      <c r="D14" s="56" t="e">
        <f>-'Adayt Appendices'!#REF!-'Adayt Appendices'!#REF!</f>
        <v>#REF!</v>
      </c>
      <c r="E14" s="56" t="e">
        <f>-'Adayt Appendices'!#REF!-'Adayt Appendices'!#REF!</f>
        <v>#REF!</v>
      </c>
      <c r="F14" s="56" t="e">
        <f>-'Adayt Appendices'!#REF!-'Adayt Appendices'!#REF!</f>
        <v>#REF!</v>
      </c>
      <c r="G14" s="56" t="e">
        <f>-'Adayt Appendices'!#REF!-'Adayt Appendices'!#REF!</f>
        <v>#REF!</v>
      </c>
      <c r="H14" s="56" t="e">
        <f>-'Adayt Appendices'!#REF!-'Adayt Appendices'!#REF!</f>
        <v>#REF!</v>
      </c>
      <c r="I14" s="56" t="e">
        <f>-'Adayt Appendices'!#REF!-'Adayt Appendices'!#REF!</f>
        <v>#REF!</v>
      </c>
      <c r="J14" s="56" t="e">
        <f>-'Adayt Appendices'!#REF!-'Adayt Appendices'!#REF!</f>
        <v>#REF!</v>
      </c>
      <c r="K14" s="56" t="e">
        <f>-'Adayt Appendices'!#REF!-'Adayt Appendices'!#REF!</f>
        <v>#REF!</v>
      </c>
      <c r="L14" s="56" t="e">
        <f>-'Adayt Appendices'!#REF!-'Adayt Appendices'!#REF!</f>
        <v>#REF!</v>
      </c>
      <c r="M14" s="56" t="e">
        <f>-'Adayt Appendices'!#REF!-'Adayt Appendices'!#REF!</f>
        <v>#REF!</v>
      </c>
      <c r="N14" s="56">
        <f>-'Adayt Appendices'!D118-'Adayt Appendices'!D133</f>
        <v>0</v>
      </c>
      <c r="O14" s="56">
        <f>-'Adayt Appendices'!E118-'Adayt Appendices'!E133</f>
        <v>0</v>
      </c>
      <c r="P14" s="56">
        <f>-'Adayt Appendices'!F118-'Adayt Appendices'!F133</f>
        <v>0</v>
      </c>
      <c r="Q14" s="56">
        <f>-'Adayt Appendices'!G118-'Adayt Appendices'!G133</f>
        <v>0</v>
      </c>
      <c r="R14" s="56">
        <f>-'Adayt Appendices'!H118-'Adayt Appendices'!H133</f>
        <v>0</v>
      </c>
      <c r="S14" s="56">
        <f>-'Adayt Appendices'!I118-'Adayt Appendices'!I133</f>
        <v>0</v>
      </c>
      <c r="T14" s="56">
        <f>-'Adayt Appendices'!J118-'Adayt Appendices'!J133</f>
        <v>0</v>
      </c>
      <c r="U14" s="56">
        <f>-'Adayt Appendices'!K118-'Adayt Appendices'!K133</f>
        <v>0</v>
      </c>
      <c r="V14" s="56">
        <f>-'Adayt Appendices'!L118-'Adayt Appendices'!L133</f>
        <v>0</v>
      </c>
      <c r="W14" s="56">
        <f>-'Adayt Appendices'!M118-'Adayt Appendices'!M133</f>
        <v>0</v>
      </c>
      <c r="X14" s="56">
        <f>-'Adayt Appendices'!N118-'Adayt Appendices'!N133</f>
        <v>0</v>
      </c>
      <c r="Y14" s="56">
        <f>-'Adayt Appendices'!O118-'Adayt Appendices'!O133</f>
        <v>0</v>
      </c>
      <c r="Z14" s="56">
        <f>-'Adayt Appendices'!P118-'Adayt Appendices'!P133</f>
        <v>0</v>
      </c>
      <c r="AA14" s="56">
        <f>-'Adayt Appendices'!Q118-'Adayt Appendices'!Q133</f>
        <v>0</v>
      </c>
    </row>
    <row r="15" spans="1:27" ht="12" customHeight="1" x14ac:dyDescent="0.25">
      <c r="A15" s="370"/>
      <c r="B15" s="24" t="s">
        <v>15</v>
      </c>
      <c r="C15" s="56">
        <f>-'Adayt Appendices'!C119-'Adayt Appendices'!C134</f>
        <v>-3693498</v>
      </c>
      <c r="D15" s="56" t="e">
        <f>-'Adayt Appendices'!#REF!-'Adayt Appendices'!#REF!</f>
        <v>#REF!</v>
      </c>
      <c r="E15" s="56" t="e">
        <f>-'Adayt Appendices'!#REF!-'Adayt Appendices'!#REF!</f>
        <v>#REF!</v>
      </c>
      <c r="F15" s="56" t="e">
        <f>-'Adayt Appendices'!#REF!-'Adayt Appendices'!#REF!</f>
        <v>#REF!</v>
      </c>
      <c r="G15" s="56" t="e">
        <f>-'Adayt Appendices'!#REF!-'Adayt Appendices'!#REF!</f>
        <v>#REF!</v>
      </c>
      <c r="H15" s="56" t="e">
        <f>-'Adayt Appendices'!#REF!-'Adayt Appendices'!#REF!</f>
        <v>#REF!</v>
      </c>
      <c r="I15" s="56" t="e">
        <f>-'Adayt Appendices'!#REF!-'Adayt Appendices'!#REF!</f>
        <v>#REF!</v>
      </c>
      <c r="J15" s="56" t="e">
        <f>-'Adayt Appendices'!#REF!-'Adayt Appendices'!#REF!</f>
        <v>#REF!</v>
      </c>
      <c r="K15" s="56" t="e">
        <f>-'Adayt Appendices'!#REF!-'Adayt Appendices'!#REF!</f>
        <v>#REF!</v>
      </c>
      <c r="L15" s="56" t="e">
        <f>-'Adayt Appendices'!#REF!-'Adayt Appendices'!#REF!</f>
        <v>#REF!</v>
      </c>
      <c r="M15" s="56" t="e">
        <f>-'Adayt Appendices'!#REF!-'Adayt Appendices'!#REF!</f>
        <v>#REF!</v>
      </c>
      <c r="N15" s="56">
        <f>-'Adayt Appendices'!D119-'Adayt Appendices'!D134</f>
        <v>0</v>
      </c>
      <c r="O15" s="56">
        <f>-'Adayt Appendices'!E119-'Adayt Appendices'!E134</f>
        <v>0</v>
      </c>
      <c r="P15" s="56">
        <f>-'Adayt Appendices'!F119-'Adayt Appendices'!F134</f>
        <v>0</v>
      </c>
      <c r="Q15" s="56">
        <f>-'Adayt Appendices'!G119-'Adayt Appendices'!G134</f>
        <v>0</v>
      </c>
      <c r="R15" s="56">
        <f>-'Adayt Appendices'!H119-'Adayt Appendices'!H134</f>
        <v>0</v>
      </c>
      <c r="S15" s="56">
        <f>-'Adayt Appendices'!I119-'Adayt Appendices'!I134</f>
        <v>0</v>
      </c>
      <c r="T15" s="56">
        <f>-'Adayt Appendices'!J119-'Adayt Appendices'!J134</f>
        <v>0</v>
      </c>
      <c r="U15" s="56">
        <f>-'Adayt Appendices'!K119-'Adayt Appendices'!K134</f>
        <v>0</v>
      </c>
      <c r="V15" s="56">
        <f>-'Adayt Appendices'!L119-'Adayt Appendices'!L134</f>
        <v>0</v>
      </c>
      <c r="W15" s="56">
        <f>-'Adayt Appendices'!M119-'Adayt Appendices'!M134</f>
        <v>0</v>
      </c>
      <c r="X15" s="56">
        <f>-'Adayt Appendices'!N119-'Adayt Appendices'!N134</f>
        <v>0</v>
      </c>
      <c r="Y15" s="56">
        <f>-'Adayt Appendices'!O119-'Adayt Appendices'!O134</f>
        <v>0</v>
      </c>
      <c r="Z15" s="56">
        <f>-'Adayt Appendices'!P119-'Adayt Appendices'!P134</f>
        <v>0</v>
      </c>
      <c r="AA15" s="56">
        <f>-'Adayt Appendices'!Q119-'Adayt Appendices'!Q134</f>
        <v>0</v>
      </c>
    </row>
    <row r="16" spans="1:27" ht="12" customHeight="1" x14ac:dyDescent="0.25">
      <c r="A16" s="370"/>
      <c r="B16" s="24" t="s">
        <v>16</v>
      </c>
      <c r="C16" s="56">
        <f>-'Adayt Appendices'!C120-'Adayt Appendices'!C135</f>
        <v>-30000</v>
      </c>
      <c r="D16" s="56" t="e">
        <f>-'Adayt Appendices'!#REF!-'Adayt Appendices'!#REF!</f>
        <v>#REF!</v>
      </c>
      <c r="E16" s="56" t="e">
        <f>-'Adayt Appendices'!#REF!-'Adayt Appendices'!#REF!</f>
        <v>#REF!</v>
      </c>
      <c r="F16" s="56" t="e">
        <f>-'Adayt Appendices'!#REF!-'Adayt Appendices'!#REF!</f>
        <v>#REF!</v>
      </c>
      <c r="G16" s="56" t="e">
        <f>-'Adayt Appendices'!#REF!-'Adayt Appendices'!#REF!</f>
        <v>#REF!</v>
      </c>
      <c r="H16" s="56" t="e">
        <f>-'Adayt Appendices'!#REF!-'Adayt Appendices'!#REF!</f>
        <v>#REF!</v>
      </c>
      <c r="I16" s="56" t="e">
        <f>-'Adayt Appendices'!#REF!-'Adayt Appendices'!#REF!</f>
        <v>#REF!</v>
      </c>
      <c r="J16" s="56" t="e">
        <f>-'Adayt Appendices'!#REF!-'Adayt Appendices'!#REF!</f>
        <v>#REF!</v>
      </c>
      <c r="K16" s="56" t="e">
        <f>-'Adayt Appendices'!#REF!-'Adayt Appendices'!#REF!</f>
        <v>#REF!</v>
      </c>
      <c r="L16" s="56" t="e">
        <f>-'Adayt Appendices'!#REF!-'Adayt Appendices'!#REF!</f>
        <v>#REF!</v>
      </c>
      <c r="M16" s="56" t="e">
        <f>-'Adayt Appendices'!#REF!-'Adayt Appendices'!#REF!</f>
        <v>#REF!</v>
      </c>
      <c r="N16" s="56">
        <f>-'Adayt Appendices'!D120-'Adayt Appendices'!D135</f>
        <v>0</v>
      </c>
      <c r="O16" s="56">
        <f>-'Adayt Appendices'!E120-'Adayt Appendices'!E135</f>
        <v>0</v>
      </c>
      <c r="P16" s="56">
        <f>-'Adayt Appendices'!F120-'Adayt Appendices'!F135</f>
        <v>0</v>
      </c>
      <c r="Q16" s="56">
        <f>-'Adayt Appendices'!G120-'Adayt Appendices'!G135</f>
        <v>0</v>
      </c>
      <c r="R16" s="56">
        <f>-'Adayt Appendices'!H120-'Adayt Appendices'!H135</f>
        <v>0</v>
      </c>
      <c r="S16" s="56">
        <f>-'Adayt Appendices'!I120-'Adayt Appendices'!I135</f>
        <v>0</v>
      </c>
      <c r="T16" s="56">
        <f>-'Adayt Appendices'!J120-'Adayt Appendices'!J135</f>
        <v>0</v>
      </c>
      <c r="U16" s="56">
        <f>-'Adayt Appendices'!K120-'Adayt Appendices'!K135</f>
        <v>0</v>
      </c>
      <c r="V16" s="56">
        <f>-'Adayt Appendices'!L120-'Adayt Appendices'!L135</f>
        <v>0</v>
      </c>
      <c r="W16" s="56">
        <f>-'Adayt Appendices'!M120-'Adayt Appendices'!M135</f>
        <v>0</v>
      </c>
      <c r="X16" s="56">
        <f>-'Adayt Appendices'!N120-'Adayt Appendices'!N135</f>
        <v>0</v>
      </c>
      <c r="Y16" s="56">
        <f>-'Adayt Appendices'!O120-'Adayt Appendices'!O135</f>
        <v>0</v>
      </c>
      <c r="Z16" s="56">
        <f>-'Adayt Appendices'!P120-'Adayt Appendices'!P135</f>
        <v>0</v>
      </c>
      <c r="AA16" s="56">
        <f>-'Adayt Appendices'!Q120-'Adayt Appendices'!Q135</f>
        <v>0</v>
      </c>
    </row>
    <row r="17" spans="1:27" ht="12" customHeight="1" x14ac:dyDescent="0.25">
      <c r="A17" s="370"/>
      <c r="B17" s="24" t="s">
        <v>17</v>
      </c>
      <c r="C17" s="56">
        <f>-'Adayt Appendices'!C121-'Adayt Appendices'!C136</f>
        <v>-96360</v>
      </c>
      <c r="D17" s="56" t="e">
        <f>-'Adayt Appendices'!#REF!-'Adayt Appendices'!#REF!</f>
        <v>#REF!</v>
      </c>
      <c r="E17" s="56" t="e">
        <f>-'Adayt Appendices'!#REF!-'Adayt Appendices'!#REF!</f>
        <v>#REF!</v>
      </c>
      <c r="F17" s="56" t="e">
        <f>-'Adayt Appendices'!#REF!-'Adayt Appendices'!#REF!</f>
        <v>#REF!</v>
      </c>
      <c r="G17" s="56" t="e">
        <f>-'Adayt Appendices'!#REF!-'Adayt Appendices'!#REF!</f>
        <v>#REF!</v>
      </c>
      <c r="H17" s="56" t="e">
        <f>-'Adayt Appendices'!#REF!-'Adayt Appendices'!#REF!</f>
        <v>#REF!</v>
      </c>
      <c r="I17" s="56" t="e">
        <f>-'Adayt Appendices'!#REF!-'Adayt Appendices'!#REF!</f>
        <v>#REF!</v>
      </c>
      <c r="J17" s="56" t="e">
        <f>-'Adayt Appendices'!#REF!-'Adayt Appendices'!#REF!</f>
        <v>#REF!</v>
      </c>
      <c r="K17" s="56" t="e">
        <f>-'Adayt Appendices'!#REF!-'Adayt Appendices'!#REF!</f>
        <v>#REF!</v>
      </c>
      <c r="L17" s="56" t="e">
        <f>-'Adayt Appendices'!#REF!-'Adayt Appendices'!#REF!</f>
        <v>#REF!</v>
      </c>
      <c r="M17" s="56" t="e">
        <f>-'Adayt Appendices'!#REF!-'Adayt Appendices'!#REF!</f>
        <v>#REF!</v>
      </c>
      <c r="N17" s="56">
        <f>-'Adayt Appendices'!D121-'Adayt Appendices'!D136</f>
        <v>0</v>
      </c>
      <c r="O17" s="56">
        <f>-'Adayt Appendices'!E121-'Adayt Appendices'!E136</f>
        <v>0</v>
      </c>
      <c r="P17" s="56">
        <f>-'Adayt Appendices'!F121-'Adayt Appendices'!F136</f>
        <v>0</v>
      </c>
      <c r="Q17" s="56">
        <f>-'Adayt Appendices'!G121-'Adayt Appendices'!G136</f>
        <v>0</v>
      </c>
      <c r="R17" s="56">
        <f>-'Adayt Appendices'!H121-'Adayt Appendices'!H136</f>
        <v>0</v>
      </c>
      <c r="S17" s="56">
        <f>-'Adayt Appendices'!I121-'Adayt Appendices'!I136</f>
        <v>0</v>
      </c>
      <c r="T17" s="56">
        <f>-'Adayt Appendices'!J121-'Adayt Appendices'!J136</f>
        <v>0</v>
      </c>
      <c r="U17" s="56">
        <f>-'Adayt Appendices'!K121-'Adayt Appendices'!K136</f>
        <v>0</v>
      </c>
      <c r="V17" s="56">
        <f>-'Adayt Appendices'!L121-'Adayt Appendices'!L136</f>
        <v>0</v>
      </c>
      <c r="W17" s="56">
        <f>-'Adayt Appendices'!M121-'Adayt Appendices'!M136</f>
        <v>0</v>
      </c>
      <c r="X17" s="56">
        <f>-'Adayt Appendices'!N121-'Adayt Appendices'!N136</f>
        <v>0</v>
      </c>
      <c r="Y17" s="56">
        <f>-'Adayt Appendices'!O121-'Adayt Appendices'!O136</f>
        <v>0</v>
      </c>
      <c r="Z17" s="56">
        <f>-'Adayt Appendices'!P121-'Adayt Appendices'!P136</f>
        <v>0</v>
      </c>
      <c r="AA17" s="56">
        <f>-'Adayt Appendices'!Q121-'Adayt Appendices'!Q136</f>
        <v>0</v>
      </c>
    </row>
    <row r="18" spans="1:27" ht="12" customHeight="1" x14ac:dyDescent="0.25">
      <c r="A18" s="370"/>
      <c r="B18" s="24" t="s">
        <v>18</v>
      </c>
      <c r="C18" s="56">
        <f>-'Adayt Appendices'!C122-'Adayt Appendices'!C137</f>
        <v>-60558</v>
      </c>
      <c r="D18" s="56" t="e">
        <f>-'Adayt Appendices'!#REF!-'Adayt Appendices'!#REF!</f>
        <v>#REF!</v>
      </c>
      <c r="E18" s="56" t="e">
        <f>-'Adayt Appendices'!#REF!-'Adayt Appendices'!#REF!</f>
        <v>#REF!</v>
      </c>
      <c r="F18" s="56" t="e">
        <f>-'Adayt Appendices'!#REF!-'Adayt Appendices'!#REF!</f>
        <v>#REF!</v>
      </c>
      <c r="G18" s="56" t="e">
        <f>-'Adayt Appendices'!#REF!-'Adayt Appendices'!#REF!</f>
        <v>#REF!</v>
      </c>
      <c r="H18" s="56" t="e">
        <f>-'Adayt Appendices'!#REF!-'Adayt Appendices'!#REF!</f>
        <v>#REF!</v>
      </c>
      <c r="I18" s="56" t="e">
        <f>-'Adayt Appendices'!#REF!-'Adayt Appendices'!#REF!</f>
        <v>#REF!</v>
      </c>
      <c r="J18" s="56" t="e">
        <f>-'Adayt Appendices'!#REF!-'Adayt Appendices'!#REF!</f>
        <v>#REF!</v>
      </c>
      <c r="K18" s="56" t="e">
        <f>-'Adayt Appendices'!#REF!-'Adayt Appendices'!#REF!</f>
        <v>#REF!</v>
      </c>
      <c r="L18" s="56" t="e">
        <f>-'Adayt Appendices'!#REF!-'Adayt Appendices'!#REF!</f>
        <v>#REF!</v>
      </c>
      <c r="M18" s="56" t="e">
        <f>-'Adayt Appendices'!#REF!-'Adayt Appendices'!#REF!</f>
        <v>#REF!</v>
      </c>
      <c r="N18" s="56">
        <f>-'Adayt Appendices'!D122-'Adayt Appendices'!D137</f>
        <v>0</v>
      </c>
      <c r="O18" s="56">
        <f>-'Adayt Appendices'!E122-'Adayt Appendices'!E137</f>
        <v>0</v>
      </c>
      <c r="P18" s="56">
        <f>-'Adayt Appendices'!F122-'Adayt Appendices'!F137</f>
        <v>0</v>
      </c>
      <c r="Q18" s="56">
        <f>-'Adayt Appendices'!G122-'Adayt Appendices'!G137</f>
        <v>0</v>
      </c>
      <c r="R18" s="56">
        <f>-'Adayt Appendices'!H122-'Adayt Appendices'!H137</f>
        <v>0</v>
      </c>
      <c r="S18" s="56">
        <f>-'Adayt Appendices'!I122-'Adayt Appendices'!I137</f>
        <v>0</v>
      </c>
      <c r="T18" s="56">
        <f>-'Adayt Appendices'!J122-'Adayt Appendices'!J137</f>
        <v>0</v>
      </c>
      <c r="U18" s="56">
        <f>-'Adayt Appendices'!K122-'Adayt Appendices'!K137</f>
        <v>0</v>
      </c>
      <c r="V18" s="56">
        <f>-'Adayt Appendices'!L122-'Adayt Appendices'!L137</f>
        <v>0</v>
      </c>
      <c r="W18" s="56">
        <f>-'Adayt Appendices'!M122-'Adayt Appendices'!M137</f>
        <v>0</v>
      </c>
      <c r="X18" s="56">
        <f>-'Adayt Appendices'!N122-'Adayt Appendices'!N137</f>
        <v>0</v>
      </c>
      <c r="Y18" s="56">
        <f>-'Adayt Appendices'!O122-'Adayt Appendices'!O137</f>
        <v>0</v>
      </c>
      <c r="Z18" s="56">
        <f>-'Adayt Appendices'!P122-'Adayt Appendices'!P137</f>
        <v>0</v>
      </c>
      <c r="AA18" s="56">
        <f>-'Adayt Appendices'!Q122-'Adayt Appendices'!Q137</f>
        <v>0</v>
      </c>
    </row>
    <row r="19" spans="1:27" ht="12" customHeight="1" x14ac:dyDescent="0.25">
      <c r="A19" s="370"/>
      <c r="B19" s="24" t="s">
        <v>19</v>
      </c>
      <c r="C19" s="56">
        <f>-'Adayt Appendices'!C123-'Adayt Appendices'!C138</f>
        <v>0</v>
      </c>
      <c r="D19" s="56" t="e">
        <f>-'Adayt Appendices'!#REF!-'Adayt Appendices'!#REF!</f>
        <v>#REF!</v>
      </c>
      <c r="E19" s="56" t="e">
        <f>-'Adayt Appendices'!#REF!-'Adayt Appendices'!#REF!</f>
        <v>#REF!</v>
      </c>
      <c r="F19" s="56" t="e">
        <f>-'Adayt Appendices'!#REF!-'Adayt Appendices'!#REF!</f>
        <v>#REF!</v>
      </c>
      <c r="G19" s="56" t="e">
        <f>-'Adayt Appendices'!#REF!-'Adayt Appendices'!#REF!</f>
        <v>#REF!</v>
      </c>
      <c r="H19" s="56" t="e">
        <f>-'Adayt Appendices'!#REF!-'Adayt Appendices'!#REF!</f>
        <v>#REF!</v>
      </c>
      <c r="I19" s="56" t="e">
        <f>-'Adayt Appendices'!#REF!-'Adayt Appendices'!#REF!</f>
        <v>#REF!</v>
      </c>
      <c r="J19" s="56" t="e">
        <f>-'Adayt Appendices'!#REF!-'Adayt Appendices'!#REF!</f>
        <v>#REF!</v>
      </c>
      <c r="K19" s="56" t="e">
        <f>-'Adayt Appendices'!#REF!-'Adayt Appendices'!#REF!</f>
        <v>#REF!</v>
      </c>
      <c r="L19" s="56" t="e">
        <f>-'Adayt Appendices'!#REF!-'Adayt Appendices'!#REF!</f>
        <v>#REF!</v>
      </c>
      <c r="M19" s="56" t="e">
        <f>-'Adayt Appendices'!#REF!-'Adayt Appendices'!#REF!</f>
        <v>#REF!</v>
      </c>
      <c r="N19" s="56">
        <f>-'Adayt Appendices'!D123-'Adayt Appendices'!D138</f>
        <v>0</v>
      </c>
      <c r="O19" s="56">
        <f>-'Adayt Appendices'!E123-'Adayt Appendices'!E138</f>
        <v>0</v>
      </c>
      <c r="P19" s="56">
        <f>-'Adayt Appendices'!F123-'Adayt Appendices'!F138</f>
        <v>0</v>
      </c>
      <c r="Q19" s="56">
        <f>-'Adayt Appendices'!G123-'Adayt Appendices'!G138</f>
        <v>0</v>
      </c>
      <c r="R19" s="56">
        <f>-'Adayt Appendices'!H123-'Adayt Appendices'!H138</f>
        <v>0</v>
      </c>
      <c r="S19" s="56">
        <f>-'Adayt Appendices'!I123-'Adayt Appendices'!I138</f>
        <v>0</v>
      </c>
      <c r="T19" s="56">
        <f>-'Adayt Appendices'!J123-'Adayt Appendices'!J138</f>
        <v>0</v>
      </c>
      <c r="U19" s="56">
        <f>-'Adayt Appendices'!K123-'Adayt Appendices'!K138</f>
        <v>0</v>
      </c>
      <c r="V19" s="56">
        <f>-'Adayt Appendices'!L123-'Adayt Appendices'!L138</f>
        <v>0</v>
      </c>
      <c r="W19" s="56">
        <f>-'Adayt Appendices'!M123-'Adayt Appendices'!M138</f>
        <v>0</v>
      </c>
      <c r="X19" s="56">
        <f>-'Adayt Appendices'!N123-'Adayt Appendices'!N138</f>
        <v>0</v>
      </c>
      <c r="Y19" s="56">
        <f>-'Adayt Appendices'!O123-'Adayt Appendices'!O138</f>
        <v>0</v>
      </c>
      <c r="Z19" s="56">
        <f>-'Adayt Appendices'!P123-'Adayt Appendices'!P138</f>
        <v>0</v>
      </c>
      <c r="AA19" s="56">
        <f>-'Adayt Appendices'!Q123-'Adayt Appendices'!Q138</f>
        <v>0</v>
      </c>
    </row>
    <row r="20" spans="1:27" ht="12" customHeight="1" thickBot="1" x14ac:dyDescent="0.3">
      <c r="A20" s="370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5">
      <c r="A21" s="370"/>
      <c r="B21" s="55" t="s">
        <v>20</v>
      </c>
      <c r="C21" s="56">
        <f t="shared" ref="C21:M21" si="0">SUM(C11:C19)</f>
        <v>-7692264.25</v>
      </c>
      <c r="D21" s="56" t="e">
        <f t="shared" si="0"/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ref="N21:AA21" si="1">SUM(N11:N19)</f>
        <v>0</v>
      </c>
      <c r="O21" s="56">
        <f t="shared" si="1"/>
        <v>0</v>
      </c>
      <c r="P21" s="56">
        <f t="shared" si="1"/>
        <v>0</v>
      </c>
      <c r="Q21" s="56">
        <f t="shared" si="1"/>
        <v>0</v>
      </c>
      <c r="R21" s="56">
        <f t="shared" si="1"/>
        <v>0</v>
      </c>
      <c r="S21" s="56">
        <f t="shared" si="1"/>
        <v>0</v>
      </c>
      <c r="T21" s="56">
        <f t="shared" si="1"/>
        <v>0</v>
      </c>
      <c r="U21" s="56">
        <f t="shared" si="1"/>
        <v>0</v>
      </c>
      <c r="V21" s="56">
        <f t="shared" si="1"/>
        <v>0</v>
      </c>
      <c r="W21" s="56">
        <f t="shared" si="1"/>
        <v>0</v>
      </c>
      <c r="X21" s="56">
        <f t="shared" si="1"/>
        <v>0</v>
      </c>
      <c r="Y21" s="56">
        <f t="shared" si="1"/>
        <v>0</v>
      </c>
      <c r="Z21" s="56">
        <f t="shared" si="1"/>
        <v>0</v>
      </c>
      <c r="AA21" s="56">
        <f t="shared" si="1"/>
        <v>0</v>
      </c>
    </row>
    <row r="22" spans="1:27" x14ac:dyDescent="0.25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5">
      <c r="A23" s="52"/>
      <c r="B23" s="1" t="s">
        <v>85</v>
      </c>
      <c r="C23" s="118">
        <f>+'Adayt Headcount'!C27</f>
        <v>25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118" t="str">
        <f>+'Adayt Headcount'!D27</f>
        <v>hard keyed</v>
      </c>
      <c r="O23" s="118">
        <f>+'Adayt Headcount'!E27</f>
        <v>0</v>
      </c>
      <c r="P23" s="118">
        <f>+'Adayt Headcount'!F27</f>
        <v>0</v>
      </c>
      <c r="Q23" s="118">
        <f>+'Adayt Headcount'!G27</f>
        <v>0</v>
      </c>
      <c r="R23" s="118">
        <f>+'Adayt Headcount'!H27</f>
        <v>0</v>
      </c>
      <c r="S23" s="118">
        <f>+'Adayt Headcount'!I27</f>
        <v>0</v>
      </c>
      <c r="T23" s="118">
        <f>+'Adayt Headcount'!J27</f>
        <v>0</v>
      </c>
      <c r="U23" s="118">
        <f>+'Adayt Headcount'!K27</f>
        <v>0</v>
      </c>
      <c r="V23" s="118">
        <f>+'Adayt Headcount'!L27</f>
        <v>0</v>
      </c>
      <c r="W23" s="118">
        <f>+'Adayt Headcount'!M27</f>
        <v>0</v>
      </c>
      <c r="X23" s="118">
        <f>+'Adayt Headcount'!N27</f>
        <v>0</v>
      </c>
      <c r="Y23" s="118">
        <f>+'Adayt Headcount'!O27</f>
        <v>0</v>
      </c>
      <c r="Z23" s="118">
        <f>+'Adayt Headcount'!P27</f>
        <v>0</v>
      </c>
      <c r="AA23" s="118">
        <f>+'Adayt Headcount'!Q27</f>
        <v>0</v>
      </c>
    </row>
    <row r="24" spans="1:27" x14ac:dyDescent="0.25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5">
      <c r="A25" s="370" t="s">
        <v>118</v>
      </c>
      <c r="B25" s="24" t="s">
        <v>4</v>
      </c>
      <c r="C25" s="56">
        <f>-'Adayt Appendices'!C84-'Adayt Appendices'!C100</f>
        <v>-1835791.5</v>
      </c>
      <c r="D25" s="56" t="e">
        <f>-'Adayt Appendices'!#REF!-'Adayt Appendices'!#REF!</f>
        <v>#REF!</v>
      </c>
      <c r="E25" s="56" t="e">
        <f>-'Adayt Appendices'!#REF!-'Adayt Appendices'!#REF!</f>
        <v>#REF!</v>
      </c>
      <c r="F25" s="56" t="e">
        <f>-'Adayt Appendices'!#REF!-'Adayt Appendices'!#REF!</f>
        <v>#REF!</v>
      </c>
      <c r="G25" s="56" t="e">
        <f>-'Adayt Appendices'!#REF!-'Adayt Appendices'!#REF!</f>
        <v>#REF!</v>
      </c>
      <c r="H25" s="56" t="e">
        <f>-'Adayt Appendices'!#REF!-'Adayt Appendices'!#REF!</f>
        <v>#REF!</v>
      </c>
      <c r="I25" s="56" t="e">
        <f>-'Adayt Appendices'!#REF!-'Adayt Appendices'!#REF!</f>
        <v>#REF!</v>
      </c>
      <c r="J25" s="56" t="e">
        <f>-'Adayt Appendices'!#REF!-'Adayt Appendices'!#REF!</f>
        <v>#REF!</v>
      </c>
      <c r="K25" s="56" t="e">
        <f>-'Adayt Appendices'!#REF!-'Adayt Appendices'!#REF!</f>
        <v>#REF!</v>
      </c>
      <c r="L25" s="56" t="e">
        <f>-'Adayt Appendices'!#REF!-'Adayt Appendices'!#REF!</f>
        <v>#REF!</v>
      </c>
      <c r="M25" s="56" t="e">
        <f>-'Adayt Appendices'!#REF!-'Adayt Appendices'!#REF!</f>
        <v>#REF!</v>
      </c>
      <c r="N25" s="56">
        <f>-'Adayt Appendices'!D84-'Adayt Appendices'!D100</f>
        <v>0</v>
      </c>
      <c r="O25" s="56">
        <f>-'Adayt Appendices'!E84-'Adayt Appendices'!E100</f>
        <v>0</v>
      </c>
      <c r="P25" s="56">
        <f>-'Adayt Appendices'!F84-'Adayt Appendices'!F100</f>
        <v>0</v>
      </c>
      <c r="Q25" s="56">
        <f>-'Adayt Appendices'!G84-'Adayt Appendices'!G100</f>
        <v>0</v>
      </c>
      <c r="R25" s="56">
        <f>-'Adayt Appendices'!H84-'Adayt Appendices'!H100</f>
        <v>0</v>
      </c>
      <c r="S25" s="56">
        <f>-'Adayt Appendices'!I84-'Adayt Appendices'!I100</f>
        <v>0</v>
      </c>
      <c r="T25" s="56">
        <f>-'Adayt Appendices'!J84-'Adayt Appendices'!J100</f>
        <v>0</v>
      </c>
      <c r="U25" s="56">
        <f>-'Adayt Appendices'!K84-'Adayt Appendices'!K100</f>
        <v>0</v>
      </c>
      <c r="V25" s="56">
        <f>-'Adayt Appendices'!L84-'Adayt Appendices'!L100</f>
        <v>0</v>
      </c>
      <c r="W25" s="56">
        <f>-'Adayt Appendices'!M84-'Adayt Appendices'!M100</f>
        <v>0</v>
      </c>
      <c r="X25" s="56">
        <f>-'Adayt Appendices'!N84-'Adayt Appendices'!N100</f>
        <v>0</v>
      </c>
      <c r="Y25" s="56">
        <f>-'Adayt Appendices'!O84-'Adayt Appendices'!O100</f>
        <v>0</v>
      </c>
      <c r="Z25" s="56">
        <f>-'Adayt Appendices'!P84-'Adayt Appendices'!P100</f>
        <v>0</v>
      </c>
      <c r="AA25" s="56">
        <f>-'Adayt Appendices'!Q84-'Adayt Appendices'!Q100</f>
        <v>0</v>
      </c>
    </row>
    <row r="26" spans="1:27" x14ac:dyDescent="0.25">
      <c r="A26" s="370"/>
      <c r="B26" s="24" t="s">
        <v>9</v>
      </c>
      <c r="C26" s="56">
        <f>-'Adayt Appendices'!C85-'Adayt Appendices'!C101</f>
        <v>-1274220</v>
      </c>
      <c r="D26" s="56" t="e">
        <f>-'Adayt Appendices'!#REF!-'Adayt Appendices'!#REF!</f>
        <v>#REF!</v>
      </c>
      <c r="E26" s="56" t="e">
        <f>-'Adayt Appendices'!#REF!-'Adayt Appendices'!#REF!</f>
        <v>#REF!</v>
      </c>
      <c r="F26" s="56" t="e">
        <f>-'Adayt Appendices'!#REF!-'Adayt Appendices'!#REF!</f>
        <v>#REF!</v>
      </c>
      <c r="G26" s="56" t="e">
        <f>-'Adayt Appendices'!#REF!-'Adayt Appendices'!#REF!</f>
        <v>#REF!</v>
      </c>
      <c r="H26" s="56" t="e">
        <f>-'Adayt Appendices'!#REF!-'Adayt Appendices'!#REF!</f>
        <v>#REF!</v>
      </c>
      <c r="I26" s="56" t="e">
        <f>-'Adayt Appendices'!#REF!-'Adayt Appendices'!#REF!</f>
        <v>#REF!</v>
      </c>
      <c r="J26" s="56" t="e">
        <f>-'Adayt Appendices'!#REF!-'Adayt Appendices'!#REF!</f>
        <v>#REF!</v>
      </c>
      <c r="K26" s="56" t="e">
        <f>-'Adayt Appendices'!#REF!-'Adayt Appendices'!#REF!</f>
        <v>#REF!</v>
      </c>
      <c r="L26" s="56" t="e">
        <f>-'Adayt Appendices'!#REF!-'Adayt Appendices'!#REF!</f>
        <v>#REF!</v>
      </c>
      <c r="M26" s="56" t="e">
        <f>-'Adayt Appendices'!#REF!-'Adayt Appendices'!#REF!</f>
        <v>#REF!</v>
      </c>
      <c r="N26" s="56">
        <f>-'Adayt Appendices'!D85-'Adayt Appendices'!D101</f>
        <v>0</v>
      </c>
      <c r="O26" s="56">
        <f>-'Adayt Appendices'!E85-'Adayt Appendices'!E101</f>
        <v>0</v>
      </c>
      <c r="P26" s="56">
        <f>-'Adayt Appendices'!F85-'Adayt Appendices'!F101</f>
        <v>0</v>
      </c>
      <c r="Q26" s="56">
        <f>-'Adayt Appendices'!G85-'Adayt Appendices'!G101</f>
        <v>0</v>
      </c>
      <c r="R26" s="56">
        <f>-'Adayt Appendices'!H85-'Adayt Appendices'!H101</f>
        <v>0</v>
      </c>
      <c r="S26" s="56">
        <f>-'Adayt Appendices'!I85-'Adayt Appendices'!I101</f>
        <v>0</v>
      </c>
      <c r="T26" s="56">
        <f>-'Adayt Appendices'!J85-'Adayt Appendices'!J101</f>
        <v>0</v>
      </c>
      <c r="U26" s="56">
        <f>-'Adayt Appendices'!K85-'Adayt Appendices'!K101</f>
        <v>0</v>
      </c>
      <c r="V26" s="56">
        <f>-'Adayt Appendices'!L85-'Adayt Appendices'!L101</f>
        <v>0</v>
      </c>
      <c r="W26" s="56">
        <f>-'Adayt Appendices'!M85-'Adayt Appendices'!M101</f>
        <v>0</v>
      </c>
      <c r="X26" s="56">
        <f>-'Adayt Appendices'!N85-'Adayt Appendices'!N101</f>
        <v>0</v>
      </c>
      <c r="Y26" s="56">
        <f>-'Adayt Appendices'!O85-'Adayt Appendices'!O101</f>
        <v>0</v>
      </c>
      <c r="Z26" s="56">
        <f>-'Adayt Appendices'!P85-'Adayt Appendices'!P101</f>
        <v>0</v>
      </c>
      <c r="AA26" s="56">
        <f>-'Adayt Appendices'!Q85-'Adayt Appendices'!Q101</f>
        <v>0</v>
      </c>
    </row>
    <row r="27" spans="1:27" x14ac:dyDescent="0.25">
      <c r="A27" s="370"/>
      <c r="B27" s="24" t="s">
        <v>11</v>
      </c>
      <c r="C27" s="56">
        <f>-'Adayt Appendices'!C86-'Adayt Appendices'!C102</f>
        <v>-24084</v>
      </c>
      <c r="D27" s="56" t="e">
        <f>-'Adayt Appendices'!#REF!-'Adayt Appendices'!#REF!</f>
        <v>#REF!</v>
      </c>
      <c r="E27" s="56" t="e">
        <f>-'Adayt Appendices'!#REF!-'Adayt Appendices'!#REF!</f>
        <v>#REF!</v>
      </c>
      <c r="F27" s="56" t="e">
        <f>-'Adayt Appendices'!#REF!-'Adayt Appendices'!#REF!</f>
        <v>#REF!</v>
      </c>
      <c r="G27" s="56" t="e">
        <f>-'Adayt Appendices'!#REF!-'Adayt Appendices'!#REF!</f>
        <v>#REF!</v>
      </c>
      <c r="H27" s="56" t="e">
        <f>-'Adayt Appendices'!#REF!-'Adayt Appendices'!#REF!</f>
        <v>#REF!</v>
      </c>
      <c r="I27" s="56" t="e">
        <f>-'Adayt Appendices'!#REF!-'Adayt Appendices'!#REF!</f>
        <v>#REF!</v>
      </c>
      <c r="J27" s="56" t="e">
        <f>-'Adayt Appendices'!#REF!-'Adayt Appendices'!#REF!</f>
        <v>#REF!</v>
      </c>
      <c r="K27" s="56" t="e">
        <f>-'Adayt Appendices'!#REF!-'Adayt Appendices'!#REF!</f>
        <v>#REF!</v>
      </c>
      <c r="L27" s="56" t="e">
        <f>-'Adayt Appendices'!#REF!-'Adayt Appendices'!#REF!</f>
        <v>#REF!</v>
      </c>
      <c r="M27" s="56" t="e">
        <f>-'Adayt Appendices'!#REF!-'Adayt Appendices'!#REF!</f>
        <v>#REF!</v>
      </c>
      <c r="N27" s="56">
        <f>-'Adayt Appendices'!D86-'Adayt Appendices'!D102</f>
        <v>0</v>
      </c>
      <c r="O27" s="56">
        <f>-'Adayt Appendices'!E86-'Adayt Appendices'!E102</f>
        <v>0</v>
      </c>
      <c r="P27" s="56">
        <f>-'Adayt Appendices'!F86-'Adayt Appendices'!F102</f>
        <v>0</v>
      </c>
      <c r="Q27" s="56">
        <f>-'Adayt Appendices'!G86-'Adayt Appendices'!G102</f>
        <v>0</v>
      </c>
      <c r="R27" s="56">
        <f>-'Adayt Appendices'!H86-'Adayt Appendices'!H102</f>
        <v>0</v>
      </c>
      <c r="S27" s="56">
        <f>-'Adayt Appendices'!I86-'Adayt Appendices'!I102</f>
        <v>0</v>
      </c>
      <c r="T27" s="56">
        <f>-'Adayt Appendices'!J86-'Adayt Appendices'!J102</f>
        <v>0</v>
      </c>
      <c r="U27" s="56">
        <f>-'Adayt Appendices'!K86-'Adayt Appendices'!K102</f>
        <v>0</v>
      </c>
      <c r="V27" s="56">
        <f>-'Adayt Appendices'!L86-'Adayt Appendices'!L102</f>
        <v>0</v>
      </c>
      <c r="W27" s="56">
        <f>-'Adayt Appendices'!M86-'Adayt Appendices'!M102</f>
        <v>0</v>
      </c>
      <c r="X27" s="56">
        <f>-'Adayt Appendices'!N86-'Adayt Appendices'!N102</f>
        <v>0</v>
      </c>
      <c r="Y27" s="56">
        <f>-'Adayt Appendices'!O86-'Adayt Appendices'!O102</f>
        <v>0</v>
      </c>
      <c r="Z27" s="56">
        <f>-'Adayt Appendices'!P86-'Adayt Appendices'!P102</f>
        <v>0</v>
      </c>
      <c r="AA27" s="56">
        <f>-'Adayt Appendices'!Q86-'Adayt Appendices'!Q102</f>
        <v>0</v>
      </c>
    </row>
    <row r="28" spans="1:27" x14ac:dyDescent="0.25">
      <c r="A28" s="370"/>
      <c r="B28" s="24" t="s">
        <v>14</v>
      </c>
      <c r="C28" s="56">
        <f>-'Adayt Appendices'!C87-'Adayt Appendices'!C103</f>
        <v>-705048</v>
      </c>
      <c r="D28" s="56" t="e">
        <f>-'Adayt Appendices'!#REF!-'Adayt Appendices'!#REF!</f>
        <v>#REF!</v>
      </c>
      <c r="E28" s="56" t="e">
        <f>-'Adayt Appendices'!#REF!-'Adayt Appendices'!#REF!</f>
        <v>#REF!</v>
      </c>
      <c r="F28" s="56" t="e">
        <f>-'Adayt Appendices'!#REF!-'Adayt Appendices'!#REF!</f>
        <v>#REF!</v>
      </c>
      <c r="G28" s="56" t="e">
        <f>-'Adayt Appendices'!#REF!-'Adayt Appendices'!#REF!</f>
        <v>#REF!</v>
      </c>
      <c r="H28" s="56" t="e">
        <f>-'Adayt Appendices'!#REF!-'Adayt Appendices'!#REF!</f>
        <v>#REF!</v>
      </c>
      <c r="I28" s="56" t="e">
        <f>-'Adayt Appendices'!#REF!-'Adayt Appendices'!#REF!</f>
        <v>#REF!</v>
      </c>
      <c r="J28" s="56" t="e">
        <f>-'Adayt Appendices'!#REF!-'Adayt Appendices'!#REF!</f>
        <v>#REF!</v>
      </c>
      <c r="K28" s="56" t="e">
        <f>-'Adayt Appendices'!#REF!-'Adayt Appendices'!#REF!</f>
        <v>#REF!</v>
      </c>
      <c r="L28" s="56" t="e">
        <f>-'Adayt Appendices'!#REF!-'Adayt Appendices'!#REF!</f>
        <v>#REF!</v>
      </c>
      <c r="M28" s="56" t="e">
        <f>-'Adayt Appendices'!#REF!-'Adayt Appendices'!#REF!</f>
        <v>#REF!</v>
      </c>
      <c r="N28" s="56">
        <f>-'Adayt Appendices'!D87-'Adayt Appendices'!D103</f>
        <v>0</v>
      </c>
      <c r="O28" s="56">
        <f>-'Adayt Appendices'!E87-'Adayt Appendices'!E103</f>
        <v>0</v>
      </c>
      <c r="P28" s="56">
        <f>-'Adayt Appendices'!F87-'Adayt Appendices'!F103</f>
        <v>0</v>
      </c>
      <c r="Q28" s="56">
        <f>-'Adayt Appendices'!G87-'Adayt Appendices'!G103</f>
        <v>0</v>
      </c>
      <c r="R28" s="56">
        <f>-'Adayt Appendices'!H87-'Adayt Appendices'!H103</f>
        <v>0</v>
      </c>
      <c r="S28" s="56">
        <f>-'Adayt Appendices'!I87-'Adayt Appendices'!I103</f>
        <v>0</v>
      </c>
      <c r="T28" s="56">
        <f>-'Adayt Appendices'!J87-'Adayt Appendices'!J103</f>
        <v>0</v>
      </c>
      <c r="U28" s="56">
        <f>-'Adayt Appendices'!K87-'Adayt Appendices'!K103</f>
        <v>0</v>
      </c>
      <c r="V28" s="56">
        <f>-'Adayt Appendices'!L87-'Adayt Appendices'!L103</f>
        <v>0</v>
      </c>
      <c r="W28" s="56">
        <f>-'Adayt Appendices'!M87-'Adayt Appendices'!M103</f>
        <v>0</v>
      </c>
      <c r="X28" s="56">
        <f>-'Adayt Appendices'!N87-'Adayt Appendices'!N103</f>
        <v>0</v>
      </c>
      <c r="Y28" s="56">
        <f>-'Adayt Appendices'!O87-'Adayt Appendices'!O103</f>
        <v>0</v>
      </c>
      <c r="Z28" s="56">
        <f>-'Adayt Appendices'!P87-'Adayt Appendices'!P103</f>
        <v>0</v>
      </c>
      <c r="AA28" s="56">
        <f>-'Adayt Appendices'!Q87-'Adayt Appendices'!Q103</f>
        <v>0</v>
      </c>
    </row>
    <row r="29" spans="1:27" x14ac:dyDescent="0.25">
      <c r="A29" s="370"/>
      <c r="B29" s="24" t="s">
        <v>15</v>
      </c>
      <c r="C29" s="56">
        <f>-'Adayt Appendices'!C88-'Adayt Appendices'!C104</f>
        <v>-2778834</v>
      </c>
      <c r="D29" s="56" t="e">
        <f>-'Adayt Appendices'!#REF!-'Adayt Appendices'!#REF!</f>
        <v>#REF!</v>
      </c>
      <c r="E29" s="56" t="e">
        <f>-'Adayt Appendices'!#REF!-'Adayt Appendices'!#REF!</f>
        <v>#REF!</v>
      </c>
      <c r="F29" s="56" t="e">
        <f>-'Adayt Appendices'!#REF!-'Adayt Appendices'!#REF!</f>
        <v>#REF!</v>
      </c>
      <c r="G29" s="56" t="e">
        <f>-'Adayt Appendices'!#REF!-'Adayt Appendices'!#REF!</f>
        <v>#REF!</v>
      </c>
      <c r="H29" s="56" t="e">
        <f>-'Adayt Appendices'!#REF!-'Adayt Appendices'!#REF!</f>
        <v>#REF!</v>
      </c>
      <c r="I29" s="56" t="e">
        <f>-'Adayt Appendices'!#REF!-'Adayt Appendices'!#REF!</f>
        <v>#REF!</v>
      </c>
      <c r="J29" s="56" t="e">
        <f>-'Adayt Appendices'!#REF!-'Adayt Appendices'!#REF!</f>
        <v>#REF!</v>
      </c>
      <c r="K29" s="56" t="e">
        <f>-'Adayt Appendices'!#REF!-'Adayt Appendices'!#REF!</f>
        <v>#REF!</v>
      </c>
      <c r="L29" s="56" t="e">
        <f>-'Adayt Appendices'!#REF!-'Adayt Appendices'!#REF!</f>
        <v>#REF!</v>
      </c>
      <c r="M29" s="56" t="e">
        <f>-'Adayt Appendices'!#REF!-'Adayt Appendices'!#REF!</f>
        <v>#REF!</v>
      </c>
      <c r="N29" s="56">
        <f>-'Adayt Appendices'!D88-'Adayt Appendices'!D104</f>
        <v>0</v>
      </c>
      <c r="O29" s="56">
        <f>-'Adayt Appendices'!E88-'Adayt Appendices'!E104</f>
        <v>0</v>
      </c>
      <c r="P29" s="56">
        <f>-'Adayt Appendices'!F88-'Adayt Appendices'!F104</f>
        <v>0</v>
      </c>
      <c r="Q29" s="56">
        <f>-'Adayt Appendices'!G88-'Adayt Appendices'!G104</f>
        <v>0</v>
      </c>
      <c r="R29" s="56">
        <f>-'Adayt Appendices'!H88-'Adayt Appendices'!H104</f>
        <v>0</v>
      </c>
      <c r="S29" s="56">
        <f>-'Adayt Appendices'!I88-'Adayt Appendices'!I104</f>
        <v>0</v>
      </c>
      <c r="T29" s="56">
        <f>-'Adayt Appendices'!J88-'Adayt Appendices'!J104</f>
        <v>0</v>
      </c>
      <c r="U29" s="56">
        <f>-'Adayt Appendices'!K88-'Adayt Appendices'!K104</f>
        <v>0</v>
      </c>
      <c r="V29" s="56">
        <f>-'Adayt Appendices'!L88-'Adayt Appendices'!L104</f>
        <v>0</v>
      </c>
      <c r="W29" s="56">
        <f>-'Adayt Appendices'!M88-'Adayt Appendices'!M104</f>
        <v>0</v>
      </c>
      <c r="X29" s="56">
        <f>-'Adayt Appendices'!N88-'Adayt Appendices'!N104</f>
        <v>0</v>
      </c>
      <c r="Y29" s="56">
        <f>-'Adayt Appendices'!O88-'Adayt Appendices'!O104</f>
        <v>0</v>
      </c>
      <c r="Z29" s="56">
        <f>-'Adayt Appendices'!P88-'Adayt Appendices'!P104</f>
        <v>0</v>
      </c>
      <c r="AA29" s="56">
        <f>-'Adayt Appendices'!Q88-'Adayt Appendices'!Q104</f>
        <v>0</v>
      </c>
    </row>
    <row r="30" spans="1:27" x14ac:dyDescent="0.25">
      <c r="A30" s="370"/>
      <c r="B30" s="24" t="s">
        <v>16</v>
      </c>
      <c r="C30" s="56">
        <f>-'Adayt Appendices'!C89-'Adayt Appendices'!C105</f>
        <v>-30000</v>
      </c>
      <c r="D30" s="56" t="e">
        <f>-'Adayt Appendices'!#REF!-'Adayt Appendices'!#REF!</f>
        <v>#REF!</v>
      </c>
      <c r="E30" s="56" t="e">
        <f>-'Adayt Appendices'!#REF!-'Adayt Appendices'!#REF!</f>
        <v>#REF!</v>
      </c>
      <c r="F30" s="56" t="e">
        <f>-'Adayt Appendices'!#REF!-'Adayt Appendices'!#REF!</f>
        <v>#REF!</v>
      </c>
      <c r="G30" s="56" t="e">
        <f>-'Adayt Appendices'!#REF!-'Adayt Appendices'!#REF!</f>
        <v>#REF!</v>
      </c>
      <c r="H30" s="56" t="e">
        <f>-'Adayt Appendices'!#REF!-'Adayt Appendices'!#REF!</f>
        <v>#REF!</v>
      </c>
      <c r="I30" s="56" t="e">
        <f>-'Adayt Appendices'!#REF!-'Adayt Appendices'!#REF!</f>
        <v>#REF!</v>
      </c>
      <c r="J30" s="56" t="e">
        <f>-'Adayt Appendices'!#REF!-'Adayt Appendices'!#REF!</f>
        <v>#REF!</v>
      </c>
      <c r="K30" s="56" t="e">
        <f>-'Adayt Appendices'!#REF!-'Adayt Appendices'!#REF!</f>
        <v>#REF!</v>
      </c>
      <c r="L30" s="56" t="e">
        <f>-'Adayt Appendices'!#REF!-'Adayt Appendices'!#REF!</f>
        <v>#REF!</v>
      </c>
      <c r="M30" s="56" t="e">
        <f>-'Adayt Appendices'!#REF!-'Adayt Appendices'!#REF!</f>
        <v>#REF!</v>
      </c>
      <c r="N30" s="56">
        <f>-'Adayt Appendices'!D89-'Adayt Appendices'!D105</f>
        <v>0</v>
      </c>
      <c r="O30" s="56">
        <f>-'Adayt Appendices'!E89-'Adayt Appendices'!E105</f>
        <v>0</v>
      </c>
      <c r="P30" s="56">
        <f>-'Adayt Appendices'!F89-'Adayt Appendices'!F105</f>
        <v>0</v>
      </c>
      <c r="Q30" s="56">
        <f>-'Adayt Appendices'!G89-'Adayt Appendices'!G105</f>
        <v>0</v>
      </c>
      <c r="R30" s="56">
        <f>-'Adayt Appendices'!H89-'Adayt Appendices'!H105</f>
        <v>0</v>
      </c>
      <c r="S30" s="56">
        <f>-'Adayt Appendices'!I89-'Adayt Appendices'!I105</f>
        <v>0</v>
      </c>
      <c r="T30" s="56">
        <f>-'Adayt Appendices'!J89-'Adayt Appendices'!J105</f>
        <v>0</v>
      </c>
      <c r="U30" s="56">
        <f>-'Adayt Appendices'!K89-'Adayt Appendices'!K105</f>
        <v>0</v>
      </c>
      <c r="V30" s="56">
        <f>-'Adayt Appendices'!L89-'Adayt Appendices'!L105</f>
        <v>0</v>
      </c>
      <c r="W30" s="56">
        <f>-'Adayt Appendices'!M89-'Adayt Appendices'!M105</f>
        <v>0</v>
      </c>
      <c r="X30" s="56">
        <f>-'Adayt Appendices'!N89-'Adayt Appendices'!N105</f>
        <v>0</v>
      </c>
      <c r="Y30" s="56">
        <f>-'Adayt Appendices'!O89-'Adayt Appendices'!O105</f>
        <v>0</v>
      </c>
      <c r="Z30" s="56">
        <f>-'Adayt Appendices'!P89-'Adayt Appendices'!P105</f>
        <v>0</v>
      </c>
      <c r="AA30" s="56">
        <f>-'Adayt Appendices'!Q89-'Adayt Appendices'!Q105</f>
        <v>0</v>
      </c>
    </row>
    <row r="31" spans="1:27" x14ac:dyDescent="0.25">
      <c r="A31" s="370"/>
      <c r="B31" s="24" t="s">
        <v>17</v>
      </c>
      <c r="C31" s="56">
        <f>-'Adayt Appendices'!C90-'Adayt Appendices'!C106</f>
        <v>-140856</v>
      </c>
      <c r="D31" s="56" t="e">
        <f>-'Adayt Appendices'!#REF!-'Adayt Appendices'!#REF!</f>
        <v>#REF!</v>
      </c>
      <c r="E31" s="56" t="e">
        <f>-'Adayt Appendices'!#REF!-'Adayt Appendices'!#REF!</f>
        <v>#REF!</v>
      </c>
      <c r="F31" s="56" t="e">
        <f>-'Adayt Appendices'!#REF!-'Adayt Appendices'!#REF!</f>
        <v>#REF!</v>
      </c>
      <c r="G31" s="56" t="e">
        <f>-'Adayt Appendices'!#REF!-'Adayt Appendices'!#REF!</f>
        <v>#REF!</v>
      </c>
      <c r="H31" s="56" t="e">
        <f>-'Adayt Appendices'!#REF!-'Adayt Appendices'!#REF!</f>
        <v>#REF!</v>
      </c>
      <c r="I31" s="56" t="e">
        <f>-'Adayt Appendices'!#REF!-'Adayt Appendices'!#REF!</f>
        <v>#REF!</v>
      </c>
      <c r="J31" s="56" t="e">
        <f>-'Adayt Appendices'!#REF!-'Adayt Appendices'!#REF!</f>
        <v>#REF!</v>
      </c>
      <c r="K31" s="56" t="e">
        <f>-'Adayt Appendices'!#REF!-'Adayt Appendices'!#REF!</f>
        <v>#REF!</v>
      </c>
      <c r="L31" s="56" t="e">
        <f>-'Adayt Appendices'!#REF!-'Adayt Appendices'!#REF!</f>
        <v>#REF!</v>
      </c>
      <c r="M31" s="56" t="e">
        <f>-'Adayt Appendices'!#REF!-'Adayt Appendices'!#REF!</f>
        <v>#REF!</v>
      </c>
      <c r="N31" s="56">
        <f>-'Adayt Appendices'!D90-'Adayt Appendices'!D106</f>
        <v>0</v>
      </c>
      <c r="O31" s="56">
        <f>-'Adayt Appendices'!E90-'Adayt Appendices'!E106</f>
        <v>0</v>
      </c>
      <c r="P31" s="56">
        <f>-'Adayt Appendices'!F90-'Adayt Appendices'!F106</f>
        <v>0</v>
      </c>
      <c r="Q31" s="56">
        <f>-'Adayt Appendices'!G90-'Adayt Appendices'!G106</f>
        <v>0</v>
      </c>
      <c r="R31" s="56">
        <f>-'Adayt Appendices'!H90-'Adayt Appendices'!H106</f>
        <v>0</v>
      </c>
      <c r="S31" s="56">
        <f>-'Adayt Appendices'!I90-'Adayt Appendices'!I106</f>
        <v>0</v>
      </c>
      <c r="T31" s="56">
        <f>-'Adayt Appendices'!J90-'Adayt Appendices'!J106</f>
        <v>0</v>
      </c>
      <c r="U31" s="56">
        <f>-'Adayt Appendices'!K90-'Adayt Appendices'!K106</f>
        <v>0</v>
      </c>
      <c r="V31" s="56">
        <f>-'Adayt Appendices'!L90-'Adayt Appendices'!L106</f>
        <v>0</v>
      </c>
      <c r="W31" s="56">
        <f>-'Adayt Appendices'!M90-'Adayt Appendices'!M106</f>
        <v>0</v>
      </c>
      <c r="X31" s="56">
        <f>-'Adayt Appendices'!N90-'Adayt Appendices'!N106</f>
        <v>0</v>
      </c>
      <c r="Y31" s="56">
        <f>-'Adayt Appendices'!O90-'Adayt Appendices'!O106</f>
        <v>0</v>
      </c>
      <c r="Z31" s="56">
        <f>-'Adayt Appendices'!P90-'Adayt Appendices'!P106</f>
        <v>0</v>
      </c>
      <c r="AA31" s="56">
        <f>-'Adayt Appendices'!Q90-'Adayt Appendices'!Q106</f>
        <v>0</v>
      </c>
    </row>
    <row r="32" spans="1:27" x14ac:dyDescent="0.25">
      <c r="A32" s="370"/>
      <c r="B32" s="24" t="s">
        <v>18</v>
      </c>
      <c r="C32" s="56">
        <f>-'Adayt Appendices'!C91-'Adayt Appendices'!C107</f>
        <v>-67164</v>
      </c>
      <c r="D32" s="56" t="e">
        <f>-'Adayt Appendices'!#REF!-'Adayt Appendices'!#REF!</f>
        <v>#REF!</v>
      </c>
      <c r="E32" s="56" t="e">
        <f>-'Adayt Appendices'!#REF!-'Adayt Appendices'!#REF!</f>
        <v>#REF!</v>
      </c>
      <c r="F32" s="56" t="e">
        <f>-'Adayt Appendices'!#REF!-'Adayt Appendices'!#REF!</f>
        <v>#REF!</v>
      </c>
      <c r="G32" s="56" t="e">
        <f>-'Adayt Appendices'!#REF!-'Adayt Appendices'!#REF!</f>
        <v>#REF!</v>
      </c>
      <c r="H32" s="56" t="e">
        <f>-'Adayt Appendices'!#REF!-'Adayt Appendices'!#REF!</f>
        <v>#REF!</v>
      </c>
      <c r="I32" s="56" t="e">
        <f>-'Adayt Appendices'!#REF!-'Adayt Appendices'!#REF!</f>
        <v>#REF!</v>
      </c>
      <c r="J32" s="56" t="e">
        <f>-'Adayt Appendices'!#REF!-'Adayt Appendices'!#REF!</f>
        <v>#REF!</v>
      </c>
      <c r="K32" s="56" t="e">
        <f>-'Adayt Appendices'!#REF!-'Adayt Appendices'!#REF!</f>
        <v>#REF!</v>
      </c>
      <c r="L32" s="56" t="e">
        <f>-'Adayt Appendices'!#REF!-'Adayt Appendices'!#REF!</f>
        <v>#REF!</v>
      </c>
      <c r="M32" s="56" t="e">
        <f>-'Adayt Appendices'!#REF!-'Adayt Appendices'!#REF!</f>
        <v>#REF!</v>
      </c>
      <c r="N32" s="56">
        <f>-'Adayt Appendices'!D91-'Adayt Appendices'!D107</f>
        <v>0</v>
      </c>
      <c r="O32" s="56">
        <f>-'Adayt Appendices'!E91-'Adayt Appendices'!E107</f>
        <v>0</v>
      </c>
      <c r="P32" s="56">
        <f>-'Adayt Appendices'!F91-'Adayt Appendices'!F107</f>
        <v>0</v>
      </c>
      <c r="Q32" s="56">
        <f>-'Adayt Appendices'!G91-'Adayt Appendices'!G107</f>
        <v>0</v>
      </c>
      <c r="R32" s="56">
        <f>-'Adayt Appendices'!H91-'Adayt Appendices'!H107</f>
        <v>0</v>
      </c>
      <c r="S32" s="56">
        <f>-'Adayt Appendices'!I91-'Adayt Appendices'!I107</f>
        <v>0</v>
      </c>
      <c r="T32" s="56">
        <f>-'Adayt Appendices'!J91-'Adayt Appendices'!J107</f>
        <v>0</v>
      </c>
      <c r="U32" s="56">
        <f>-'Adayt Appendices'!K91-'Adayt Appendices'!K107</f>
        <v>0</v>
      </c>
      <c r="V32" s="56">
        <f>-'Adayt Appendices'!L91-'Adayt Appendices'!L107</f>
        <v>0</v>
      </c>
      <c r="W32" s="56">
        <f>-'Adayt Appendices'!M91-'Adayt Appendices'!M107</f>
        <v>0</v>
      </c>
      <c r="X32" s="56">
        <f>-'Adayt Appendices'!N91-'Adayt Appendices'!N107</f>
        <v>0</v>
      </c>
      <c r="Y32" s="56">
        <f>-'Adayt Appendices'!O91-'Adayt Appendices'!O107</f>
        <v>0</v>
      </c>
      <c r="Z32" s="56">
        <f>-'Adayt Appendices'!P91-'Adayt Appendices'!P107</f>
        <v>0</v>
      </c>
      <c r="AA32" s="56">
        <f>-'Adayt Appendices'!Q91-'Adayt Appendices'!Q107</f>
        <v>0</v>
      </c>
    </row>
    <row r="33" spans="1:28" x14ac:dyDescent="0.25">
      <c r="A33" s="370"/>
      <c r="B33" s="24" t="s">
        <v>19</v>
      </c>
      <c r="C33" s="56">
        <f>-'Adayt Appendices'!C92-'Adayt Appendices'!C108</f>
        <v>0</v>
      </c>
      <c r="D33" s="56" t="e">
        <f>-'Adayt Appendices'!#REF!-'Adayt Appendices'!#REF!</f>
        <v>#REF!</v>
      </c>
      <c r="E33" s="56" t="e">
        <f>-'Adayt Appendices'!#REF!-'Adayt Appendices'!#REF!</f>
        <v>#REF!</v>
      </c>
      <c r="F33" s="56" t="e">
        <f>-'Adayt Appendices'!#REF!-'Adayt Appendices'!#REF!</f>
        <v>#REF!</v>
      </c>
      <c r="G33" s="56" t="e">
        <f>-'Adayt Appendices'!#REF!-'Adayt Appendices'!#REF!</f>
        <v>#REF!</v>
      </c>
      <c r="H33" s="56" t="e">
        <f>-'Adayt Appendices'!#REF!-'Adayt Appendices'!#REF!</f>
        <v>#REF!</v>
      </c>
      <c r="I33" s="56" t="e">
        <f>-'Adayt Appendices'!#REF!-'Adayt Appendices'!#REF!</f>
        <v>#REF!</v>
      </c>
      <c r="J33" s="56" t="e">
        <f>-'Adayt Appendices'!#REF!-'Adayt Appendices'!#REF!</f>
        <v>#REF!</v>
      </c>
      <c r="K33" s="56" t="e">
        <f>-'Adayt Appendices'!#REF!-'Adayt Appendices'!#REF!</f>
        <v>#REF!</v>
      </c>
      <c r="L33" s="56" t="e">
        <f>-'Adayt Appendices'!#REF!-'Adayt Appendices'!#REF!</f>
        <v>#REF!</v>
      </c>
      <c r="M33" s="56" t="e">
        <f>-'Adayt Appendices'!#REF!-'Adayt Appendices'!#REF!</f>
        <v>#REF!</v>
      </c>
      <c r="N33" s="56">
        <f>-'Adayt Appendices'!D92-'Adayt Appendices'!D108</f>
        <v>0</v>
      </c>
      <c r="O33" s="56">
        <f>-'Adayt Appendices'!E92-'Adayt Appendices'!E108</f>
        <v>0</v>
      </c>
      <c r="P33" s="56">
        <f>-'Adayt Appendices'!F92-'Adayt Appendices'!F108</f>
        <v>0</v>
      </c>
      <c r="Q33" s="56">
        <f>-'Adayt Appendices'!G92-'Adayt Appendices'!G108</f>
        <v>0</v>
      </c>
      <c r="R33" s="56">
        <f>-'Adayt Appendices'!H92-'Adayt Appendices'!H108</f>
        <v>0</v>
      </c>
      <c r="S33" s="56">
        <f>-'Adayt Appendices'!I92-'Adayt Appendices'!I108</f>
        <v>0</v>
      </c>
      <c r="T33" s="56">
        <f>-'Adayt Appendices'!J92-'Adayt Appendices'!J108</f>
        <v>0</v>
      </c>
      <c r="U33" s="56">
        <f>-'Adayt Appendices'!K92-'Adayt Appendices'!K108</f>
        <v>0</v>
      </c>
      <c r="V33" s="56">
        <f>-'Adayt Appendices'!L92-'Adayt Appendices'!L108</f>
        <v>0</v>
      </c>
      <c r="W33" s="56">
        <f>-'Adayt Appendices'!M92-'Adayt Appendices'!M108</f>
        <v>0</v>
      </c>
      <c r="X33" s="56">
        <f>-'Adayt Appendices'!N92-'Adayt Appendices'!N108</f>
        <v>0</v>
      </c>
      <c r="Y33" s="56">
        <f>-'Adayt Appendices'!O92-'Adayt Appendices'!O108</f>
        <v>0</v>
      </c>
      <c r="Z33" s="56">
        <f>-'Adayt Appendices'!P92-'Adayt Appendices'!P108</f>
        <v>0</v>
      </c>
      <c r="AA33" s="56">
        <f>-'Adayt Appendices'!Q92-'Adayt Appendices'!Q108</f>
        <v>0</v>
      </c>
    </row>
    <row r="34" spans="1:28" ht="13.8" thickBot="1" x14ac:dyDescent="0.3">
      <c r="A34" s="370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8" x14ac:dyDescent="0.25">
      <c r="A35" s="370"/>
      <c r="B35" s="55" t="s">
        <v>20</v>
      </c>
      <c r="C35" s="56">
        <f t="shared" ref="C35:M35" si="2">SUM(C25:C33)</f>
        <v>-6855997.5</v>
      </c>
      <c r="D35" s="56" t="e">
        <f t="shared" si="2"/>
        <v>#REF!</v>
      </c>
      <c r="E35" s="56" t="e">
        <f t="shared" si="2"/>
        <v>#REF!</v>
      </c>
      <c r="F35" s="56" t="e">
        <f t="shared" si="2"/>
        <v>#REF!</v>
      </c>
      <c r="G35" s="56" t="e">
        <f t="shared" si="2"/>
        <v>#REF!</v>
      </c>
      <c r="H35" s="56" t="e">
        <f t="shared" si="2"/>
        <v>#REF!</v>
      </c>
      <c r="I35" s="56" t="e">
        <f t="shared" si="2"/>
        <v>#REF!</v>
      </c>
      <c r="J35" s="56" t="e">
        <f t="shared" si="2"/>
        <v>#REF!</v>
      </c>
      <c r="K35" s="56" t="e">
        <f t="shared" si="2"/>
        <v>#REF!</v>
      </c>
      <c r="L35" s="56" t="e">
        <f t="shared" si="2"/>
        <v>#REF!</v>
      </c>
      <c r="M35" s="56" t="e">
        <f t="shared" si="2"/>
        <v>#REF!</v>
      </c>
      <c r="N35" s="56">
        <f t="shared" ref="N35:AA35" si="3">SUM(N25:N33)</f>
        <v>0</v>
      </c>
      <c r="O35" s="56">
        <f t="shared" si="3"/>
        <v>0</v>
      </c>
      <c r="P35" s="56">
        <f t="shared" si="3"/>
        <v>0</v>
      </c>
      <c r="Q35" s="56">
        <f t="shared" si="3"/>
        <v>0</v>
      </c>
      <c r="R35" s="56">
        <f t="shared" si="3"/>
        <v>0</v>
      </c>
      <c r="S35" s="56">
        <f t="shared" si="3"/>
        <v>0</v>
      </c>
      <c r="T35" s="56">
        <f t="shared" si="3"/>
        <v>0</v>
      </c>
      <c r="U35" s="56">
        <f t="shared" si="3"/>
        <v>0</v>
      </c>
      <c r="V35" s="56">
        <f t="shared" si="3"/>
        <v>0</v>
      </c>
      <c r="W35" s="56">
        <f t="shared" si="3"/>
        <v>0</v>
      </c>
      <c r="X35" s="56">
        <f t="shared" si="3"/>
        <v>0</v>
      </c>
      <c r="Y35" s="56">
        <f t="shared" si="3"/>
        <v>0</v>
      </c>
      <c r="Z35" s="56">
        <f t="shared" si="3"/>
        <v>0</v>
      </c>
      <c r="AA35" s="56">
        <f t="shared" si="3"/>
        <v>0</v>
      </c>
    </row>
    <row r="36" spans="1:28" x14ac:dyDescent="0.25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8" x14ac:dyDescent="0.25">
      <c r="A37" s="52"/>
      <c r="B37" s="1" t="s">
        <v>86</v>
      </c>
      <c r="C37" s="118">
        <f>+'Adayt Headcount'!C19</f>
        <v>25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118" t="str">
        <f>+'Adayt Headcount'!D19</f>
        <v>hard keyed</v>
      </c>
      <c r="O37" s="118">
        <f>+'Adayt Headcount'!E19</f>
        <v>0</v>
      </c>
      <c r="P37" s="118">
        <f>+'Adayt Headcount'!F19</f>
        <v>0</v>
      </c>
      <c r="Q37" s="118">
        <f>+'Adayt Headcount'!G19</f>
        <v>0</v>
      </c>
      <c r="R37" s="118">
        <f>+'Adayt Headcount'!H19</f>
        <v>0</v>
      </c>
      <c r="S37" s="118">
        <f>+'Adayt Headcount'!I19</f>
        <v>0</v>
      </c>
      <c r="T37" s="118">
        <f>+'Adayt Headcount'!J19</f>
        <v>0</v>
      </c>
      <c r="U37" s="118">
        <f>+'Adayt Headcount'!K19</f>
        <v>0</v>
      </c>
      <c r="V37" s="118">
        <f>+'Adayt Headcount'!L19</f>
        <v>0</v>
      </c>
      <c r="W37" s="118">
        <f>+'Adayt Headcount'!M19</f>
        <v>0</v>
      </c>
      <c r="X37" s="118">
        <f>+'Adayt Headcount'!N19</f>
        <v>0</v>
      </c>
      <c r="Y37" s="118">
        <f>+'Adayt Headcount'!O19</f>
        <v>0</v>
      </c>
      <c r="Z37" s="118">
        <f>+'Adayt Headcount'!P19</f>
        <v>0</v>
      </c>
      <c r="AA37" s="118">
        <f>+'Adayt Headcount'!Q19</f>
        <v>0</v>
      </c>
      <c r="AB37" s="118"/>
    </row>
    <row r="38" spans="1:28" x14ac:dyDescent="0.25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8" x14ac:dyDescent="0.25">
      <c r="A39" s="370" t="s">
        <v>91</v>
      </c>
      <c r="B39" s="24" t="s">
        <v>4</v>
      </c>
      <c r="C39" s="56">
        <f t="shared" ref="C39:C45" si="4">-C25+C11</f>
        <v>1.2499999997671694</v>
      </c>
      <c r="D39" s="56" t="e">
        <f t="shared" ref="D39:M39" si="5">-D25+D11</f>
        <v>#REF!</v>
      </c>
      <c r="E39" s="56" t="e">
        <f t="shared" si="5"/>
        <v>#REF!</v>
      </c>
      <c r="F39" s="56" t="e">
        <f t="shared" si="5"/>
        <v>#REF!</v>
      </c>
      <c r="G39" s="56" t="e">
        <f t="shared" si="5"/>
        <v>#REF!</v>
      </c>
      <c r="H39" s="56" t="e">
        <f t="shared" si="5"/>
        <v>#REF!</v>
      </c>
      <c r="I39" s="56" t="e">
        <f t="shared" si="5"/>
        <v>#REF!</v>
      </c>
      <c r="J39" s="56" t="e">
        <f t="shared" si="5"/>
        <v>#REF!</v>
      </c>
      <c r="K39" s="56" t="e">
        <f t="shared" si="5"/>
        <v>#REF!</v>
      </c>
      <c r="L39" s="56" t="e">
        <f t="shared" si="5"/>
        <v>#REF!</v>
      </c>
      <c r="M39" s="56" t="e">
        <f t="shared" si="5"/>
        <v>#REF!</v>
      </c>
      <c r="N39" s="56">
        <f t="shared" ref="N39:AA39" si="6">-N25+N11</f>
        <v>0</v>
      </c>
      <c r="O39" s="56">
        <f t="shared" si="6"/>
        <v>0</v>
      </c>
      <c r="P39" s="56">
        <f t="shared" si="6"/>
        <v>0</v>
      </c>
      <c r="Q39" s="56">
        <f t="shared" si="6"/>
        <v>0</v>
      </c>
      <c r="R39" s="56">
        <f t="shared" si="6"/>
        <v>0</v>
      </c>
      <c r="S39" s="56">
        <f t="shared" si="6"/>
        <v>0</v>
      </c>
      <c r="T39" s="56">
        <f t="shared" si="6"/>
        <v>0</v>
      </c>
      <c r="U39" s="56">
        <f t="shared" si="6"/>
        <v>0</v>
      </c>
      <c r="V39" s="56">
        <f t="shared" si="6"/>
        <v>0</v>
      </c>
      <c r="W39" s="56">
        <f t="shared" si="6"/>
        <v>0</v>
      </c>
      <c r="X39" s="56">
        <f t="shared" si="6"/>
        <v>0</v>
      </c>
      <c r="Y39" s="56">
        <f t="shared" si="6"/>
        <v>0</v>
      </c>
      <c r="Z39" s="56">
        <f t="shared" si="6"/>
        <v>0</v>
      </c>
      <c r="AA39" s="56">
        <f t="shared" si="6"/>
        <v>0</v>
      </c>
    </row>
    <row r="40" spans="1:28" x14ac:dyDescent="0.25">
      <c r="A40" s="370"/>
      <c r="B40" s="24" t="s">
        <v>9</v>
      </c>
      <c r="C40" s="56">
        <f t="shared" si="4"/>
        <v>81630</v>
      </c>
      <c r="D40" s="56" t="e">
        <f t="shared" ref="D40:M40" si="7">-D26+D12</f>
        <v>#REF!</v>
      </c>
      <c r="E40" s="56" t="e">
        <f t="shared" si="7"/>
        <v>#REF!</v>
      </c>
      <c r="F40" s="56" t="e">
        <f t="shared" si="7"/>
        <v>#REF!</v>
      </c>
      <c r="G40" s="56" t="e">
        <f t="shared" si="7"/>
        <v>#REF!</v>
      </c>
      <c r="H40" s="56" t="e">
        <f t="shared" si="7"/>
        <v>#REF!</v>
      </c>
      <c r="I40" s="56" t="e">
        <f t="shared" si="7"/>
        <v>#REF!</v>
      </c>
      <c r="J40" s="56" t="e">
        <f t="shared" si="7"/>
        <v>#REF!</v>
      </c>
      <c r="K40" s="56" t="e">
        <f t="shared" si="7"/>
        <v>#REF!</v>
      </c>
      <c r="L40" s="56" t="e">
        <f t="shared" si="7"/>
        <v>#REF!</v>
      </c>
      <c r="M40" s="56" t="e">
        <f t="shared" si="7"/>
        <v>#REF!</v>
      </c>
      <c r="N40" s="56">
        <f t="shared" ref="N40:AA40" si="8">-N26+N12</f>
        <v>0</v>
      </c>
      <c r="O40" s="56">
        <f t="shared" si="8"/>
        <v>0</v>
      </c>
      <c r="P40" s="56">
        <f t="shared" si="8"/>
        <v>0</v>
      </c>
      <c r="Q40" s="56">
        <f t="shared" si="8"/>
        <v>0</v>
      </c>
      <c r="R40" s="56">
        <f t="shared" si="8"/>
        <v>0</v>
      </c>
      <c r="S40" s="56">
        <f t="shared" si="8"/>
        <v>0</v>
      </c>
      <c r="T40" s="56">
        <f t="shared" si="8"/>
        <v>0</v>
      </c>
      <c r="U40" s="56">
        <f t="shared" si="8"/>
        <v>0</v>
      </c>
      <c r="V40" s="56">
        <f t="shared" si="8"/>
        <v>0</v>
      </c>
      <c r="W40" s="56">
        <f t="shared" si="8"/>
        <v>0</v>
      </c>
      <c r="X40" s="56">
        <f t="shared" si="8"/>
        <v>0</v>
      </c>
      <c r="Y40" s="56">
        <f t="shared" si="8"/>
        <v>0</v>
      </c>
      <c r="Z40" s="56">
        <f t="shared" si="8"/>
        <v>0</v>
      </c>
      <c r="AA40" s="56">
        <f t="shared" si="8"/>
        <v>0</v>
      </c>
    </row>
    <row r="41" spans="1:28" x14ac:dyDescent="0.25">
      <c r="A41" s="370"/>
      <c r="B41" s="24" t="s">
        <v>11</v>
      </c>
      <c r="C41" s="56">
        <f t="shared" si="4"/>
        <v>-5892</v>
      </c>
      <c r="D41" s="56" t="e">
        <f t="shared" ref="D41:M41" si="9">-D27+D13</f>
        <v>#REF!</v>
      </c>
      <c r="E41" s="56" t="e">
        <f t="shared" si="9"/>
        <v>#REF!</v>
      </c>
      <c r="F41" s="56" t="e">
        <f t="shared" si="9"/>
        <v>#REF!</v>
      </c>
      <c r="G41" s="56" t="e">
        <f t="shared" si="9"/>
        <v>#REF!</v>
      </c>
      <c r="H41" s="56" t="e">
        <f t="shared" si="9"/>
        <v>#REF!</v>
      </c>
      <c r="I41" s="56" t="e">
        <f t="shared" si="9"/>
        <v>#REF!</v>
      </c>
      <c r="J41" s="56" t="e">
        <f t="shared" si="9"/>
        <v>#REF!</v>
      </c>
      <c r="K41" s="56" t="e">
        <f t="shared" si="9"/>
        <v>#REF!</v>
      </c>
      <c r="L41" s="56" t="e">
        <f t="shared" si="9"/>
        <v>#REF!</v>
      </c>
      <c r="M41" s="56" t="e">
        <f t="shared" si="9"/>
        <v>#REF!</v>
      </c>
      <c r="N41" s="56">
        <f t="shared" ref="N41:AA41" si="10">-N27+N13</f>
        <v>0</v>
      </c>
      <c r="O41" s="56">
        <f t="shared" si="10"/>
        <v>0</v>
      </c>
      <c r="P41" s="56">
        <f t="shared" si="10"/>
        <v>0</v>
      </c>
      <c r="Q41" s="56">
        <f t="shared" si="10"/>
        <v>0</v>
      </c>
      <c r="R41" s="56">
        <f t="shared" si="10"/>
        <v>0</v>
      </c>
      <c r="S41" s="56">
        <f t="shared" si="10"/>
        <v>0</v>
      </c>
      <c r="T41" s="56">
        <f t="shared" si="10"/>
        <v>0</v>
      </c>
      <c r="U41" s="56">
        <f t="shared" si="10"/>
        <v>0</v>
      </c>
      <c r="V41" s="56">
        <f t="shared" si="10"/>
        <v>0</v>
      </c>
      <c r="W41" s="56">
        <f t="shared" si="10"/>
        <v>0</v>
      </c>
      <c r="X41" s="56">
        <f t="shared" si="10"/>
        <v>0</v>
      </c>
      <c r="Y41" s="56">
        <f t="shared" si="10"/>
        <v>0</v>
      </c>
      <c r="Z41" s="56">
        <f t="shared" si="10"/>
        <v>0</v>
      </c>
      <c r="AA41" s="56">
        <f t="shared" si="10"/>
        <v>0</v>
      </c>
    </row>
    <row r="42" spans="1:28" x14ac:dyDescent="0.25">
      <c r="A42" s="370"/>
      <c r="B42" s="24" t="s">
        <v>14</v>
      </c>
      <c r="C42" s="56">
        <f t="shared" si="4"/>
        <v>-48444</v>
      </c>
      <c r="D42" s="56" t="e">
        <f t="shared" ref="D42:M42" si="11">-D28+D14</f>
        <v>#REF!</v>
      </c>
      <c r="E42" s="56" t="e">
        <f t="shared" si="11"/>
        <v>#REF!</v>
      </c>
      <c r="F42" s="56" t="e">
        <f t="shared" si="11"/>
        <v>#REF!</v>
      </c>
      <c r="G42" s="56" t="e">
        <f t="shared" si="11"/>
        <v>#REF!</v>
      </c>
      <c r="H42" s="56" t="e">
        <f t="shared" si="11"/>
        <v>#REF!</v>
      </c>
      <c r="I42" s="56" t="e">
        <f t="shared" si="11"/>
        <v>#REF!</v>
      </c>
      <c r="J42" s="56" t="e">
        <f t="shared" si="11"/>
        <v>#REF!</v>
      </c>
      <c r="K42" s="56" t="e">
        <f t="shared" si="11"/>
        <v>#REF!</v>
      </c>
      <c r="L42" s="56" t="e">
        <f t="shared" si="11"/>
        <v>#REF!</v>
      </c>
      <c r="M42" s="56" t="e">
        <f t="shared" si="11"/>
        <v>#REF!</v>
      </c>
      <c r="N42" s="56">
        <f t="shared" ref="N42:AA42" si="12">-N28+N14</f>
        <v>0</v>
      </c>
      <c r="O42" s="56">
        <f t="shared" si="12"/>
        <v>0</v>
      </c>
      <c r="P42" s="56">
        <f t="shared" si="12"/>
        <v>0</v>
      </c>
      <c r="Q42" s="56">
        <f t="shared" si="12"/>
        <v>0</v>
      </c>
      <c r="R42" s="56">
        <f t="shared" si="12"/>
        <v>0</v>
      </c>
      <c r="S42" s="56">
        <f t="shared" si="12"/>
        <v>0</v>
      </c>
      <c r="T42" s="56">
        <f t="shared" si="12"/>
        <v>0</v>
      </c>
      <c r="U42" s="56">
        <f t="shared" si="12"/>
        <v>0</v>
      </c>
      <c r="V42" s="56">
        <f t="shared" si="12"/>
        <v>0</v>
      </c>
      <c r="W42" s="56">
        <f t="shared" si="12"/>
        <v>0</v>
      </c>
      <c r="X42" s="56">
        <f t="shared" si="12"/>
        <v>0</v>
      </c>
      <c r="Y42" s="56">
        <f t="shared" si="12"/>
        <v>0</v>
      </c>
      <c r="Z42" s="56">
        <f t="shared" si="12"/>
        <v>0</v>
      </c>
      <c r="AA42" s="56">
        <f t="shared" si="12"/>
        <v>0</v>
      </c>
    </row>
    <row r="43" spans="1:28" x14ac:dyDescent="0.25">
      <c r="A43" s="370"/>
      <c r="B43" s="24" t="s">
        <v>15</v>
      </c>
      <c r="C43" s="56">
        <f t="shared" si="4"/>
        <v>-914664</v>
      </c>
      <c r="D43" s="56" t="e">
        <f t="shared" ref="D43:M43" si="13">-D29+D15</f>
        <v>#REF!</v>
      </c>
      <c r="E43" s="56" t="e">
        <f t="shared" si="13"/>
        <v>#REF!</v>
      </c>
      <c r="F43" s="56" t="e">
        <f t="shared" si="13"/>
        <v>#REF!</v>
      </c>
      <c r="G43" s="56" t="e">
        <f t="shared" si="13"/>
        <v>#REF!</v>
      </c>
      <c r="H43" s="56" t="e">
        <f t="shared" si="13"/>
        <v>#REF!</v>
      </c>
      <c r="I43" s="56" t="e">
        <f t="shared" si="13"/>
        <v>#REF!</v>
      </c>
      <c r="J43" s="56" t="e">
        <f t="shared" si="13"/>
        <v>#REF!</v>
      </c>
      <c r="K43" s="56" t="e">
        <f t="shared" si="13"/>
        <v>#REF!</v>
      </c>
      <c r="L43" s="56" t="e">
        <f t="shared" si="13"/>
        <v>#REF!</v>
      </c>
      <c r="M43" s="56" t="e">
        <f t="shared" si="13"/>
        <v>#REF!</v>
      </c>
      <c r="N43" s="56">
        <f t="shared" ref="N43:AA43" si="14">-N29+N15</f>
        <v>0</v>
      </c>
      <c r="O43" s="56">
        <f t="shared" si="14"/>
        <v>0</v>
      </c>
      <c r="P43" s="56">
        <f t="shared" si="14"/>
        <v>0</v>
      </c>
      <c r="Q43" s="56">
        <f t="shared" si="14"/>
        <v>0</v>
      </c>
      <c r="R43" s="56">
        <f t="shared" si="14"/>
        <v>0</v>
      </c>
      <c r="S43" s="56">
        <f t="shared" si="14"/>
        <v>0</v>
      </c>
      <c r="T43" s="56">
        <f t="shared" si="14"/>
        <v>0</v>
      </c>
      <c r="U43" s="56">
        <f t="shared" si="14"/>
        <v>0</v>
      </c>
      <c r="V43" s="56">
        <f t="shared" si="14"/>
        <v>0</v>
      </c>
      <c r="W43" s="56">
        <f t="shared" si="14"/>
        <v>0</v>
      </c>
      <c r="X43" s="56">
        <f t="shared" si="14"/>
        <v>0</v>
      </c>
      <c r="Y43" s="56">
        <f t="shared" si="14"/>
        <v>0</v>
      </c>
      <c r="Z43" s="56">
        <f t="shared" si="14"/>
        <v>0</v>
      </c>
      <c r="AA43" s="56">
        <f t="shared" si="14"/>
        <v>0</v>
      </c>
    </row>
    <row r="44" spans="1:28" x14ac:dyDescent="0.25">
      <c r="A44" s="370"/>
      <c r="B44" s="24" t="s">
        <v>16</v>
      </c>
      <c r="C44" s="56">
        <f t="shared" si="4"/>
        <v>0</v>
      </c>
      <c r="D44" s="56" t="e">
        <f t="shared" ref="D44:M44" si="15">-D30+D16</f>
        <v>#REF!</v>
      </c>
      <c r="E44" s="56" t="e">
        <f t="shared" si="15"/>
        <v>#REF!</v>
      </c>
      <c r="F44" s="56" t="e">
        <f t="shared" si="15"/>
        <v>#REF!</v>
      </c>
      <c r="G44" s="56" t="e">
        <f t="shared" si="15"/>
        <v>#REF!</v>
      </c>
      <c r="H44" s="56" t="e">
        <f t="shared" si="15"/>
        <v>#REF!</v>
      </c>
      <c r="I44" s="56" t="e">
        <f t="shared" si="15"/>
        <v>#REF!</v>
      </c>
      <c r="J44" s="56" t="e">
        <f t="shared" si="15"/>
        <v>#REF!</v>
      </c>
      <c r="K44" s="56" t="e">
        <f t="shared" si="15"/>
        <v>#REF!</v>
      </c>
      <c r="L44" s="56" t="e">
        <f t="shared" si="15"/>
        <v>#REF!</v>
      </c>
      <c r="M44" s="56" t="e">
        <f t="shared" si="15"/>
        <v>#REF!</v>
      </c>
      <c r="N44" s="56">
        <f t="shared" ref="N44:AA44" si="16">-N30+N16</f>
        <v>0</v>
      </c>
      <c r="O44" s="56">
        <f t="shared" si="16"/>
        <v>0</v>
      </c>
      <c r="P44" s="56">
        <f t="shared" si="16"/>
        <v>0</v>
      </c>
      <c r="Q44" s="56">
        <f t="shared" si="16"/>
        <v>0</v>
      </c>
      <c r="R44" s="56">
        <f t="shared" si="16"/>
        <v>0</v>
      </c>
      <c r="S44" s="56">
        <f t="shared" si="16"/>
        <v>0</v>
      </c>
      <c r="T44" s="56">
        <f t="shared" si="16"/>
        <v>0</v>
      </c>
      <c r="U44" s="56">
        <f t="shared" si="16"/>
        <v>0</v>
      </c>
      <c r="V44" s="56">
        <f t="shared" si="16"/>
        <v>0</v>
      </c>
      <c r="W44" s="56">
        <f t="shared" si="16"/>
        <v>0</v>
      </c>
      <c r="X44" s="56">
        <f t="shared" si="16"/>
        <v>0</v>
      </c>
      <c r="Y44" s="56">
        <f t="shared" si="16"/>
        <v>0</v>
      </c>
      <c r="Z44" s="56">
        <f t="shared" si="16"/>
        <v>0</v>
      </c>
      <c r="AA44" s="56">
        <f t="shared" si="16"/>
        <v>0</v>
      </c>
    </row>
    <row r="45" spans="1:28" x14ac:dyDescent="0.25">
      <c r="A45" s="370"/>
      <c r="B45" s="24" t="s">
        <v>17</v>
      </c>
      <c r="C45" s="56">
        <f t="shared" si="4"/>
        <v>44496</v>
      </c>
      <c r="D45" s="56" t="e">
        <f t="shared" ref="D45:M45" si="17">-D31+D17</f>
        <v>#REF!</v>
      </c>
      <c r="E45" s="56" t="e">
        <f t="shared" si="17"/>
        <v>#REF!</v>
      </c>
      <c r="F45" s="56" t="e">
        <f t="shared" si="17"/>
        <v>#REF!</v>
      </c>
      <c r="G45" s="56" t="e">
        <f t="shared" si="17"/>
        <v>#REF!</v>
      </c>
      <c r="H45" s="56" t="e">
        <f t="shared" si="17"/>
        <v>#REF!</v>
      </c>
      <c r="I45" s="56" t="e">
        <f t="shared" si="17"/>
        <v>#REF!</v>
      </c>
      <c r="J45" s="56" t="e">
        <f t="shared" si="17"/>
        <v>#REF!</v>
      </c>
      <c r="K45" s="56" t="e">
        <f t="shared" si="17"/>
        <v>#REF!</v>
      </c>
      <c r="L45" s="56" t="e">
        <f t="shared" si="17"/>
        <v>#REF!</v>
      </c>
      <c r="M45" s="56" t="e">
        <f t="shared" si="17"/>
        <v>#REF!</v>
      </c>
      <c r="N45" s="56">
        <f t="shared" ref="N45:AA45" si="18">-N31+N17</f>
        <v>0</v>
      </c>
      <c r="O45" s="56">
        <f t="shared" si="18"/>
        <v>0</v>
      </c>
      <c r="P45" s="56">
        <f t="shared" si="18"/>
        <v>0</v>
      </c>
      <c r="Q45" s="56">
        <f t="shared" si="18"/>
        <v>0</v>
      </c>
      <c r="R45" s="56">
        <f t="shared" si="18"/>
        <v>0</v>
      </c>
      <c r="S45" s="56">
        <f t="shared" si="18"/>
        <v>0</v>
      </c>
      <c r="T45" s="56">
        <f t="shared" si="18"/>
        <v>0</v>
      </c>
      <c r="U45" s="56">
        <f t="shared" si="18"/>
        <v>0</v>
      </c>
      <c r="V45" s="56">
        <f t="shared" si="18"/>
        <v>0</v>
      </c>
      <c r="W45" s="56">
        <f t="shared" si="18"/>
        <v>0</v>
      </c>
      <c r="X45" s="56">
        <f t="shared" si="18"/>
        <v>0</v>
      </c>
      <c r="Y45" s="56">
        <f t="shared" si="18"/>
        <v>0</v>
      </c>
      <c r="Z45" s="56">
        <f t="shared" si="18"/>
        <v>0</v>
      </c>
      <c r="AA45" s="56">
        <f t="shared" si="18"/>
        <v>0</v>
      </c>
    </row>
    <row r="46" spans="1:28" x14ac:dyDescent="0.25">
      <c r="A46" s="370"/>
      <c r="B46" s="24" t="s">
        <v>18</v>
      </c>
      <c r="C46" s="56">
        <f t="shared" ref="C46:M46" si="19">-C32+C18</f>
        <v>6606</v>
      </c>
      <c r="D46" s="56" t="e">
        <f t="shared" si="19"/>
        <v>#REF!</v>
      </c>
      <c r="E46" s="56" t="e">
        <f t="shared" si="19"/>
        <v>#REF!</v>
      </c>
      <c r="F46" s="56" t="e">
        <f t="shared" si="19"/>
        <v>#REF!</v>
      </c>
      <c r="G46" s="56" t="e">
        <f t="shared" si="19"/>
        <v>#REF!</v>
      </c>
      <c r="H46" s="56" t="e">
        <f t="shared" si="19"/>
        <v>#REF!</v>
      </c>
      <c r="I46" s="56" t="e">
        <f t="shared" si="19"/>
        <v>#REF!</v>
      </c>
      <c r="J46" s="56" t="e">
        <f t="shared" si="19"/>
        <v>#REF!</v>
      </c>
      <c r="K46" s="56" t="e">
        <f t="shared" si="19"/>
        <v>#REF!</v>
      </c>
      <c r="L46" s="56" t="e">
        <f t="shared" si="19"/>
        <v>#REF!</v>
      </c>
      <c r="M46" s="56" t="e">
        <f t="shared" si="19"/>
        <v>#REF!</v>
      </c>
      <c r="N46" s="56">
        <f t="shared" ref="N46:AA46" si="20">-N32+N18</f>
        <v>0</v>
      </c>
      <c r="O46" s="56">
        <f t="shared" si="20"/>
        <v>0</v>
      </c>
      <c r="P46" s="56">
        <f t="shared" si="20"/>
        <v>0</v>
      </c>
      <c r="Q46" s="56">
        <f t="shared" si="20"/>
        <v>0</v>
      </c>
      <c r="R46" s="56">
        <f t="shared" si="20"/>
        <v>0</v>
      </c>
      <c r="S46" s="56">
        <f t="shared" si="20"/>
        <v>0</v>
      </c>
      <c r="T46" s="56">
        <f t="shared" si="20"/>
        <v>0</v>
      </c>
      <c r="U46" s="56">
        <f t="shared" si="20"/>
        <v>0</v>
      </c>
      <c r="V46" s="56">
        <f t="shared" si="20"/>
        <v>0</v>
      </c>
      <c r="W46" s="56">
        <f t="shared" si="20"/>
        <v>0</v>
      </c>
      <c r="X46" s="56">
        <f t="shared" si="20"/>
        <v>0</v>
      </c>
      <c r="Y46" s="56">
        <f t="shared" si="20"/>
        <v>0</v>
      </c>
      <c r="Z46" s="56">
        <f t="shared" si="20"/>
        <v>0</v>
      </c>
      <c r="AA46" s="56">
        <f t="shared" si="20"/>
        <v>0</v>
      </c>
    </row>
    <row r="47" spans="1:28" x14ac:dyDescent="0.25">
      <c r="A47" s="370"/>
      <c r="B47" s="24" t="s">
        <v>19</v>
      </c>
      <c r="C47" s="56">
        <f t="shared" ref="C47:M47" si="21">-C33+C19</f>
        <v>0</v>
      </c>
      <c r="D47" s="56" t="e">
        <f t="shared" si="21"/>
        <v>#REF!</v>
      </c>
      <c r="E47" s="56" t="e">
        <f t="shared" si="21"/>
        <v>#REF!</v>
      </c>
      <c r="F47" s="56" t="e">
        <f t="shared" si="21"/>
        <v>#REF!</v>
      </c>
      <c r="G47" s="56" t="e">
        <f t="shared" si="21"/>
        <v>#REF!</v>
      </c>
      <c r="H47" s="56" t="e">
        <f t="shared" si="21"/>
        <v>#REF!</v>
      </c>
      <c r="I47" s="56" t="e">
        <f t="shared" si="21"/>
        <v>#REF!</v>
      </c>
      <c r="J47" s="56" t="e">
        <f t="shared" si="21"/>
        <v>#REF!</v>
      </c>
      <c r="K47" s="56" t="e">
        <f t="shared" si="21"/>
        <v>#REF!</v>
      </c>
      <c r="L47" s="56" t="e">
        <f t="shared" si="21"/>
        <v>#REF!</v>
      </c>
      <c r="M47" s="56" t="e">
        <f t="shared" si="21"/>
        <v>#REF!</v>
      </c>
      <c r="N47" s="56">
        <f t="shared" ref="N47:AA47" si="22">-N33+N19</f>
        <v>0</v>
      </c>
      <c r="O47" s="56">
        <f t="shared" si="22"/>
        <v>0</v>
      </c>
      <c r="P47" s="56">
        <f t="shared" si="22"/>
        <v>0</v>
      </c>
      <c r="Q47" s="56">
        <f t="shared" si="22"/>
        <v>0</v>
      </c>
      <c r="R47" s="56">
        <f t="shared" si="22"/>
        <v>0</v>
      </c>
      <c r="S47" s="56">
        <f t="shared" si="22"/>
        <v>0</v>
      </c>
      <c r="T47" s="56">
        <f t="shared" si="22"/>
        <v>0</v>
      </c>
      <c r="U47" s="56">
        <f t="shared" si="22"/>
        <v>0</v>
      </c>
      <c r="V47" s="56">
        <f t="shared" si="22"/>
        <v>0</v>
      </c>
      <c r="W47" s="56">
        <f t="shared" si="22"/>
        <v>0</v>
      </c>
      <c r="X47" s="56">
        <f t="shared" si="22"/>
        <v>0</v>
      </c>
      <c r="Y47" s="56">
        <f t="shared" si="22"/>
        <v>0</v>
      </c>
      <c r="Z47" s="56">
        <f t="shared" si="22"/>
        <v>0</v>
      </c>
      <c r="AA47" s="56">
        <f t="shared" si="22"/>
        <v>0</v>
      </c>
    </row>
    <row r="48" spans="1:28" ht="13.8" thickBot="1" x14ac:dyDescent="0.3">
      <c r="A48" s="370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5">
      <c r="A49" s="370"/>
      <c r="B49" s="55" t="s">
        <v>20</v>
      </c>
      <c r="C49" s="56">
        <f t="shared" ref="C49:M49" si="23">SUM(C39:C48)</f>
        <v>-836266.75000000023</v>
      </c>
      <c r="D49" s="56" t="e">
        <f t="shared" si="23"/>
        <v>#REF!</v>
      </c>
      <c r="E49" s="56" t="e">
        <f t="shared" si="23"/>
        <v>#REF!</v>
      </c>
      <c r="F49" s="56" t="e">
        <f t="shared" si="23"/>
        <v>#REF!</v>
      </c>
      <c r="G49" s="56" t="e">
        <f t="shared" si="23"/>
        <v>#REF!</v>
      </c>
      <c r="H49" s="56" t="e">
        <f t="shared" si="23"/>
        <v>#REF!</v>
      </c>
      <c r="I49" s="56" t="e">
        <f t="shared" si="23"/>
        <v>#REF!</v>
      </c>
      <c r="J49" s="56" t="e">
        <f t="shared" si="23"/>
        <v>#REF!</v>
      </c>
      <c r="K49" s="56" t="e">
        <f t="shared" si="23"/>
        <v>#REF!</v>
      </c>
      <c r="L49" s="56" t="e">
        <f t="shared" si="23"/>
        <v>#REF!</v>
      </c>
      <c r="M49" s="56" t="e">
        <f t="shared" si="23"/>
        <v>#REF!</v>
      </c>
      <c r="N49" s="56">
        <f t="shared" ref="N49:AA49" si="24">SUM(N39:N48)</f>
        <v>0</v>
      </c>
      <c r="O49" s="56">
        <f t="shared" si="24"/>
        <v>0</v>
      </c>
      <c r="P49" s="56">
        <f t="shared" si="24"/>
        <v>0</v>
      </c>
      <c r="Q49" s="56">
        <f t="shared" si="24"/>
        <v>0</v>
      </c>
      <c r="R49" s="56">
        <f t="shared" si="24"/>
        <v>0</v>
      </c>
      <c r="S49" s="56">
        <f t="shared" si="24"/>
        <v>0</v>
      </c>
      <c r="T49" s="56">
        <f t="shared" si="24"/>
        <v>0</v>
      </c>
      <c r="U49" s="56">
        <f t="shared" si="24"/>
        <v>0</v>
      </c>
      <c r="V49" s="56">
        <f t="shared" si="24"/>
        <v>0</v>
      </c>
      <c r="W49" s="56">
        <f t="shared" si="24"/>
        <v>0</v>
      </c>
      <c r="X49" s="56">
        <f t="shared" si="24"/>
        <v>0</v>
      </c>
      <c r="Y49" s="56">
        <f t="shared" si="24"/>
        <v>0</v>
      </c>
      <c r="Z49" s="56">
        <f t="shared" si="24"/>
        <v>0</v>
      </c>
      <c r="AA49" s="56">
        <f t="shared" si="24"/>
        <v>0</v>
      </c>
    </row>
    <row r="50" spans="1:27" x14ac:dyDescent="0.25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5">
      <c r="A51" s="52"/>
      <c r="B51" s="1" t="s">
        <v>87</v>
      </c>
      <c r="C51" s="118">
        <f>+C37-C23</f>
        <v>0</v>
      </c>
      <c r="D51" s="118" t="e">
        <f t="shared" ref="D51:AA51" si="25">+D37-D23</f>
        <v>#REF!</v>
      </c>
      <c r="E51" s="118" t="e">
        <f t="shared" si="25"/>
        <v>#REF!</v>
      </c>
      <c r="F51" s="118" t="e">
        <f t="shared" si="25"/>
        <v>#REF!</v>
      </c>
      <c r="G51" s="118" t="e">
        <f t="shared" si="25"/>
        <v>#REF!</v>
      </c>
      <c r="H51" s="118" t="e">
        <f t="shared" si="25"/>
        <v>#REF!</v>
      </c>
      <c r="I51" s="118" t="e">
        <f t="shared" si="25"/>
        <v>#REF!</v>
      </c>
      <c r="J51" s="118" t="e">
        <f t="shared" si="25"/>
        <v>#REF!</v>
      </c>
      <c r="K51" s="118" t="e">
        <f t="shared" si="25"/>
        <v>#REF!</v>
      </c>
      <c r="L51" s="118" t="e">
        <f t="shared" si="25"/>
        <v>#REF!</v>
      </c>
      <c r="M51" s="118" t="e">
        <f t="shared" si="25"/>
        <v>#REF!</v>
      </c>
      <c r="N51" s="118" t="e">
        <f t="shared" si="25"/>
        <v>#VALUE!</v>
      </c>
      <c r="O51" s="118">
        <f t="shared" si="25"/>
        <v>0</v>
      </c>
      <c r="P51" s="118">
        <f t="shared" si="25"/>
        <v>0</v>
      </c>
      <c r="Q51" s="118">
        <f t="shared" si="25"/>
        <v>0</v>
      </c>
      <c r="R51" s="118">
        <f t="shared" si="25"/>
        <v>0</v>
      </c>
      <c r="S51" s="118">
        <f t="shared" si="25"/>
        <v>0</v>
      </c>
      <c r="T51" s="118">
        <f t="shared" si="25"/>
        <v>0</v>
      </c>
      <c r="U51" s="118">
        <f t="shared" si="25"/>
        <v>0</v>
      </c>
      <c r="V51" s="118">
        <f t="shared" si="25"/>
        <v>0</v>
      </c>
      <c r="W51" s="118">
        <f t="shared" si="25"/>
        <v>0</v>
      </c>
      <c r="X51" s="118">
        <f t="shared" si="25"/>
        <v>0</v>
      </c>
      <c r="Y51" s="118">
        <f t="shared" si="25"/>
        <v>0</v>
      </c>
      <c r="Z51" s="118">
        <f t="shared" si="25"/>
        <v>0</v>
      </c>
      <c r="AA51" s="118">
        <f t="shared" si="25"/>
        <v>0</v>
      </c>
    </row>
    <row r="52" spans="1:27" x14ac:dyDescent="0.25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5000000000000004" bottom="0.53" header="0.5" footer="0.5"/>
  <pageSetup paperSize="9" scale="7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B52"/>
  <sheetViews>
    <sheetView topLeftCell="A21" workbookViewId="0">
      <selection activeCell="A46" sqref="A46"/>
    </sheetView>
  </sheetViews>
  <sheetFormatPr defaultRowHeight="13.2" outlineLevelCol="1" x14ac:dyDescent="0.25"/>
  <cols>
    <col min="2" max="2" width="34.33203125" customWidth="1"/>
    <col min="3" max="3" width="11.6640625" customWidth="1"/>
    <col min="4" max="4" width="16.5546875" hidden="1" customWidth="1" outlineLevel="1"/>
    <col min="5" max="5" width="12.5546875" hidden="1" customWidth="1" outlineLevel="1"/>
    <col min="6" max="6" width="14.88671875" hidden="1" customWidth="1" outlineLevel="1"/>
    <col min="7" max="7" width="13.44140625" hidden="1" customWidth="1" outlineLevel="1"/>
    <col min="8" max="8" width="15.109375" hidden="1" customWidth="1" outlineLevel="1"/>
    <col min="9" max="9" width="12.88671875" hidden="1" customWidth="1" outlineLevel="1"/>
    <col min="10" max="11" width="13.44140625" hidden="1" customWidth="1" outlineLevel="1"/>
    <col min="12" max="12" width="11.5546875" hidden="1" customWidth="1" outlineLevel="1"/>
    <col min="13" max="13" width="13.44140625" hidden="1" customWidth="1" outlineLevel="1"/>
    <col min="14" max="27" width="12.33203125" hidden="1" customWidth="1" outlineLevel="1"/>
    <col min="28" max="28" width="9.109375" customWidth="1" collapsed="1"/>
  </cols>
  <sheetData>
    <row r="8" spans="1:27" x14ac:dyDescent="0.25">
      <c r="A8" s="52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ht="39.6" x14ac:dyDescent="0.25">
      <c r="A9" s="52"/>
      <c r="B9" s="52"/>
      <c r="C9" s="53" t="str">
        <f>+'Adayt Appendices'!C7</f>
        <v>EEL European Govt Affairs</v>
      </c>
      <c r="D9" s="53" t="e">
        <f>+'Adayt Appendices'!#REF!</f>
        <v>#REF!</v>
      </c>
      <c r="E9" s="53" t="e">
        <f>+'Adayt Appendices'!#REF!</f>
        <v>#REF!</v>
      </c>
      <c r="F9" s="53" t="e">
        <f>+'Adayt Appendices'!#REF!</f>
        <v>#REF!</v>
      </c>
      <c r="G9" s="53" t="e">
        <f>+'Adayt Appendices'!#REF!</f>
        <v>#REF!</v>
      </c>
      <c r="H9" s="53" t="e">
        <f>+'Adayt Appendices'!#REF!</f>
        <v>#REF!</v>
      </c>
      <c r="I9" s="53" t="e">
        <f>+'Adayt Appendices'!#REF!</f>
        <v>#REF!</v>
      </c>
      <c r="J9" s="53" t="e">
        <f>+'Adayt Appendices'!#REF!</f>
        <v>#REF!</v>
      </c>
      <c r="K9" s="53" t="e">
        <f>+'Adayt Appendices'!#REF!</f>
        <v>#REF!</v>
      </c>
      <c r="L9" s="53" t="e">
        <f>+'Adayt Appendices'!#REF!</f>
        <v>#REF!</v>
      </c>
      <c r="M9" s="53" t="e">
        <f>+'Adayt Appendices'!#REF!</f>
        <v>#REF!</v>
      </c>
      <c r="N9" s="53">
        <f>+'Adayt Appendices'!D7</f>
        <v>0</v>
      </c>
      <c r="O9" s="53">
        <f>+'Adayt Appendices'!E7</f>
        <v>0</v>
      </c>
      <c r="P9" s="53">
        <f>+'Adayt Appendices'!F7</f>
        <v>0</v>
      </c>
      <c r="Q9" s="53">
        <f>+'Adayt Appendices'!G7</f>
        <v>0</v>
      </c>
      <c r="R9" s="53">
        <f>+'Adayt Appendices'!H7</f>
        <v>0</v>
      </c>
      <c r="S9" s="53">
        <f>+'Adayt Appendices'!I7</f>
        <v>0</v>
      </c>
      <c r="T9" s="53">
        <f>+'Adayt Appendices'!J7</f>
        <v>0</v>
      </c>
      <c r="U9" s="53">
        <f>+'Adayt Appendices'!K7</f>
        <v>0</v>
      </c>
      <c r="V9" s="53">
        <f>+'Adayt Appendices'!L7</f>
        <v>0</v>
      </c>
      <c r="W9" s="53">
        <f>+'Adayt Appendices'!M7</f>
        <v>0</v>
      </c>
      <c r="X9" s="53">
        <f>+'Adayt Appendices'!N7</f>
        <v>0</v>
      </c>
      <c r="Y9" s="53">
        <f>+'Adayt Appendices'!O7</f>
        <v>0</v>
      </c>
      <c r="Z9" s="53">
        <f>+'Adayt Appendices'!P7</f>
        <v>0</v>
      </c>
      <c r="AA9" s="53">
        <f>+'Adayt Appendices'!Q7</f>
        <v>0</v>
      </c>
    </row>
    <row r="10" spans="1:27" x14ac:dyDescent="0.25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spans="1:27" ht="12" customHeight="1" x14ac:dyDescent="0.25">
      <c r="A11" s="370" t="s">
        <v>92</v>
      </c>
      <c r="B11" s="24" t="s">
        <v>4</v>
      </c>
      <c r="C11" s="56">
        <f>-'Adayt Appendices'!C8-'Adayt Appendices'!C23-'Adayt Appendices'!C69-'Adayt Appendices'!C115-'Adayt Appendices'!C130</f>
        <v>-3435216.6800000006</v>
      </c>
      <c r="D11" s="56" t="e">
        <f>-'Adayt Appendices'!#REF!-'Adayt Appendices'!#REF!-'Adayt Appendices'!#REF!-'Adayt Appendices'!#REF!-'Adayt Appendices'!#REF!</f>
        <v>#REF!</v>
      </c>
      <c r="E11" s="56" t="e">
        <f>-'Adayt Appendices'!#REF!-'Adayt Appendices'!#REF!-'Adayt Appendices'!#REF!-'Adayt Appendices'!#REF!-'Adayt Appendices'!#REF!</f>
        <v>#REF!</v>
      </c>
      <c r="F11" s="56" t="e">
        <f>-'Adayt Appendices'!#REF!-'Adayt Appendices'!#REF!-'Adayt Appendices'!#REF!-'Adayt Appendices'!#REF!-'Adayt Appendices'!#REF!</f>
        <v>#REF!</v>
      </c>
      <c r="G11" s="56" t="e">
        <f>-'Adayt Appendices'!#REF!-'Adayt Appendices'!#REF!-'Adayt Appendices'!#REF!-'Adayt Appendices'!#REF!-'Adayt Appendices'!#REF!</f>
        <v>#REF!</v>
      </c>
      <c r="H11" s="56" t="e">
        <f>-'Adayt Appendices'!#REF!-'Adayt Appendices'!#REF!-'Adayt Appendices'!#REF!-'Adayt Appendices'!#REF!-'Adayt Appendices'!#REF!</f>
        <v>#REF!</v>
      </c>
      <c r="I11" s="56" t="e">
        <f>-'Adayt Appendices'!#REF!-'Adayt Appendices'!#REF!-'Adayt Appendices'!#REF!-'Adayt Appendices'!#REF!-'Adayt Appendices'!#REF!</f>
        <v>#REF!</v>
      </c>
      <c r="J11" s="56" t="e">
        <f>-'Adayt Appendices'!#REF!-'Adayt Appendices'!#REF!-'Adayt Appendices'!#REF!-'Adayt Appendices'!#REF!-'Adayt Appendices'!#REF!</f>
        <v>#REF!</v>
      </c>
      <c r="K11" s="56" t="e">
        <f>-'Adayt Appendices'!#REF!-'Adayt Appendices'!#REF!-'Adayt Appendices'!#REF!-'Adayt Appendices'!#REF!-'Adayt Appendices'!#REF!</f>
        <v>#REF!</v>
      </c>
      <c r="L11" s="56" t="e">
        <f>-'Adayt Appendices'!#REF!-'Adayt Appendices'!#REF!-'Adayt Appendices'!#REF!-'Adayt Appendices'!#REF!-'Adayt Appendices'!#REF!</f>
        <v>#REF!</v>
      </c>
      <c r="M11" s="56" t="e">
        <f>-'Adayt Appendices'!#REF!-'Adayt Appendices'!#REF!-'Adayt Appendices'!#REF!-'Adayt Appendices'!#REF!-'Adayt Appendices'!#REF!</f>
        <v>#REF!</v>
      </c>
      <c r="N11" s="56">
        <f>-'Adayt Appendices'!D8-'Adayt Appendices'!D23-'Adayt Appendices'!D69-'Adayt Appendices'!D115-'Adayt Appendices'!D130</f>
        <v>0</v>
      </c>
      <c r="O11" s="56">
        <f>-'Adayt Appendices'!E8-'Adayt Appendices'!E23-'Adayt Appendices'!E69-'Adayt Appendices'!E115-'Adayt Appendices'!E130</f>
        <v>0</v>
      </c>
      <c r="P11" s="56">
        <f>-'Adayt Appendices'!F8-'Adayt Appendices'!F23-'Adayt Appendices'!F69-'Adayt Appendices'!F115-'Adayt Appendices'!F130</f>
        <v>0</v>
      </c>
      <c r="Q11" s="56">
        <f>-'Adayt Appendices'!G8-'Adayt Appendices'!G23-'Adayt Appendices'!G69-'Adayt Appendices'!G115-'Adayt Appendices'!G130</f>
        <v>0</v>
      </c>
      <c r="R11" s="56">
        <f>-'Adayt Appendices'!H8-'Adayt Appendices'!H23-'Adayt Appendices'!H69-'Adayt Appendices'!H115-'Adayt Appendices'!H130</f>
        <v>0</v>
      </c>
      <c r="S11" s="56">
        <f>-'Adayt Appendices'!I8-'Adayt Appendices'!I23-'Adayt Appendices'!I69-'Adayt Appendices'!I115-'Adayt Appendices'!I130</f>
        <v>0</v>
      </c>
      <c r="T11" s="56">
        <f>-'Adayt Appendices'!J8-'Adayt Appendices'!J23-'Adayt Appendices'!J69-'Adayt Appendices'!J115-'Adayt Appendices'!J130</f>
        <v>0</v>
      </c>
      <c r="U11" s="56">
        <f>-'Adayt Appendices'!K8-'Adayt Appendices'!K23-'Adayt Appendices'!K69-'Adayt Appendices'!K115-'Adayt Appendices'!K130</f>
        <v>0</v>
      </c>
      <c r="V11" s="56">
        <f>-'Adayt Appendices'!L8-'Adayt Appendices'!L23-'Adayt Appendices'!L69-'Adayt Appendices'!L115-'Adayt Appendices'!L130</f>
        <v>0</v>
      </c>
      <c r="W11" s="56">
        <f>-'Adayt Appendices'!M8-'Adayt Appendices'!M23-'Adayt Appendices'!M69-'Adayt Appendices'!M115-'Adayt Appendices'!M130</f>
        <v>0</v>
      </c>
      <c r="X11" s="56">
        <f>-'Adayt Appendices'!N8-'Adayt Appendices'!N23-'Adayt Appendices'!N69-'Adayt Appendices'!N115-'Adayt Appendices'!N130</f>
        <v>0</v>
      </c>
      <c r="Y11" s="56">
        <f>-'Adayt Appendices'!O8-'Adayt Appendices'!O23-'Adayt Appendices'!O69-'Adayt Appendices'!O115-'Adayt Appendices'!O130</f>
        <v>0</v>
      </c>
      <c r="Z11" s="56">
        <f>-'Adayt Appendices'!P8-'Adayt Appendices'!P23-'Adayt Appendices'!P69-'Adayt Appendices'!P115-'Adayt Appendices'!P130</f>
        <v>0</v>
      </c>
      <c r="AA11" s="56">
        <f>-'Adayt Appendices'!Q8-'Adayt Appendices'!Q23-'Adayt Appendices'!Q69-'Adayt Appendices'!Q115-'Adayt Appendices'!Q130</f>
        <v>0</v>
      </c>
    </row>
    <row r="12" spans="1:27" ht="12" customHeight="1" x14ac:dyDescent="0.25">
      <c r="A12" s="370"/>
      <c r="B12" s="24" t="s">
        <v>9</v>
      </c>
      <c r="C12" s="56">
        <f>-'Adayt Appendices'!C9-'Adayt Appendices'!C24-'Adayt Appendices'!C70-'Adayt Appendices'!C116-'Adayt Appendices'!C131</f>
        <v>-1557831.29</v>
      </c>
      <c r="D12" s="56" t="e">
        <f>-'Adayt Appendices'!#REF!-'Adayt Appendices'!#REF!-'Adayt Appendices'!#REF!-'Adayt Appendices'!#REF!-'Adayt Appendices'!#REF!</f>
        <v>#REF!</v>
      </c>
      <c r="E12" s="56" t="e">
        <f>-'Adayt Appendices'!#REF!-'Adayt Appendices'!#REF!-'Adayt Appendices'!#REF!-'Adayt Appendices'!#REF!-'Adayt Appendices'!#REF!</f>
        <v>#REF!</v>
      </c>
      <c r="F12" s="56" t="e">
        <f>-'Adayt Appendices'!#REF!-'Adayt Appendices'!#REF!-'Adayt Appendices'!#REF!-'Adayt Appendices'!#REF!-'Adayt Appendices'!#REF!</f>
        <v>#REF!</v>
      </c>
      <c r="G12" s="56" t="e">
        <f>-'Adayt Appendices'!#REF!-'Adayt Appendices'!#REF!-'Adayt Appendices'!#REF!-'Adayt Appendices'!#REF!-'Adayt Appendices'!#REF!</f>
        <v>#REF!</v>
      </c>
      <c r="H12" s="56" t="e">
        <f>-'Adayt Appendices'!#REF!-'Adayt Appendices'!#REF!-'Adayt Appendices'!#REF!-'Adayt Appendices'!#REF!-'Adayt Appendices'!#REF!</f>
        <v>#REF!</v>
      </c>
      <c r="I12" s="56" t="e">
        <f>-'Adayt Appendices'!#REF!-'Adayt Appendices'!#REF!-'Adayt Appendices'!#REF!-'Adayt Appendices'!#REF!-'Adayt Appendices'!#REF!</f>
        <v>#REF!</v>
      </c>
      <c r="J12" s="56" t="e">
        <f>-'Adayt Appendices'!#REF!-'Adayt Appendices'!#REF!-'Adayt Appendices'!#REF!-'Adayt Appendices'!#REF!-'Adayt Appendices'!#REF!</f>
        <v>#REF!</v>
      </c>
      <c r="K12" s="56" t="e">
        <f>-'Adayt Appendices'!#REF!-'Adayt Appendices'!#REF!-'Adayt Appendices'!#REF!-'Adayt Appendices'!#REF!-'Adayt Appendices'!#REF!</f>
        <v>#REF!</v>
      </c>
      <c r="L12" s="56" t="e">
        <f>-'Adayt Appendices'!#REF!-'Adayt Appendices'!#REF!-'Adayt Appendices'!#REF!-'Adayt Appendices'!#REF!-'Adayt Appendices'!#REF!</f>
        <v>#REF!</v>
      </c>
      <c r="M12" s="56" t="e">
        <f>-'Adayt Appendices'!#REF!-'Adayt Appendices'!#REF!-'Adayt Appendices'!#REF!-'Adayt Appendices'!#REF!-'Adayt Appendices'!#REF!</f>
        <v>#REF!</v>
      </c>
      <c r="N12" s="56">
        <f>-'Adayt Appendices'!D9-'Adayt Appendices'!D24-'Adayt Appendices'!D70-'Adayt Appendices'!D116-'Adayt Appendices'!D131</f>
        <v>0</v>
      </c>
      <c r="O12" s="56">
        <f>-'Adayt Appendices'!E9-'Adayt Appendices'!E24-'Adayt Appendices'!E70-'Adayt Appendices'!E116-'Adayt Appendices'!E131</f>
        <v>0</v>
      </c>
      <c r="P12" s="56">
        <f>-'Adayt Appendices'!F9-'Adayt Appendices'!F24-'Adayt Appendices'!F70-'Adayt Appendices'!F116-'Adayt Appendices'!F131</f>
        <v>0</v>
      </c>
      <c r="Q12" s="56">
        <f>-'Adayt Appendices'!G9-'Adayt Appendices'!G24-'Adayt Appendices'!G70-'Adayt Appendices'!G116-'Adayt Appendices'!G131</f>
        <v>0</v>
      </c>
      <c r="R12" s="56">
        <f>-'Adayt Appendices'!H9-'Adayt Appendices'!H24-'Adayt Appendices'!H70-'Adayt Appendices'!H116-'Adayt Appendices'!H131</f>
        <v>0</v>
      </c>
      <c r="S12" s="56">
        <f>-'Adayt Appendices'!I9-'Adayt Appendices'!I24-'Adayt Appendices'!I70-'Adayt Appendices'!I116-'Adayt Appendices'!I131</f>
        <v>0</v>
      </c>
      <c r="T12" s="56">
        <f>-'Adayt Appendices'!J9-'Adayt Appendices'!J24-'Adayt Appendices'!J70-'Adayt Appendices'!J116-'Adayt Appendices'!J131</f>
        <v>0</v>
      </c>
      <c r="U12" s="56">
        <f>-'Adayt Appendices'!K9-'Adayt Appendices'!K24-'Adayt Appendices'!K70-'Adayt Appendices'!K116-'Adayt Appendices'!K131</f>
        <v>0</v>
      </c>
      <c r="V12" s="56">
        <f>-'Adayt Appendices'!L9-'Adayt Appendices'!L24-'Adayt Appendices'!L70-'Adayt Appendices'!L116-'Adayt Appendices'!L131</f>
        <v>0</v>
      </c>
      <c r="W12" s="56">
        <f>-'Adayt Appendices'!M9-'Adayt Appendices'!M24-'Adayt Appendices'!M70-'Adayt Appendices'!M116-'Adayt Appendices'!M131</f>
        <v>0</v>
      </c>
      <c r="X12" s="56">
        <f>-'Adayt Appendices'!N9-'Adayt Appendices'!N24-'Adayt Appendices'!N70-'Adayt Appendices'!N116-'Adayt Appendices'!N131</f>
        <v>0</v>
      </c>
      <c r="Y12" s="56">
        <f>-'Adayt Appendices'!O9-'Adayt Appendices'!O24-'Adayt Appendices'!O70-'Adayt Appendices'!O116-'Adayt Appendices'!O131</f>
        <v>0</v>
      </c>
      <c r="Z12" s="56">
        <f>-'Adayt Appendices'!P9-'Adayt Appendices'!P24-'Adayt Appendices'!P70-'Adayt Appendices'!P116-'Adayt Appendices'!P131</f>
        <v>0</v>
      </c>
      <c r="AA12" s="56">
        <f>-'Adayt Appendices'!Q9-'Adayt Appendices'!Q24-'Adayt Appendices'!Q70-'Adayt Appendices'!Q116-'Adayt Appendices'!Q131</f>
        <v>0</v>
      </c>
    </row>
    <row r="13" spans="1:27" ht="12" customHeight="1" x14ac:dyDescent="0.25">
      <c r="A13" s="370"/>
      <c r="B13" s="24" t="s">
        <v>11</v>
      </c>
      <c r="C13" s="56">
        <f>-'Adayt Appendices'!C10-'Adayt Appendices'!C25-'Adayt Appendices'!C71-'Adayt Appendices'!C117-'Adayt Appendices'!C132</f>
        <v>-53776.22</v>
      </c>
      <c r="D13" s="56" t="e">
        <f>-'Adayt Appendices'!#REF!-'Adayt Appendices'!#REF!-'Adayt Appendices'!#REF!-'Adayt Appendices'!#REF!-'Adayt Appendices'!#REF!</f>
        <v>#REF!</v>
      </c>
      <c r="E13" s="56" t="e">
        <f>-'Adayt Appendices'!#REF!-'Adayt Appendices'!#REF!-'Adayt Appendices'!#REF!-'Adayt Appendices'!#REF!-'Adayt Appendices'!#REF!</f>
        <v>#REF!</v>
      </c>
      <c r="F13" s="56" t="e">
        <f>-'Adayt Appendices'!#REF!-'Adayt Appendices'!#REF!-'Adayt Appendices'!#REF!-'Adayt Appendices'!#REF!-'Adayt Appendices'!#REF!</f>
        <v>#REF!</v>
      </c>
      <c r="G13" s="56" t="e">
        <f>-'Adayt Appendices'!#REF!-'Adayt Appendices'!#REF!-'Adayt Appendices'!#REF!-'Adayt Appendices'!#REF!-'Adayt Appendices'!#REF!</f>
        <v>#REF!</v>
      </c>
      <c r="H13" s="56" t="e">
        <f>-'Adayt Appendices'!#REF!-'Adayt Appendices'!#REF!-'Adayt Appendices'!#REF!-'Adayt Appendices'!#REF!-'Adayt Appendices'!#REF!</f>
        <v>#REF!</v>
      </c>
      <c r="I13" s="56" t="e">
        <f>-'Adayt Appendices'!#REF!-'Adayt Appendices'!#REF!-'Adayt Appendices'!#REF!-'Adayt Appendices'!#REF!-'Adayt Appendices'!#REF!</f>
        <v>#REF!</v>
      </c>
      <c r="J13" s="56" t="e">
        <f>-'Adayt Appendices'!#REF!-'Adayt Appendices'!#REF!-'Adayt Appendices'!#REF!-'Adayt Appendices'!#REF!-'Adayt Appendices'!#REF!</f>
        <v>#REF!</v>
      </c>
      <c r="K13" s="56" t="e">
        <f>-'Adayt Appendices'!#REF!-'Adayt Appendices'!#REF!-'Adayt Appendices'!#REF!-'Adayt Appendices'!#REF!-'Adayt Appendices'!#REF!</f>
        <v>#REF!</v>
      </c>
      <c r="L13" s="56" t="e">
        <f>-'Adayt Appendices'!#REF!-'Adayt Appendices'!#REF!-'Adayt Appendices'!#REF!-'Adayt Appendices'!#REF!-'Adayt Appendices'!#REF!</f>
        <v>#REF!</v>
      </c>
      <c r="M13" s="56" t="e">
        <f>-'Adayt Appendices'!#REF!-'Adayt Appendices'!#REF!-'Adayt Appendices'!#REF!-'Adayt Appendices'!#REF!-'Adayt Appendices'!#REF!</f>
        <v>#REF!</v>
      </c>
      <c r="N13" s="56">
        <f>-'Adayt Appendices'!D10-'Adayt Appendices'!D25-'Adayt Appendices'!D71-'Adayt Appendices'!D117-'Adayt Appendices'!D132</f>
        <v>0</v>
      </c>
      <c r="O13" s="56">
        <f>-'Adayt Appendices'!E10-'Adayt Appendices'!E25-'Adayt Appendices'!E71-'Adayt Appendices'!E117-'Adayt Appendices'!E132</f>
        <v>0</v>
      </c>
      <c r="P13" s="56">
        <f>-'Adayt Appendices'!F10-'Adayt Appendices'!F25-'Adayt Appendices'!F71-'Adayt Appendices'!F117-'Adayt Appendices'!F132</f>
        <v>0</v>
      </c>
      <c r="Q13" s="56">
        <f>-'Adayt Appendices'!G10-'Adayt Appendices'!G25-'Adayt Appendices'!G71-'Adayt Appendices'!G117-'Adayt Appendices'!G132</f>
        <v>0</v>
      </c>
      <c r="R13" s="56">
        <f>-'Adayt Appendices'!H10-'Adayt Appendices'!H25-'Adayt Appendices'!H71-'Adayt Appendices'!H117-'Adayt Appendices'!H132</f>
        <v>0</v>
      </c>
      <c r="S13" s="56">
        <f>-'Adayt Appendices'!I10-'Adayt Appendices'!I25-'Adayt Appendices'!I71-'Adayt Appendices'!I117-'Adayt Appendices'!I132</f>
        <v>0</v>
      </c>
      <c r="T13" s="56">
        <f>-'Adayt Appendices'!J10-'Adayt Appendices'!J25-'Adayt Appendices'!J71-'Adayt Appendices'!J117-'Adayt Appendices'!J132</f>
        <v>0</v>
      </c>
      <c r="U13" s="56">
        <f>-'Adayt Appendices'!K10-'Adayt Appendices'!K25-'Adayt Appendices'!K71-'Adayt Appendices'!K117-'Adayt Appendices'!K132</f>
        <v>0</v>
      </c>
      <c r="V13" s="56">
        <f>-'Adayt Appendices'!L10-'Adayt Appendices'!L25-'Adayt Appendices'!L71-'Adayt Appendices'!L117-'Adayt Appendices'!L132</f>
        <v>0</v>
      </c>
      <c r="W13" s="56">
        <f>-'Adayt Appendices'!M10-'Adayt Appendices'!M25-'Adayt Appendices'!M71-'Adayt Appendices'!M117-'Adayt Appendices'!M132</f>
        <v>0</v>
      </c>
      <c r="X13" s="56">
        <f>-'Adayt Appendices'!N10-'Adayt Appendices'!N25-'Adayt Appendices'!N71-'Adayt Appendices'!N117-'Adayt Appendices'!N132</f>
        <v>0</v>
      </c>
      <c r="Y13" s="56">
        <f>-'Adayt Appendices'!O10-'Adayt Appendices'!O25-'Adayt Appendices'!O71-'Adayt Appendices'!O117-'Adayt Appendices'!O132</f>
        <v>0</v>
      </c>
      <c r="Z13" s="56">
        <f>-'Adayt Appendices'!P10-'Adayt Appendices'!P25-'Adayt Appendices'!P71-'Adayt Appendices'!P117-'Adayt Appendices'!P132</f>
        <v>0</v>
      </c>
      <c r="AA13" s="56">
        <f>-'Adayt Appendices'!Q10-'Adayt Appendices'!Q25-'Adayt Appendices'!Q71-'Adayt Appendices'!Q117-'Adayt Appendices'!Q132</f>
        <v>0</v>
      </c>
    </row>
    <row r="14" spans="1:27" ht="12" customHeight="1" x14ac:dyDescent="0.25">
      <c r="A14" s="370"/>
      <c r="B14" s="24" t="s">
        <v>14</v>
      </c>
      <c r="C14" s="56">
        <f>-'Adayt Appendices'!C11-'Adayt Appendices'!C26-'Adayt Appendices'!C72-'Adayt Appendices'!C118-'Adayt Appendices'!C133</f>
        <v>-1347919.1</v>
      </c>
      <c r="D14" s="56" t="e">
        <f>-'Adayt Appendices'!#REF!-'Adayt Appendices'!#REF!-'Adayt Appendices'!#REF!-'Adayt Appendices'!#REF!-'Adayt Appendices'!#REF!</f>
        <v>#REF!</v>
      </c>
      <c r="E14" s="56" t="e">
        <f>-'Adayt Appendices'!#REF!-'Adayt Appendices'!#REF!-'Adayt Appendices'!#REF!-'Adayt Appendices'!#REF!-'Adayt Appendices'!#REF!</f>
        <v>#REF!</v>
      </c>
      <c r="F14" s="56" t="e">
        <f>-'Adayt Appendices'!#REF!-'Adayt Appendices'!#REF!-'Adayt Appendices'!#REF!-'Adayt Appendices'!#REF!-'Adayt Appendices'!#REF!</f>
        <v>#REF!</v>
      </c>
      <c r="G14" s="56" t="e">
        <f>-'Adayt Appendices'!#REF!-'Adayt Appendices'!#REF!-'Adayt Appendices'!#REF!-'Adayt Appendices'!#REF!-'Adayt Appendices'!#REF!</f>
        <v>#REF!</v>
      </c>
      <c r="H14" s="56" t="e">
        <f>-'Adayt Appendices'!#REF!-'Adayt Appendices'!#REF!-'Adayt Appendices'!#REF!-'Adayt Appendices'!#REF!-'Adayt Appendices'!#REF!</f>
        <v>#REF!</v>
      </c>
      <c r="I14" s="56" t="e">
        <f>-'Adayt Appendices'!#REF!-'Adayt Appendices'!#REF!-'Adayt Appendices'!#REF!-'Adayt Appendices'!#REF!-'Adayt Appendices'!#REF!</f>
        <v>#REF!</v>
      </c>
      <c r="J14" s="56" t="e">
        <f>-'Adayt Appendices'!#REF!-'Adayt Appendices'!#REF!-'Adayt Appendices'!#REF!-'Adayt Appendices'!#REF!-'Adayt Appendices'!#REF!</f>
        <v>#REF!</v>
      </c>
      <c r="K14" s="56" t="e">
        <f>-'Adayt Appendices'!#REF!-'Adayt Appendices'!#REF!-'Adayt Appendices'!#REF!-'Adayt Appendices'!#REF!-'Adayt Appendices'!#REF!</f>
        <v>#REF!</v>
      </c>
      <c r="L14" s="56" t="e">
        <f>-'Adayt Appendices'!#REF!-'Adayt Appendices'!#REF!-'Adayt Appendices'!#REF!-'Adayt Appendices'!#REF!-'Adayt Appendices'!#REF!</f>
        <v>#REF!</v>
      </c>
      <c r="M14" s="56" t="e">
        <f>-'Adayt Appendices'!#REF!-'Adayt Appendices'!#REF!-'Adayt Appendices'!#REF!-'Adayt Appendices'!#REF!-'Adayt Appendices'!#REF!</f>
        <v>#REF!</v>
      </c>
      <c r="N14" s="56">
        <f>-'Adayt Appendices'!D11-'Adayt Appendices'!D26-'Adayt Appendices'!D72-'Adayt Appendices'!D118-'Adayt Appendices'!D133</f>
        <v>0</v>
      </c>
      <c r="O14" s="56">
        <f>-'Adayt Appendices'!E11-'Adayt Appendices'!E26-'Adayt Appendices'!E72-'Adayt Appendices'!E118-'Adayt Appendices'!E133</f>
        <v>0</v>
      </c>
      <c r="P14" s="56">
        <f>-'Adayt Appendices'!F11-'Adayt Appendices'!F26-'Adayt Appendices'!F72-'Adayt Appendices'!F118-'Adayt Appendices'!F133</f>
        <v>0</v>
      </c>
      <c r="Q14" s="56">
        <f>-'Adayt Appendices'!G11-'Adayt Appendices'!G26-'Adayt Appendices'!G72-'Adayt Appendices'!G118-'Adayt Appendices'!G133</f>
        <v>0</v>
      </c>
      <c r="R14" s="56">
        <f>-'Adayt Appendices'!H11-'Adayt Appendices'!H26-'Adayt Appendices'!H72-'Adayt Appendices'!H118-'Adayt Appendices'!H133</f>
        <v>0</v>
      </c>
      <c r="S14" s="56">
        <f>-'Adayt Appendices'!I11-'Adayt Appendices'!I26-'Adayt Appendices'!I72-'Adayt Appendices'!I118-'Adayt Appendices'!I133</f>
        <v>0</v>
      </c>
      <c r="T14" s="56">
        <f>-'Adayt Appendices'!J11-'Adayt Appendices'!J26-'Adayt Appendices'!J72-'Adayt Appendices'!J118-'Adayt Appendices'!J133</f>
        <v>0</v>
      </c>
      <c r="U14" s="56">
        <f>-'Adayt Appendices'!K11-'Adayt Appendices'!K26-'Adayt Appendices'!K72-'Adayt Appendices'!K118-'Adayt Appendices'!K133</f>
        <v>0</v>
      </c>
      <c r="V14" s="56">
        <f>-'Adayt Appendices'!L11-'Adayt Appendices'!L26-'Adayt Appendices'!L72-'Adayt Appendices'!L118-'Adayt Appendices'!L133</f>
        <v>0</v>
      </c>
      <c r="W14" s="56">
        <f>-'Adayt Appendices'!M11-'Adayt Appendices'!M26-'Adayt Appendices'!M72-'Adayt Appendices'!M118-'Adayt Appendices'!M133</f>
        <v>0</v>
      </c>
      <c r="X14" s="56">
        <f>-'Adayt Appendices'!N11-'Adayt Appendices'!N26-'Adayt Appendices'!N72-'Adayt Appendices'!N118-'Adayt Appendices'!N133</f>
        <v>0</v>
      </c>
      <c r="Y14" s="56">
        <f>-'Adayt Appendices'!O11-'Adayt Appendices'!O26-'Adayt Appendices'!O72-'Adayt Appendices'!O118-'Adayt Appendices'!O133</f>
        <v>0</v>
      </c>
      <c r="Z14" s="56">
        <f>-'Adayt Appendices'!P11-'Adayt Appendices'!P26-'Adayt Appendices'!P72-'Adayt Appendices'!P118-'Adayt Appendices'!P133</f>
        <v>0</v>
      </c>
      <c r="AA14" s="56">
        <f>-'Adayt Appendices'!Q11-'Adayt Appendices'!Q26-'Adayt Appendices'!Q72-'Adayt Appendices'!Q118-'Adayt Appendices'!Q133</f>
        <v>0</v>
      </c>
    </row>
    <row r="15" spans="1:27" ht="12" customHeight="1" x14ac:dyDescent="0.25">
      <c r="A15" s="370"/>
      <c r="B15" s="24" t="s">
        <v>15</v>
      </c>
      <c r="C15" s="56">
        <f>-'Adayt Appendices'!C12-'Adayt Appendices'!C27-'Adayt Appendices'!C73-'Adayt Appendices'!C119-'Adayt Appendices'!C134</f>
        <v>-4383328.97</v>
      </c>
      <c r="D15" s="56" t="e">
        <f>-'Adayt Appendices'!#REF!-'Adayt Appendices'!#REF!-'Adayt Appendices'!#REF!-'Adayt Appendices'!#REF!-'Adayt Appendices'!#REF!</f>
        <v>#REF!</v>
      </c>
      <c r="E15" s="56" t="e">
        <f>-'Adayt Appendices'!#REF!-'Adayt Appendices'!#REF!-'Adayt Appendices'!#REF!-'Adayt Appendices'!#REF!-'Adayt Appendices'!#REF!</f>
        <v>#REF!</v>
      </c>
      <c r="F15" s="56" t="e">
        <f>-'Adayt Appendices'!#REF!-'Adayt Appendices'!#REF!-'Adayt Appendices'!#REF!-'Adayt Appendices'!#REF!-'Adayt Appendices'!#REF!</f>
        <v>#REF!</v>
      </c>
      <c r="G15" s="56" t="e">
        <f>-'Adayt Appendices'!#REF!-'Adayt Appendices'!#REF!-'Adayt Appendices'!#REF!-'Adayt Appendices'!#REF!-'Adayt Appendices'!#REF!</f>
        <v>#REF!</v>
      </c>
      <c r="H15" s="56" t="e">
        <f>-'Adayt Appendices'!#REF!-'Adayt Appendices'!#REF!-'Adayt Appendices'!#REF!-'Adayt Appendices'!#REF!-'Adayt Appendices'!#REF!</f>
        <v>#REF!</v>
      </c>
      <c r="I15" s="56" t="e">
        <f>-'Adayt Appendices'!#REF!-'Adayt Appendices'!#REF!-'Adayt Appendices'!#REF!-'Adayt Appendices'!#REF!-'Adayt Appendices'!#REF!</f>
        <v>#REF!</v>
      </c>
      <c r="J15" s="56" t="e">
        <f>-'Adayt Appendices'!#REF!-'Adayt Appendices'!#REF!-'Adayt Appendices'!#REF!-'Adayt Appendices'!#REF!-'Adayt Appendices'!#REF!</f>
        <v>#REF!</v>
      </c>
      <c r="K15" s="56" t="e">
        <f>-'Adayt Appendices'!#REF!-'Adayt Appendices'!#REF!-'Adayt Appendices'!#REF!-'Adayt Appendices'!#REF!-'Adayt Appendices'!#REF!</f>
        <v>#REF!</v>
      </c>
      <c r="L15" s="56" t="e">
        <f>-'Adayt Appendices'!#REF!-'Adayt Appendices'!#REF!-'Adayt Appendices'!#REF!-'Adayt Appendices'!#REF!-'Adayt Appendices'!#REF!</f>
        <v>#REF!</v>
      </c>
      <c r="M15" s="56" t="e">
        <f>-'Adayt Appendices'!#REF!-'Adayt Appendices'!#REF!-'Adayt Appendices'!#REF!-'Adayt Appendices'!#REF!-'Adayt Appendices'!#REF!</f>
        <v>#REF!</v>
      </c>
      <c r="N15" s="56">
        <f>-'Adayt Appendices'!D12-'Adayt Appendices'!D27-'Adayt Appendices'!D73-'Adayt Appendices'!D119-'Adayt Appendices'!D134</f>
        <v>0</v>
      </c>
      <c r="O15" s="56">
        <f>-'Adayt Appendices'!E12-'Adayt Appendices'!E27-'Adayt Appendices'!E73-'Adayt Appendices'!E119-'Adayt Appendices'!E134</f>
        <v>0</v>
      </c>
      <c r="P15" s="56">
        <f>-'Adayt Appendices'!F12-'Adayt Appendices'!F27-'Adayt Appendices'!F73-'Adayt Appendices'!F119-'Adayt Appendices'!F134</f>
        <v>0</v>
      </c>
      <c r="Q15" s="56">
        <f>-'Adayt Appendices'!G12-'Adayt Appendices'!G27-'Adayt Appendices'!G73-'Adayt Appendices'!G119-'Adayt Appendices'!G134</f>
        <v>0</v>
      </c>
      <c r="R15" s="56">
        <f>-'Adayt Appendices'!H12-'Adayt Appendices'!H27-'Adayt Appendices'!H73-'Adayt Appendices'!H119-'Adayt Appendices'!H134</f>
        <v>0</v>
      </c>
      <c r="S15" s="56">
        <f>-'Adayt Appendices'!I12-'Adayt Appendices'!I27-'Adayt Appendices'!I73-'Adayt Appendices'!I119-'Adayt Appendices'!I134</f>
        <v>0</v>
      </c>
      <c r="T15" s="56">
        <f>-'Adayt Appendices'!J12-'Adayt Appendices'!J27-'Adayt Appendices'!J73-'Adayt Appendices'!J119-'Adayt Appendices'!J134</f>
        <v>0</v>
      </c>
      <c r="U15" s="56">
        <f>-'Adayt Appendices'!K12-'Adayt Appendices'!K27-'Adayt Appendices'!K73-'Adayt Appendices'!K119-'Adayt Appendices'!K134</f>
        <v>0</v>
      </c>
      <c r="V15" s="56">
        <f>-'Adayt Appendices'!L12-'Adayt Appendices'!L27-'Adayt Appendices'!L73-'Adayt Appendices'!L119-'Adayt Appendices'!L134</f>
        <v>0</v>
      </c>
      <c r="W15" s="56">
        <f>-'Adayt Appendices'!M12-'Adayt Appendices'!M27-'Adayt Appendices'!M73-'Adayt Appendices'!M119-'Adayt Appendices'!M134</f>
        <v>0</v>
      </c>
      <c r="X15" s="56">
        <f>-'Adayt Appendices'!N12-'Adayt Appendices'!N27-'Adayt Appendices'!N73-'Adayt Appendices'!N119-'Adayt Appendices'!N134</f>
        <v>0</v>
      </c>
      <c r="Y15" s="56">
        <f>-'Adayt Appendices'!O12-'Adayt Appendices'!O27-'Adayt Appendices'!O73-'Adayt Appendices'!O119-'Adayt Appendices'!O134</f>
        <v>0</v>
      </c>
      <c r="Z15" s="56">
        <f>-'Adayt Appendices'!P12-'Adayt Appendices'!P27-'Adayt Appendices'!P73-'Adayt Appendices'!P119-'Adayt Appendices'!P134</f>
        <v>0</v>
      </c>
      <c r="AA15" s="56">
        <f>-'Adayt Appendices'!Q12-'Adayt Appendices'!Q27-'Adayt Appendices'!Q73-'Adayt Appendices'!Q119-'Adayt Appendices'!Q134</f>
        <v>0</v>
      </c>
    </row>
    <row r="16" spans="1:27" ht="12" customHeight="1" x14ac:dyDescent="0.25">
      <c r="A16" s="370"/>
      <c r="B16" s="24" t="s">
        <v>16</v>
      </c>
      <c r="C16" s="56">
        <f>-'Adayt Appendices'!C13-'Adayt Appendices'!C28-'Adayt Appendices'!C74-'Adayt Appendices'!C120-'Adayt Appendices'!C135</f>
        <v>-94541.57</v>
      </c>
      <c r="D16" s="56" t="e">
        <f>-'Adayt Appendices'!#REF!-'Adayt Appendices'!#REF!-'Adayt Appendices'!#REF!-'Adayt Appendices'!#REF!-'Adayt Appendices'!#REF!</f>
        <v>#REF!</v>
      </c>
      <c r="E16" s="56" t="e">
        <f>-'Adayt Appendices'!#REF!-'Adayt Appendices'!#REF!-'Adayt Appendices'!#REF!-'Adayt Appendices'!#REF!-'Adayt Appendices'!#REF!</f>
        <v>#REF!</v>
      </c>
      <c r="F16" s="56" t="e">
        <f>-'Adayt Appendices'!#REF!-'Adayt Appendices'!#REF!-'Adayt Appendices'!#REF!-'Adayt Appendices'!#REF!-'Adayt Appendices'!#REF!</f>
        <v>#REF!</v>
      </c>
      <c r="G16" s="56" t="e">
        <f>-'Adayt Appendices'!#REF!-'Adayt Appendices'!#REF!-'Adayt Appendices'!#REF!-'Adayt Appendices'!#REF!-'Adayt Appendices'!#REF!</f>
        <v>#REF!</v>
      </c>
      <c r="H16" s="56" t="e">
        <f>-'Adayt Appendices'!#REF!-'Adayt Appendices'!#REF!-'Adayt Appendices'!#REF!-'Adayt Appendices'!#REF!-'Adayt Appendices'!#REF!</f>
        <v>#REF!</v>
      </c>
      <c r="I16" s="56" t="e">
        <f>-'Adayt Appendices'!#REF!-'Adayt Appendices'!#REF!-'Adayt Appendices'!#REF!-'Adayt Appendices'!#REF!-'Adayt Appendices'!#REF!</f>
        <v>#REF!</v>
      </c>
      <c r="J16" s="56" t="e">
        <f>-'Adayt Appendices'!#REF!-'Adayt Appendices'!#REF!-'Adayt Appendices'!#REF!-'Adayt Appendices'!#REF!-'Adayt Appendices'!#REF!</f>
        <v>#REF!</v>
      </c>
      <c r="K16" s="56" t="e">
        <f>-'Adayt Appendices'!#REF!-'Adayt Appendices'!#REF!-'Adayt Appendices'!#REF!-'Adayt Appendices'!#REF!-'Adayt Appendices'!#REF!</f>
        <v>#REF!</v>
      </c>
      <c r="L16" s="56" t="e">
        <f>-'Adayt Appendices'!#REF!-'Adayt Appendices'!#REF!-'Adayt Appendices'!#REF!-'Adayt Appendices'!#REF!-'Adayt Appendices'!#REF!</f>
        <v>#REF!</v>
      </c>
      <c r="M16" s="56" t="e">
        <f>-'Adayt Appendices'!#REF!-'Adayt Appendices'!#REF!-'Adayt Appendices'!#REF!-'Adayt Appendices'!#REF!-'Adayt Appendices'!#REF!</f>
        <v>#REF!</v>
      </c>
      <c r="N16" s="56">
        <f>-'Adayt Appendices'!D13-'Adayt Appendices'!D28-'Adayt Appendices'!D74-'Adayt Appendices'!D120-'Adayt Appendices'!D135</f>
        <v>0</v>
      </c>
      <c r="O16" s="56">
        <f>-'Adayt Appendices'!E13-'Adayt Appendices'!E28-'Adayt Appendices'!E74-'Adayt Appendices'!E120-'Adayt Appendices'!E135</f>
        <v>0</v>
      </c>
      <c r="P16" s="56">
        <f>-'Adayt Appendices'!F13-'Adayt Appendices'!F28-'Adayt Appendices'!F74-'Adayt Appendices'!F120-'Adayt Appendices'!F135</f>
        <v>0</v>
      </c>
      <c r="Q16" s="56">
        <f>-'Adayt Appendices'!G13-'Adayt Appendices'!G28-'Adayt Appendices'!G74-'Adayt Appendices'!G120-'Adayt Appendices'!G135</f>
        <v>0</v>
      </c>
      <c r="R16" s="56">
        <f>-'Adayt Appendices'!H13-'Adayt Appendices'!H28-'Adayt Appendices'!H74-'Adayt Appendices'!H120-'Adayt Appendices'!H135</f>
        <v>0</v>
      </c>
      <c r="S16" s="56">
        <f>-'Adayt Appendices'!I13-'Adayt Appendices'!I28-'Adayt Appendices'!I74-'Adayt Appendices'!I120-'Adayt Appendices'!I135</f>
        <v>0</v>
      </c>
      <c r="T16" s="56">
        <f>-'Adayt Appendices'!J13-'Adayt Appendices'!J28-'Adayt Appendices'!J74-'Adayt Appendices'!J120-'Adayt Appendices'!J135</f>
        <v>0</v>
      </c>
      <c r="U16" s="56">
        <f>-'Adayt Appendices'!K13-'Adayt Appendices'!K28-'Adayt Appendices'!K74-'Adayt Appendices'!K120-'Adayt Appendices'!K135</f>
        <v>0</v>
      </c>
      <c r="V16" s="56">
        <f>-'Adayt Appendices'!L13-'Adayt Appendices'!L28-'Adayt Appendices'!L74-'Adayt Appendices'!L120-'Adayt Appendices'!L135</f>
        <v>0</v>
      </c>
      <c r="W16" s="56">
        <f>-'Adayt Appendices'!M13-'Adayt Appendices'!M28-'Adayt Appendices'!M74-'Adayt Appendices'!M120-'Adayt Appendices'!M135</f>
        <v>0</v>
      </c>
      <c r="X16" s="56">
        <f>-'Adayt Appendices'!N13-'Adayt Appendices'!N28-'Adayt Appendices'!N74-'Adayt Appendices'!N120-'Adayt Appendices'!N135</f>
        <v>0</v>
      </c>
      <c r="Y16" s="56">
        <f>-'Adayt Appendices'!O13-'Adayt Appendices'!O28-'Adayt Appendices'!O74-'Adayt Appendices'!O120-'Adayt Appendices'!O135</f>
        <v>0</v>
      </c>
      <c r="Z16" s="56">
        <f>-'Adayt Appendices'!P13-'Adayt Appendices'!P28-'Adayt Appendices'!P74-'Adayt Appendices'!P120-'Adayt Appendices'!P135</f>
        <v>0</v>
      </c>
      <c r="AA16" s="56">
        <f>-'Adayt Appendices'!Q13-'Adayt Appendices'!Q28-'Adayt Appendices'!Q74-'Adayt Appendices'!Q120-'Adayt Appendices'!Q135</f>
        <v>0</v>
      </c>
    </row>
    <row r="17" spans="1:27" ht="12" customHeight="1" x14ac:dyDescent="0.25">
      <c r="A17" s="370"/>
      <c r="B17" s="24" t="s">
        <v>17</v>
      </c>
      <c r="C17" s="56">
        <f>-'Adayt Appendices'!C14-'Adayt Appendices'!C29-'Adayt Appendices'!C75-'Adayt Appendices'!C121-'Adayt Appendices'!C136</f>
        <v>-236241.81</v>
      </c>
      <c r="D17" s="56" t="e">
        <f>-'Adayt Appendices'!#REF!-'Adayt Appendices'!#REF!-'Adayt Appendices'!#REF!-'Adayt Appendices'!#REF!-'Adayt Appendices'!#REF!</f>
        <v>#REF!</v>
      </c>
      <c r="E17" s="56" t="e">
        <f>-'Adayt Appendices'!#REF!-'Adayt Appendices'!#REF!-'Adayt Appendices'!#REF!-'Adayt Appendices'!#REF!-'Adayt Appendices'!#REF!</f>
        <v>#REF!</v>
      </c>
      <c r="F17" s="56" t="e">
        <f>-'Adayt Appendices'!#REF!-'Adayt Appendices'!#REF!-'Adayt Appendices'!#REF!-'Adayt Appendices'!#REF!-'Adayt Appendices'!#REF!</f>
        <v>#REF!</v>
      </c>
      <c r="G17" s="56" t="e">
        <f>-'Adayt Appendices'!#REF!-'Adayt Appendices'!#REF!-'Adayt Appendices'!#REF!-'Adayt Appendices'!#REF!-'Adayt Appendices'!#REF!</f>
        <v>#REF!</v>
      </c>
      <c r="H17" s="56" t="e">
        <f>-'Adayt Appendices'!#REF!-'Adayt Appendices'!#REF!-'Adayt Appendices'!#REF!-'Adayt Appendices'!#REF!-'Adayt Appendices'!#REF!</f>
        <v>#REF!</v>
      </c>
      <c r="I17" s="56" t="e">
        <f>-'Adayt Appendices'!#REF!-'Adayt Appendices'!#REF!-'Adayt Appendices'!#REF!-'Adayt Appendices'!#REF!-'Adayt Appendices'!#REF!</f>
        <v>#REF!</v>
      </c>
      <c r="J17" s="56" t="e">
        <f>-'Adayt Appendices'!#REF!-'Adayt Appendices'!#REF!-'Adayt Appendices'!#REF!-'Adayt Appendices'!#REF!-'Adayt Appendices'!#REF!</f>
        <v>#REF!</v>
      </c>
      <c r="K17" s="56" t="e">
        <f>-'Adayt Appendices'!#REF!-'Adayt Appendices'!#REF!-'Adayt Appendices'!#REF!-'Adayt Appendices'!#REF!-'Adayt Appendices'!#REF!</f>
        <v>#REF!</v>
      </c>
      <c r="L17" s="56" t="e">
        <f>-'Adayt Appendices'!#REF!-'Adayt Appendices'!#REF!-'Adayt Appendices'!#REF!-'Adayt Appendices'!#REF!-'Adayt Appendices'!#REF!</f>
        <v>#REF!</v>
      </c>
      <c r="M17" s="56" t="e">
        <f>-'Adayt Appendices'!#REF!-'Adayt Appendices'!#REF!-'Adayt Appendices'!#REF!-'Adayt Appendices'!#REF!-'Adayt Appendices'!#REF!</f>
        <v>#REF!</v>
      </c>
      <c r="N17" s="56">
        <f>-'Adayt Appendices'!D14-'Adayt Appendices'!D29-'Adayt Appendices'!D75-'Adayt Appendices'!D121-'Adayt Appendices'!D136</f>
        <v>0</v>
      </c>
      <c r="O17" s="56">
        <f>-'Adayt Appendices'!E14-'Adayt Appendices'!E29-'Adayt Appendices'!E75-'Adayt Appendices'!E121-'Adayt Appendices'!E136</f>
        <v>0</v>
      </c>
      <c r="P17" s="56">
        <f>-'Adayt Appendices'!F14-'Adayt Appendices'!F29-'Adayt Appendices'!F75-'Adayt Appendices'!F121-'Adayt Appendices'!F136</f>
        <v>0</v>
      </c>
      <c r="Q17" s="56">
        <f>-'Adayt Appendices'!G14-'Adayt Appendices'!G29-'Adayt Appendices'!G75-'Adayt Appendices'!G121-'Adayt Appendices'!G136</f>
        <v>0</v>
      </c>
      <c r="R17" s="56">
        <f>-'Adayt Appendices'!H14-'Adayt Appendices'!H29-'Adayt Appendices'!H75-'Adayt Appendices'!H121-'Adayt Appendices'!H136</f>
        <v>0</v>
      </c>
      <c r="S17" s="56">
        <f>-'Adayt Appendices'!I14-'Adayt Appendices'!I29-'Adayt Appendices'!I75-'Adayt Appendices'!I121-'Adayt Appendices'!I136</f>
        <v>0</v>
      </c>
      <c r="T17" s="56">
        <f>-'Adayt Appendices'!J14-'Adayt Appendices'!J29-'Adayt Appendices'!J75-'Adayt Appendices'!J121-'Adayt Appendices'!J136</f>
        <v>0</v>
      </c>
      <c r="U17" s="56">
        <f>-'Adayt Appendices'!K14-'Adayt Appendices'!K29-'Adayt Appendices'!K75-'Adayt Appendices'!K121-'Adayt Appendices'!K136</f>
        <v>0</v>
      </c>
      <c r="V17" s="56">
        <f>-'Adayt Appendices'!L14-'Adayt Appendices'!L29-'Adayt Appendices'!L75-'Adayt Appendices'!L121-'Adayt Appendices'!L136</f>
        <v>0</v>
      </c>
      <c r="W17" s="56">
        <f>-'Adayt Appendices'!M14-'Adayt Appendices'!M29-'Adayt Appendices'!M75-'Adayt Appendices'!M121-'Adayt Appendices'!M136</f>
        <v>0</v>
      </c>
      <c r="X17" s="56">
        <f>-'Adayt Appendices'!N14-'Adayt Appendices'!N29-'Adayt Appendices'!N75-'Adayt Appendices'!N121-'Adayt Appendices'!N136</f>
        <v>0</v>
      </c>
      <c r="Y17" s="56">
        <f>-'Adayt Appendices'!O14-'Adayt Appendices'!O29-'Adayt Appendices'!O75-'Adayt Appendices'!O121-'Adayt Appendices'!O136</f>
        <v>0</v>
      </c>
      <c r="Z17" s="56">
        <f>-'Adayt Appendices'!P14-'Adayt Appendices'!P29-'Adayt Appendices'!P75-'Adayt Appendices'!P121-'Adayt Appendices'!P136</f>
        <v>0</v>
      </c>
      <c r="AA17" s="56">
        <f>-'Adayt Appendices'!Q14-'Adayt Appendices'!Q29-'Adayt Appendices'!Q75-'Adayt Appendices'!Q121-'Adayt Appendices'!Q136</f>
        <v>0</v>
      </c>
    </row>
    <row r="18" spans="1:27" ht="12" customHeight="1" x14ac:dyDescent="0.25">
      <c r="A18" s="370"/>
      <c r="B18" s="24" t="s">
        <v>18</v>
      </c>
      <c r="C18" s="56">
        <f>-'Adayt Appendices'!C15-'Adayt Appendices'!C30-'Adayt Appendices'!C76-'Adayt Appendices'!C122-'Adayt Appendices'!C137</f>
        <v>-84636.459999999992</v>
      </c>
      <c r="D18" s="56" t="e">
        <f>-'Adayt Appendices'!#REF!-'Adayt Appendices'!#REF!-'Adayt Appendices'!#REF!-'Adayt Appendices'!#REF!-'Adayt Appendices'!#REF!</f>
        <v>#REF!</v>
      </c>
      <c r="E18" s="56" t="e">
        <f>-'Adayt Appendices'!#REF!-'Adayt Appendices'!#REF!-'Adayt Appendices'!#REF!-'Adayt Appendices'!#REF!-'Adayt Appendices'!#REF!</f>
        <v>#REF!</v>
      </c>
      <c r="F18" s="56" t="e">
        <f>-'Adayt Appendices'!#REF!-'Adayt Appendices'!#REF!-'Adayt Appendices'!#REF!-'Adayt Appendices'!#REF!-'Adayt Appendices'!#REF!</f>
        <v>#REF!</v>
      </c>
      <c r="G18" s="56" t="e">
        <f>-'Adayt Appendices'!#REF!-'Adayt Appendices'!#REF!-'Adayt Appendices'!#REF!-'Adayt Appendices'!#REF!-'Adayt Appendices'!#REF!</f>
        <v>#REF!</v>
      </c>
      <c r="H18" s="56" t="e">
        <f>-'Adayt Appendices'!#REF!-'Adayt Appendices'!#REF!-'Adayt Appendices'!#REF!-'Adayt Appendices'!#REF!-'Adayt Appendices'!#REF!</f>
        <v>#REF!</v>
      </c>
      <c r="I18" s="56" t="e">
        <f>-'Adayt Appendices'!#REF!-'Adayt Appendices'!#REF!-'Adayt Appendices'!#REF!-'Adayt Appendices'!#REF!-'Adayt Appendices'!#REF!</f>
        <v>#REF!</v>
      </c>
      <c r="J18" s="56" t="e">
        <f>-'Adayt Appendices'!#REF!-'Adayt Appendices'!#REF!-'Adayt Appendices'!#REF!-'Adayt Appendices'!#REF!-'Adayt Appendices'!#REF!</f>
        <v>#REF!</v>
      </c>
      <c r="K18" s="56" t="e">
        <f>-'Adayt Appendices'!#REF!-'Adayt Appendices'!#REF!-'Adayt Appendices'!#REF!-'Adayt Appendices'!#REF!-'Adayt Appendices'!#REF!</f>
        <v>#REF!</v>
      </c>
      <c r="L18" s="56" t="e">
        <f>-'Adayt Appendices'!#REF!-'Adayt Appendices'!#REF!-'Adayt Appendices'!#REF!-'Adayt Appendices'!#REF!-'Adayt Appendices'!#REF!</f>
        <v>#REF!</v>
      </c>
      <c r="M18" s="56" t="e">
        <f>-'Adayt Appendices'!#REF!-'Adayt Appendices'!#REF!-'Adayt Appendices'!#REF!-'Adayt Appendices'!#REF!-'Adayt Appendices'!#REF!</f>
        <v>#REF!</v>
      </c>
      <c r="N18" s="56">
        <f>-'Adayt Appendices'!D15-'Adayt Appendices'!D30-'Adayt Appendices'!D76-'Adayt Appendices'!D122-'Adayt Appendices'!D137</f>
        <v>0</v>
      </c>
      <c r="O18" s="56">
        <f>-'Adayt Appendices'!E15-'Adayt Appendices'!E30-'Adayt Appendices'!E76-'Adayt Appendices'!E122-'Adayt Appendices'!E137</f>
        <v>0</v>
      </c>
      <c r="P18" s="56">
        <f>-'Adayt Appendices'!F15-'Adayt Appendices'!F30-'Adayt Appendices'!F76-'Adayt Appendices'!F122-'Adayt Appendices'!F137</f>
        <v>0</v>
      </c>
      <c r="Q18" s="56">
        <f>-'Adayt Appendices'!G15-'Adayt Appendices'!G30-'Adayt Appendices'!G76-'Adayt Appendices'!G122-'Adayt Appendices'!G137</f>
        <v>0</v>
      </c>
      <c r="R18" s="56">
        <f>-'Adayt Appendices'!H15-'Adayt Appendices'!H30-'Adayt Appendices'!H76-'Adayt Appendices'!H122-'Adayt Appendices'!H137</f>
        <v>0</v>
      </c>
      <c r="S18" s="56">
        <f>-'Adayt Appendices'!I15-'Adayt Appendices'!I30-'Adayt Appendices'!I76-'Adayt Appendices'!I122-'Adayt Appendices'!I137</f>
        <v>0</v>
      </c>
      <c r="T18" s="56">
        <f>-'Adayt Appendices'!J15-'Adayt Appendices'!J30-'Adayt Appendices'!J76-'Adayt Appendices'!J122-'Adayt Appendices'!J137</f>
        <v>0</v>
      </c>
      <c r="U18" s="56">
        <f>-'Adayt Appendices'!K15-'Adayt Appendices'!K30-'Adayt Appendices'!K76-'Adayt Appendices'!K122-'Adayt Appendices'!K137</f>
        <v>0</v>
      </c>
      <c r="V18" s="56">
        <f>-'Adayt Appendices'!L15-'Adayt Appendices'!L30-'Adayt Appendices'!L76-'Adayt Appendices'!L122-'Adayt Appendices'!L137</f>
        <v>0</v>
      </c>
      <c r="W18" s="56">
        <f>-'Adayt Appendices'!M15-'Adayt Appendices'!M30-'Adayt Appendices'!M76-'Adayt Appendices'!M122-'Adayt Appendices'!M137</f>
        <v>0</v>
      </c>
      <c r="X18" s="56">
        <f>-'Adayt Appendices'!N15-'Adayt Appendices'!N30-'Adayt Appendices'!N76-'Adayt Appendices'!N122-'Adayt Appendices'!N137</f>
        <v>0</v>
      </c>
      <c r="Y18" s="56">
        <f>-'Adayt Appendices'!O15-'Adayt Appendices'!O30-'Adayt Appendices'!O76-'Adayt Appendices'!O122-'Adayt Appendices'!O137</f>
        <v>0</v>
      </c>
      <c r="Z18" s="56">
        <f>-'Adayt Appendices'!P15-'Adayt Appendices'!P30-'Adayt Appendices'!P76-'Adayt Appendices'!P122-'Adayt Appendices'!P137</f>
        <v>0</v>
      </c>
      <c r="AA18" s="56">
        <f>-'Adayt Appendices'!Q15-'Adayt Appendices'!Q30-'Adayt Appendices'!Q76-'Adayt Appendices'!Q122-'Adayt Appendices'!Q137</f>
        <v>0</v>
      </c>
    </row>
    <row r="19" spans="1:27" ht="12" customHeight="1" x14ac:dyDescent="0.25">
      <c r="A19" s="370"/>
      <c r="B19" s="24" t="s">
        <v>19</v>
      </c>
      <c r="C19" s="56">
        <f>-'Adayt Appendices'!C16-'Adayt Appendices'!C31-'Adayt Appendices'!C77-'Adayt Appendices'!C123-'Adayt Appendices'!C138</f>
        <v>0</v>
      </c>
      <c r="D19" s="56" t="e">
        <f>-'Adayt Appendices'!#REF!-'Adayt Appendices'!#REF!-'Adayt Appendices'!#REF!-'Adayt Appendices'!#REF!-'Adayt Appendices'!#REF!</f>
        <v>#REF!</v>
      </c>
      <c r="E19" s="56" t="e">
        <f>-'Adayt Appendices'!#REF!-'Adayt Appendices'!#REF!-'Adayt Appendices'!#REF!-'Adayt Appendices'!#REF!-'Adayt Appendices'!#REF!</f>
        <v>#REF!</v>
      </c>
      <c r="F19" s="56" t="e">
        <f>-'Adayt Appendices'!#REF!-'Adayt Appendices'!#REF!-'Adayt Appendices'!#REF!-'Adayt Appendices'!#REF!-'Adayt Appendices'!#REF!</f>
        <v>#REF!</v>
      </c>
      <c r="G19" s="56" t="e">
        <f>-'Adayt Appendices'!#REF!-'Adayt Appendices'!#REF!-'Adayt Appendices'!#REF!-'Adayt Appendices'!#REF!-'Adayt Appendices'!#REF!</f>
        <v>#REF!</v>
      </c>
      <c r="H19" s="56" t="e">
        <f>-'Adayt Appendices'!#REF!-'Adayt Appendices'!#REF!-'Adayt Appendices'!#REF!-'Adayt Appendices'!#REF!-'Adayt Appendices'!#REF!</f>
        <v>#REF!</v>
      </c>
      <c r="I19" s="56" t="e">
        <f>-'Adayt Appendices'!#REF!-'Adayt Appendices'!#REF!-'Adayt Appendices'!#REF!-'Adayt Appendices'!#REF!-'Adayt Appendices'!#REF!</f>
        <v>#REF!</v>
      </c>
      <c r="J19" s="56" t="e">
        <f>-'Adayt Appendices'!#REF!-'Adayt Appendices'!#REF!-'Adayt Appendices'!#REF!-'Adayt Appendices'!#REF!-'Adayt Appendices'!#REF!</f>
        <v>#REF!</v>
      </c>
      <c r="K19" s="56" t="e">
        <f>-'Adayt Appendices'!#REF!-'Adayt Appendices'!#REF!-'Adayt Appendices'!#REF!-'Adayt Appendices'!#REF!-'Adayt Appendices'!#REF!</f>
        <v>#REF!</v>
      </c>
      <c r="L19" s="56" t="e">
        <f>-'Adayt Appendices'!#REF!-'Adayt Appendices'!#REF!-'Adayt Appendices'!#REF!-'Adayt Appendices'!#REF!-'Adayt Appendices'!#REF!</f>
        <v>#REF!</v>
      </c>
      <c r="M19" s="56" t="e">
        <f>-'Adayt Appendices'!#REF!-'Adayt Appendices'!#REF!-'Adayt Appendices'!#REF!-'Adayt Appendices'!#REF!-'Adayt Appendices'!#REF!</f>
        <v>#REF!</v>
      </c>
      <c r="N19" s="56">
        <f>-'Adayt Appendices'!D16-'Adayt Appendices'!D31-'Adayt Appendices'!D77-'Adayt Appendices'!D123-'Adayt Appendices'!D138</f>
        <v>0</v>
      </c>
      <c r="O19" s="56">
        <f>-'Adayt Appendices'!E16-'Adayt Appendices'!E31-'Adayt Appendices'!E77-'Adayt Appendices'!E123-'Adayt Appendices'!E138</f>
        <v>0</v>
      </c>
      <c r="P19" s="56">
        <f>-'Adayt Appendices'!F16-'Adayt Appendices'!F31-'Adayt Appendices'!F77-'Adayt Appendices'!F123-'Adayt Appendices'!F138</f>
        <v>0</v>
      </c>
      <c r="Q19" s="56">
        <f>-'Adayt Appendices'!G16-'Adayt Appendices'!G31-'Adayt Appendices'!G77-'Adayt Appendices'!G123-'Adayt Appendices'!G138</f>
        <v>0</v>
      </c>
      <c r="R19" s="56">
        <f>-'Adayt Appendices'!H16-'Adayt Appendices'!H31-'Adayt Appendices'!H77-'Adayt Appendices'!H123-'Adayt Appendices'!H138</f>
        <v>0</v>
      </c>
      <c r="S19" s="56">
        <f>-'Adayt Appendices'!I16-'Adayt Appendices'!I31-'Adayt Appendices'!I77-'Adayt Appendices'!I123-'Adayt Appendices'!I138</f>
        <v>0</v>
      </c>
      <c r="T19" s="56">
        <f>-'Adayt Appendices'!J16-'Adayt Appendices'!J31-'Adayt Appendices'!J77-'Adayt Appendices'!J123-'Adayt Appendices'!J138</f>
        <v>0</v>
      </c>
      <c r="U19" s="56">
        <f>-'Adayt Appendices'!K16-'Adayt Appendices'!K31-'Adayt Appendices'!K77-'Adayt Appendices'!K123-'Adayt Appendices'!K138</f>
        <v>0</v>
      </c>
      <c r="V19" s="56">
        <f>-'Adayt Appendices'!L16-'Adayt Appendices'!L31-'Adayt Appendices'!L77-'Adayt Appendices'!L123-'Adayt Appendices'!L138</f>
        <v>0</v>
      </c>
      <c r="W19" s="56">
        <f>-'Adayt Appendices'!M16-'Adayt Appendices'!M31-'Adayt Appendices'!M77-'Adayt Appendices'!M123-'Adayt Appendices'!M138</f>
        <v>0</v>
      </c>
      <c r="X19" s="56">
        <f>-'Adayt Appendices'!N16-'Adayt Appendices'!N31-'Adayt Appendices'!N77-'Adayt Appendices'!N123-'Adayt Appendices'!N138</f>
        <v>0</v>
      </c>
      <c r="Y19" s="56">
        <f>-'Adayt Appendices'!O16-'Adayt Appendices'!O31-'Adayt Appendices'!O77-'Adayt Appendices'!O123-'Adayt Appendices'!O138</f>
        <v>0</v>
      </c>
      <c r="Z19" s="56">
        <f>-'Adayt Appendices'!P16-'Adayt Appendices'!P31-'Adayt Appendices'!P77-'Adayt Appendices'!P123-'Adayt Appendices'!P138</f>
        <v>0</v>
      </c>
      <c r="AA19" s="56">
        <f>-'Adayt Appendices'!Q16-'Adayt Appendices'!Q31-'Adayt Appendices'!Q77-'Adayt Appendices'!Q123-'Adayt Appendices'!Q138</f>
        <v>0</v>
      </c>
    </row>
    <row r="20" spans="1:27" ht="12" customHeight="1" thickBot="1" x14ac:dyDescent="0.3">
      <c r="A20" s="370"/>
      <c r="B20" s="54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2" customHeight="1" x14ac:dyDescent="0.25">
      <c r="A21" s="370"/>
      <c r="B21" s="55" t="s">
        <v>20</v>
      </c>
      <c r="C21" s="56">
        <f>SUM(C11:C19)</f>
        <v>-11193492.100000003</v>
      </c>
      <c r="D21" s="56" t="e">
        <f t="shared" ref="D21:AA21" si="0">SUM(D11:D19)</f>
        <v>#REF!</v>
      </c>
      <c r="E21" s="56" t="e">
        <f t="shared" si="0"/>
        <v>#REF!</v>
      </c>
      <c r="F21" s="56" t="e">
        <f t="shared" si="0"/>
        <v>#REF!</v>
      </c>
      <c r="G21" s="56" t="e">
        <f t="shared" si="0"/>
        <v>#REF!</v>
      </c>
      <c r="H21" s="56" t="e">
        <f t="shared" si="0"/>
        <v>#REF!</v>
      </c>
      <c r="I21" s="56" t="e">
        <f t="shared" si="0"/>
        <v>#REF!</v>
      </c>
      <c r="J21" s="56" t="e">
        <f t="shared" si="0"/>
        <v>#REF!</v>
      </c>
      <c r="K21" s="56" t="e">
        <f t="shared" si="0"/>
        <v>#REF!</v>
      </c>
      <c r="L21" s="56" t="e">
        <f t="shared" si="0"/>
        <v>#REF!</v>
      </c>
      <c r="M21" s="56" t="e">
        <f t="shared" si="0"/>
        <v>#REF!</v>
      </c>
      <c r="N21" s="56">
        <f t="shared" si="0"/>
        <v>0</v>
      </c>
      <c r="O21" s="56">
        <f t="shared" si="0"/>
        <v>0</v>
      </c>
      <c r="P21" s="56">
        <f t="shared" si="0"/>
        <v>0</v>
      </c>
      <c r="Q21" s="56">
        <f t="shared" si="0"/>
        <v>0</v>
      </c>
      <c r="R21" s="56">
        <f t="shared" si="0"/>
        <v>0</v>
      </c>
      <c r="S21" s="56">
        <f t="shared" si="0"/>
        <v>0</v>
      </c>
      <c r="T21" s="56">
        <f t="shared" si="0"/>
        <v>0</v>
      </c>
      <c r="U21" s="56">
        <f t="shared" si="0"/>
        <v>0</v>
      </c>
      <c r="V21" s="56">
        <f t="shared" si="0"/>
        <v>0</v>
      </c>
      <c r="W21" s="56">
        <f t="shared" si="0"/>
        <v>0</v>
      </c>
      <c r="X21" s="56">
        <f t="shared" si="0"/>
        <v>0</v>
      </c>
      <c r="Y21" s="56">
        <f t="shared" si="0"/>
        <v>0</v>
      </c>
      <c r="Z21" s="56">
        <f t="shared" si="0"/>
        <v>0</v>
      </c>
      <c r="AA21" s="56">
        <f t="shared" si="0"/>
        <v>0</v>
      </c>
    </row>
    <row r="22" spans="1:27" x14ac:dyDescent="0.25">
      <c r="A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5">
      <c r="A23" s="52"/>
      <c r="B23" s="1" t="s">
        <v>85</v>
      </c>
      <c r="C23" s="118">
        <f>+'Adayt Headcount'!C27</f>
        <v>25</v>
      </c>
      <c r="D23" s="118" t="e">
        <f>+'Adayt Headcount'!#REF!</f>
        <v>#REF!</v>
      </c>
      <c r="E23" s="118" t="e">
        <f>+'Adayt Headcount'!#REF!</f>
        <v>#REF!</v>
      </c>
      <c r="F23" s="118" t="e">
        <f>+'Adayt Headcount'!#REF!</f>
        <v>#REF!</v>
      </c>
      <c r="G23" s="118" t="e">
        <f>+'Adayt Headcount'!#REF!</f>
        <v>#REF!</v>
      </c>
      <c r="H23" s="118" t="e">
        <f>+'Adayt Headcount'!#REF!</f>
        <v>#REF!</v>
      </c>
      <c r="I23" s="118" t="e">
        <f>+'Adayt Headcount'!#REF!</f>
        <v>#REF!</v>
      </c>
      <c r="J23" s="118" t="e">
        <f>+'Adayt Headcount'!#REF!</f>
        <v>#REF!</v>
      </c>
      <c r="K23" s="118" t="e">
        <f>+'Adayt Headcount'!#REF!</f>
        <v>#REF!</v>
      </c>
      <c r="L23" s="118" t="e">
        <f>+'Adayt Headcount'!#REF!</f>
        <v>#REF!</v>
      </c>
      <c r="M23" s="118" t="e">
        <f>+'Adayt Headcount'!#REF!</f>
        <v>#REF!</v>
      </c>
      <c r="N23" s="118" t="str">
        <f>+'Adayt Headcount'!D27</f>
        <v>hard keyed</v>
      </c>
      <c r="O23" s="118">
        <f>+'Adayt Headcount'!E27</f>
        <v>0</v>
      </c>
      <c r="P23" s="118">
        <f>+'Adayt Headcount'!F27</f>
        <v>0</v>
      </c>
      <c r="Q23" s="118">
        <f>+'Adayt Headcount'!G27</f>
        <v>0</v>
      </c>
      <c r="R23" s="118">
        <f>+'Adayt Headcount'!H27</f>
        <v>0</v>
      </c>
      <c r="S23" s="118">
        <f>+'Adayt Headcount'!I27</f>
        <v>0</v>
      </c>
      <c r="T23" s="118">
        <f>+'Adayt Headcount'!J27</f>
        <v>0</v>
      </c>
      <c r="U23" s="118">
        <f>+'Adayt Headcount'!K27</f>
        <v>0</v>
      </c>
      <c r="V23" s="118">
        <f>+'Adayt Headcount'!L27</f>
        <v>0</v>
      </c>
      <c r="W23" s="118">
        <f>+'Adayt Headcount'!M27</f>
        <v>0</v>
      </c>
      <c r="X23" s="118">
        <f>+'Adayt Headcount'!N27</f>
        <v>0</v>
      </c>
      <c r="Y23" s="118">
        <f>+'Adayt Headcount'!O27</f>
        <v>0</v>
      </c>
      <c r="Z23" s="118">
        <f>+'Adayt Headcount'!P27</f>
        <v>0</v>
      </c>
      <c r="AA23" s="118">
        <f>+'Adayt Headcount'!Q27</f>
        <v>0</v>
      </c>
    </row>
    <row r="24" spans="1:27" x14ac:dyDescent="0.25">
      <c r="A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5">
      <c r="A25" s="370" t="s">
        <v>93</v>
      </c>
      <c r="B25" s="24" t="s">
        <v>4</v>
      </c>
      <c r="C25" s="56">
        <f>-'Adayt Appendices'!C8-'Adayt Appendices'!C54-'Adayt Appendices'!C84-'Adayt Appendices'!C100</f>
        <v>-3420831.13</v>
      </c>
      <c r="D25" s="56" t="e">
        <f>-'Adayt Appendices'!#REF!-'Adayt Appendices'!#REF!-'Adayt Appendices'!#REF!-'Adayt Appendices'!#REF!</f>
        <v>#REF!</v>
      </c>
      <c r="E25" s="56" t="e">
        <f>-'Adayt Appendices'!#REF!-'Adayt Appendices'!#REF!-'Adayt Appendices'!#REF!-'Adayt Appendices'!#REF!</f>
        <v>#REF!</v>
      </c>
      <c r="F25" s="56" t="e">
        <f>-'Adayt Appendices'!#REF!-'Adayt Appendices'!#REF!-'Adayt Appendices'!#REF!-'Adayt Appendices'!#REF!</f>
        <v>#REF!</v>
      </c>
      <c r="G25" s="56" t="e">
        <f>-'Adayt Appendices'!#REF!-'Adayt Appendices'!#REF!-'Adayt Appendices'!#REF!-'Adayt Appendices'!#REF!</f>
        <v>#REF!</v>
      </c>
      <c r="H25" s="56" t="e">
        <f>-'Adayt Appendices'!#REF!-'Adayt Appendices'!#REF!-'Adayt Appendices'!#REF!-'Adayt Appendices'!#REF!</f>
        <v>#REF!</v>
      </c>
      <c r="I25" s="56" t="e">
        <f>-'Adayt Appendices'!#REF!-'Adayt Appendices'!#REF!-'Adayt Appendices'!#REF!-'Adayt Appendices'!#REF!</f>
        <v>#REF!</v>
      </c>
      <c r="J25" s="56" t="e">
        <f>-'Adayt Appendices'!#REF!-'Adayt Appendices'!#REF!-'Adayt Appendices'!#REF!-'Adayt Appendices'!#REF!</f>
        <v>#REF!</v>
      </c>
      <c r="K25" s="56" t="e">
        <f>-'Adayt Appendices'!#REF!-'Adayt Appendices'!#REF!-'Adayt Appendices'!#REF!-'Adayt Appendices'!#REF!</f>
        <v>#REF!</v>
      </c>
      <c r="L25" s="56" t="e">
        <f>-'Adayt Appendices'!#REF!-'Adayt Appendices'!#REF!-'Adayt Appendices'!#REF!-'Adayt Appendices'!#REF!</f>
        <v>#REF!</v>
      </c>
      <c r="M25" s="56" t="e">
        <f>-'Adayt Appendices'!#REF!-'Adayt Appendices'!#REF!-'Adayt Appendices'!#REF!-'Adayt Appendices'!#REF!</f>
        <v>#REF!</v>
      </c>
      <c r="N25" s="56">
        <f>-'Adayt Appendices'!D8-'Adayt Appendices'!D54-'Adayt Appendices'!D84-'Adayt Appendices'!D100</f>
        <v>0</v>
      </c>
      <c r="O25" s="56">
        <f>-'Adayt Appendices'!E8-'Adayt Appendices'!E54-'Adayt Appendices'!E84-'Adayt Appendices'!E100</f>
        <v>0</v>
      </c>
      <c r="P25" s="56">
        <f>-'Adayt Appendices'!F8-'Adayt Appendices'!F54-'Adayt Appendices'!F84-'Adayt Appendices'!F100</f>
        <v>0</v>
      </c>
      <c r="Q25" s="56">
        <f>-'Adayt Appendices'!G8-'Adayt Appendices'!G54-'Adayt Appendices'!G84-'Adayt Appendices'!G100</f>
        <v>0</v>
      </c>
      <c r="R25" s="56">
        <f>-'Adayt Appendices'!H8-'Adayt Appendices'!H54-'Adayt Appendices'!H84-'Adayt Appendices'!H100</f>
        <v>0</v>
      </c>
      <c r="S25" s="56">
        <f>-'Adayt Appendices'!I8-'Adayt Appendices'!I54-'Adayt Appendices'!I84-'Adayt Appendices'!I100</f>
        <v>0</v>
      </c>
      <c r="T25" s="56">
        <f>-'Adayt Appendices'!J8-'Adayt Appendices'!J54-'Adayt Appendices'!J84-'Adayt Appendices'!J100</f>
        <v>0</v>
      </c>
      <c r="U25" s="56">
        <f>-'Adayt Appendices'!K8-'Adayt Appendices'!K54-'Adayt Appendices'!K84-'Adayt Appendices'!K100</f>
        <v>0</v>
      </c>
      <c r="V25" s="56">
        <f>-'Adayt Appendices'!L8-'Adayt Appendices'!L54-'Adayt Appendices'!L84-'Adayt Appendices'!L100</f>
        <v>0</v>
      </c>
      <c r="W25" s="56">
        <f>-'Adayt Appendices'!M8-'Adayt Appendices'!M54-'Adayt Appendices'!M84-'Adayt Appendices'!M100</f>
        <v>0</v>
      </c>
      <c r="X25" s="56">
        <f>-'Adayt Appendices'!N8-'Adayt Appendices'!N54-'Adayt Appendices'!N84-'Adayt Appendices'!N100</f>
        <v>0</v>
      </c>
      <c r="Y25" s="56">
        <f>-'Adayt Appendices'!O8-'Adayt Appendices'!O54-'Adayt Appendices'!O84-'Adayt Appendices'!O100</f>
        <v>0</v>
      </c>
      <c r="Z25" s="56">
        <f>-'Adayt Appendices'!P8-'Adayt Appendices'!P54-'Adayt Appendices'!P84-'Adayt Appendices'!P100</f>
        <v>0</v>
      </c>
      <c r="AA25" s="56">
        <f>-'Adayt Appendices'!Q8-'Adayt Appendices'!Q54-'Adayt Appendices'!Q84-'Adayt Appendices'!Q100</f>
        <v>0</v>
      </c>
    </row>
    <row r="26" spans="1:27" x14ac:dyDescent="0.25">
      <c r="A26" s="370"/>
      <c r="B26" s="24" t="s">
        <v>9</v>
      </c>
      <c r="C26" s="56">
        <f>-'Adayt Appendices'!C9-'Adayt Appendices'!C55-'Adayt Appendices'!C85-'Adayt Appendices'!C101</f>
        <v>-1994032.53</v>
      </c>
      <c r="D26" s="56" t="e">
        <f>-'Adayt Appendices'!#REF!-'Adayt Appendices'!#REF!-'Adayt Appendices'!#REF!-'Adayt Appendices'!#REF!</f>
        <v>#REF!</v>
      </c>
      <c r="E26" s="56" t="e">
        <f>-'Adayt Appendices'!#REF!-'Adayt Appendices'!#REF!-'Adayt Appendices'!#REF!-'Adayt Appendices'!#REF!</f>
        <v>#REF!</v>
      </c>
      <c r="F26" s="56" t="e">
        <f>-'Adayt Appendices'!#REF!-'Adayt Appendices'!#REF!-'Adayt Appendices'!#REF!-'Adayt Appendices'!#REF!</f>
        <v>#REF!</v>
      </c>
      <c r="G26" s="56" t="e">
        <f>-'Adayt Appendices'!#REF!-'Adayt Appendices'!#REF!-'Adayt Appendices'!#REF!-'Adayt Appendices'!#REF!</f>
        <v>#REF!</v>
      </c>
      <c r="H26" s="56" t="e">
        <f>-'Adayt Appendices'!#REF!-'Adayt Appendices'!#REF!-'Adayt Appendices'!#REF!-'Adayt Appendices'!#REF!</f>
        <v>#REF!</v>
      </c>
      <c r="I26" s="56" t="e">
        <f>-'Adayt Appendices'!#REF!-'Adayt Appendices'!#REF!-'Adayt Appendices'!#REF!-'Adayt Appendices'!#REF!</f>
        <v>#REF!</v>
      </c>
      <c r="J26" s="56" t="e">
        <f>-'Adayt Appendices'!#REF!-'Adayt Appendices'!#REF!-'Adayt Appendices'!#REF!-'Adayt Appendices'!#REF!</f>
        <v>#REF!</v>
      </c>
      <c r="K26" s="56" t="e">
        <f>-'Adayt Appendices'!#REF!-'Adayt Appendices'!#REF!-'Adayt Appendices'!#REF!-'Adayt Appendices'!#REF!</f>
        <v>#REF!</v>
      </c>
      <c r="L26" s="56" t="e">
        <f>-'Adayt Appendices'!#REF!-'Adayt Appendices'!#REF!-'Adayt Appendices'!#REF!-'Adayt Appendices'!#REF!</f>
        <v>#REF!</v>
      </c>
      <c r="M26" s="56" t="e">
        <f>-'Adayt Appendices'!#REF!-'Adayt Appendices'!#REF!-'Adayt Appendices'!#REF!-'Adayt Appendices'!#REF!</f>
        <v>#REF!</v>
      </c>
      <c r="N26" s="56">
        <f>-'Adayt Appendices'!D9-'Adayt Appendices'!D55-'Adayt Appendices'!D85-'Adayt Appendices'!D101</f>
        <v>0</v>
      </c>
      <c r="O26" s="56">
        <f>-'Adayt Appendices'!E9-'Adayt Appendices'!E55-'Adayt Appendices'!E85-'Adayt Appendices'!E101</f>
        <v>0</v>
      </c>
      <c r="P26" s="56">
        <f>-'Adayt Appendices'!F9-'Adayt Appendices'!F55-'Adayt Appendices'!F85-'Adayt Appendices'!F101</f>
        <v>0</v>
      </c>
      <c r="Q26" s="56">
        <f>-'Adayt Appendices'!G9-'Adayt Appendices'!G55-'Adayt Appendices'!G85-'Adayt Appendices'!G101</f>
        <v>0</v>
      </c>
      <c r="R26" s="56">
        <f>-'Adayt Appendices'!H9-'Adayt Appendices'!H55-'Adayt Appendices'!H85-'Adayt Appendices'!H101</f>
        <v>0</v>
      </c>
      <c r="S26" s="56">
        <f>-'Adayt Appendices'!I9-'Adayt Appendices'!I55-'Adayt Appendices'!I85-'Adayt Appendices'!I101</f>
        <v>0</v>
      </c>
      <c r="T26" s="56">
        <f>-'Adayt Appendices'!J9-'Adayt Appendices'!J55-'Adayt Appendices'!J85-'Adayt Appendices'!J101</f>
        <v>0</v>
      </c>
      <c r="U26" s="56">
        <f>-'Adayt Appendices'!K9-'Adayt Appendices'!K55-'Adayt Appendices'!K85-'Adayt Appendices'!K101</f>
        <v>0</v>
      </c>
      <c r="V26" s="56">
        <f>-'Adayt Appendices'!L9-'Adayt Appendices'!L55-'Adayt Appendices'!L85-'Adayt Appendices'!L101</f>
        <v>0</v>
      </c>
      <c r="W26" s="56">
        <f>-'Adayt Appendices'!M9-'Adayt Appendices'!M55-'Adayt Appendices'!M85-'Adayt Appendices'!M101</f>
        <v>0</v>
      </c>
      <c r="X26" s="56">
        <f>-'Adayt Appendices'!N9-'Adayt Appendices'!N55-'Adayt Appendices'!N85-'Adayt Appendices'!N101</f>
        <v>0</v>
      </c>
      <c r="Y26" s="56">
        <f>-'Adayt Appendices'!O9-'Adayt Appendices'!O55-'Adayt Appendices'!O85-'Adayt Appendices'!O101</f>
        <v>0</v>
      </c>
      <c r="Z26" s="56">
        <f>-'Adayt Appendices'!P9-'Adayt Appendices'!P55-'Adayt Appendices'!P85-'Adayt Appendices'!P101</f>
        <v>0</v>
      </c>
      <c r="AA26" s="56">
        <f>-'Adayt Appendices'!Q9-'Adayt Appendices'!Q55-'Adayt Appendices'!Q85-'Adayt Appendices'!Q101</f>
        <v>0</v>
      </c>
    </row>
    <row r="27" spans="1:27" x14ac:dyDescent="0.25">
      <c r="A27" s="370"/>
      <c r="B27" s="24" t="s">
        <v>11</v>
      </c>
      <c r="C27" s="56">
        <f>-'Adayt Appendices'!C10-'Adayt Appendices'!C56-'Adayt Appendices'!C86-'Adayt Appendices'!C102</f>
        <v>-53777.33</v>
      </c>
      <c r="D27" s="56" t="e">
        <f>-'Adayt Appendices'!#REF!-'Adayt Appendices'!#REF!-'Adayt Appendices'!#REF!-'Adayt Appendices'!#REF!</f>
        <v>#REF!</v>
      </c>
      <c r="E27" s="56" t="e">
        <f>-'Adayt Appendices'!#REF!-'Adayt Appendices'!#REF!-'Adayt Appendices'!#REF!-'Adayt Appendices'!#REF!</f>
        <v>#REF!</v>
      </c>
      <c r="F27" s="56" t="e">
        <f>-'Adayt Appendices'!#REF!-'Adayt Appendices'!#REF!-'Adayt Appendices'!#REF!-'Adayt Appendices'!#REF!</f>
        <v>#REF!</v>
      </c>
      <c r="G27" s="56" t="e">
        <f>-'Adayt Appendices'!#REF!-'Adayt Appendices'!#REF!-'Adayt Appendices'!#REF!-'Adayt Appendices'!#REF!</f>
        <v>#REF!</v>
      </c>
      <c r="H27" s="56" t="e">
        <f>-'Adayt Appendices'!#REF!-'Adayt Appendices'!#REF!-'Adayt Appendices'!#REF!-'Adayt Appendices'!#REF!</f>
        <v>#REF!</v>
      </c>
      <c r="I27" s="56" t="e">
        <f>-'Adayt Appendices'!#REF!-'Adayt Appendices'!#REF!-'Adayt Appendices'!#REF!-'Adayt Appendices'!#REF!</f>
        <v>#REF!</v>
      </c>
      <c r="J27" s="56" t="e">
        <f>-'Adayt Appendices'!#REF!-'Adayt Appendices'!#REF!-'Adayt Appendices'!#REF!-'Adayt Appendices'!#REF!</f>
        <v>#REF!</v>
      </c>
      <c r="K27" s="56" t="e">
        <f>-'Adayt Appendices'!#REF!-'Adayt Appendices'!#REF!-'Adayt Appendices'!#REF!-'Adayt Appendices'!#REF!</f>
        <v>#REF!</v>
      </c>
      <c r="L27" s="56" t="e">
        <f>-'Adayt Appendices'!#REF!-'Adayt Appendices'!#REF!-'Adayt Appendices'!#REF!-'Adayt Appendices'!#REF!</f>
        <v>#REF!</v>
      </c>
      <c r="M27" s="56" t="e">
        <f>-'Adayt Appendices'!#REF!-'Adayt Appendices'!#REF!-'Adayt Appendices'!#REF!-'Adayt Appendices'!#REF!</f>
        <v>#REF!</v>
      </c>
      <c r="N27" s="56">
        <f>-'Adayt Appendices'!D10-'Adayt Appendices'!D56-'Adayt Appendices'!D86-'Adayt Appendices'!D102</f>
        <v>0</v>
      </c>
      <c r="O27" s="56">
        <f>-'Adayt Appendices'!E10-'Adayt Appendices'!E56-'Adayt Appendices'!E86-'Adayt Appendices'!E102</f>
        <v>0</v>
      </c>
      <c r="P27" s="56">
        <f>-'Adayt Appendices'!F10-'Adayt Appendices'!F56-'Adayt Appendices'!F86-'Adayt Appendices'!F102</f>
        <v>0</v>
      </c>
      <c r="Q27" s="56">
        <f>-'Adayt Appendices'!G10-'Adayt Appendices'!G56-'Adayt Appendices'!G86-'Adayt Appendices'!G102</f>
        <v>0</v>
      </c>
      <c r="R27" s="56">
        <f>-'Adayt Appendices'!H10-'Adayt Appendices'!H56-'Adayt Appendices'!H86-'Adayt Appendices'!H102</f>
        <v>0</v>
      </c>
      <c r="S27" s="56">
        <f>-'Adayt Appendices'!I10-'Adayt Appendices'!I56-'Adayt Appendices'!I86-'Adayt Appendices'!I102</f>
        <v>0</v>
      </c>
      <c r="T27" s="56">
        <f>-'Adayt Appendices'!J10-'Adayt Appendices'!J56-'Adayt Appendices'!J86-'Adayt Appendices'!J102</f>
        <v>0</v>
      </c>
      <c r="U27" s="56">
        <f>-'Adayt Appendices'!K10-'Adayt Appendices'!K56-'Adayt Appendices'!K86-'Adayt Appendices'!K102</f>
        <v>0</v>
      </c>
      <c r="V27" s="56">
        <f>-'Adayt Appendices'!L10-'Adayt Appendices'!L56-'Adayt Appendices'!L86-'Adayt Appendices'!L102</f>
        <v>0</v>
      </c>
      <c r="W27" s="56">
        <f>-'Adayt Appendices'!M10-'Adayt Appendices'!M56-'Adayt Appendices'!M86-'Adayt Appendices'!M102</f>
        <v>0</v>
      </c>
      <c r="X27" s="56">
        <f>-'Adayt Appendices'!N10-'Adayt Appendices'!N56-'Adayt Appendices'!N86-'Adayt Appendices'!N102</f>
        <v>0</v>
      </c>
      <c r="Y27" s="56">
        <f>-'Adayt Appendices'!O10-'Adayt Appendices'!O56-'Adayt Appendices'!O86-'Adayt Appendices'!O102</f>
        <v>0</v>
      </c>
      <c r="Z27" s="56">
        <f>-'Adayt Appendices'!P10-'Adayt Appendices'!P56-'Adayt Appendices'!P86-'Adayt Appendices'!P102</f>
        <v>0</v>
      </c>
      <c r="AA27" s="56">
        <f>-'Adayt Appendices'!Q10-'Adayt Appendices'!Q56-'Adayt Appendices'!Q86-'Adayt Appendices'!Q102</f>
        <v>0</v>
      </c>
    </row>
    <row r="28" spans="1:27" x14ac:dyDescent="0.25">
      <c r="A28" s="370"/>
      <c r="B28" s="24" t="s">
        <v>14</v>
      </c>
      <c r="C28" s="56">
        <f>-'Adayt Appendices'!C11-'Adayt Appendices'!C57-'Adayt Appendices'!C87-'Adayt Appendices'!C103</f>
        <v>-1347918.8802</v>
      </c>
      <c r="D28" s="56" t="e">
        <f>-'Adayt Appendices'!#REF!-'Adayt Appendices'!#REF!-'Adayt Appendices'!#REF!-'Adayt Appendices'!#REF!</f>
        <v>#REF!</v>
      </c>
      <c r="E28" s="56" t="e">
        <f>-'Adayt Appendices'!#REF!-'Adayt Appendices'!#REF!-'Adayt Appendices'!#REF!-'Adayt Appendices'!#REF!</f>
        <v>#REF!</v>
      </c>
      <c r="F28" s="56" t="e">
        <f>-'Adayt Appendices'!#REF!-'Adayt Appendices'!#REF!-'Adayt Appendices'!#REF!-'Adayt Appendices'!#REF!</f>
        <v>#REF!</v>
      </c>
      <c r="G28" s="56" t="e">
        <f>-'Adayt Appendices'!#REF!-'Adayt Appendices'!#REF!-'Adayt Appendices'!#REF!-'Adayt Appendices'!#REF!</f>
        <v>#REF!</v>
      </c>
      <c r="H28" s="56" t="e">
        <f>-'Adayt Appendices'!#REF!-'Adayt Appendices'!#REF!-'Adayt Appendices'!#REF!-'Adayt Appendices'!#REF!</f>
        <v>#REF!</v>
      </c>
      <c r="I28" s="56" t="e">
        <f>-'Adayt Appendices'!#REF!-'Adayt Appendices'!#REF!-'Adayt Appendices'!#REF!-'Adayt Appendices'!#REF!</f>
        <v>#REF!</v>
      </c>
      <c r="J28" s="56" t="e">
        <f>-'Adayt Appendices'!#REF!-'Adayt Appendices'!#REF!-'Adayt Appendices'!#REF!-'Adayt Appendices'!#REF!</f>
        <v>#REF!</v>
      </c>
      <c r="K28" s="56" t="e">
        <f>-'Adayt Appendices'!#REF!-'Adayt Appendices'!#REF!-'Adayt Appendices'!#REF!-'Adayt Appendices'!#REF!</f>
        <v>#REF!</v>
      </c>
      <c r="L28" s="56" t="e">
        <f>-'Adayt Appendices'!#REF!-'Adayt Appendices'!#REF!-'Adayt Appendices'!#REF!-'Adayt Appendices'!#REF!</f>
        <v>#REF!</v>
      </c>
      <c r="M28" s="56" t="e">
        <f>-'Adayt Appendices'!#REF!-'Adayt Appendices'!#REF!-'Adayt Appendices'!#REF!-'Adayt Appendices'!#REF!</f>
        <v>#REF!</v>
      </c>
      <c r="N28" s="56">
        <f>-'Adayt Appendices'!D11-'Adayt Appendices'!D57-'Adayt Appendices'!D87-'Adayt Appendices'!D103</f>
        <v>0</v>
      </c>
      <c r="O28" s="56">
        <f>-'Adayt Appendices'!E11-'Adayt Appendices'!E57-'Adayt Appendices'!E87-'Adayt Appendices'!E103</f>
        <v>0</v>
      </c>
      <c r="P28" s="56">
        <f>-'Adayt Appendices'!F11-'Adayt Appendices'!F57-'Adayt Appendices'!F87-'Adayt Appendices'!F103</f>
        <v>0</v>
      </c>
      <c r="Q28" s="56">
        <f>-'Adayt Appendices'!G11-'Adayt Appendices'!G57-'Adayt Appendices'!G87-'Adayt Appendices'!G103</f>
        <v>0</v>
      </c>
      <c r="R28" s="56">
        <f>-'Adayt Appendices'!H11-'Adayt Appendices'!H57-'Adayt Appendices'!H87-'Adayt Appendices'!H103</f>
        <v>0</v>
      </c>
      <c r="S28" s="56">
        <f>-'Adayt Appendices'!I11-'Adayt Appendices'!I57-'Adayt Appendices'!I87-'Adayt Appendices'!I103</f>
        <v>0</v>
      </c>
      <c r="T28" s="56">
        <f>-'Adayt Appendices'!J11-'Adayt Appendices'!J57-'Adayt Appendices'!J87-'Adayt Appendices'!J103</f>
        <v>0</v>
      </c>
      <c r="U28" s="56">
        <f>-'Adayt Appendices'!K11-'Adayt Appendices'!K57-'Adayt Appendices'!K87-'Adayt Appendices'!K103</f>
        <v>0</v>
      </c>
      <c r="V28" s="56">
        <f>-'Adayt Appendices'!L11-'Adayt Appendices'!L57-'Adayt Appendices'!L87-'Adayt Appendices'!L103</f>
        <v>0</v>
      </c>
      <c r="W28" s="56">
        <f>-'Adayt Appendices'!M11-'Adayt Appendices'!M57-'Adayt Appendices'!M87-'Adayt Appendices'!M103</f>
        <v>0</v>
      </c>
      <c r="X28" s="56">
        <f>-'Adayt Appendices'!N11-'Adayt Appendices'!N57-'Adayt Appendices'!N87-'Adayt Appendices'!N103</f>
        <v>0</v>
      </c>
      <c r="Y28" s="56">
        <f>-'Adayt Appendices'!O11-'Adayt Appendices'!O57-'Adayt Appendices'!O87-'Adayt Appendices'!O103</f>
        <v>0</v>
      </c>
      <c r="Z28" s="56">
        <f>-'Adayt Appendices'!P11-'Adayt Appendices'!P57-'Adayt Appendices'!P87-'Adayt Appendices'!P103</f>
        <v>0</v>
      </c>
      <c r="AA28" s="56">
        <f>-'Adayt Appendices'!Q11-'Adayt Appendices'!Q57-'Adayt Appendices'!Q87-'Adayt Appendices'!Q103</f>
        <v>0</v>
      </c>
    </row>
    <row r="29" spans="1:27" x14ac:dyDescent="0.25">
      <c r="A29" s="370"/>
      <c r="B29" s="24" t="s">
        <v>15</v>
      </c>
      <c r="C29" s="56">
        <f>-'Adayt Appendices'!C12-'Adayt Appendices'!C58-'Adayt Appendices'!C88-'Adayt Appendices'!C104</f>
        <v>-4383330.33</v>
      </c>
      <c r="D29" s="56" t="e">
        <f>-'Adayt Appendices'!#REF!-'Adayt Appendices'!#REF!-'Adayt Appendices'!#REF!-'Adayt Appendices'!#REF!</f>
        <v>#REF!</v>
      </c>
      <c r="E29" s="56" t="e">
        <f>-'Adayt Appendices'!#REF!-'Adayt Appendices'!#REF!-'Adayt Appendices'!#REF!-'Adayt Appendices'!#REF!</f>
        <v>#REF!</v>
      </c>
      <c r="F29" s="56" t="e">
        <f>-'Adayt Appendices'!#REF!-'Adayt Appendices'!#REF!-'Adayt Appendices'!#REF!-'Adayt Appendices'!#REF!</f>
        <v>#REF!</v>
      </c>
      <c r="G29" s="56" t="e">
        <f>-'Adayt Appendices'!#REF!-'Adayt Appendices'!#REF!-'Adayt Appendices'!#REF!-'Adayt Appendices'!#REF!</f>
        <v>#REF!</v>
      </c>
      <c r="H29" s="56" t="e">
        <f>-'Adayt Appendices'!#REF!-'Adayt Appendices'!#REF!-'Adayt Appendices'!#REF!-'Adayt Appendices'!#REF!</f>
        <v>#REF!</v>
      </c>
      <c r="I29" s="56" t="e">
        <f>-'Adayt Appendices'!#REF!-'Adayt Appendices'!#REF!-'Adayt Appendices'!#REF!-'Adayt Appendices'!#REF!</f>
        <v>#REF!</v>
      </c>
      <c r="J29" s="56" t="e">
        <f>-'Adayt Appendices'!#REF!-'Adayt Appendices'!#REF!-'Adayt Appendices'!#REF!-'Adayt Appendices'!#REF!</f>
        <v>#REF!</v>
      </c>
      <c r="K29" s="56" t="e">
        <f>-'Adayt Appendices'!#REF!-'Adayt Appendices'!#REF!-'Adayt Appendices'!#REF!-'Adayt Appendices'!#REF!</f>
        <v>#REF!</v>
      </c>
      <c r="L29" s="56" t="e">
        <f>-'Adayt Appendices'!#REF!-'Adayt Appendices'!#REF!-'Adayt Appendices'!#REF!-'Adayt Appendices'!#REF!</f>
        <v>#REF!</v>
      </c>
      <c r="M29" s="56" t="e">
        <f>-'Adayt Appendices'!#REF!-'Adayt Appendices'!#REF!-'Adayt Appendices'!#REF!-'Adayt Appendices'!#REF!</f>
        <v>#REF!</v>
      </c>
      <c r="N29" s="56">
        <f>-'Adayt Appendices'!D12-'Adayt Appendices'!D58-'Adayt Appendices'!D88-'Adayt Appendices'!D104</f>
        <v>0</v>
      </c>
      <c r="O29" s="56">
        <f>-'Adayt Appendices'!E12-'Adayt Appendices'!E58-'Adayt Appendices'!E88-'Adayt Appendices'!E104</f>
        <v>0</v>
      </c>
      <c r="P29" s="56">
        <f>-'Adayt Appendices'!F12-'Adayt Appendices'!F58-'Adayt Appendices'!F88-'Adayt Appendices'!F104</f>
        <v>0</v>
      </c>
      <c r="Q29" s="56">
        <f>-'Adayt Appendices'!G12-'Adayt Appendices'!G58-'Adayt Appendices'!G88-'Adayt Appendices'!G104</f>
        <v>0</v>
      </c>
      <c r="R29" s="56">
        <f>-'Adayt Appendices'!H12-'Adayt Appendices'!H58-'Adayt Appendices'!H88-'Adayt Appendices'!H104</f>
        <v>0</v>
      </c>
      <c r="S29" s="56">
        <f>-'Adayt Appendices'!I12-'Adayt Appendices'!I58-'Adayt Appendices'!I88-'Adayt Appendices'!I104</f>
        <v>0</v>
      </c>
      <c r="T29" s="56">
        <f>-'Adayt Appendices'!J12-'Adayt Appendices'!J58-'Adayt Appendices'!J88-'Adayt Appendices'!J104</f>
        <v>0</v>
      </c>
      <c r="U29" s="56">
        <f>-'Adayt Appendices'!K12-'Adayt Appendices'!K58-'Adayt Appendices'!K88-'Adayt Appendices'!K104</f>
        <v>0</v>
      </c>
      <c r="V29" s="56">
        <f>-'Adayt Appendices'!L12-'Adayt Appendices'!L58-'Adayt Appendices'!L88-'Adayt Appendices'!L104</f>
        <v>0</v>
      </c>
      <c r="W29" s="56">
        <f>-'Adayt Appendices'!M12-'Adayt Appendices'!M58-'Adayt Appendices'!M88-'Adayt Appendices'!M104</f>
        <v>0</v>
      </c>
      <c r="X29" s="56">
        <f>-'Adayt Appendices'!N12-'Adayt Appendices'!N58-'Adayt Appendices'!N88-'Adayt Appendices'!N104</f>
        <v>0</v>
      </c>
      <c r="Y29" s="56">
        <f>-'Adayt Appendices'!O12-'Adayt Appendices'!O58-'Adayt Appendices'!O88-'Adayt Appendices'!O104</f>
        <v>0</v>
      </c>
      <c r="Z29" s="56">
        <f>-'Adayt Appendices'!P12-'Adayt Appendices'!P58-'Adayt Appendices'!P88-'Adayt Appendices'!P104</f>
        <v>0</v>
      </c>
      <c r="AA29" s="56">
        <f>-'Adayt Appendices'!Q12-'Adayt Appendices'!Q58-'Adayt Appendices'!Q88-'Adayt Appendices'!Q104</f>
        <v>0</v>
      </c>
    </row>
    <row r="30" spans="1:27" x14ac:dyDescent="0.25">
      <c r="A30" s="370"/>
      <c r="B30" s="24" t="s">
        <v>16</v>
      </c>
      <c r="C30" s="56">
        <f>-'Adayt Appendices'!C13-'Adayt Appendices'!C59-'Adayt Appendices'!C89-'Adayt Appendices'!C105</f>
        <v>-69732.36</v>
      </c>
      <c r="D30" s="56" t="e">
        <f>-'Adayt Appendices'!#REF!-'Adayt Appendices'!#REF!-'Adayt Appendices'!#REF!-'Adayt Appendices'!#REF!</f>
        <v>#REF!</v>
      </c>
      <c r="E30" s="56" t="e">
        <f>-'Adayt Appendices'!#REF!-'Adayt Appendices'!#REF!-'Adayt Appendices'!#REF!-'Adayt Appendices'!#REF!</f>
        <v>#REF!</v>
      </c>
      <c r="F30" s="56" t="e">
        <f>-'Adayt Appendices'!#REF!-'Adayt Appendices'!#REF!-'Adayt Appendices'!#REF!-'Adayt Appendices'!#REF!</f>
        <v>#REF!</v>
      </c>
      <c r="G30" s="56" t="e">
        <f>-'Adayt Appendices'!#REF!-'Adayt Appendices'!#REF!-'Adayt Appendices'!#REF!-'Adayt Appendices'!#REF!</f>
        <v>#REF!</v>
      </c>
      <c r="H30" s="56" t="e">
        <f>-'Adayt Appendices'!#REF!-'Adayt Appendices'!#REF!-'Adayt Appendices'!#REF!-'Adayt Appendices'!#REF!</f>
        <v>#REF!</v>
      </c>
      <c r="I30" s="56" t="e">
        <f>-'Adayt Appendices'!#REF!-'Adayt Appendices'!#REF!-'Adayt Appendices'!#REF!-'Adayt Appendices'!#REF!</f>
        <v>#REF!</v>
      </c>
      <c r="J30" s="56" t="e">
        <f>-'Adayt Appendices'!#REF!-'Adayt Appendices'!#REF!-'Adayt Appendices'!#REF!-'Adayt Appendices'!#REF!</f>
        <v>#REF!</v>
      </c>
      <c r="K30" s="56" t="e">
        <f>-'Adayt Appendices'!#REF!-'Adayt Appendices'!#REF!-'Adayt Appendices'!#REF!-'Adayt Appendices'!#REF!</f>
        <v>#REF!</v>
      </c>
      <c r="L30" s="56" t="e">
        <f>-'Adayt Appendices'!#REF!-'Adayt Appendices'!#REF!-'Adayt Appendices'!#REF!-'Adayt Appendices'!#REF!</f>
        <v>#REF!</v>
      </c>
      <c r="M30" s="56" t="e">
        <f>-'Adayt Appendices'!#REF!-'Adayt Appendices'!#REF!-'Adayt Appendices'!#REF!-'Adayt Appendices'!#REF!</f>
        <v>#REF!</v>
      </c>
      <c r="N30" s="56">
        <f>-'Adayt Appendices'!D13-'Adayt Appendices'!D59-'Adayt Appendices'!D89-'Adayt Appendices'!D105</f>
        <v>0</v>
      </c>
      <c r="O30" s="56">
        <f>-'Adayt Appendices'!E13-'Adayt Appendices'!E59-'Adayt Appendices'!E89-'Adayt Appendices'!E105</f>
        <v>0</v>
      </c>
      <c r="P30" s="56">
        <f>-'Adayt Appendices'!F13-'Adayt Appendices'!F59-'Adayt Appendices'!F89-'Adayt Appendices'!F105</f>
        <v>0</v>
      </c>
      <c r="Q30" s="56">
        <f>-'Adayt Appendices'!G13-'Adayt Appendices'!G59-'Adayt Appendices'!G89-'Adayt Appendices'!G105</f>
        <v>0</v>
      </c>
      <c r="R30" s="56">
        <f>-'Adayt Appendices'!H13-'Adayt Appendices'!H59-'Adayt Appendices'!H89-'Adayt Appendices'!H105</f>
        <v>0</v>
      </c>
      <c r="S30" s="56">
        <f>-'Adayt Appendices'!I13-'Adayt Appendices'!I59-'Adayt Appendices'!I89-'Adayt Appendices'!I105</f>
        <v>0</v>
      </c>
      <c r="T30" s="56">
        <f>-'Adayt Appendices'!J13-'Adayt Appendices'!J59-'Adayt Appendices'!J89-'Adayt Appendices'!J105</f>
        <v>0</v>
      </c>
      <c r="U30" s="56">
        <f>-'Adayt Appendices'!K13-'Adayt Appendices'!K59-'Adayt Appendices'!K89-'Adayt Appendices'!K105</f>
        <v>0</v>
      </c>
      <c r="V30" s="56">
        <f>-'Adayt Appendices'!L13-'Adayt Appendices'!L59-'Adayt Appendices'!L89-'Adayt Appendices'!L105</f>
        <v>0</v>
      </c>
      <c r="W30" s="56">
        <f>-'Adayt Appendices'!M13-'Adayt Appendices'!M59-'Adayt Appendices'!M89-'Adayt Appendices'!M105</f>
        <v>0</v>
      </c>
      <c r="X30" s="56">
        <f>-'Adayt Appendices'!N13-'Adayt Appendices'!N59-'Adayt Appendices'!N89-'Adayt Appendices'!N105</f>
        <v>0</v>
      </c>
      <c r="Y30" s="56">
        <f>-'Adayt Appendices'!O13-'Adayt Appendices'!O59-'Adayt Appendices'!O89-'Adayt Appendices'!O105</f>
        <v>0</v>
      </c>
      <c r="Z30" s="56">
        <f>-'Adayt Appendices'!P13-'Adayt Appendices'!P59-'Adayt Appendices'!P89-'Adayt Appendices'!P105</f>
        <v>0</v>
      </c>
      <c r="AA30" s="56">
        <f>-'Adayt Appendices'!Q13-'Adayt Appendices'!Q59-'Adayt Appendices'!Q89-'Adayt Appendices'!Q105</f>
        <v>0</v>
      </c>
    </row>
    <row r="31" spans="1:27" x14ac:dyDescent="0.25">
      <c r="A31" s="370"/>
      <c r="B31" s="24" t="s">
        <v>17</v>
      </c>
      <c r="C31" s="56">
        <f>-'Adayt Appendices'!C14-'Adayt Appendices'!C60-'Adayt Appendices'!C90-'Adayt Appendices'!C106</f>
        <v>-236257.82</v>
      </c>
      <c r="D31" s="56" t="e">
        <f>-'Adayt Appendices'!#REF!-'Adayt Appendices'!#REF!-'Adayt Appendices'!#REF!-'Adayt Appendices'!#REF!</f>
        <v>#REF!</v>
      </c>
      <c r="E31" s="56" t="e">
        <f>-'Adayt Appendices'!#REF!-'Adayt Appendices'!#REF!-'Adayt Appendices'!#REF!-'Adayt Appendices'!#REF!</f>
        <v>#REF!</v>
      </c>
      <c r="F31" s="56" t="e">
        <f>-'Adayt Appendices'!#REF!-'Adayt Appendices'!#REF!-'Adayt Appendices'!#REF!-'Adayt Appendices'!#REF!</f>
        <v>#REF!</v>
      </c>
      <c r="G31" s="56" t="e">
        <f>-'Adayt Appendices'!#REF!-'Adayt Appendices'!#REF!-'Adayt Appendices'!#REF!-'Adayt Appendices'!#REF!</f>
        <v>#REF!</v>
      </c>
      <c r="H31" s="56" t="e">
        <f>-'Adayt Appendices'!#REF!-'Adayt Appendices'!#REF!-'Adayt Appendices'!#REF!-'Adayt Appendices'!#REF!</f>
        <v>#REF!</v>
      </c>
      <c r="I31" s="56" t="e">
        <f>-'Adayt Appendices'!#REF!-'Adayt Appendices'!#REF!-'Adayt Appendices'!#REF!-'Adayt Appendices'!#REF!</f>
        <v>#REF!</v>
      </c>
      <c r="J31" s="56" t="e">
        <f>-'Adayt Appendices'!#REF!-'Adayt Appendices'!#REF!-'Adayt Appendices'!#REF!-'Adayt Appendices'!#REF!</f>
        <v>#REF!</v>
      </c>
      <c r="K31" s="56" t="e">
        <f>-'Adayt Appendices'!#REF!-'Adayt Appendices'!#REF!-'Adayt Appendices'!#REF!-'Adayt Appendices'!#REF!</f>
        <v>#REF!</v>
      </c>
      <c r="L31" s="56" t="e">
        <f>-'Adayt Appendices'!#REF!-'Adayt Appendices'!#REF!-'Adayt Appendices'!#REF!-'Adayt Appendices'!#REF!</f>
        <v>#REF!</v>
      </c>
      <c r="M31" s="56" t="e">
        <f>-'Adayt Appendices'!#REF!-'Adayt Appendices'!#REF!-'Adayt Appendices'!#REF!-'Adayt Appendices'!#REF!</f>
        <v>#REF!</v>
      </c>
      <c r="N31" s="56">
        <f>-'Adayt Appendices'!D14-'Adayt Appendices'!D60-'Adayt Appendices'!D90-'Adayt Appendices'!D106</f>
        <v>0</v>
      </c>
      <c r="O31" s="56">
        <f>-'Adayt Appendices'!E14-'Adayt Appendices'!E60-'Adayt Appendices'!E90-'Adayt Appendices'!E106</f>
        <v>0</v>
      </c>
      <c r="P31" s="56">
        <f>-'Adayt Appendices'!F14-'Adayt Appendices'!F60-'Adayt Appendices'!F90-'Adayt Appendices'!F106</f>
        <v>0</v>
      </c>
      <c r="Q31" s="56">
        <f>-'Adayt Appendices'!G14-'Adayt Appendices'!G60-'Adayt Appendices'!G90-'Adayt Appendices'!G106</f>
        <v>0</v>
      </c>
      <c r="R31" s="56">
        <f>-'Adayt Appendices'!H14-'Adayt Appendices'!H60-'Adayt Appendices'!H90-'Adayt Appendices'!H106</f>
        <v>0</v>
      </c>
      <c r="S31" s="56">
        <f>-'Adayt Appendices'!I14-'Adayt Appendices'!I60-'Adayt Appendices'!I90-'Adayt Appendices'!I106</f>
        <v>0</v>
      </c>
      <c r="T31" s="56">
        <f>-'Adayt Appendices'!J14-'Adayt Appendices'!J60-'Adayt Appendices'!J90-'Adayt Appendices'!J106</f>
        <v>0</v>
      </c>
      <c r="U31" s="56">
        <f>-'Adayt Appendices'!K14-'Adayt Appendices'!K60-'Adayt Appendices'!K90-'Adayt Appendices'!K106</f>
        <v>0</v>
      </c>
      <c r="V31" s="56">
        <f>-'Adayt Appendices'!L14-'Adayt Appendices'!L60-'Adayt Appendices'!L90-'Adayt Appendices'!L106</f>
        <v>0</v>
      </c>
      <c r="W31" s="56">
        <f>-'Adayt Appendices'!M14-'Adayt Appendices'!M60-'Adayt Appendices'!M90-'Adayt Appendices'!M106</f>
        <v>0</v>
      </c>
      <c r="X31" s="56">
        <f>-'Adayt Appendices'!N14-'Adayt Appendices'!N60-'Adayt Appendices'!N90-'Adayt Appendices'!N106</f>
        <v>0</v>
      </c>
      <c r="Y31" s="56">
        <f>-'Adayt Appendices'!O14-'Adayt Appendices'!O60-'Adayt Appendices'!O90-'Adayt Appendices'!O106</f>
        <v>0</v>
      </c>
      <c r="Z31" s="56">
        <f>-'Adayt Appendices'!P14-'Adayt Appendices'!P60-'Adayt Appendices'!P90-'Adayt Appendices'!P106</f>
        <v>0</v>
      </c>
      <c r="AA31" s="56">
        <f>-'Adayt Appendices'!Q14-'Adayt Appendices'!Q60-'Adayt Appendices'!Q90-'Adayt Appendices'!Q106</f>
        <v>0</v>
      </c>
    </row>
    <row r="32" spans="1:27" x14ac:dyDescent="0.25">
      <c r="A32" s="370"/>
      <c r="B32" s="24" t="s">
        <v>18</v>
      </c>
      <c r="C32" s="56">
        <f>-'Adayt Appendices'!C15-'Adayt Appendices'!C61-'Adayt Appendices'!C91-'Adayt Appendices'!C107</f>
        <v>-108332.28</v>
      </c>
      <c r="D32" s="56" t="e">
        <f>-'Adayt Appendices'!#REF!-'Adayt Appendices'!#REF!-'Adayt Appendices'!#REF!-'Adayt Appendices'!#REF!</f>
        <v>#REF!</v>
      </c>
      <c r="E32" s="56" t="e">
        <f>-'Adayt Appendices'!#REF!-'Adayt Appendices'!#REF!-'Adayt Appendices'!#REF!-'Adayt Appendices'!#REF!</f>
        <v>#REF!</v>
      </c>
      <c r="F32" s="56" t="e">
        <f>-'Adayt Appendices'!#REF!-'Adayt Appendices'!#REF!-'Adayt Appendices'!#REF!-'Adayt Appendices'!#REF!</f>
        <v>#REF!</v>
      </c>
      <c r="G32" s="56" t="e">
        <f>-'Adayt Appendices'!#REF!-'Adayt Appendices'!#REF!-'Adayt Appendices'!#REF!-'Adayt Appendices'!#REF!</f>
        <v>#REF!</v>
      </c>
      <c r="H32" s="56" t="e">
        <f>-'Adayt Appendices'!#REF!-'Adayt Appendices'!#REF!-'Adayt Appendices'!#REF!-'Adayt Appendices'!#REF!</f>
        <v>#REF!</v>
      </c>
      <c r="I32" s="56" t="e">
        <f>-'Adayt Appendices'!#REF!-'Adayt Appendices'!#REF!-'Adayt Appendices'!#REF!-'Adayt Appendices'!#REF!</f>
        <v>#REF!</v>
      </c>
      <c r="J32" s="56" t="e">
        <f>-'Adayt Appendices'!#REF!-'Adayt Appendices'!#REF!-'Adayt Appendices'!#REF!-'Adayt Appendices'!#REF!</f>
        <v>#REF!</v>
      </c>
      <c r="K32" s="56" t="e">
        <f>-'Adayt Appendices'!#REF!-'Adayt Appendices'!#REF!-'Adayt Appendices'!#REF!-'Adayt Appendices'!#REF!</f>
        <v>#REF!</v>
      </c>
      <c r="L32" s="56" t="e">
        <f>-'Adayt Appendices'!#REF!-'Adayt Appendices'!#REF!-'Adayt Appendices'!#REF!-'Adayt Appendices'!#REF!</f>
        <v>#REF!</v>
      </c>
      <c r="M32" s="56" t="e">
        <f>-'Adayt Appendices'!#REF!-'Adayt Appendices'!#REF!-'Adayt Appendices'!#REF!-'Adayt Appendices'!#REF!</f>
        <v>#REF!</v>
      </c>
      <c r="N32" s="56">
        <f>-'Adayt Appendices'!D15-'Adayt Appendices'!D61-'Adayt Appendices'!D91-'Adayt Appendices'!D107</f>
        <v>0</v>
      </c>
      <c r="O32" s="56">
        <f>-'Adayt Appendices'!E15-'Adayt Appendices'!E61-'Adayt Appendices'!E91-'Adayt Appendices'!E107</f>
        <v>0</v>
      </c>
      <c r="P32" s="56">
        <f>-'Adayt Appendices'!F15-'Adayt Appendices'!F61-'Adayt Appendices'!F91-'Adayt Appendices'!F107</f>
        <v>0</v>
      </c>
      <c r="Q32" s="56">
        <f>-'Adayt Appendices'!G15-'Adayt Appendices'!G61-'Adayt Appendices'!G91-'Adayt Appendices'!G107</f>
        <v>0</v>
      </c>
      <c r="R32" s="56">
        <f>-'Adayt Appendices'!H15-'Adayt Appendices'!H61-'Adayt Appendices'!H91-'Adayt Appendices'!H107</f>
        <v>0</v>
      </c>
      <c r="S32" s="56">
        <f>-'Adayt Appendices'!I15-'Adayt Appendices'!I61-'Adayt Appendices'!I91-'Adayt Appendices'!I107</f>
        <v>0</v>
      </c>
      <c r="T32" s="56">
        <f>-'Adayt Appendices'!J15-'Adayt Appendices'!J61-'Adayt Appendices'!J91-'Adayt Appendices'!J107</f>
        <v>0</v>
      </c>
      <c r="U32" s="56">
        <f>-'Adayt Appendices'!K15-'Adayt Appendices'!K61-'Adayt Appendices'!K91-'Adayt Appendices'!K107</f>
        <v>0</v>
      </c>
      <c r="V32" s="56">
        <f>-'Adayt Appendices'!L15-'Adayt Appendices'!L61-'Adayt Appendices'!L91-'Adayt Appendices'!L107</f>
        <v>0</v>
      </c>
      <c r="W32" s="56">
        <f>-'Adayt Appendices'!M15-'Adayt Appendices'!M61-'Adayt Appendices'!M91-'Adayt Appendices'!M107</f>
        <v>0</v>
      </c>
      <c r="X32" s="56">
        <f>-'Adayt Appendices'!N15-'Adayt Appendices'!N61-'Adayt Appendices'!N91-'Adayt Appendices'!N107</f>
        <v>0</v>
      </c>
      <c r="Y32" s="56">
        <f>-'Adayt Appendices'!O15-'Adayt Appendices'!O61-'Adayt Appendices'!O91-'Adayt Appendices'!O107</f>
        <v>0</v>
      </c>
      <c r="Z32" s="56">
        <f>-'Adayt Appendices'!P15-'Adayt Appendices'!P61-'Adayt Appendices'!P91-'Adayt Appendices'!P107</f>
        <v>0</v>
      </c>
      <c r="AA32" s="56">
        <f>-'Adayt Appendices'!Q15-'Adayt Appendices'!Q61-'Adayt Appendices'!Q91-'Adayt Appendices'!Q107</f>
        <v>0</v>
      </c>
    </row>
    <row r="33" spans="1:27" x14ac:dyDescent="0.25">
      <c r="A33" s="370"/>
      <c r="B33" s="24" t="s">
        <v>19</v>
      </c>
      <c r="C33" s="56">
        <f>-'Adayt Appendices'!C16-'Adayt Appendices'!C62-'Adayt Appendices'!C92-'Adayt Appendices'!C108</f>
        <v>0</v>
      </c>
      <c r="D33" s="56" t="e">
        <f>-'Adayt Appendices'!#REF!-'Adayt Appendices'!#REF!-'Adayt Appendices'!#REF!-'Adayt Appendices'!#REF!</f>
        <v>#REF!</v>
      </c>
      <c r="E33" s="56" t="e">
        <f>-'Adayt Appendices'!#REF!-'Adayt Appendices'!#REF!-'Adayt Appendices'!#REF!-'Adayt Appendices'!#REF!</f>
        <v>#REF!</v>
      </c>
      <c r="F33" s="56" t="e">
        <f>-'Adayt Appendices'!#REF!-'Adayt Appendices'!#REF!-'Adayt Appendices'!#REF!-'Adayt Appendices'!#REF!</f>
        <v>#REF!</v>
      </c>
      <c r="G33" s="56" t="e">
        <f>-'Adayt Appendices'!#REF!-'Adayt Appendices'!#REF!-'Adayt Appendices'!#REF!-'Adayt Appendices'!#REF!</f>
        <v>#REF!</v>
      </c>
      <c r="H33" s="56" t="e">
        <f>-'Adayt Appendices'!#REF!-'Adayt Appendices'!#REF!-'Adayt Appendices'!#REF!-'Adayt Appendices'!#REF!</f>
        <v>#REF!</v>
      </c>
      <c r="I33" s="56" t="e">
        <f>-'Adayt Appendices'!#REF!-'Adayt Appendices'!#REF!-'Adayt Appendices'!#REF!-'Adayt Appendices'!#REF!</f>
        <v>#REF!</v>
      </c>
      <c r="J33" s="56" t="e">
        <f>-'Adayt Appendices'!#REF!-'Adayt Appendices'!#REF!-'Adayt Appendices'!#REF!-'Adayt Appendices'!#REF!</f>
        <v>#REF!</v>
      </c>
      <c r="K33" s="56" t="e">
        <f>-'Adayt Appendices'!#REF!-'Adayt Appendices'!#REF!-'Adayt Appendices'!#REF!-'Adayt Appendices'!#REF!</f>
        <v>#REF!</v>
      </c>
      <c r="L33" s="56" t="e">
        <f>-'Adayt Appendices'!#REF!-'Adayt Appendices'!#REF!-'Adayt Appendices'!#REF!-'Adayt Appendices'!#REF!</f>
        <v>#REF!</v>
      </c>
      <c r="M33" s="56" t="e">
        <f>-'Adayt Appendices'!#REF!-'Adayt Appendices'!#REF!-'Adayt Appendices'!#REF!-'Adayt Appendices'!#REF!</f>
        <v>#REF!</v>
      </c>
      <c r="N33" s="56">
        <f>-'Adayt Appendices'!D16-'Adayt Appendices'!D62-'Adayt Appendices'!D92-'Adayt Appendices'!D108</f>
        <v>0</v>
      </c>
      <c r="O33" s="56">
        <f>-'Adayt Appendices'!E16-'Adayt Appendices'!E62-'Adayt Appendices'!E92-'Adayt Appendices'!E108</f>
        <v>0</v>
      </c>
      <c r="P33" s="56">
        <f>-'Adayt Appendices'!F16-'Adayt Appendices'!F62-'Adayt Appendices'!F92-'Adayt Appendices'!F108</f>
        <v>0</v>
      </c>
      <c r="Q33" s="56">
        <f>-'Adayt Appendices'!G16-'Adayt Appendices'!G62-'Adayt Appendices'!G92-'Adayt Appendices'!G108</f>
        <v>0</v>
      </c>
      <c r="R33" s="56">
        <f>-'Adayt Appendices'!H16-'Adayt Appendices'!H62-'Adayt Appendices'!H92-'Adayt Appendices'!H108</f>
        <v>0</v>
      </c>
      <c r="S33" s="56">
        <f>-'Adayt Appendices'!I16-'Adayt Appendices'!I62-'Adayt Appendices'!I92-'Adayt Appendices'!I108</f>
        <v>0</v>
      </c>
      <c r="T33" s="56">
        <f>-'Adayt Appendices'!J16-'Adayt Appendices'!J62-'Adayt Appendices'!J92-'Adayt Appendices'!J108</f>
        <v>0</v>
      </c>
      <c r="U33" s="56">
        <f>-'Adayt Appendices'!K16-'Adayt Appendices'!K62-'Adayt Appendices'!K92-'Adayt Appendices'!K108</f>
        <v>0</v>
      </c>
      <c r="V33" s="56">
        <f>-'Adayt Appendices'!L16-'Adayt Appendices'!L62-'Adayt Appendices'!L92-'Adayt Appendices'!L108</f>
        <v>0</v>
      </c>
      <c r="W33" s="56">
        <f>-'Adayt Appendices'!M16-'Adayt Appendices'!M62-'Adayt Appendices'!M92-'Adayt Appendices'!M108</f>
        <v>0</v>
      </c>
      <c r="X33" s="56">
        <f>-'Adayt Appendices'!N16-'Adayt Appendices'!N62-'Adayt Appendices'!N92-'Adayt Appendices'!N108</f>
        <v>0</v>
      </c>
      <c r="Y33" s="56">
        <f>-'Adayt Appendices'!O16-'Adayt Appendices'!O62-'Adayt Appendices'!O92-'Adayt Appendices'!O108</f>
        <v>0</v>
      </c>
      <c r="Z33" s="56">
        <f>-'Adayt Appendices'!P16-'Adayt Appendices'!P62-'Adayt Appendices'!P92-'Adayt Appendices'!P108</f>
        <v>0</v>
      </c>
      <c r="AA33" s="56">
        <f>-'Adayt Appendices'!Q16-'Adayt Appendices'!Q62-'Adayt Appendices'!Q92-'Adayt Appendices'!Q108</f>
        <v>0</v>
      </c>
    </row>
    <row r="34" spans="1:27" ht="13.8" thickBot="1" x14ac:dyDescent="0.3">
      <c r="A34" s="370"/>
      <c r="B34" s="54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5">
      <c r="A35" s="370"/>
      <c r="B35" s="55" t="s">
        <v>20</v>
      </c>
      <c r="C35" s="56">
        <f>SUM(C25:C33)</f>
        <v>-11614212.6602</v>
      </c>
      <c r="D35" s="56" t="e">
        <f t="shared" ref="D35:AA35" si="1">SUM(D25:D33)</f>
        <v>#REF!</v>
      </c>
      <c r="E35" s="56" t="e">
        <f t="shared" si="1"/>
        <v>#REF!</v>
      </c>
      <c r="F35" s="56" t="e">
        <f t="shared" si="1"/>
        <v>#REF!</v>
      </c>
      <c r="G35" s="56" t="e">
        <f t="shared" si="1"/>
        <v>#REF!</v>
      </c>
      <c r="H35" s="56" t="e">
        <f t="shared" si="1"/>
        <v>#REF!</v>
      </c>
      <c r="I35" s="56" t="e">
        <f t="shared" si="1"/>
        <v>#REF!</v>
      </c>
      <c r="J35" s="56" t="e">
        <f t="shared" si="1"/>
        <v>#REF!</v>
      </c>
      <c r="K35" s="56" t="e">
        <f t="shared" si="1"/>
        <v>#REF!</v>
      </c>
      <c r="L35" s="56" t="e">
        <f t="shared" si="1"/>
        <v>#REF!</v>
      </c>
      <c r="M35" s="56" t="e">
        <f t="shared" si="1"/>
        <v>#REF!</v>
      </c>
      <c r="N35" s="56">
        <f t="shared" si="1"/>
        <v>0</v>
      </c>
      <c r="O35" s="56">
        <f t="shared" si="1"/>
        <v>0</v>
      </c>
      <c r="P35" s="56">
        <f t="shared" si="1"/>
        <v>0</v>
      </c>
      <c r="Q35" s="56">
        <f t="shared" si="1"/>
        <v>0</v>
      </c>
      <c r="R35" s="56">
        <f t="shared" si="1"/>
        <v>0</v>
      </c>
      <c r="S35" s="56">
        <f t="shared" si="1"/>
        <v>0</v>
      </c>
      <c r="T35" s="56">
        <f t="shared" si="1"/>
        <v>0</v>
      </c>
      <c r="U35" s="56">
        <f t="shared" si="1"/>
        <v>0</v>
      </c>
      <c r="V35" s="56">
        <f t="shared" si="1"/>
        <v>0</v>
      </c>
      <c r="W35" s="56">
        <f t="shared" si="1"/>
        <v>0</v>
      </c>
      <c r="X35" s="56">
        <f t="shared" si="1"/>
        <v>0</v>
      </c>
      <c r="Y35" s="56">
        <f t="shared" si="1"/>
        <v>0</v>
      </c>
      <c r="Z35" s="56">
        <f t="shared" si="1"/>
        <v>0</v>
      </c>
      <c r="AA35" s="56">
        <f t="shared" si="1"/>
        <v>0</v>
      </c>
    </row>
    <row r="36" spans="1:27" x14ac:dyDescent="0.25">
      <c r="A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5">
      <c r="A37" s="52"/>
      <c r="B37" s="1" t="s">
        <v>86</v>
      </c>
      <c r="C37" s="118">
        <f>+'Adayt Headcount'!C19</f>
        <v>25</v>
      </c>
      <c r="D37" s="118" t="e">
        <f>+'Adayt Headcount'!#REF!</f>
        <v>#REF!</v>
      </c>
      <c r="E37" s="118" t="e">
        <f>+'Adayt Headcount'!#REF!</f>
        <v>#REF!</v>
      </c>
      <c r="F37" s="118" t="e">
        <f>+'Adayt Headcount'!#REF!</f>
        <v>#REF!</v>
      </c>
      <c r="G37" s="118" t="e">
        <f>+'Adayt Headcount'!#REF!</f>
        <v>#REF!</v>
      </c>
      <c r="H37" s="118" t="e">
        <f>+'Adayt Headcount'!#REF!</f>
        <v>#REF!</v>
      </c>
      <c r="I37" s="118" t="e">
        <f>+'Adayt Headcount'!#REF!</f>
        <v>#REF!</v>
      </c>
      <c r="J37" s="118" t="e">
        <f>+'Adayt Headcount'!#REF!</f>
        <v>#REF!</v>
      </c>
      <c r="K37" s="118" t="e">
        <f>+'Adayt Headcount'!#REF!</f>
        <v>#REF!</v>
      </c>
      <c r="L37" s="118" t="e">
        <f>+'Adayt Headcount'!#REF!</f>
        <v>#REF!</v>
      </c>
      <c r="M37" s="118" t="e">
        <f>+'Adayt Headcount'!#REF!</f>
        <v>#REF!</v>
      </c>
      <c r="N37" s="118" t="str">
        <f>+'Adayt Headcount'!D19</f>
        <v>hard keyed</v>
      </c>
      <c r="O37" s="118">
        <f>+'Adayt Headcount'!E19</f>
        <v>0</v>
      </c>
      <c r="P37" s="118">
        <f>+'Adayt Headcount'!F19</f>
        <v>0</v>
      </c>
      <c r="Q37" s="118">
        <f>+'Adayt Headcount'!G19</f>
        <v>0</v>
      </c>
      <c r="R37" s="118">
        <f>+'Adayt Headcount'!H19</f>
        <v>0</v>
      </c>
      <c r="S37" s="118">
        <f>+'Adayt Headcount'!I19</f>
        <v>0</v>
      </c>
      <c r="T37" s="118">
        <f>+'Adayt Headcount'!J19</f>
        <v>0</v>
      </c>
      <c r="U37" s="118">
        <f>+'Adayt Headcount'!K19</f>
        <v>0</v>
      </c>
      <c r="V37" s="118">
        <f>+'Adayt Headcount'!L19</f>
        <v>0</v>
      </c>
      <c r="W37" s="118">
        <f>+'Adayt Headcount'!M19</f>
        <v>0</v>
      </c>
      <c r="X37" s="118">
        <f>+'Adayt Headcount'!N19</f>
        <v>0</v>
      </c>
      <c r="Y37" s="118">
        <f>+'Adayt Headcount'!O19</f>
        <v>0</v>
      </c>
      <c r="Z37" s="118">
        <f>+'Adayt Headcount'!P19</f>
        <v>0</v>
      </c>
      <c r="AA37" s="118">
        <f>+'Adayt Headcount'!Q19</f>
        <v>0</v>
      </c>
    </row>
    <row r="38" spans="1:27" x14ac:dyDescent="0.25">
      <c r="A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5">
      <c r="A39" s="370" t="s">
        <v>94</v>
      </c>
      <c r="B39" s="24" t="s">
        <v>4</v>
      </c>
      <c r="C39" s="56">
        <f t="shared" ref="C39:R39" si="2">-C25+C11</f>
        <v>-14385.550000000745</v>
      </c>
      <c r="D39" s="56" t="e">
        <f t="shared" si="2"/>
        <v>#REF!</v>
      </c>
      <c r="E39" s="56" t="e">
        <f t="shared" si="2"/>
        <v>#REF!</v>
      </c>
      <c r="F39" s="56" t="e">
        <f t="shared" si="2"/>
        <v>#REF!</v>
      </c>
      <c r="G39" s="56" t="e">
        <f t="shared" si="2"/>
        <v>#REF!</v>
      </c>
      <c r="H39" s="56" t="e">
        <f t="shared" si="2"/>
        <v>#REF!</v>
      </c>
      <c r="I39" s="56" t="e">
        <f t="shared" si="2"/>
        <v>#REF!</v>
      </c>
      <c r="J39" s="56" t="e">
        <f t="shared" si="2"/>
        <v>#REF!</v>
      </c>
      <c r="K39" s="56" t="e">
        <f t="shared" si="2"/>
        <v>#REF!</v>
      </c>
      <c r="L39" s="56" t="e">
        <f t="shared" si="2"/>
        <v>#REF!</v>
      </c>
      <c r="M39" s="56" t="e">
        <f t="shared" si="2"/>
        <v>#REF!</v>
      </c>
      <c r="N39" s="56">
        <f t="shared" si="2"/>
        <v>0</v>
      </c>
      <c r="O39" s="56">
        <f t="shared" si="2"/>
        <v>0</v>
      </c>
      <c r="P39" s="56">
        <f t="shared" si="2"/>
        <v>0</v>
      </c>
      <c r="Q39" s="56">
        <f t="shared" si="2"/>
        <v>0</v>
      </c>
      <c r="R39" s="56">
        <f t="shared" si="2"/>
        <v>0</v>
      </c>
      <c r="S39" s="56">
        <f t="shared" ref="D39:AA45" si="3">-S25+S11</f>
        <v>0</v>
      </c>
      <c r="T39" s="56">
        <f t="shared" si="3"/>
        <v>0</v>
      </c>
      <c r="U39" s="56">
        <f t="shared" si="3"/>
        <v>0</v>
      </c>
      <c r="V39" s="56">
        <f t="shared" si="3"/>
        <v>0</v>
      </c>
      <c r="W39" s="56">
        <f t="shared" si="3"/>
        <v>0</v>
      </c>
      <c r="X39" s="56">
        <f t="shared" si="3"/>
        <v>0</v>
      </c>
      <c r="Y39" s="56">
        <f t="shared" si="3"/>
        <v>0</v>
      </c>
      <c r="Z39" s="56">
        <f t="shared" si="3"/>
        <v>0</v>
      </c>
      <c r="AA39" s="56">
        <f t="shared" si="3"/>
        <v>0</v>
      </c>
    </row>
    <row r="40" spans="1:27" x14ac:dyDescent="0.25">
      <c r="A40" s="370"/>
      <c r="B40" s="24" t="s">
        <v>9</v>
      </c>
      <c r="C40" s="56">
        <f t="shared" ref="C40:C47" si="4">-C26+C12</f>
        <v>436201.24</v>
      </c>
      <c r="D40" s="56" t="e">
        <f t="shared" si="3"/>
        <v>#REF!</v>
      </c>
      <c r="E40" s="56" t="e">
        <f t="shared" si="3"/>
        <v>#REF!</v>
      </c>
      <c r="F40" s="56" t="e">
        <f t="shared" si="3"/>
        <v>#REF!</v>
      </c>
      <c r="G40" s="56" t="e">
        <f t="shared" si="3"/>
        <v>#REF!</v>
      </c>
      <c r="H40" s="56" t="e">
        <f t="shared" si="3"/>
        <v>#REF!</v>
      </c>
      <c r="I40" s="56" t="e">
        <f t="shared" si="3"/>
        <v>#REF!</v>
      </c>
      <c r="J40" s="56" t="e">
        <f t="shared" si="3"/>
        <v>#REF!</v>
      </c>
      <c r="K40" s="56" t="e">
        <f t="shared" si="3"/>
        <v>#REF!</v>
      </c>
      <c r="L40" s="56" t="e">
        <f t="shared" si="3"/>
        <v>#REF!</v>
      </c>
      <c r="M40" s="56" t="e">
        <f t="shared" si="3"/>
        <v>#REF!</v>
      </c>
      <c r="N40" s="56">
        <f t="shared" si="3"/>
        <v>0</v>
      </c>
      <c r="O40" s="56">
        <f t="shared" si="3"/>
        <v>0</v>
      </c>
      <c r="P40" s="56">
        <f t="shared" si="3"/>
        <v>0</v>
      </c>
      <c r="Q40" s="56">
        <f t="shared" si="3"/>
        <v>0</v>
      </c>
      <c r="R40" s="56">
        <f t="shared" si="3"/>
        <v>0</v>
      </c>
      <c r="S40" s="56">
        <f t="shared" si="3"/>
        <v>0</v>
      </c>
      <c r="T40" s="56">
        <f t="shared" si="3"/>
        <v>0</v>
      </c>
      <c r="U40" s="56">
        <f t="shared" si="3"/>
        <v>0</v>
      </c>
      <c r="V40" s="56">
        <f t="shared" si="3"/>
        <v>0</v>
      </c>
      <c r="W40" s="56">
        <f t="shared" si="3"/>
        <v>0</v>
      </c>
      <c r="X40" s="56">
        <f t="shared" si="3"/>
        <v>0</v>
      </c>
      <c r="Y40" s="56">
        <f t="shared" si="3"/>
        <v>0</v>
      </c>
      <c r="Z40" s="56">
        <f t="shared" si="3"/>
        <v>0</v>
      </c>
      <c r="AA40" s="56">
        <f t="shared" si="3"/>
        <v>0</v>
      </c>
    </row>
    <row r="41" spans="1:27" x14ac:dyDescent="0.25">
      <c r="A41" s="370"/>
      <c r="B41" s="24" t="s">
        <v>11</v>
      </c>
      <c r="C41" s="56">
        <f t="shared" si="4"/>
        <v>1.1100000000005821</v>
      </c>
      <c r="D41" s="56" t="e">
        <f t="shared" si="3"/>
        <v>#REF!</v>
      </c>
      <c r="E41" s="56" t="e">
        <f t="shared" si="3"/>
        <v>#REF!</v>
      </c>
      <c r="F41" s="56" t="e">
        <f t="shared" si="3"/>
        <v>#REF!</v>
      </c>
      <c r="G41" s="56" t="e">
        <f t="shared" si="3"/>
        <v>#REF!</v>
      </c>
      <c r="H41" s="56" t="e">
        <f t="shared" si="3"/>
        <v>#REF!</v>
      </c>
      <c r="I41" s="56" t="e">
        <f t="shared" si="3"/>
        <v>#REF!</v>
      </c>
      <c r="J41" s="56" t="e">
        <f t="shared" si="3"/>
        <v>#REF!</v>
      </c>
      <c r="K41" s="56" t="e">
        <f t="shared" si="3"/>
        <v>#REF!</v>
      </c>
      <c r="L41" s="56" t="e">
        <f t="shared" si="3"/>
        <v>#REF!</v>
      </c>
      <c r="M41" s="56" t="e">
        <f t="shared" si="3"/>
        <v>#REF!</v>
      </c>
      <c r="N41" s="56">
        <f t="shared" si="3"/>
        <v>0</v>
      </c>
      <c r="O41" s="56">
        <f t="shared" si="3"/>
        <v>0</v>
      </c>
      <c r="P41" s="56">
        <f t="shared" si="3"/>
        <v>0</v>
      </c>
      <c r="Q41" s="56">
        <f t="shared" si="3"/>
        <v>0</v>
      </c>
      <c r="R41" s="56">
        <f t="shared" si="3"/>
        <v>0</v>
      </c>
      <c r="S41" s="56">
        <f t="shared" si="3"/>
        <v>0</v>
      </c>
      <c r="T41" s="56">
        <f t="shared" si="3"/>
        <v>0</v>
      </c>
      <c r="U41" s="56">
        <f t="shared" si="3"/>
        <v>0</v>
      </c>
      <c r="V41" s="56">
        <f t="shared" si="3"/>
        <v>0</v>
      </c>
      <c r="W41" s="56">
        <f t="shared" si="3"/>
        <v>0</v>
      </c>
      <c r="X41" s="56">
        <f t="shared" si="3"/>
        <v>0</v>
      </c>
      <c r="Y41" s="56">
        <f t="shared" si="3"/>
        <v>0</v>
      </c>
      <c r="Z41" s="56">
        <f t="shared" si="3"/>
        <v>0</v>
      </c>
      <c r="AA41" s="56">
        <f t="shared" si="3"/>
        <v>0</v>
      </c>
    </row>
    <row r="42" spans="1:27" x14ac:dyDescent="0.25">
      <c r="A42" s="370"/>
      <c r="B42" s="24" t="s">
        <v>14</v>
      </c>
      <c r="C42" s="56">
        <f t="shared" si="4"/>
        <v>-0.21980000007897615</v>
      </c>
      <c r="D42" s="56" t="e">
        <f t="shared" si="3"/>
        <v>#REF!</v>
      </c>
      <c r="E42" s="56" t="e">
        <f t="shared" si="3"/>
        <v>#REF!</v>
      </c>
      <c r="F42" s="56" t="e">
        <f t="shared" si="3"/>
        <v>#REF!</v>
      </c>
      <c r="G42" s="56" t="e">
        <f t="shared" si="3"/>
        <v>#REF!</v>
      </c>
      <c r="H42" s="56" t="e">
        <f t="shared" si="3"/>
        <v>#REF!</v>
      </c>
      <c r="I42" s="56" t="e">
        <f t="shared" si="3"/>
        <v>#REF!</v>
      </c>
      <c r="J42" s="56" t="e">
        <f t="shared" si="3"/>
        <v>#REF!</v>
      </c>
      <c r="K42" s="56" t="e">
        <f t="shared" si="3"/>
        <v>#REF!</v>
      </c>
      <c r="L42" s="56" t="e">
        <f t="shared" si="3"/>
        <v>#REF!</v>
      </c>
      <c r="M42" s="56" t="e">
        <f t="shared" si="3"/>
        <v>#REF!</v>
      </c>
      <c r="N42" s="56">
        <f t="shared" si="3"/>
        <v>0</v>
      </c>
      <c r="O42" s="56">
        <f t="shared" si="3"/>
        <v>0</v>
      </c>
      <c r="P42" s="56">
        <f t="shared" si="3"/>
        <v>0</v>
      </c>
      <c r="Q42" s="56">
        <f t="shared" si="3"/>
        <v>0</v>
      </c>
      <c r="R42" s="56">
        <f t="shared" si="3"/>
        <v>0</v>
      </c>
      <c r="S42" s="56">
        <f t="shared" si="3"/>
        <v>0</v>
      </c>
      <c r="T42" s="56">
        <f t="shared" si="3"/>
        <v>0</v>
      </c>
      <c r="U42" s="56">
        <f t="shared" si="3"/>
        <v>0</v>
      </c>
      <c r="V42" s="56">
        <f t="shared" si="3"/>
        <v>0</v>
      </c>
      <c r="W42" s="56">
        <f t="shared" si="3"/>
        <v>0</v>
      </c>
      <c r="X42" s="56">
        <f t="shared" si="3"/>
        <v>0</v>
      </c>
      <c r="Y42" s="56">
        <f t="shared" si="3"/>
        <v>0</v>
      </c>
      <c r="Z42" s="56">
        <f t="shared" si="3"/>
        <v>0</v>
      </c>
      <c r="AA42" s="56">
        <f t="shared" si="3"/>
        <v>0</v>
      </c>
    </row>
    <row r="43" spans="1:27" x14ac:dyDescent="0.25">
      <c r="A43" s="370"/>
      <c r="B43" s="24" t="s">
        <v>15</v>
      </c>
      <c r="C43" s="56">
        <f t="shared" si="4"/>
        <v>1.3600000003352761</v>
      </c>
      <c r="D43" s="56" t="e">
        <f t="shared" si="3"/>
        <v>#REF!</v>
      </c>
      <c r="E43" s="56" t="e">
        <f t="shared" si="3"/>
        <v>#REF!</v>
      </c>
      <c r="F43" s="56" t="e">
        <f t="shared" si="3"/>
        <v>#REF!</v>
      </c>
      <c r="G43" s="56" t="e">
        <f t="shared" si="3"/>
        <v>#REF!</v>
      </c>
      <c r="H43" s="56" t="e">
        <f t="shared" si="3"/>
        <v>#REF!</v>
      </c>
      <c r="I43" s="56" t="e">
        <f t="shared" si="3"/>
        <v>#REF!</v>
      </c>
      <c r="J43" s="56" t="e">
        <f t="shared" si="3"/>
        <v>#REF!</v>
      </c>
      <c r="K43" s="56" t="e">
        <f t="shared" si="3"/>
        <v>#REF!</v>
      </c>
      <c r="L43" s="56" t="e">
        <f t="shared" si="3"/>
        <v>#REF!</v>
      </c>
      <c r="M43" s="56" t="e">
        <f t="shared" si="3"/>
        <v>#REF!</v>
      </c>
      <c r="N43" s="56">
        <f t="shared" si="3"/>
        <v>0</v>
      </c>
      <c r="O43" s="56">
        <f t="shared" si="3"/>
        <v>0</v>
      </c>
      <c r="P43" s="56">
        <f t="shared" si="3"/>
        <v>0</v>
      </c>
      <c r="Q43" s="56">
        <f t="shared" si="3"/>
        <v>0</v>
      </c>
      <c r="R43" s="56">
        <f t="shared" si="3"/>
        <v>0</v>
      </c>
      <c r="S43" s="56">
        <f t="shared" si="3"/>
        <v>0</v>
      </c>
      <c r="T43" s="56">
        <f t="shared" si="3"/>
        <v>0</v>
      </c>
      <c r="U43" s="56">
        <f t="shared" si="3"/>
        <v>0</v>
      </c>
      <c r="V43" s="56">
        <f t="shared" si="3"/>
        <v>0</v>
      </c>
      <c r="W43" s="56">
        <f t="shared" si="3"/>
        <v>0</v>
      </c>
      <c r="X43" s="56">
        <f t="shared" si="3"/>
        <v>0</v>
      </c>
      <c r="Y43" s="56">
        <f t="shared" si="3"/>
        <v>0</v>
      </c>
      <c r="Z43" s="56">
        <f t="shared" si="3"/>
        <v>0</v>
      </c>
      <c r="AA43" s="56">
        <f t="shared" si="3"/>
        <v>0</v>
      </c>
    </row>
    <row r="44" spans="1:27" x14ac:dyDescent="0.25">
      <c r="A44" s="370"/>
      <c r="B44" s="24" t="s">
        <v>16</v>
      </c>
      <c r="C44" s="56">
        <f t="shared" si="4"/>
        <v>-24809.210000000006</v>
      </c>
      <c r="D44" s="56" t="e">
        <f t="shared" si="3"/>
        <v>#REF!</v>
      </c>
      <c r="E44" s="56" t="e">
        <f t="shared" si="3"/>
        <v>#REF!</v>
      </c>
      <c r="F44" s="56" t="e">
        <f t="shared" si="3"/>
        <v>#REF!</v>
      </c>
      <c r="G44" s="56" t="e">
        <f t="shared" si="3"/>
        <v>#REF!</v>
      </c>
      <c r="H44" s="56" t="e">
        <f t="shared" si="3"/>
        <v>#REF!</v>
      </c>
      <c r="I44" s="56" t="e">
        <f t="shared" si="3"/>
        <v>#REF!</v>
      </c>
      <c r="J44" s="56" t="e">
        <f t="shared" si="3"/>
        <v>#REF!</v>
      </c>
      <c r="K44" s="56" t="e">
        <f t="shared" si="3"/>
        <v>#REF!</v>
      </c>
      <c r="L44" s="56" t="e">
        <f t="shared" si="3"/>
        <v>#REF!</v>
      </c>
      <c r="M44" s="56" t="e">
        <f t="shared" si="3"/>
        <v>#REF!</v>
      </c>
      <c r="N44" s="56">
        <f t="shared" si="3"/>
        <v>0</v>
      </c>
      <c r="O44" s="56">
        <f t="shared" si="3"/>
        <v>0</v>
      </c>
      <c r="P44" s="56">
        <f t="shared" si="3"/>
        <v>0</v>
      </c>
      <c r="Q44" s="56">
        <f t="shared" si="3"/>
        <v>0</v>
      </c>
      <c r="R44" s="56">
        <f t="shared" si="3"/>
        <v>0</v>
      </c>
      <c r="S44" s="56">
        <f t="shared" si="3"/>
        <v>0</v>
      </c>
      <c r="T44" s="56">
        <f t="shared" si="3"/>
        <v>0</v>
      </c>
      <c r="U44" s="56">
        <f t="shared" si="3"/>
        <v>0</v>
      </c>
      <c r="V44" s="56">
        <f t="shared" si="3"/>
        <v>0</v>
      </c>
      <c r="W44" s="56">
        <f t="shared" si="3"/>
        <v>0</v>
      </c>
      <c r="X44" s="56">
        <f t="shared" si="3"/>
        <v>0</v>
      </c>
      <c r="Y44" s="56">
        <f t="shared" si="3"/>
        <v>0</v>
      </c>
      <c r="Z44" s="56">
        <f t="shared" si="3"/>
        <v>0</v>
      </c>
      <c r="AA44" s="56">
        <f t="shared" si="3"/>
        <v>0</v>
      </c>
    </row>
    <row r="45" spans="1:27" x14ac:dyDescent="0.25">
      <c r="A45" s="370"/>
      <c r="B45" s="24" t="s">
        <v>17</v>
      </c>
      <c r="C45" s="56">
        <f t="shared" si="4"/>
        <v>16.010000000009313</v>
      </c>
      <c r="D45" s="56" t="e">
        <f t="shared" si="3"/>
        <v>#REF!</v>
      </c>
      <c r="E45" s="56" t="e">
        <f t="shared" si="3"/>
        <v>#REF!</v>
      </c>
      <c r="F45" s="56" t="e">
        <f t="shared" si="3"/>
        <v>#REF!</v>
      </c>
      <c r="G45" s="56" t="e">
        <f t="shared" si="3"/>
        <v>#REF!</v>
      </c>
      <c r="H45" s="56" t="e">
        <f t="shared" si="3"/>
        <v>#REF!</v>
      </c>
      <c r="I45" s="56" t="e">
        <f t="shared" si="3"/>
        <v>#REF!</v>
      </c>
      <c r="J45" s="56" t="e">
        <f t="shared" si="3"/>
        <v>#REF!</v>
      </c>
      <c r="K45" s="56" t="e">
        <f t="shared" si="3"/>
        <v>#REF!</v>
      </c>
      <c r="L45" s="56" t="e">
        <f t="shared" si="3"/>
        <v>#REF!</v>
      </c>
      <c r="M45" s="56" t="e">
        <f t="shared" si="3"/>
        <v>#REF!</v>
      </c>
      <c r="N45" s="56">
        <f t="shared" si="3"/>
        <v>0</v>
      </c>
      <c r="O45" s="56">
        <f t="shared" si="3"/>
        <v>0</v>
      </c>
      <c r="P45" s="56">
        <f t="shared" si="3"/>
        <v>0</v>
      </c>
      <c r="Q45" s="56">
        <f t="shared" si="3"/>
        <v>0</v>
      </c>
      <c r="R45" s="56">
        <f t="shared" si="3"/>
        <v>0</v>
      </c>
      <c r="S45" s="56">
        <f t="shared" si="3"/>
        <v>0</v>
      </c>
      <c r="T45" s="56">
        <f t="shared" si="3"/>
        <v>0</v>
      </c>
      <c r="U45" s="56">
        <f t="shared" si="3"/>
        <v>0</v>
      </c>
      <c r="V45" s="56">
        <f t="shared" si="3"/>
        <v>0</v>
      </c>
      <c r="W45" s="56">
        <f t="shared" si="3"/>
        <v>0</v>
      </c>
      <c r="X45" s="56">
        <f t="shared" si="3"/>
        <v>0</v>
      </c>
      <c r="Y45" s="56">
        <f t="shared" si="3"/>
        <v>0</v>
      </c>
      <c r="Z45" s="56">
        <f t="shared" si="3"/>
        <v>0</v>
      </c>
      <c r="AA45" s="56">
        <f t="shared" si="3"/>
        <v>0</v>
      </c>
    </row>
    <row r="46" spans="1:27" x14ac:dyDescent="0.25">
      <c r="A46" s="370"/>
      <c r="B46" s="24" t="s">
        <v>18</v>
      </c>
      <c r="C46" s="56">
        <f t="shared" si="4"/>
        <v>23695.820000000007</v>
      </c>
      <c r="D46" s="56" t="e">
        <f t="shared" ref="D46:AA46" si="5">-D32+D18</f>
        <v>#REF!</v>
      </c>
      <c r="E46" s="56" t="e">
        <f t="shared" si="5"/>
        <v>#REF!</v>
      </c>
      <c r="F46" s="56" t="e">
        <f t="shared" si="5"/>
        <v>#REF!</v>
      </c>
      <c r="G46" s="56" t="e">
        <f t="shared" si="5"/>
        <v>#REF!</v>
      </c>
      <c r="H46" s="56" t="e">
        <f t="shared" si="5"/>
        <v>#REF!</v>
      </c>
      <c r="I46" s="56" t="e">
        <f t="shared" si="5"/>
        <v>#REF!</v>
      </c>
      <c r="J46" s="56" t="e">
        <f t="shared" si="5"/>
        <v>#REF!</v>
      </c>
      <c r="K46" s="56" t="e">
        <f t="shared" si="5"/>
        <v>#REF!</v>
      </c>
      <c r="L46" s="56" t="e">
        <f t="shared" si="5"/>
        <v>#REF!</v>
      </c>
      <c r="M46" s="56" t="e">
        <f t="shared" si="5"/>
        <v>#REF!</v>
      </c>
      <c r="N46" s="56">
        <f t="shared" si="5"/>
        <v>0</v>
      </c>
      <c r="O46" s="56">
        <f t="shared" si="5"/>
        <v>0</v>
      </c>
      <c r="P46" s="56">
        <f t="shared" si="5"/>
        <v>0</v>
      </c>
      <c r="Q46" s="56">
        <f t="shared" si="5"/>
        <v>0</v>
      </c>
      <c r="R46" s="56">
        <f t="shared" si="5"/>
        <v>0</v>
      </c>
      <c r="S46" s="56">
        <f t="shared" si="5"/>
        <v>0</v>
      </c>
      <c r="T46" s="56">
        <f t="shared" si="5"/>
        <v>0</v>
      </c>
      <c r="U46" s="56">
        <f t="shared" si="5"/>
        <v>0</v>
      </c>
      <c r="V46" s="56">
        <f t="shared" si="5"/>
        <v>0</v>
      </c>
      <c r="W46" s="56">
        <f t="shared" si="5"/>
        <v>0</v>
      </c>
      <c r="X46" s="56">
        <f t="shared" si="5"/>
        <v>0</v>
      </c>
      <c r="Y46" s="56">
        <f t="shared" si="5"/>
        <v>0</v>
      </c>
      <c r="Z46" s="56">
        <f t="shared" si="5"/>
        <v>0</v>
      </c>
      <c r="AA46" s="56">
        <f t="shared" si="5"/>
        <v>0</v>
      </c>
    </row>
    <row r="47" spans="1:27" x14ac:dyDescent="0.25">
      <c r="A47" s="370"/>
      <c r="B47" s="24" t="s">
        <v>19</v>
      </c>
      <c r="C47" s="56">
        <f t="shared" si="4"/>
        <v>0</v>
      </c>
      <c r="D47" s="56" t="e">
        <f t="shared" ref="D47:AA47" si="6">-D33+D19</f>
        <v>#REF!</v>
      </c>
      <c r="E47" s="56" t="e">
        <f t="shared" si="6"/>
        <v>#REF!</v>
      </c>
      <c r="F47" s="56" t="e">
        <f t="shared" si="6"/>
        <v>#REF!</v>
      </c>
      <c r="G47" s="56" t="e">
        <f t="shared" si="6"/>
        <v>#REF!</v>
      </c>
      <c r="H47" s="56" t="e">
        <f t="shared" si="6"/>
        <v>#REF!</v>
      </c>
      <c r="I47" s="56" t="e">
        <f t="shared" si="6"/>
        <v>#REF!</v>
      </c>
      <c r="J47" s="56" t="e">
        <f t="shared" si="6"/>
        <v>#REF!</v>
      </c>
      <c r="K47" s="56" t="e">
        <f t="shared" si="6"/>
        <v>#REF!</v>
      </c>
      <c r="L47" s="56" t="e">
        <f t="shared" si="6"/>
        <v>#REF!</v>
      </c>
      <c r="M47" s="56" t="e">
        <f t="shared" si="6"/>
        <v>#REF!</v>
      </c>
      <c r="N47" s="56">
        <f t="shared" si="6"/>
        <v>0</v>
      </c>
      <c r="O47" s="56">
        <f t="shared" si="6"/>
        <v>0</v>
      </c>
      <c r="P47" s="56">
        <f t="shared" si="6"/>
        <v>0</v>
      </c>
      <c r="Q47" s="56">
        <f t="shared" si="6"/>
        <v>0</v>
      </c>
      <c r="R47" s="56">
        <f t="shared" si="6"/>
        <v>0</v>
      </c>
      <c r="S47" s="56">
        <f t="shared" si="6"/>
        <v>0</v>
      </c>
      <c r="T47" s="56">
        <f t="shared" si="6"/>
        <v>0</v>
      </c>
      <c r="U47" s="56">
        <f t="shared" si="6"/>
        <v>0</v>
      </c>
      <c r="V47" s="56">
        <f t="shared" si="6"/>
        <v>0</v>
      </c>
      <c r="W47" s="56">
        <f t="shared" si="6"/>
        <v>0</v>
      </c>
      <c r="X47" s="56">
        <f t="shared" si="6"/>
        <v>0</v>
      </c>
      <c r="Y47" s="56">
        <f t="shared" si="6"/>
        <v>0</v>
      </c>
      <c r="Z47" s="56">
        <f t="shared" si="6"/>
        <v>0</v>
      </c>
      <c r="AA47" s="56">
        <f t="shared" si="6"/>
        <v>0</v>
      </c>
    </row>
    <row r="48" spans="1:27" ht="13.8" thickBot="1" x14ac:dyDescent="0.3">
      <c r="A48" s="370"/>
      <c r="B48" s="5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5">
      <c r="A49" s="370"/>
      <c r="B49" s="55" t="s">
        <v>20</v>
      </c>
      <c r="C49" s="56">
        <f t="shared" ref="C49:AA49" si="7">SUM(C39:C48)</f>
        <v>420720.56019999948</v>
      </c>
      <c r="D49" s="56" t="e">
        <f t="shared" si="7"/>
        <v>#REF!</v>
      </c>
      <c r="E49" s="56" t="e">
        <f t="shared" si="7"/>
        <v>#REF!</v>
      </c>
      <c r="F49" s="56" t="e">
        <f t="shared" si="7"/>
        <v>#REF!</v>
      </c>
      <c r="G49" s="56" t="e">
        <f t="shared" si="7"/>
        <v>#REF!</v>
      </c>
      <c r="H49" s="56" t="e">
        <f t="shared" si="7"/>
        <v>#REF!</v>
      </c>
      <c r="I49" s="56" t="e">
        <f t="shared" si="7"/>
        <v>#REF!</v>
      </c>
      <c r="J49" s="56" t="e">
        <f t="shared" si="7"/>
        <v>#REF!</v>
      </c>
      <c r="K49" s="56" t="e">
        <f t="shared" si="7"/>
        <v>#REF!</v>
      </c>
      <c r="L49" s="56" t="e">
        <f t="shared" si="7"/>
        <v>#REF!</v>
      </c>
      <c r="M49" s="56" t="e">
        <f t="shared" si="7"/>
        <v>#REF!</v>
      </c>
      <c r="N49" s="56">
        <f t="shared" si="7"/>
        <v>0</v>
      </c>
      <c r="O49" s="56">
        <f t="shared" si="7"/>
        <v>0</v>
      </c>
      <c r="P49" s="56">
        <f t="shared" si="7"/>
        <v>0</v>
      </c>
      <c r="Q49" s="56">
        <f t="shared" si="7"/>
        <v>0</v>
      </c>
      <c r="R49" s="56">
        <f t="shared" si="7"/>
        <v>0</v>
      </c>
      <c r="S49" s="56">
        <f t="shared" si="7"/>
        <v>0</v>
      </c>
      <c r="T49" s="56">
        <f t="shared" si="7"/>
        <v>0</v>
      </c>
      <c r="U49" s="56">
        <f t="shared" si="7"/>
        <v>0</v>
      </c>
      <c r="V49" s="56">
        <f t="shared" si="7"/>
        <v>0</v>
      </c>
      <c r="W49" s="56">
        <f t="shared" si="7"/>
        <v>0</v>
      </c>
      <c r="X49" s="56">
        <f t="shared" si="7"/>
        <v>0</v>
      </c>
      <c r="Y49" s="56">
        <f t="shared" si="7"/>
        <v>0</v>
      </c>
      <c r="Z49" s="56">
        <f t="shared" si="7"/>
        <v>0</v>
      </c>
      <c r="AA49" s="56">
        <f t="shared" si="7"/>
        <v>0</v>
      </c>
    </row>
    <row r="50" spans="1:27" x14ac:dyDescent="0.25">
      <c r="A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27" x14ac:dyDescent="0.25">
      <c r="A51" s="52"/>
      <c r="B51" s="1" t="s">
        <v>87</v>
      </c>
      <c r="C51" s="118">
        <f>+C37-C23</f>
        <v>0</v>
      </c>
      <c r="D51" s="118" t="e">
        <f t="shared" ref="D51:AA51" si="8">+D37-D23</f>
        <v>#REF!</v>
      </c>
      <c r="E51" s="118" t="e">
        <f t="shared" si="8"/>
        <v>#REF!</v>
      </c>
      <c r="F51" s="118" t="e">
        <f t="shared" si="8"/>
        <v>#REF!</v>
      </c>
      <c r="G51" s="118" t="e">
        <f t="shared" si="8"/>
        <v>#REF!</v>
      </c>
      <c r="H51" s="118" t="e">
        <f t="shared" si="8"/>
        <v>#REF!</v>
      </c>
      <c r="I51" s="118" t="e">
        <f t="shared" si="8"/>
        <v>#REF!</v>
      </c>
      <c r="J51" s="118" t="e">
        <f t="shared" si="8"/>
        <v>#REF!</v>
      </c>
      <c r="K51" s="118" t="e">
        <f t="shared" si="8"/>
        <v>#REF!</v>
      </c>
      <c r="L51" s="118" t="e">
        <f t="shared" si="8"/>
        <v>#REF!</v>
      </c>
      <c r="M51" s="118" t="e">
        <f t="shared" si="8"/>
        <v>#REF!</v>
      </c>
      <c r="N51" s="118" t="e">
        <f t="shared" si="8"/>
        <v>#VALUE!</v>
      </c>
      <c r="O51" s="118">
        <f t="shared" si="8"/>
        <v>0</v>
      </c>
      <c r="P51" s="118">
        <f t="shared" si="8"/>
        <v>0</v>
      </c>
      <c r="Q51" s="118">
        <f t="shared" si="8"/>
        <v>0</v>
      </c>
      <c r="R51" s="118">
        <f t="shared" si="8"/>
        <v>0</v>
      </c>
      <c r="S51" s="118">
        <f t="shared" si="8"/>
        <v>0</v>
      </c>
      <c r="T51" s="118">
        <f t="shared" si="8"/>
        <v>0</v>
      </c>
      <c r="U51" s="118">
        <f t="shared" si="8"/>
        <v>0</v>
      </c>
      <c r="V51" s="118">
        <f t="shared" si="8"/>
        <v>0</v>
      </c>
      <c r="W51" s="118">
        <f t="shared" si="8"/>
        <v>0</v>
      </c>
      <c r="X51" s="118">
        <f t="shared" si="8"/>
        <v>0</v>
      </c>
      <c r="Y51" s="118">
        <f t="shared" si="8"/>
        <v>0</v>
      </c>
      <c r="Z51" s="118">
        <f t="shared" si="8"/>
        <v>0</v>
      </c>
      <c r="AA51" s="118">
        <f t="shared" si="8"/>
        <v>0</v>
      </c>
    </row>
    <row r="52" spans="1:27" x14ac:dyDescent="0.25">
      <c r="A52" s="52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</sheetData>
  <mergeCells count="3">
    <mergeCell ref="A11:A21"/>
    <mergeCell ref="A25:A35"/>
    <mergeCell ref="A39:A49"/>
  </mergeCells>
  <phoneticPr fontId="0" type="noConversion"/>
  <pageMargins left="0.75" right="0.75" top="0.54" bottom="0.51" header="0.5" footer="0.5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8:AR150"/>
  <sheetViews>
    <sheetView topLeftCell="A34" workbookViewId="0">
      <selection activeCell="P67" sqref="P67"/>
    </sheetView>
  </sheetViews>
  <sheetFormatPr defaultRowHeight="13.2" outlineLevelRow="1" x14ac:dyDescent="0.25"/>
  <cols>
    <col min="2" max="2" width="46" bestFit="1" customWidth="1"/>
    <col min="3" max="4" width="11" bestFit="1" customWidth="1"/>
    <col min="5" max="5" width="10.33203125" bestFit="1" customWidth="1"/>
    <col min="6" max="15" width="12" bestFit="1" customWidth="1"/>
    <col min="16" max="17" width="12.5546875" bestFit="1" customWidth="1"/>
  </cols>
  <sheetData>
    <row r="8" spans="1:44" hidden="1" x14ac:dyDescent="0.25">
      <c r="B8" s="2" t="s">
        <v>0</v>
      </c>
    </row>
    <row r="9" spans="1:44" ht="12.75" customHeight="1" x14ac:dyDescent="0.25">
      <c r="B9" s="5" t="s">
        <v>23</v>
      </c>
      <c r="C9" s="5" t="s">
        <v>139</v>
      </c>
      <c r="D9" s="5" t="s">
        <v>2</v>
      </c>
    </row>
    <row r="10" spans="1:44" ht="27" customHeight="1" x14ac:dyDescent="0.25">
      <c r="A10" s="120"/>
      <c r="B10" s="120"/>
      <c r="C10" s="121" t="s">
        <v>1</v>
      </c>
      <c r="D10" s="121" t="s">
        <v>26</v>
      </c>
      <c r="E10" s="121" t="s">
        <v>28</v>
      </c>
      <c r="F10" s="121" t="s">
        <v>29</v>
      </c>
      <c r="G10" s="121" t="s">
        <v>30</v>
      </c>
      <c r="H10" s="121" t="s">
        <v>31</v>
      </c>
      <c r="I10" s="121" t="s">
        <v>32</v>
      </c>
      <c r="J10" s="121" t="s">
        <v>33</v>
      </c>
      <c r="K10" s="121" t="s">
        <v>25</v>
      </c>
      <c r="L10" s="121" t="s">
        <v>34</v>
      </c>
      <c r="M10" s="121" t="s">
        <v>35</v>
      </c>
      <c r="N10" s="121" t="s">
        <v>36</v>
      </c>
      <c r="O10" s="121" t="s">
        <v>37</v>
      </c>
      <c r="P10" s="121" t="s">
        <v>38</v>
      </c>
      <c r="Q10" s="121" t="s">
        <v>24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 ht="12" hidden="1" customHeight="1" x14ac:dyDescent="0.25">
      <c r="A11" s="24"/>
      <c r="B11" s="24"/>
      <c r="C11" s="64" t="s">
        <v>1</v>
      </c>
      <c r="D11" s="65" t="s">
        <v>26</v>
      </c>
      <c r="E11" s="65" t="s">
        <v>28</v>
      </c>
      <c r="F11" s="65" t="s">
        <v>29</v>
      </c>
      <c r="G11" s="64" t="s">
        <v>30</v>
      </c>
      <c r="H11" s="65" t="s">
        <v>31</v>
      </c>
      <c r="I11" s="65" t="s">
        <v>32</v>
      </c>
      <c r="J11" s="65" t="s">
        <v>33</v>
      </c>
      <c r="K11" s="64" t="s">
        <v>25</v>
      </c>
      <c r="L11" s="65" t="s">
        <v>34</v>
      </c>
      <c r="M11" s="65" t="s">
        <v>35</v>
      </c>
      <c r="N11" s="65" t="s">
        <v>36</v>
      </c>
      <c r="O11" s="64" t="s">
        <v>37</v>
      </c>
      <c r="P11" s="64" t="s">
        <v>38</v>
      </c>
      <c r="Q11" s="64" t="s">
        <v>24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pans="1:44" ht="12.75" hidden="1" customHeight="1" outlineLevel="1" x14ac:dyDescent="0.25">
      <c r="A12" s="63"/>
      <c r="B12" s="66" t="s">
        <v>3</v>
      </c>
      <c r="C12" s="117">
        <v>0</v>
      </c>
      <c r="D12" s="239">
        <v>0</v>
      </c>
      <c r="E12" s="239">
        <v>0</v>
      </c>
      <c r="F12" s="239">
        <v>0</v>
      </c>
      <c r="G12" s="117">
        <v>0</v>
      </c>
      <c r="H12" s="239">
        <v>0</v>
      </c>
      <c r="I12" s="239">
        <v>0</v>
      </c>
      <c r="J12" s="239">
        <v>0</v>
      </c>
      <c r="K12" s="117">
        <v>0</v>
      </c>
      <c r="L12" s="239">
        <v>0</v>
      </c>
      <c r="M12" s="239">
        <v>0</v>
      </c>
      <c r="N12" s="239">
        <v>0</v>
      </c>
      <c r="O12" s="117">
        <v>0</v>
      </c>
      <c r="P12" s="117">
        <v>0</v>
      </c>
      <c r="Q12" s="11">
        <v>0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 collapsed="1" x14ac:dyDescent="0.25">
      <c r="A13" s="360"/>
      <c r="B13" s="68" t="s">
        <v>4</v>
      </c>
      <c r="C13" s="240">
        <v>712292.88</v>
      </c>
      <c r="D13" s="240">
        <v>393754.8</v>
      </c>
      <c r="E13" s="240">
        <v>200296.5</v>
      </c>
      <c r="F13" s="240">
        <v>0</v>
      </c>
      <c r="G13" s="240">
        <v>594051.30000000005</v>
      </c>
      <c r="H13" s="240">
        <v>0</v>
      </c>
      <c r="I13" s="240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1306344.18</v>
      </c>
      <c r="Q13" s="11">
        <v>1306344.18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 ht="12.75" hidden="1" customHeight="1" outlineLevel="1" x14ac:dyDescent="0.25">
      <c r="A14" s="360"/>
      <c r="B14" s="66" t="s">
        <v>5</v>
      </c>
      <c r="C14" s="241">
        <v>0</v>
      </c>
      <c r="D14" s="242">
        <v>0</v>
      </c>
      <c r="E14" s="242">
        <v>0</v>
      </c>
      <c r="F14" s="242">
        <v>0</v>
      </c>
      <c r="G14" s="241">
        <v>0</v>
      </c>
      <c r="H14" s="242">
        <v>0</v>
      </c>
      <c r="I14" s="242">
        <v>0</v>
      </c>
      <c r="J14" s="243">
        <v>0</v>
      </c>
      <c r="K14" s="244">
        <v>0</v>
      </c>
      <c r="L14" s="243">
        <v>0</v>
      </c>
      <c r="M14" s="243">
        <v>0</v>
      </c>
      <c r="N14" s="243">
        <v>0</v>
      </c>
      <c r="O14" s="244">
        <v>0</v>
      </c>
      <c r="P14" s="244">
        <v>0</v>
      </c>
      <c r="Q14" s="8">
        <v>0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 ht="12.75" hidden="1" customHeight="1" outlineLevel="1" x14ac:dyDescent="0.25">
      <c r="A15" s="360"/>
      <c r="B15" s="66" t="s">
        <v>6</v>
      </c>
      <c r="C15" s="241">
        <v>0</v>
      </c>
      <c r="D15" s="242">
        <v>0</v>
      </c>
      <c r="E15" s="242">
        <v>0</v>
      </c>
      <c r="F15" s="242">
        <v>0</v>
      </c>
      <c r="G15" s="241">
        <v>0</v>
      </c>
      <c r="H15" s="242">
        <v>0</v>
      </c>
      <c r="I15" s="242">
        <v>0</v>
      </c>
      <c r="J15" s="243">
        <v>0</v>
      </c>
      <c r="K15" s="244">
        <v>0</v>
      </c>
      <c r="L15" s="243">
        <v>0</v>
      </c>
      <c r="M15" s="243">
        <v>0</v>
      </c>
      <c r="N15" s="243">
        <v>0</v>
      </c>
      <c r="O15" s="244">
        <v>0</v>
      </c>
      <c r="P15" s="244">
        <v>0</v>
      </c>
      <c r="Q15" s="8">
        <v>0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 ht="12.75" hidden="1" customHeight="1" outlineLevel="1" x14ac:dyDescent="0.25">
      <c r="A16" s="360"/>
      <c r="B16" s="66" t="s">
        <v>7</v>
      </c>
      <c r="C16" s="241">
        <v>0</v>
      </c>
      <c r="D16" s="242">
        <v>0</v>
      </c>
      <c r="E16" s="242">
        <v>0</v>
      </c>
      <c r="F16" s="242">
        <v>0</v>
      </c>
      <c r="G16" s="241">
        <v>0</v>
      </c>
      <c r="H16" s="242">
        <v>0</v>
      </c>
      <c r="I16" s="242">
        <v>0</v>
      </c>
      <c r="J16" s="243">
        <v>0</v>
      </c>
      <c r="K16" s="244">
        <v>0</v>
      </c>
      <c r="L16" s="243">
        <v>0</v>
      </c>
      <c r="M16" s="243">
        <v>0</v>
      </c>
      <c r="N16" s="243">
        <v>0</v>
      </c>
      <c r="O16" s="244">
        <v>0</v>
      </c>
      <c r="P16" s="244">
        <v>0</v>
      </c>
      <c r="Q16" s="8">
        <v>0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 ht="12.75" hidden="1" customHeight="1" outlineLevel="1" x14ac:dyDescent="0.25">
      <c r="A17" s="360"/>
      <c r="B17" s="66" t="s">
        <v>8</v>
      </c>
      <c r="C17" s="241">
        <v>82702.53</v>
      </c>
      <c r="D17" s="242">
        <v>43687.839999999997</v>
      </c>
      <c r="E17" s="242">
        <v>26480.92</v>
      </c>
      <c r="F17" s="242">
        <v>0</v>
      </c>
      <c r="G17" s="241">
        <v>70168.759999999995</v>
      </c>
      <c r="H17" s="242">
        <v>0</v>
      </c>
      <c r="I17" s="242">
        <v>0</v>
      </c>
      <c r="J17" s="243">
        <v>0</v>
      </c>
      <c r="K17" s="244">
        <v>0</v>
      </c>
      <c r="L17" s="243">
        <v>0</v>
      </c>
      <c r="M17" s="243">
        <v>0</v>
      </c>
      <c r="N17" s="243">
        <v>0</v>
      </c>
      <c r="O17" s="244">
        <v>0</v>
      </c>
      <c r="P17" s="244">
        <v>152871.29</v>
      </c>
      <c r="Q17" s="8">
        <v>152871.29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 collapsed="1" x14ac:dyDescent="0.25">
      <c r="A18" s="360"/>
      <c r="B18" s="68" t="s">
        <v>9</v>
      </c>
      <c r="C18" s="241">
        <v>82702.53</v>
      </c>
      <c r="D18" s="241">
        <v>43687.839999999997</v>
      </c>
      <c r="E18" s="241">
        <v>26480.92</v>
      </c>
      <c r="F18" s="241">
        <v>0</v>
      </c>
      <c r="G18" s="241">
        <v>70168.759999999995</v>
      </c>
      <c r="H18" s="241">
        <v>0</v>
      </c>
      <c r="I18" s="241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152871.29</v>
      </c>
      <c r="Q18" s="8">
        <v>152871.29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 ht="12.75" hidden="1" customHeight="1" outlineLevel="1" x14ac:dyDescent="0.25">
      <c r="A19" s="360"/>
      <c r="B19" s="66" t="s">
        <v>10</v>
      </c>
      <c r="C19" s="241">
        <v>0</v>
      </c>
      <c r="D19" s="242">
        <v>0</v>
      </c>
      <c r="E19" s="242">
        <v>0</v>
      </c>
      <c r="F19" s="242">
        <v>0</v>
      </c>
      <c r="G19" s="241">
        <v>0</v>
      </c>
      <c r="H19" s="242">
        <v>0</v>
      </c>
      <c r="I19" s="242">
        <v>0</v>
      </c>
      <c r="J19" s="243">
        <v>0</v>
      </c>
      <c r="K19" s="244">
        <v>0</v>
      </c>
      <c r="L19" s="243">
        <v>0</v>
      </c>
      <c r="M19" s="243">
        <v>0</v>
      </c>
      <c r="N19" s="243">
        <v>0</v>
      </c>
      <c r="O19" s="244">
        <v>0</v>
      </c>
      <c r="P19" s="244">
        <v>0</v>
      </c>
      <c r="Q19" s="8">
        <v>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spans="1:44" ht="12.75" hidden="1" customHeight="1" outlineLevel="1" x14ac:dyDescent="0.25">
      <c r="A20" s="360"/>
      <c r="B20" s="66" t="s">
        <v>27</v>
      </c>
      <c r="C20" s="241">
        <v>0</v>
      </c>
      <c r="D20" s="242">
        <v>0</v>
      </c>
      <c r="E20" s="242">
        <v>0</v>
      </c>
      <c r="F20" s="242">
        <v>0</v>
      </c>
      <c r="G20" s="241">
        <v>0</v>
      </c>
      <c r="H20" s="242">
        <v>0</v>
      </c>
      <c r="I20" s="242">
        <v>0</v>
      </c>
      <c r="J20" s="243">
        <v>0</v>
      </c>
      <c r="K20" s="244">
        <v>0</v>
      </c>
      <c r="L20" s="243">
        <v>0</v>
      </c>
      <c r="M20" s="243">
        <v>0</v>
      </c>
      <c r="N20" s="243">
        <v>0</v>
      </c>
      <c r="O20" s="244">
        <v>0</v>
      </c>
      <c r="P20" s="244">
        <v>0</v>
      </c>
      <c r="Q20" s="8">
        <v>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 collapsed="1" x14ac:dyDescent="0.25">
      <c r="A21" s="360"/>
      <c r="B21" s="68" t="s">
        <v>11</v>
      </c>
      <c r="C21" s="241">
        <v>17651.330000000002</v>
      </c>
      <c r="D21" s="241">
        <v>1301.98</v>
      </c>
      <c r="E21" s="241">
        <v>832.91</v>
      </c>
      <c r="F21" s="241">
        <v>0</v>
      </c>
      <c r="G21" s="241">
        <v>2134.89</v>
      </c>
      <c r="H21" s="241">
        <v>0</v>
      </c>
      <c r="I21" s="241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19786.22</v>
      </c>
      <c r="Q21" s="8">
        <v>19786.22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spans="1:44" ht="12.75" hidden="1" customHeight="1" outlineLevel="1" x14ac:dyDescent="0.25">
      <c r="A22" s="360"/>
      <c r="B22" s="66" t="s">
        <v>12</v>
      </c>
      <c r="C22" s="241">
        <v>0</v>
      </c>
      <c r="D22" s="242">
        <v>0</v>
      </c>
      <c r="E22" s="242">
        <v>0</v>
      </c>
      <c r="F22" s="242">
        <v>0</v>
      </c>
      <c r="G22" s="241">
        <v>0</v>
      </c>
      <c r="H22" s="242">
        <v>0</v>
      </c>
      <c r="I22" s="242">
        <v>0</v>
      </c>
      <c r="J22" s="243">
        <v>0</v>
      </c>
      <c r="K22" s="244">
        <v>0</v>
      </c>
      <c r="L22" s="243">
        <v>0</v>
      </c>
      <c r="M22" s="243">
        <v>0</v>
      </c>
      <c r="N22" s="243">
        <v>0</v>
      </c>
      <c r="O22" s="244">
        <v>0</v>
      </c>
      <c r="P22" s="244">
        <v>0</v>
      </c>
      <c r="Q22" s="8">
        <v>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 ht="12.75" hidden="1" customHeight="1" outlineLevel="1" x14ac:dyDescent="0.25">
      <c r="A23" s="360"/>
      <c r="B23" s="66" t="s">
        <v>13</v>
      </c>
      <c r="C23" s="241">
        <v>0</v>
      </c>
      <c r="D23" s="242">
        <v>0</v>
      </c>
      <c r="E23" s="242">
        <v>0</v>
      </c>
      <c r="F23" s="242">
        <v>0</v>
      </c>
      <c r="G23" s="241">
        <v>0</v>
      </c>
      <c r="H23" s="242">
        <v>0</v>
      </c>
      <c r="I23" s="242">
        <v>0</v>
      </c>
      <c r="J23" s="243">
        <v>0</v>
      </c>
      <c r="K23" s="244">
        <v>0</v>
      </c>
      <c r="L23" s="243">
        <v>0</v>
      </c>
      <c r="M23" s="243">
        <v>0</v>
      </c>
      <c r="N23" s="243">
        <v>0</v>
      </c>
      <c r="O23" s="244">
        <v>0</v>
      </c>
      <c r="P23" s="244">
        <v>0</v>
      </c>
      <c r="Q23" s="8">
        <v>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 collapsed="1" x14ac:dyDescent="0.25">
      <c r="A24" s="360"/>
      <c r="B24" s="68" t="s">
        <v>14</v>
      </c>
      <c r="C24" s="241">
        <v>290346.88</v>
      </c>
      <c r="D24" s="241">
        <v>152519.09</v>
      </c>
      <c r="E24" s="241">
        <v>34053.129999999997</v>
      </c>
      <c r="F24" s="241">
        <v>0</v>
      </c>
      <c r="G24" s="241">
        <v>186572.22</v>
      </c>
      <c r="H24" s="241">
        <v>0</v>
      </c>
      <c r="I24" s="241">
        <v>0</v>
      </c>
      <c r="J24" s="244">
        <v>0</v>
      </c>
      <c r="K24" s="244">
        <v>0</v>
      </c>
      <c r="L24" s="244">
        <v>0</v>
      </c>
      <c r="M24" s="244">
        <v>0</v>
      </c>
      <c r="N24" s="244">
        <v>0</v>
      </c>
      <c r="O24" s="244">
        <v>0</v>
      </c>
      <c r="P24" s="244">
        <v>476919.1</v>
      </c>
      <c r="Q24" s="8">
        <v>476919.1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 x14ac:dyDescent="0.25">
      <c r="A25" s="360"/>
      <c r="B25" s="68" t="s">
        <v>15</v>
      </c>
      <c r="C25" s="241">
        <v>215079.33</v>
      </c>
      <c r="D25" s="241">
        <v>7912.5</v>
      </c>
      <c r="E25" s="241">
        <v>3700.14</v>
      </c>
      <c r="F25" s="241">
        <v>0</v>
      </c>
      <c r="G25" s="241">
        <v>11612.64</v>
      </c>
      <c r="H25" s="241">
        <v>0</v>
      </c>
      <c r="I25" s="241">
        <v>0</v>
      </c>
      <c r="J25" s="244">
        <v>0</v>
      </c>
      <c r="K25" s="244">
        <v>0</v>
      </c>
      <c r="L25" s="244">
        <v>0</v>
      </c>
      <c r="M25" s="244">
        <v>0</v>
      </c>
      <c r="N25" s="244">
        <v>0</v>
      </c>
      <c r="O25" s="244">
        <v>0</v>
      </c>
      <c r="P25" s="244">
        <v>226691.97</v>
      </c>
      <c r="Q25" s="8">
        <v>226691.97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</row>
    <row r="26" spans="1:44" x14ac:dyDescent="0.25">
      <c r="A26" s="360"/>
      <c r="B26" s="68" t="s">
        <v>16</v>
      </c>
      <c r="C26" s="241">
        <v>24732.36</v>
      </c>
      <c r="D26" s="241">
        <v>23128.98</v>
      </c>
      <c r="E26" s="241">
        <v>11680.23</v>
      </c>
      <c r="F26" s="241">
        <v>0</v>
      </c>
      <c r="G26" s="241">
        <v>34809.21</v>
      </c>
      <c r="H26" s="241">
        <v>0</v>
      </c>
      <c r="I26" s="241">
        <v>0</v>
      </c>
      <c r="J26" s="244">
        <v>0</v>
      </c>
      <c r="K26" s="244">
        <v>0</v>
      </c>
      <c r="L26" s="244">
        <v>0</v>
      </c>
      <c r="M26" s="244">
        <v>0</v>
      </c>
      <c r="N26" s="244">
        <v>0</v>
      </c>
      <c r="O26" s="244">
        <v>0</v>
      </c>
      <c r="P26" s="244">
        <v>59541.57</v>
      </c>
      <c r="Q26" s="8">
        <v>59541.57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spans="1:44" x14ac:dyDescent="0.25">
      <c r="A27" s="360"/>
      <c r="B27" s="68" t="s">
        <v>17</v>
      </c>
      <c r="C27" s="241">
        <v>24973.82</v>
      </c>
      <c r="D27" s="241">
        <v>84356.66</v>
      </c>
      <c r="E27" s="241">
        <v>7075.33</v>
      </c>
      <c r="F27" s="241">
        <v>0</v>
      </c>
      <c r="G27" s="241">
        <v>91431.99</v>
      </c>
      <c r="H27" s="241">
        <v>0</v>
      </c>
      <c r="I27" s="241">
        <v>0</v>
      </c>
      <c r="J27" s="244">
        <v>0</v>
      </c>
      <c r="K27" s="244">
        <v>0</v>
      </c>
      <c r="L27" s="244">
        <v>0</v>
      </c>
      <c r="M27" s="244">
        <v>0</v>
      </c>
      <c r="N27" s="244">
        <v>0</v>
      </c>
      <c r="O27" s="244">
        <v>0</v>
      </c>
      <c r="P27" s="244">
        <v>116405.81</v>
      </c>
      <c r="Q27" s="8">
        <v>116405.81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</row>
    <row r="28" spans="1:44" x14ac:dyDescent="0.25">
      <c r="A28" s="360"/>
      <c r="B28" s="68" t="s">
        <v>18</v>
      </c>
      <c r="C28" s="241">
        <v>7586.28</v>
      </c>
      <c r="D28" s="241">
        <v>281.10000000000002</v>
      </c>
      <c r="E28" s="241">
        <v>5017.08</v>
      </c>
      <c r="F28" s="241">
        <v>0</v>
      </c>
      <c r="G28" s="241">
        <v>5298.18</v>
      </c>
      <c r="H28" s="241">
        <v>0</v>
      </c>
      <c r="I28" s="241">
        <v>0</v>
      </c>
      <c r="J28" s="244">
        <v>0</v>
      </c>
      <c r="K28" s="244">
        <v>0</v>
      </c>
      <c r="L28" s="244">
        <v>0</v>
      </c>
      <c r="M28" s="244">
        <v>0</v>
      </c>
      <c r="N28" s="244">
        <v>0</v>
      </c>
      <c r="O28" s="244">
        <v>0</v>
      </c>
      <c r="P28" s="244">
        <v>12884.46</v>
      </c>
      <c r="Q28" s="8">
        <v>12884.46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spans="1:44" x14ac:dyDescent="0.25">
      <c r="A29" s="360"/>
      <c r="B29" s="66" t="s">
        <v>19</v>
      </c>
      <c r="C29" s="241">
        <v>0</v>
      </c>
      <c r="D29" s="242">
        <v>0</v>
      </c>
      <c r="E29" s="242">
        <v>0</v>
      </c>
      <c r="F29" s="242">
        <v>0</v>
      </c>
      <c r="G29" s="241">
        <v>0</v>
      </c>
      <c r="H29" s="242">
        <v>0</v>
      </c>
      <c r="I29" s="242">
        <v>0</v>
      </c>
      <c r="J29" s="243">
        <v>0</v>
      </c>
      <c r="K29" s="244">
        <v>0</v>
      </c>
      <c r="L29" s="243">
        <v>0</v>
      </c>
      <c r="M29" s="243">
        <v>0</v>
      </c>
      <c r="N29" s="243">
        <v>0</v>
      </c>
      <c r="O29" s="244">
        <v>0</v>
      </c>
      <c r="P29" s="244">
        <v>0</v>
      </c>
      <c r="Q29" s="8">
        <v>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</row>
    <row r="30" spans="1:44" ht="13.8" thickBot="1" x14ac:dyDescent="0.3">
      <c r="A30" s="360"/>
      <c r="B30" s="68" t="s">
        <v>20</v>
      </c>
      <c r="C30" s="245">
        <v>1375365.41</v>
      </c>
      <c r="D30" s="245">
        <v>706942.95</v>
      </c>
      <c r="E30" s="245">
        <v>289136.24</v>
      </c>
      <c r="F30" s="245">
        <v>0</v>
      </c>
      <c r="G30" s="245">
        <v>996079.19</v>
      </c>
      <c r="H30" s="245">
        <v>0</v>
      </c>
      <c r="I30" s="245">
        <v>0</v>
      </c>
      <c r="J30" s="246">
        <v>0</v>
      </c>
      <c r="K30" s="246">
        <v>0</v>
      </c>
      <c r="L30" s="246">
        <v>0</v>
      </c>
      <c r="M30" s="246">
        <v>0</v>
      </c>
      <c r="N30" s="246">
        <v>0</v>
      </c>
      <c r="O30" s="246">
        <v>0</v>
      </c>
      <c r="P30" s="246">
        <v>2371444.6</v>
      </c>
      <c r="Q30" s="12">
        <v>2371444.6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spans="1:44" ht="13.8" thickTop="1" x14ac:dyDescent="0.25">
      <c r="A31" s="360"/>
      <c r="B31" s="66" t="s">
        <v>21</v>
      </c>
      <c r="C31" s="241">
        <v>0</v>
      </c>
      <c r="D31" s="242">
        <v>0</v>
      </c>
      <c r="E31" s="242">
        <v>0</v>
      </c>
      <c r="F31" s="242">
        <v>0</v>
      </c>
      <c r="G31" s="241">
        <v>0</v>
      </c>
      <c r="H31" s="242">
        <v>0</v>
      </c>
      <c r="I31" s="242">
        <v>0</v>
      </c>
      <c r="J31" s="243">
        <v>0</v>
      </c>
      <c r="K31" s="244">
        <v>0</v>
      </c>
      <c r="L31" s="243">
        <v>0</v>
      </c>
      <c r="M31" s="243">
        <v>0</v>
      </c>
      <c r="N31" s="243">
        <v>0</v>
      </c>
      <c r="O31" s="244">
        <v>0</v>
      </c>
      <c r="P31" s="244">
        <v>0</v>
      </c>
      <c r="Q31" s="8">
        <v>0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</row>
    <row r="32" spans="1:44" x14ac:dyDescent="0.25">
      <c r="A32" s="360"/>
      <c r="B32" s="66" t="s">
        <v>22</v>
      </c>
      <c r="C32" s="241">
        <v>0</v>
      </c>
      <c r="D32" s="242">
        <v>0</v>
      </c>
      <c r="E32" s="242">
        <v>0</v>
      </c>
      <c r="F32" s="242">
        <v>0</v>
      </c>
      <c r="G32" s="241">
        <v>0</v>
      </c>
      <c r="H32" s="242">
        <v>0</v>
      </c>
      <c r="I32" s="242">
        <v>0</v>
      </c>
      <c r="J32" s="243">
        <v>0</v>
      </c>
      <c r="K32" s="244">
        <v>0</v>
      </c>
      <c r="L32" s="243">
        <v>0</v>
      </c>
      <c r="M32" s="243">
        <v>0</v>
      </c>
      <c r="N32" s="243">
        <v>0</v>
      </c>
      <c r="O32" s="244">
        <v>0</v>
      </c>
      <c r="P32" s="244">
        <v>0</v>
      </c>
      <c r="Q32" s="8">
        <v>0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spans="1:44" x14ac:dyDescent="0.25">
      <c r="A33" s="63"/>
      <c r="B33" s="24"/>
      <c r="C33" s="73"/>
      <c r="D33" s="73"/>
      <c r="E33" s="73"/>
      <c r="F33" s="73"/>
      <c r="G33" s="73"/>
      <c r="H33" s="73"/>
      <c r="I33" s="73"/>
      <c r="J33" s="9"/>
      <c r="K33" s="9"/>
      <c r="L33" s="9"/>
      <c r="M33" s="9"/>
      <c r="N33" s="9"/>
      <c r="O33" s="9"/>
      <c r="P33" s="9"/>
      <c r="Q33" s="9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</row>
    <row r="34" spans="1:44" x14ac:dyDescent="0.25">
      <c r="A34" s="63"/>
      <c r="B34" s="24"/>
      <c r="C34" s="73"/>
      <c r="D34" s="73"/>
      <c r="E34" s="73"/>
      <c r="F34" s="73"/>
      <c r="G34" s="73"/>
      <c r="H34" s="73"/>
      <c r="I34" s="73"/>
      <c r="J34" s="9"/>
      <c r="K34" s="9"/>
      <c r="L34" s="9"/>
      <c r="M34" s="9"/>
      <c r="N34" s="9"/>
      <c r="O34" s="9"/>
      <c r="P34" s="9"/>
      <c r="Q34" s="9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spans="1:44" hidden="1" x14ac:dyDescent="0.25">
      <c r="A35" s="63"/>
      <c r="B35" s="69" t="s">
        <v>0</v>
      </c>
      <c r="C35" s="73"/>
      <c r="D35" s="73"/>
      <c r="E35" s="73"/>
      <c r="F35" s="73"/>
      <c r="G35" s="73"/>
      <c r="H35" s="73"/>
      <c r="I35" s="73"/>
      <c r="J35" s="9"/>
      <c r="K35" s="9"/>
      <c r="L35" s="9"/>
      <c r="M35" s="9"/>
      <c r="N35" s="9"/>
      <c r="O35" s="9"/>
      <c r="P35" s="9"/>
      <c r="Q35" s="9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</row>
    <row r="36" spans="1:44" x14ac:dyDescent="0.25">
      <c r="A36" s="63"/>
      <c r="B36" s="70" t="s">
        <v>115</v>
      </c>
      <c r="C36" s="75" t="s">
        <v>139</v>
      </c>
      <c r="D36" s="75" t="s">
        <v>2</v>
      </c>
      <c r="E36" s="73"/>
      <c r="F36" s="73"/>
      <c r="G36" s="73"/>
      <c r="H36" s="73"/>
      <c r="I36" s="73"/>
      <c r="J36" s="9"/>
      <c r="K36" s="9"/>
      <c r="L36" s="9"/>
      <c r="M36" s="9"/>
      <c r="N36" s="9"/>
      <c r="O36" s="9"/>
      <c r="P36" s="9"/>
      <c r="Q36" s="9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1:44" ht="24.75" customHeight="1" x14ac:dyDescent="0.25">
      <c r="A37" s="120"/>
      <c r="B37" s="52"/>
      <c r="C37" s="122" t="s">
        <v>1</v>
      </c>
      <c r="D37" s="122" t="s">
        <v>26</v>
      </c>
      <c r="E37" s="122" t="s">
        <v>28</v>
      </c>
      <c r="F37" s="122" t="s">
        <v>29</v>
      </c>
      <c r="G37" s="122" t="s">
        <v>30</v>
      </c>
      <c r="H37" s="122" t="s">
        <v>31</v>
      </c>
      <c r="I37" s="122" t="s">
        <v>32</v>
      </c>
      <c r="J37" s="121" t="s">
        <v>33</v>
      </c>
      <c r="K37" s="121" t="s">
        <v>25</v>
      </c>
      <c r="L37" s="121" t="s">
        <v>34</v>
      </c>
      <c r="M37" s="121" t="s">
        <v>35</v>
      </c>
      <c r="N37" s="121" t="s">
        <v>36</v>
      </c>
      <c r="O37" s="121" t="s">
        <v>37</v>
      </c>
      <c r="P37" s="121" t="s">
        <v>38</v>
      </c>
      <c r="Q37" s="121" t="s">
        <v>24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spans="1:44" ht="12.75" hidden="1" customHeight="1" x14ac:dyDescent="0.25">
      <c r="A38" s="63"/>
      <c r="B38" s="24"/>
      <c r="C38" s="77" t="s">
        <v>1</v>
      </c>
      <c r="D38" s="78" t="s">
        <v>26</v>
      </c>
      <c r="E38" s="78" t="s">
        <v>28</v>
      </c>
      <c r="F38" s="78" t="s">
        <v>29</v>
      </c>
      <c r="G38" s="77" t="s">
        <v>30</v>
      </c>
      <c r="H38" s="78" t="s">
        <v>31</v>
      </c>
      <c r="I38" s="78" t="s">
        <v>32</v>
      </c>
      <c r="J38" s="10" t="s">
        <v>33</v>
      </c>
      <c r="K38" s="7" t="s">
        <v>25</v>
      </c>
      <c r="L38" s="10" t="s">
        <v>34</v>
      </c>
      <c r="M38" s="10" t="s">
        <v>35</v>
      </c>
      <c r="N38" s="10" t="s">
        <v>36</v>
      </c>
      <c r="O38" s="7" t="s">
        <v>37</v>
      </c>
      <c r="P38" s="7" t="s">
        <v>38</v>
      </c>
      <c r="Q38" s="7" t="s">
        <v>24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1:44" ht="12.75" hidden="1" customHeight="1" outlineLevel="1" x14ac:dyDescent="0.25">
      <c r="A39" s="63"/>
      <c r="B39" s="66" t="s">
        <v>3</v>
      </c>
      <c r="C39" s="71">
        <v>0</v>
      </c>
      <c r="D39" s="247">
        <v>7376.166666666667</v>
      </c>
      <c r="E39" s="247">
        <v>7376.166666666667</v>
      </c>
      <c r="F39" s="247">
        <v>7376.166666666667</v>
      </c>
      <c r="G39" s="248">
        <v>22128.5</v>
      </c>
      <c r="H39" s="247">
        <v>9376.1666666666679</v>
      </c>
      <c r="I39" s="247">
        <v>9376.1666666666679</v>
      </c>
      <c r="J39" s="249">
        <v>9376.1666666666679</v>
      </c>
      <c r="K39" s="250">
        <v>28128.5</v>
      </c>
      <c r="L39" s="249">
        <v>9376.1666666666679</v>
      </c>
      <c r="M39" s="249">
        <v>9376.1666666666679</v>
      </c>
      <c r="N39" s="249">
        <v>9376.1666666666679</v>
      </c>
      <c r="O39" s="250">
        <v>28128.5</v>
      </c>
      <c r="P39" s="11">
        <v>78385.5</v>
      </c>
      <c r="Q39" s="11">
        <v>14752.333333333334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1:44" collapsed="1" x14ac:dyDescent="0.25">
      <c r="A40" s="360"/>
      <c r="B40" s="68" t="s">
        <v>4</v>
      </c>
      <c r="C40" s="71">
        <v>712292.88</v>
      </c>
      <c r="D40" s="251">
        <v>286582.25</v>
      </c>
      <c r="E40" s="251">
        <v>293082.25</v>
      </c>
      <c r="F40" s="251">
        <v>293082.25</v>
      </c>
      <c r="G40" s="251">
        <v>872746.75</v>
      </c>
      <c r="H40" s="251">
        <v>296102.25</v>
      </c>
      <c r="I40" s="251">
        <v>296102.25</v>
      </c>
      <c r="J40" s="252">
        <v>296102.25</v>
      </c>
      <c r="K40" s="252">
        <v>888306.75</v>
      </c>
      <c r="L40" s="252">
        <v>315828.25</v>
      </c>
      <c r="M40" s="252">
        <v>315828.25</v>
      </c>
      <c r="N40" s="252">
        <v>315828.25</v>
      </c>
      <c r="O40" s="252">
        <v>947484.75</v>
      </c>
      <c r="P40" s="11">
        <v>3420831.13</v>
      </c>
      <c r="Q40" s="11">
        <v>1291957.3799999999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 ht="12.75" hidden="1" customHeight="1" outlineLevel="1" x14ac:dyDescent="0.25">
      <c r="A41" s="360"/>
      <c r="B41" s="66" t="s">
        <v>5</v>
      </c>
      <c r="C41" s="60">
        <v>0</v>
      </c>
      <c r="D41" s="253">
        <v>0</v>
      </c>
      <c r="E41" s="253">
        <v>0</v>
      </c>
      <c r="F41" s="253">
        <v>0</v>
      </c>
      <c r="G41" s="254">
        <v>0</v>
      </c>
      <c r="H41" s="253">
        <v>0</v>
      </c>
      <c r="I41" s="253">
        <v>0</v>
      </c>
      <c r="J41" s="255">
        <v>0</v>
      </c>
      <c r="K41" s="256">
        <v>0</v>
      </c>
      <c r="L41" s="255">
        <v>0</v>
      </c>
      <c r="M41" s="255">
        <v>0</v>
      </c>
      <c r="N41" s="255">
        <v>0</v>
      </c>
      <c r="O41" s="256">
        <v>0</v>
      </c>
      <c r="P41" s="8">
        <v>0</v>
      </c>
      <c r="Q41" s="8">
        <v>0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spans="1:44" ht="12.75" hidden="1" customHeight="1" outlineLevel="1" x14ac:dyDescent="0.25">
      <c r="A42" s="360"/>
      <c r="B42" s="66" t="s">
        <v>6</v>
      </c>
      <c r="C42" s="60">
        <v>0</v>
      </c>
      <c r="D42" s="253">
        <v>212370</v>
      </c>
      <c r="E42" s="253">
        <v>212370</v>
      </c>
      <c r="F42" s="253">
        <v>212370</v>
      </c>
      <c r="G42" s="254">
        <v>637110</v>
      </c>
      <c r="H42" s="253">
        <v>212370</v>
      </c>
      <c r="I42" s="253">
        <v>212370</v>
      </c>
      <c r="J42" s="255">
        <v>212370</v>
      </c>
      <c r="K42" s="256">
        <v>637110</v>
      </c>
      <c r="L42" s="255">
        <v>212370</v>
      </c>
      <c r="M42" s="255">
        <v>212370</v>
      </c>
      <c r="N42" s="255">
        <v>212370</v>
      </c>
      <c r="O42" s="256">
        <v>637110</v>
      </c>
      <c r="P42" s="8">
        <v>1911330</v>
      </c>
      <c r="Q42" s="8">
        <v>424740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ht="12.75" hidden="1" customHeight="1" outlineLevel="1" x14ac:dyDescent="0.25">
      <c r="A43" s="360"/>
      <c r="B43" s="66" t="s">
        <v>7</v>
      </c>
      <c r="C43" s="60">
        <v>0</v>
      </c>
      <c r="D43" s="253">
        <v>0</v>
      </c>
      <c r="E43" s="253">
        <v>0</v>
      </c>
      <c r="F43" s="253">
        <v>0</v>
      </c>
      <c r="G43" s="254">
        <v>0</v>
      </c>
      <c r="H43" s="253">
        <v>0</v>
      </c>
      <c r="I43" s="253">
        <v>0</v>
      </c>
      <c r="J43" s="255">
        <v>0</v>
      </c>
      <c r="K43" s="256">
        <v>0</v>
      </c>
      <c r="L43" s="255">
        <v>0</v>
      </c>
      <c r="M43" s="255">
        <v>0</v>
      </c>
      <c r="N43" s="255">
        <v>0</v>
      </c>
      <c r="O43" s="256">
        <v>0</v>
      </c>
      <c r="P43" s="8">
        <v>0</v>
      </c>
      <c r="Q43" s="8">
        <v>0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44" ht="12.75" hidden="1" customHeight="1" outlineLevel="1" x14ac:dyDescent="0.25">
      <c r="A44" s="360"/>
      <c r="B44" s="66" t="s">
        <v>8</v>
      </c>
      <c r="C44" s="60">
        <v>82702.53</v>
      </c>
      <c r="D44" s="253">
        <v>0</v>
      </c>
      <c r="E44" s="253">
        <v>0</v>
      </c>
      <c r="F44" s="253">
        <v>0</v>
      </c>
      <c r="G44" s="254">
        <v>0</v>
      </c>
      <c r="H44" s="253">
        <v>0</v>
      </c>
      <c r="I44" s="253">
        <v>0</v>
      </c>
      <c r="J44" s="255">
        <v>0</v>
      </c>
      <c r="K44" s="256">
        <v>0</v>
      </c>
      <c r="L44" s="255">
        <v>0</v>
      </c>
      <c r="M44" s="255">
        <v>0</v>
      </c>
      <c r="N44" s="255">
        <v>0</v>
      </c>
      <c r="O44" s="256">
        <v>0</v>
      </c>
      <c r="P44" s="8">
        <v>82702.53</v>
      </c>
      <c r="Q44" s="8">
        <v>82702.53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 collapsed="1" x14ac:dyDescent="0.25">
      <c r="A45" s="360"/>
      <c r="B45" s="68" t="s">
        <v>9</v>
      </c>
      <c r="C45" s="60">
        <v>82702.53</v>
      </c>
      <c r="D45" s="257">
        <v>212370</v>
      </c>
      <c r="E45" s="257">
        <v>212370</v>
      </c>
      <c r="F45" s="257">
        <v>212370</v>
      </c>
      <c r="G45" s="257">
        <v>637110</v>
      </c>
      <c r="H45" s="257">
        <v>212370</v>
      </c>
      <c r="I45" s="257">
        <v>212370</v>
      </c>
      <c r="J45" s="258">
        <v>212370</v>
      </c>
      <c r="K45" s="258">
        <v>637110</v>
      </c>
      <c r="L45" s="258">
        <v>212370</v>
      </c>
      <c r="M45" s="258">
        <v>212370</v>
      </c>
      <c r="N45" s="258">
        <v>212370</v>
      </c>
      <c r="O45" s="258">
        <v>637110</v>
      </c>
      <c r="P45" s="8">
        <v>1994032.53</v>
      </c>
      <c r="Q45" s="8">
        <v>507442.53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 ht="12.75" hidden="1" customHeight="1" outlineLevel="1" x14ac:dyDescent="0.25">
      <c r="A46" s="360"/>
      <c r="B46" s="66" t="s">
        <v>10</v>
      </c>
      <c r="C46" s="60">
        <v>0</v>
      </c>
      <c r="D46" s="253">
        <v>0</v>
      </c>
      <c r="E46" s="253">
        <v>0</v>
      </c>
      <c r="F46" s="253">
        <v>0</v>
      </c>
      <c r="G46" s="254">
        <v>0</v>
      </c>
      <c r="H46" s="253">
        <v>0</v>
      </c>
      <c r="I46" s="253">
        <v>0</v>
      </c>
      <c r="J46" s="255">
        <v>0</v>
      </c>
      <c r="K46" s="256">
        <v>0</v>
      </c>
      <c r="L46" s="255">
        <v>0</v>
      </c>
      <c r="M46" s="255">
        <v>0</v>
      </c>
      <c r="N46" s="255">
        <v>0</v>
      </c>
      <c r="O46" s="256">
        <v>0</v>
      </c>
      <c r="P46" s="8">
        <v>0</v>
      </c>
      <c r="Q46" s="8">
        <v>0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 ht="12.75" hidden="1" customHeight="1" outlineLevel="1" x14ac:dyDescent="0.25">
      <c r="A47" s="360"/>
      <c r="B47" s="66" t="s">
        <v>27</v>
      </c>
      <c r="C47" s="60">
        <v>0</v>
      </c>
      <c r="D47" s="253">
        <v>4014</v>
      </c>
      <c r="E47" s="253">
        <v>4014</v>
      </c>
      <c r="F47" s="253">
        <v>4014</v>
      </c>
      <c r="G47" s="254">
        <v>12042</v>
      </c>
      <c r="H47" s="253">
        <v>4014</v>
      </c>
      <c r="I47" s="253">
        <v>4014</v>
      </c>
      <c r="J47" s="255">
        <v>4014</v>
      </c>
      <c r="K47" s="256">
        <v>12042</v>
      </c>
      <c r="L47" s="255">
        <v>4014</v>
      </c>
      <c r="M47" s="255">
        <v>4014</v>
      </c>
      <c r="N47" s="255">
        <v>4014</v>
      </c>
      <c r="O47" s="256">
        <v>12042</v>
      </c>
      <c r="P47" s="8">
        <v>36126</v>
      </c>
      <c r="Q47" s="8">
        <v>8028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 collapsed="1" x14ac:dyDescent="0.25">
      <c r="A48" s="360"/>
      <c r="B48" s="68" t="s">
        <v>11</v>
      </c>
      <c r="C48" s="60">
        <v>17651.330000000002</v>
      </c>
      <c r="D48" s="257">
        <v>4014</v>
      </c>
      <c r="E48" s="257">
        <v>4014</v>
      </c>
      <c r="F48" s="257">
        <v>4014</v>
      </c>
      <c r="G48" s="257">
        <v>12042</v>
      </c>
      <c r="H48" s="257">
        <v>4014</v>
      </c>
      <c r="I48" s="257">
        <v>4014</v>
      </c>
      <c r="J48" s="258">
        <v>4014</v>
      </c>
      <c r="K48" s="258">
        <v>12042</v>
      </c>
      <c r="L48" s="258">
        <v>4014</v>
      </c>
      <c r="M48" s="258">
        <v>4014</v>
      </c>
      <c r="N48" s="258">
        <v>4014</v>
      </c>
      <c r="O48" s="258">
        <v>12042</v>
      </c>
      <c r="P48" s="8">
        <v>53777.33</v>
      </c>
      <c r="Q48" s="8">
        <v>25679.33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ht="12.75" hidden="1" customHeight="1" outlineLevel="1" x14ac:dyDescent="0.25">
      <c r="A49" s="360"/>
      <c r="B49" s="66" t="s">
        <v>12</v>
      </c>
      <c r="C49" s="60">
        <v>0</v>
      </c>
      <c r="D49" s="253">
        <v>16418</v>
      </c>
      <c r="E49" s="253">
        <v>16418</v>
      </c>
      <c r="F49" s="253">
        <v>16418</v>
      </c>
      <c r="G49" s="254">
        <v>49254</v>
      </c>
      <c r="H49" s="253">
        <v>16418</v>
      </c>
      <c r="I49" s="253">
        <v>16418</v>
      </c>
      <c r="J49" s="255">
        <v>16418</v>
      </c>
      <c r="K49" s="256">
        <v>49254</v>
      </c>
      <c r="L49" s="255">
        <v>16418</v>
      </c>
      <c r="M49" s="255">
        <v>16418</v>
      </c>
      <c r="N49" s="255">
        <v>16418</v>
      </c>
      <c r="O49" s="256">
        <v>49254</v>
      </c>
      <c r="P49" s="8">
        <v>147762</v>
      </c>
      <c r="Q49" s="8">
        <v>32836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 ht="12.75" hidden="1" customHeight="1" outlineLevel="1" x14ac:dyDescent="0.25">
      <c r="A50" s="360"/>
      <c r="B50" s="66" t="s">
        <v>13</v>
      </c>
      <c r="C50" s="60">
        <v>0</v>
      </c>
      <c r="D50" s="253">
        <v>101090</v>
      </c>
      <c r="E50" s="253">
        <v>101090</v>
      </c>
      <c r="F50" s="253">
        <v>101090</v>
      </c>
      <c r="G50" s="254">
        <v>303270</v>
      </c>
      <c r="H50" s="253">
        <v>101090</v>
      </c>
      <c r="I50" s="253">
        <v>101090</v>
      </c>
      <c r="J50" s="255">
        <v>101090</v>
      </c>
      <c r="K50" s="256">
        <v>303270</v>
      </c>
      <c r="L50" s="255">
        <v>101090</v>
      </c>
      <c r="M50" s="255">
        <v>101090</v>
      </c>
      <c r="N50" s="255">
        <v>101090</v>
      </c>
      <c r="O50" s="256">
        <v>303270</v>
      </c>
      <c r="P50" s="8">
        <v>909810</v>
      </c>
      <c r="Q50" s="8">
        <v>202180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 collapsed="1" x14ac:dyDescent="0.25">
      <c r="A51" s="360"/>
      <c r="B51" s="68" t="s">
        <v>14</v>
      </c>
      <c r="C51" s="60">
        <v>290346.88</v>
      </c>
      <c r="D51" s="257">
        <v>117508.00020000001</v>
      </c>
      <c r="E51" s="257">
        <v>117508</v>
      </c>
      <c r="F51" s="257">
        <v>117508</v>
      </c>
      <c r="G51" s="257">
        <v>352524.00020000001</v>
      </c>
      <c r="H51" s="257">
        <v>117508</v>
      </c>
      <c r="I51" s="257">
        <v>117508</v>
      </c>
      <c r="J51" s="258">
        <v>117508</v>
      </c>
      <c r="K51" s="258">
        <v>352524</v>
      </c>
      <c r="L51" s="258">
        <v>117508</v>
      </c>
      <c r="M51" s="258">
        <v>117508</v>
      </c>
      <c r="N51" s="258">
        <v>117508</v>
      </c>
      <c r="O51" s="258">
        <v>352524</v>
      </c>
      <c r="P51" s="8">
        <v>1347918.8802</v>
      </c>
      <c r="Q51" s="8">
        <v>525362.88020000001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spans="1:44" x14ac:dyDescent="0.25">
      <c r="A52" s="360"/>
      <c r="B52" s="68" t="s">
        <v>15</v>
      </c>
      <c r="C52" s="60">
        <v>215079.33</v>
      </c>
      <c r="D52" s="257">
        <v>463139</v>
      </c>
      <c r="E52" s="257">
        <v>463139</v>
      </c>
      <c r="F52" s="257">
        <v>463139</v>
      </c>
      <c r="G52" s="257">
        <v>1389417</v>
      </c>
      <c r="H52" s="257">
        <v>463139</v>
      </c>
      <c r="I52" s="257">
        <v>463139</v>
      </c>
      <c r="J52" s="258">
        <v>463139</v>
      </c>
      <c r="K52" s="258">
        <v>1389417</v>
      </c>
      <c r="L52" s="258">
        <v>463139</v>
      </c>
      <c r="M52" s="258">
        <v>463139</v>
      </c>
      <c r="N52" s="258">
        <v>463139</v>
      </c>
      <c r="O52" s="258">
        <v>1389417</v>
      </c>
      <c r="P52" s="8">
        <v>4383330.33</v>
      </c>
      <c r="Q52" s="8">
        <v>1141357.33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spans="1:44" x14ac:dyDescent="0.25">
      <c r="A53" s="360"/>
      <c r="B53" s="68" t="s">
        <v>16</v>
      </c>
      <c r="C53" s="60">
        <v>24732.36</v>
      </c>
      <c r="D53" s="257">
        <v>5000</v>
      </c>
      <c r="E53" s="257">
        <v>5000</v>
      </c>
      <c r="F53" s="257">
        <v>5000</v>
      </c>
      <c r="G53" s="257">
        <v>15000</v>
      </c>
      <c r="H53" s="257">
        <v>5000</v>
      </c>
      <c r="I53" s="257">
        <v>5000</v>
      </c>
      <c r="J53" s="258">
        <v>5000</v>
      </c>
      <c r="K53" s="258">
        <v>15000</v>
      </c>
      <c r="L53" s="258">
        <v>5000</v>
      </c>
      <c r="M53" s="258">
        <v>5000</v>
      </c>
      <c r="N53" s="258">
        <v>5000</v>
      </c>
      <c r="O53" s="258">
        <v>15000</v>
      </c>
      <c r="P53" s="8">
        <v>69732.36</v>
      </c>
      <c r="Q53" s="8">
        <v>34732.36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</row>
    <row r="54" spans="1:44" x14ac:dyDescent="0.25">
      <c r="A54" s="360"/>
      <c r="B54" s="68" t="s">
        <v>17</v>
      </c>
      <c r="C54" s="60">
        <v>24973.82</v>
      </c>
      <c r="D54" s="257">
        <v>23476</v>
      </c>
      <c r="E54" s="257">
        <v>23476</v>
      </c>
      <c r="F54" s="257">
        <v>23476</v>
      </c>
      <c r="G54" s="257">
        <v>70428</v>
      </c>
      <c r="H54" s="257">
        <v>23476</v>
      </c>
      <c r="I54" s="257">
        <v>23476</v>
      </c>
      <c r="J54" s="258">
        <v>23476</v>
      </c>
      <c r="K54" s="258">
        <v>70428</v>
      </c>
      <c r="L54" s="258">
        <v>23476</v>
      </c>
      <c r="M54" s="258">
        <v>23476</v>
      </c>
      <c r="N54" s="258">
        <v>23476</v>
      </c>
      <c r="O54" s="258">
        <v>70428</v>
      </c>
      <c r="P54" s="8">
        <v>236257.82</v>
      </c>
      <c r="Q54" s="8">
        <v>71925.820000000007</v>
      </c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spans="1:44" x14ac:dyDescent="0.25">
      <c r="A55" s="360"/>
      <c r="B55" s="68" t="s">
        <v>18</v>
      </c>
      <c r="C55" s="60">
        <v>7586.28</v>
      </c>
      <c r="D55" s="257">
        <v>11194</v>
      </c>
      <c r="E55" s="257">
        <v>11194</v>
      </c>
      <c r="F55" s="257">
        <v>11194</v>
      </c>
      <c r="G55" s="257">
        <v>33582</v>
      </c>
      <c r="H55" s="257">
        <v>11194</v>
      </c>
      <c r="I55" s="257">
        <v>11194</v>
      </c>
      <c r="J55" s="258">
        <v>11194</v>
      </c>
      <c r="K55" s="258">
        <v>33582</v>
      </c>
      <c r="L55" s="258">
        <v>11194</v>
      </c>
      <c r="M55" s="258">
        <v>11194</v>
      </c>
      <c r="N55" s="258">
        <v>11194</v>
      </c>
      <c r="O55" s="258">
        <v>33582</v>
      </c>
      <c r="P55" s="8">
        <v>108332.28</v>
      </c>
      <c r="Q55" s="8">
        <v>29974.28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</row>
    <row r="56" spans="1:44" x14ac:dyDescent="0.25">
      <c r="A56" s="360"/>
      <c r="B56" s="66" t="s">
        <v>19</v>
      </c>
      <c r="C56" s="60">
        <v>0</v>
      </c>
      <c r="D56" s="253">
        <v>0</v>
      </c>
      <c r="E56" s="253">
        <v>0</v>
      </c>
      <c r="F56" s="253">
        <v>0</v>
      </c>
      <c r="G56" s="254">
        <v>0</v>
      </c>
      <c r="H56" s="253">
        <v>0</v>
      </c>
      <c r="I56" s="253">
        <v>0</v>
      </c>
      <c r="J56" s="255">
        <v>0</v>
      </c>
      <c r="K56" s="256">
        <v>0</v>
      </c>
      <c r="L56" s="255">
        <v>0</v>
      </c>
      <c r="M56" s="255">
        <v>0</v>
      </c>
      <c r="N56" s="255">
        <v>0</v>
      </c>
      <c r="O56" s="256">
        <v>0</v>
      </c>
      <c r="P56" s="8">
        <v>0</v>
      </c>
      <c r="Q56" s="8">
        <v>0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spans="1:44" ht="13.8" thickBot="1" x14ac:dyDescent="0.3">
      <c r="A57" s="360"/>
      <c r="B57" s="68" t="s">
        <v>20</v>
      </c>
      <c r="C57" s="72">
        <v>1375365.41</v>
      </c>
      <c r="D57" s="259">
        <v>1123283.2502000001</v>
      </c>
      <c r="E57" s="259">
        <v>1129783.25</v>
      </c>
      <c r="F57" s="259">
        <v>1129783.25</v>
      </c>
      <c r="G57" s="259">
        <v>3382849.7502000001</v>
      </c>
      <c r="H57" s="259">
        <v>1132803.25</v>
      </c>
      <c r="I57" s="259">
        <v>1132803.25</v>
      </c>
      <c r="J57" s="260">
        <v>1132803.25</v>
      </c>
      <c r="K57" s="260">
        <v>3398409.75</v>
      </c>
      <c r="L57" s="260">
        <v>1152529.25</v>
      </c>
      <c r="M57" s="260">
        <v>1152529.25</v>
      </c>
      <c r="N57" s="260">
        <v>1152529.25</v>
      </c>
      <c r="O57" s="260">
        <v>3457587.75</v>
      </c>
      <c r="P57" s="12">
        <v>11614212.6602</v>
      </c>
      <c r="Q57" s="12">
        <v>3628431.9101999993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</row>
    <row r="58" spans="1:44" ht="13.8" thickTop="1" x14ac:dyDescent="0.25">
      <c r="A58" s="360"/>
      <c r="B58" s="66" t="s">
        <v>21</v>
      </c>
      <c r="C58" s="60">
        <v>0</v>
      </c>
      <c r="D58" s="253">
        <v>0</v>
      </c>
      <c r="E58" s="253">
        <v>0</v>
      </c>
      <c r="F58" s="253">
        <v>0</v>
      </c>
      <c r="G58" s="254">
        <v>0</v>
      </c>
      <c r="H58" s="253">
        <v>0</v>
      </c>
      <c r="I58" s="253">
        <v>0</v>
      </c>
      <c r="J58" s="255">
        <v>0</v>
      </c>
      <c r="K58" s="256">
        <v>0</v>
      </c>
      <c r="L58" s="255">
        <v>0</v>
      </c>
      <c r="M58" s="255">
        <v>0</v>
      </c>
      <c r="N58" s="255">
        <v>0</v>
      </c>
      <c r="O58" s="256">
        <v>0</v>
      </c>
      <c r="P58" s="8">
        <v>0</v>
      </c>
      <c r="Q58" s="8">
        <v>0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spans="1:44" x14ac:dyDescent="0.25">
      <c r="A59" s="360"/>
      <c r="B59" s="66" t="s">
        <v>22</v>
      </c>
      <c r="C59" s="60">
        <v>0</v>
      </c>
      <c r="D59" s="253">
        <v>0</v>
      </c>
      <c r="E59" s="253">
        <v>0</v>
      </c>
      <c r="F59" s="253">
        <v>0</v>
      </c>
      <c r="G59" s="254">
        <v>0</v>
      </c>
      <c r="H59" s="253">
        <v>0</v>
      </c>
      <c r="I59" s="253">
        <v>0</v>
      </c>
      <c r="J59" s="255">
        <v>0</v>
      </c>
      <c r="K59" s="256">
        <v>0</v>
      </c>
      <c r="L59" s="255">
        <v>0</v>
      </c>
      <c r="M59" s="255">
        <v>0</v>
      </c>
      <c r="N59" s="255">
        <v>0</v>
      </c>
      <c r="O59" s="256">
        <v>0</v>
      </c>
      <c r="P59" s="8">
        <v>0</v>
      </c>
      <c r="Q59" s="8">
        <v>0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</row>
    <row r="60" spans="1:44" x14ac:dyDescent="0.25">
      <c r="A60" s="63"/>
      <c r="B60" s="24"/>
      <c r="C60" s="73"/>
      <c r="D60" s="73"/>
      <c r="E60" s="73"/>
      <c r="F60" s="73"/>
      <c r="G60" s="73"/>
      <c r="H60" s="73"/>
      <c r="I60" s="73"/>
      <c r="J60" s="9"/>
      <c r="K60" s="9"/>
      <c r="L60" s="9"/>
      <c r="M60" s="9"/>
      <c r="N60" s="9"/>
      <c r="O60" s="9"/>
      <c r="P60" s="9"/>
      <c r="Q60" s="9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spans="1:44" x14ac:dyDescent="0.25">
      <c r="A61" s="63"/>
      <c r="B61" s="24"/>
      <c r="C61" s="73"/>
      <c r="D61" s="73"/>
      <c r="E61" s="73"/>
      <c r="F61" s="73"/>
      <c r="G61" s="73"/>
      <c r="H61" s="73"/>
      <c r="I61" s="73"/>
      <c r="J61" s="9"/>
      <c r="K61" s="9"/>
      <c r="L61" s="9"/>
      <c r="M61" s="9"/>
      <c r="N61" s="9"/>
      <c r="O61" s="9"/>
      <c r="P61" s="9"/>
      <c r="Q61" s="9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</row>
    <row r="62" spans="1:44" hidden="1" x14ac:dyDescent="0.25">
      <c r="A62" s="63"/>
      <c r="B62" s="69" t="s">
        <v>0</v>
      </c>
      <c r="C62" s="73"/>
      <c r="D62" s="73"/>
      <c r="E62" s="73"/>
      <c r="F62" s="73"/>
      <c r="G62" s="73"/>
      <c r="H62" s="73"/>
      <c r="I62" s="73"/>
      <c r="J62" s="9"/>
      <c r="K62" s="9"/>
      <c r="L62" s="9"/>
      <c r="M62" s="9"/>
      <c r="N62" s="9"/>
      <c r="O62" s="9"/>
      <c r="P62" s="9"/>
      <c r="Q62" s="9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</row>
    <row r="63" spans="1:44" x14ac:dyDescent="0.25">
      <c r="A63" s="63"/>
      <c r="B63" s="70" t="s">
        <v>116</v>
      </c>
      <c r="C63" s="75" t="s">
        <v>139</v>
      </c>
      <c r="D63" s="75" t="s">
        <v>2</v>
      </c>
      <c r="E63" s="73"/>
      <c r="F63" s="73"/>
      <c r="G63" s="73"/>
      <c r="H63" s="73"/>
      <c r="I63" s="73"/>
      <c r="J63" s="9"/>
      <c r="K63" s="9"/>
      <c r="L63" s="9"/>
      <c r="M63" s="9"/>
      <c r="N63" s="9"/>
      <c r="O63" s="9"/>
      <c r="P63" s="9"/>
      <c r="Q63" s="9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 ht="27" customHeight="1" x14ac:dyDescent="0.25">
      <c r="A64" s="120"/>
      <c r="B64" s="52"/>
      <c r="C64" s="122" t="s">
        <v>1</v>
      </c>
      <c r="D64" s="122" t="s">
        <v>26</v>
      </c>
      <c r="E64" s="122" t="s">
        <v>28</v>
      </c>
      <c r="F64" s="122" t="s">
        <v>29</v>
      </c>
      <c r="G64" s="122" t="s">
        <v>30</v>
      </c>
      <c r="H64" s="122" t="s">
        <v>31</v>
      </c>
      <c r="I64" s="122" t="s">
        <v>32</v>
      </c>
      <c r="J64" s="121" t="s">
        <v>33</v>
      </c>
      <c r="K64" s="121" t="s">
        <v>25</v>
      </c>
      <c r="L64" s="121" t="s">
        <v>34</v>
      </c>
      <c r="M64" s="121" t="s">
        <v>35</v>
      </c>
      <c r="N64" s="121" t="s">
        <v>36</v>
      </c>
      <c r="O64" s="121" t="s">
        <v>37</v>
      </c>
      <c r="P64" s="121" t="s">
        <v>38</v>
      </c>
      <c r="Q64" s="51" t="s">
        <v>24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44" ht="12.75" hidden="1" customHeight="1" x14ac:dyDescent="0.25">
      <c r="A65" s="63"/>
      <c r="B65" s="24"/>
      <c r="C65" s="77" t="s">
        <v>1</v>
      </c>
      <c r="D65" s="78" t="s">
        <v>26</v>
      </c>
      <c r="E65" s="78" t="s">
        <v>28</v>
      </c>
      <c r="F65" s="78" t="s">
        <v>29</v>
      </c>
      <c r="G65" s="77" t="s">
        <v>30</v>
      </c>
      <c r="H65" s="78" t="s">
        <v>31</v>
      </c>
      <c r="I65" s="78" t="s">
        <v>32</v>
      </c>
      <c r="J65" s="10" t="s">
        <v>33</v>
      </c>
      <c r="K65" s="7" t="s">
        <v>25</v>
      </c>
      <c r="L65" s="10" t="s">
        <v>34</v>
      </c>
      <c r="M65" s="10" t="s">
        <v>35</v>
      </c>
      <c r="N65" s="10" t="s">
        <v>36</v>
      </c>
      <c r="O65" s="7" t="s">
        <v>37</v>
      </c>
      <c r="P65" s="7" t="s">
        <v>38</v>
      </c>
      <c r="Q65" s="7" t="s">
        <v>24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</row>
    <row r="66" spans="1:44" ht="12.75" hidden="1" customHeight="1" outlineLevel="1" x14ac:dyDescent="0.25">
      <c r="A66" s="63"/>
      <c r="B66" s="66" t="s">
        <v>3</v>
      </c>
      <c r="C66" s="71">
        <v>0</v>
      </c>
      <c r="D66" s="263">
        <v>0</v>
      </c>
      <c r="E66" s="263">
        <v>0</v>
      </c>
      <c r="F66" s="263">
        <v>0</v>
      </c>
      <c r="G66" s="71">
        <v>0</v>
      </c>
      <c r="H66" s="263">
        <v>9376.1666666666679</v>
      </c>
      <c r="I66" s="263">
        <v>9376.1666666666679</v>
      </c>
      <c r="J66" s="264">
        <v>9376.1666666666679</v>
      </c>
      <c r="K66" s="11">
        <v>28128.5</v>
      </c>
      <c r="L66" s="264">
        <v>9376.1666666666679</v>
      </c>
      <c r="M66" s="264">
        <v>9376.1666666666679</v>
      </c>
      <c r="N66" s="264">
        <v>9376.1666666666679</v>
      </c>
      <c r="O66" s="11">
        <v>28128.5</v>
      </c>
      <c r="P66" s="11">
        <v>56257</v>
      </c>
      <c r="Q66" s="11">
        <v>0</v>
      </c>
      <c r="R66" s="67"/>
      <c r="S66" s="67"/>
      <c r="T66" s="67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 collapsed="1" x14ac:dyDescent="0.25">
      <c r="A67" s="360"/>
      <c r="B67" s="68" t="s">
        <v>4</v>
      </c>
      <c r="C67" s="71">
        <v>0</v>
      </c>
      <c r="D67" s="71">
        <v>0</v>
      </c>
      <c r="E67" s="71">
        <v>0</v>
      </c>
      <c r="F67" s="71">
        <v>0</v>
      </c>
      <c r="G67" s="71">
        <v>0</v>
      </c>
      <c r="H67" s="71">
        <v>296101.64166666666</v>
      </c>
      <c r="I67" s="71">
        <v>296101.64166666666</v>
      </c>
      <c r="J67" s="11">
        <v>296101.64166666666</v>
      </c>
      <c r="K67" s="11">
        <v>888304.92500000005</v>
      </c>
      <c r="L67" s="11">
        <v>315828.44166666671</v>
      </c>
      <c r="M67" s="11">
        <v>315828.44166666671</v>
      </c>
      <c r="N67" s="11">
        <v>315828.44166666671</v>
      </c>
      <c r="O67" s="11">
        <v>947485.32500000019</v>
      </c>
      <c r="P67" s="11">
        <v>1835790.25</v>
      </c>
      <c r="Q67" s="11">
        <v>0</v>
      </c>
      <c r="R67" s="67"/>
      <c r="S67" s="67"/>
      <c r="T67" s="67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</row>
    <row r="68" spans="1:44" ht="12.75" hidden="1" customHeight="1" outlineLevel="1" x14ac:dyDescent="0.25">
      <c r="A68" s="360"/>
      <c r="B68" s="66" t="s">
        <v>5</v>
      </c>
      <c r="C68" s="60">
        <v>0</v>
      </c>
      <c r="D68" s="265">
        <v>0</v>
      </c>
      <c r="E68" s="265">
        <v>0</v>
      </c>
      <c r="F68" s="265">
        <v>0</v>
      </c>
      <c r="G68" s="60">
        <v>0</v>
      </c>
      <c r="H68" s="265">
        <v>1991</v>
      </c>
      <c r="I68" s="265">
        <v>1991</v>
      </c>
      <c r="J68" s="266">
        <v>1991</v>
      </c>
      <c r="K68" s="8">
        <v>5973</v>
      </c>
      <c r="L68" s="266">
        <v>1991</v>
      </c>
      <c r="M68" s="266">
        <v>1991</v>
      </c>
      <c r="N68" s="266">
        <v>1991</v>
      </c>
      <c r="O68" s="8">
        <v>5973</v>
      </c>
      <c r="P68" s="8">
        <v>11946</v>
      </c>
      <c r="Q68" s="8">
        <v>0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ht="12.75" hidden="1" customHeight="1" outlineLevel="1" x14ac:dyDescent="0.25">
      <c r="A69" s="360"/>
      <c r="B69" s="66" t="s">
        <v>6</v>
      </c>
      <c r="C69" s="60">
        <v>0</v>
      </c>
      <c r="D69" s="265">
        <v>0</v>
      </c>
      <c r="E69" s="265">
        <v>0</v>
      </c>
      <c r="F69" s="265">
        <v>0</v>
      </c>
      <c r="G69" s="60">
        <v>0</v>
      </c>
      <c r="H69" s="265">
        <v>196774</v>
      </c>
      <c r="I69" s="265">
        <v>196774</v>
      </c>
      <c r="J69" s="266">
        <v>196774</v>
      </c>
      <c r="K69" s="8">
        <v>590322</v>
      </c>
      <c r="L69" s="266">
        <v>196774</v>
      </c>
      <c r="M69" s="266">
        <v>196774</v>
      </c>
      <c r="N69" s="266">
        <v>196774</v>
      </c>
      <c r="O69" s="8">
        <v>590322</v>
      </c>
      <c r="P69" s="8">
        <v>1180644</v>
      </c>
      <c r="Q69" s="8">
        <v>0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</row>
    <row r="70" spans="1:44" ht="12.75" hidden="1" customHeight="1" outlineLevel="1" x14ac:dyDescent="0.25">
      <c r="A70" s="360"/>
      <c r="B70" s="66" t="s">
        <v>7</v>
      </c>
      <c r="C70" s="60">
        <v>0</v>
      </c>
      <c r="D70" s="265">
        <v>0</v>
      </c>
      <c r="E70" s="265">
        <v>0</v>
      </c>
      <c r="F70" s="265">
        <v>0</v>
      </c>
      <c r="G70" s="60">
        <v>0</v>
      </c>
      <c r="H70" s="265">
        <v>0</v>
      </c>
      <c r="I70" s="265">
        <v>0</v>
      </c>
      <c r="J70" s="266">
        <v>0</v>
      </c>
      <c r="K70" s="8">
        <v>0</v>
      </c>
      <c r="L70" s="266">
        <v>0</v>
      </c>
      <c r="M70" s="266">
        <v>0</v>
      </c>
      <c r="N70" s="266">
        <v>0</v>
      </c>
      <c r="O70" s="8">
        <v>0</v>
      </c>
      <c r="P70" s="8">
        <v>0</v>
      </c>
      <c r="Q70" s="8">
        <v>0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 ht="12.75" hidden="1" customHeight="1" outlineLevel="1" x14ac:dyDescent="0.25">
      <c r="A71" s="360"/>
      <c r="B71" s="66" t="s">
        <v>8</v>
      </c>
      <c r="C71" s="60">
        <v>0</v>
      </c>
      <c r="D71" s="265">
        <v>0</v>
      </c>
      <c r="E71" s="265">
        <v>0</v>
      </c>
      <c r="F71" s="265">
        <v>0</v>
      </c>
      <c r="G71" s="60">
        <v>0</v>
      </c>
      <c r="H71" s="265">
        <v>0</v>
      </c>
      <c r="I71" s="265">
        <v>0</v>
      </c>
      <c r="J71" s="266">
        <v>0</v>
      </c>
      <c r="K71" s="8">
        <v>0</v>
      </c>
      <c r="L71" s="266">
        <v>0</v>
      </c>
      <c r="M71" s="266">
        <v>0</v>
      </c>
      <c r="N71" s="266">
        <v>0</v>
      </c>
      <c r="O71" s="8">
        <v>0</v>
      </c>
      <c r="P71" s="8">
        <v>0</v>
      </c>
      <c r="Q71" s="8">
        <v>0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spans="1:44" collapsed="1" x14ac:dyDescent="0.25">
      <c r="A72" s="360"/>
      <c r="B72" s="68" t="s">
        <v>9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198765</v>
      </c>
      <c r="I72" s="60">
        <v>198765</v>
      </c>
      <c r="J72" s="8">
        <v>198765</v>
      </c>
      <c r="K72" s="8">
        <v>596295</v>
      </c>
      <c r="L72" s="8">
        <v>198765</v>
      </c>
      <c r="M72" s="8">
        <v>198765</v>
      </c>
      <c r="N72" s="8">
        <v>198765</v>
      </c>
      <c r="O72" s="8">
        <v>596295</v>
      </c>
      <c r="P72" s="8">
        <v>1192590</v>
      </c>
      <c r="Q72" s="8">
        <v>0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spans="1:44" ht="12.75" hidden="1" customHeight="1" outlineLevel="1" x14ac:dyDescent="0.25">
      <c r="A73" s="360"/>
      <c r="B73" s="66" t="s">
        <v>10</v>
      </c>
      <c r="C73" s="60">
        <v>0</v>
      </c>
      <c r="D73" s="265">
        <v>0</v>
      </c>
      <c r="E73" s="265">
        <v>0</v>
      </c>
      <c r="F73" s="265">
        <v>0</v>
      </c>
      <c r="G73" s="60">
        <v>0</v>
      </c>
      <c r="H73" s="265">
        <v>0</v>
      </c>
      <c r="I73" s="265">
        <v>0</v>
      </c>
      <c r="J73" s="266">
        <v>0</v>
      </c>
      <c r="K73" s="8">
        <v>0</v>
      </c>
      <c r="L73" s="266">
        <v>0</v>
      </c>
      <c r="M73" s="266">
        <v>0</v>
      </c>
      <c r="N73" s="266">
        <v>0</v>
      </c>
      <c r="O73" s="8">
        <v>0</v>
      </c>
      <c r="P73" s="8">
        <v>0</v>
      </c>
      <c r="Q73" s="8">
        <v>0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spans="1:44" ht="12.75" hidden="1" customHeight="1" outlineLevel="1" x14ac:dyDescent="0.25">
      <c r="A74" s="360"/>
      <c r="B74" s="66" t="s">
        <v>27</v>
      </c>
      <c r="C74" s="60">
        <v>0</v>
      </c>
      <c r="D74" s="265">
        <v>0</v>
      </c>
      <c r="E74" s="265">
        <v>0</v>
      </c>
      <c r="F74" s="265">
        <v>0</v>
      </c>
      <c r="G74" s="60">
        <v>0</v>
      </c>
      <c r="H74" s="265">
        <v>4996</v>
      </c>
      <c r="I74" s="265">
        <v>4996</v>
      </c>
      <c r="J74" s="266">
        <v>4996</v>
      </c>
      <c r="K74" s="8">
        <v>14988</v>
      </c>
      <c r="L74" s="266">
        <v>4996</v>
      </c>
      <c r="M74" s="266">
        <v>4996</v>
      </c>
      <c r="N74" s="266">
        <v>4996</v>
      </c>
      <c r="O74" s="8">
        <v>14988</v>
      </c>
      <c r="P74" s="8">
        <v>29976</v>
      </c>
      <c r="Q74" s="8">
        <v>0</v>
      </c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 collapsed="1" x14ac:dyDescent="0.25">
      <c r="A75" s="360"/>
      <c r="B75" s="68" t="s">
        <v>11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4996</v>
      </c>
      <c r="I75" s="60">
        <v>4996</v>
      </c>
      <c r="J75" s="8">
        <v>4996</v>
      </c>
      <c r="K75" s="8">
        <v>14988</v>
      </c>
      <c r="L75" s="8">
        <v>4996</v>
      </c>
      <c r="M75" s="8">
        <v>4996</v>
      </c>
      <c r="N75" s="8">
        <v>4996</v>
      </c>
      <c r="O75" s="8">
        <v>14988</v>
      </c>
      <c r="P75" s="8">
        <v>29976</v>
      </c>
      <c r="Q75" s="8">
        <v>0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spans="1:44" ht="12.75" hidden="1" customHeight="1" outlineLevel="1" x14ac:dyDescent="0.25">
      <c r="A76" s="360"/>
      <c r="B76" s="66" t="s">
        <v>12</v>
      </c>
      <c r="C76" s="60">
        <v>0</v>
      </c>
      <c r="D76" s="265">
        <v>0</v>
      </c>
      <c r="E76" s="265">
        <v>0</v>
      </c>
      <c r="F76" s="265">
        <v>0</v>
      </c>
      <c r="G76" s="60">
        <v>0</v>
      </c>
      <c r="H76" s="265">
        <v>18242</v>
      </c>
      <c r="I76" s="265">
        <v>18242</v>
      </c>
      <c r="J76" s="266">
        <v>18242</v>
      </c>
      <c r="K76" s="8">
        <v>54726</v>
      </c>
      <c r="L76" s="266">
        <v>18242</v>
      </c>
      <c r="M76" s="266">
        <v>18242</v>
      </c>
      <c r="N76" s="266">
        <v>18242</v>
      </c>
      <c r="O76" s="8">
        <v>54726</v>
      </c>
      <c r="P76" s="8">
        <v>109452</v>
      </c>
      <c r="Q76" s="8">
        <v>0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 ht="12.75" hidden="1" customHeight="1" outlineLevel="1" x14ac:dyDescent="0.25">
      <c r="A77" s="360"/>
      <c r="B77" s="66" t="s">
        <v>13</v>
      </c>
      <c r="C77" s="60">
        <v>0</v>
      </c>
      <c r="D77" s="265">
        <v>0</v>
      </c>
      <c r="E77" s="265">
        <v>0</v>
      </c>
      <c r="F77" s="265">
        <v>0</v>
      </c>
      <c r="G77" s="60">
        <v>0</v>
      </c>
      <c r="H77" s="265">
        <v>107340</v>
      </c>
      <c r="I77" s="265">
        <v>107340</v>
      </c>
      <c r="J77" s="266">
        <v>107340</v>
      </c>
      <c r="K77" s="8">
        <v>322020</v>
      </c>
      <c r="L77" s="266">
        <v>107340</v>
      </c>
      <c r="M77" s="266">
        <v>107340</v>
      </c>
      <c r="N77" s="266">
        <v>107340</v>
      </c>
      <c r="O77" s="8">
        <v>322020</v>
      </c>
      <c r="P77" s="8">
        <v>644040</v>
      </c>
      <c r="Q77" s="8">
        <v>0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spans="1:44" collapsed="1" x14ac:dyDescent="0.25">
      <c r="A78" s="360"/>
      <c r="B78" s="68" t="s">
        <v>14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125582</v>
      </c>
      <c r="I78" s="60">
        <v>125582</v>
      </c>
      <c r="J78" s="8">
        <v>125582</v>
      </c>
      <c r="K78" s="8">
        <v>376746</v>
      </c>
      <c r="L78" s="8">
        <v>125582</v>
      </c>
      <c r="M78" s="8">
        <v>125582</v>
      </c>
      <c r="N78" s="8">
        <v>125582</v>
      </c>
      <c r="O78" s="8">
        <v>376746</v>
      </c>
      <c r="P78" s="8">
        <v>753492</v>
      </c>
      <c r="Q78" s="8">
        <v>0</v>
      </c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spans="1:44" x14ac:dyDescent="0.25">
      <c r="A79" s="360"/>
      <c r="B79" s="68" t="s">
        <v>15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615583</v>
      </c>
      <c r="I79" s="60">
        <v>615583</v>
      </c>
      <c r="J79" s="8">
        <v>615583</v>
      </c>
      <c r="K79" s="8">
        <v>1846749</v>
      </c>
      <c r="L79" s="8">
        <v>615583</v>
      </c>
      <c r="M79" s="8">
        <v>615583</v>
      </c>
      <c r="N79" s="8">
        <v>615583</v>
      </c>
      <c r="O79" s="8">
        <v>1846749</v>
      </c>
      <c r="P79" s="8">
        <v>3693498</v>
      </c>
      <c r="Q79" s="8">
        <v>0</v>
      </c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</row>
    <row r="80" spans="1:44" x14ac:dyDescent="0.25">
      <c r="A80" s="360"/>
      <c r="B80" s="68" t="s">
        <v>16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5000</v>
      </c>
      <c r="I80" s="60">
        <v>5000</v>
      </c>
      <c r="J80" s="8">
        <v>5000</v>
      </c>
      <c r="K80" s="8">
        <v>15000</v>
      </c>
      <c r="L80" s="8">
        <v>5000</v>
      </c>
      <c r="M80" s="8">
        <v>5000</v>
      </c>
      <c r="N80" s="8">
        <v>5000</v>
      </c>
      <c r="O80" s="8">
        <v>15000</v>
      </c>
      <c r="P80" s="8">
        <v>30000</v>
      </c>
      <c r="Q80" s="8">
        <v>0</v>
      </c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spans="1:44" x14ac:dyDescent="0.25">
      <c r="A81" s="360"/>
      <c r="B81" s="68" t="s">
        <v>17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16060</v>
      </c>
      <c r="I81" s="60">
        <v>16060</v>
      </c>
      <c r="J81" s="8">
        <v>16060</v>
      </c>
      <c r="K81" s="8">
        <v>48180</v>
      </c>
      <c r="L81" s="8">
        <v>16060</v>
      </c>
      <c r="M81" s="8">
        <v>16060</v>
      </c>
      <c r="N81" s="8">
        <v>16060</v>
      </c>
      <c r="O81" s="8">
        <v>48180</v>
      </c>
      <c r="P81" s="8">
        <v>96360</v>
      </c>
      <c r="Q81" s="8">
        <v>0</v>
      </c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spans="1:44" x14ac:dyDescent="0.25">
      <c r="A82" s="360"/>
      <c r="B82" s="68" t="s">
        <v>18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10093</v>
      </c>
      <c r="I82" s="60">
        <v>10093</v>
      </c>
      <c r="J82" s="8">
        <v>10093</v>
      </c>
      <c r="K82" s="8">
        <v>30279</v>
      </c>
      <c r="L82" s="8">
        <v>10093</v>
      </c>
      <c r="M82" s="8">
        <v>10093</v>
      </c>
      <c r="N82" s="8">
        <v>10093</v>
      </c>
      <c r="O82" s="8">
        <v>30279</v>
      </c>
      <c r="P82" s="8">
        <v>60558</v>
      </c>
      <c r="Q82" s="8">
        <v>0</v>
      </c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 x14ac:dyDescent="0.25">
      <c r="A83" s="360"/>
      <c r="B83" s="66" t="s">
        <v>19</v>
      </c>
      <c r="C83" s="60">
        <v>0</v>
      </c>
      <c r="D83" s="265">
        <v>0</v>
      </c>
      <c r="E83" s="265">
        <v>0</v>
      </c>
      <c r="F83" s="265">
        <v>0</v>
      </c>
      <c r="G83" s="60">
        <v>0</v>
      </c>
      <c r="H83" s="265">
        <v>0</v>
      </c>
      <c r="I83" s="265">
        <v>0</v>
      </c>
      <c r="J83" s="266">
        <v>0</v>
      </c>
      <c r="K83" s="8">
        <v>0</v>
      </c>
      <c r="L83" s="266">
        <v>0</v>
      </c>
      <c r="M83" s="266">
        <v>0</v>
      </c>
      <c r="N83" s="266">
        <v>0</v>
      </c>
      <c r="O83" s="8">
        <v>0</v>
      </c>
      <c r="P83" s="8">
        <v>0</v>
      </c>
      <c r="Q83" s="8">
        <v>0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 ht="13.8" thickBot="1" x14ac:dyDescent="0.3">
      <c r="A84" s="360"/>
      <c r="B84" s="68" t="s">
        <v>20</v>
      </c>
      <c r="C84" s="72">
        <v>0</v>
      </c>
      <c r="D84" s="72">
        <v>0</v>
      </c>
      <c r="E84" s="72">
        <v>0</v>
      </c>
      <c r="F84" s="72">
        <v>0</v>
      </c>
      <c r="G84" s="72">
        <v>0</v>
      </c>
      <c r="H84" s="72">
        <v>1272180.6416666666</v>
      </c>
      <c r="I84" s="72">
        <v>1272180.6416666666</v>
      </c>
      <c r="J84" s="12">
        <v>1272180.6416666666</v>
      </c>
      <c r="K84" s="12">
        <v>3816541.9249999998</v>
      </c>
      <c r="L84" s="12">
        <v>1291907.4416666667</v>
      </c>
      <c r="M84" s="12">
        <v>1291907.4416666667</v>
      </c>
      <c r="N84" s="12">
        <v>1291907.4416666667</v>
      </c>
      <c r="O84" s="12">
        <v>3875722.3250000002</v>
      </c>
      <c r="P84" s="12">
        <v>7692264.25</v>
      </c>
      <c r="Q84" s="12">
        <v>0</v>
      </c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 ht="13.8" thickTop="1" x14ac:dyDescent="0.25">
      <c r="A85" s="360"/>
      <c r="B85" s="66" t="s">
        <v>21</v>
      </c>
      <c r="C85" s="60">
        <v>0</v>
      </c>
      <c r="D85" s="265">
        <v>0</v>
      </c>
      <c r="E85" s="265">
        <v>0</v>
      </c>
      <c r="F85" s="265">
        <v>0</v>
      </c>
      <c r="G85" s="60">
        <v>0</v>
      </c>
      <c r="H85" s="265">
        <v>0</v>
      </c>
      <c r="I85" s="265">
        <v>0</v>
      </c>
      <c r="J85" s="266">
        <v>0</v>
      </c>
      <c r="K85" s="8">
        <v>0</v>
      </c>
      <c r="L85" s="266">
        <v>0</v>
      </c>
      <c r="M85" s="266">
        <v>0</v>
      </c>
      <c r="N85" s="266">
        <v>0</v>
      </c>
      <c r="O85" s="8">
        <v>0</v>
      </c>
      <c r="P85" s="8">
        <v>0</v>
      </c>
      <c r="Q85" s="8">
        <v>0</v>
      </c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1:44" x14ac:dyDescent="0.25">
      <c r="A86" s="360"/>
      <c r="B86" s="66" t="s">
        <v>22</v>
      </c>
      <c r="C86" s="60">
        <v>0</v>
      </c>
      <c r="D86" s="265">
        <v>0</v>
      </c>
      <c r="E86" s="265">
        <v>0</v>
      </c>
      <c r="F86" s="265">
        <v>0</v>
      </c>
      <c r="G86" s="60">
        <v>0</v>
      </c>
      <c r="H86" s="265">
        <v>0</v>
      </c>
      <c r="I86" s="265">
        <v>0</v>
      </c>
      <c r="J86" s="266">
        <v>0</v>
      </c>
      <c r="K86" s="8">
        <v>0</v>
      </c>
      <c r="L86" s="266">
        <v>0</v>
      </c>
      <c r="M86" s="266">
        <v>0</v>
      </c>
      <c r="N86" s="266">
        <v>0</v>
      </c>
      <c r="O86" s="8">
        <v>0</v>
      </c>
      <c r="P86" s="8">
        <v>0</v>
      </c>
      <c r="Q86" s="8">
        <v>0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1:44" x14ac:dyDescent="0.25">
      <c r="A87" s="24"/>
      <c r="B87" s="24"/>
      <c r="C87" s="73"/>
      <c r="D87" s="73"/>
      <c r="E87" s="73"/>
      <c r="F87" s="73"/>
      <c r="G87" s="73"/>
      <c r="H87" s="73"/>
      <c r="I87" s="7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1:44" x14ac:dyDescent="0.25">
      <c r="A88" s="24"/>
      <c r="B88" s="24"/>
      <c r="C88" s="73"/>
      <c r="D88" s="73"/>
      <c r="E88" s="73"/>
      <c r="F88" s="73"/>
      <c r="G88" s="73"/>
      <c r="H88" s="73"/>
      <c r="I88" s="7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1:44" x14ac:dyDescent="0.25">
      <c r="A89" s="24"/>
      <c r="B89" s="24"/>
      <c r="C89" s="76"/>
      <c r="D89" s="76"/>
      <c r="E89" s="76"/>
      <c r="F89" s="76"/>
      <c r="G89" s="76"/>
      <c r="H89" s="76"/>
      <c r="I89" s="76"/>
      <c r="J89" s="51"/>
      <c r="K89" s="51"/>
      <c r="L89" s="51"/>
      <c r="M89" s="51"/>
      <c r="N89" s="51"/>
      <c r="O89" s="51"/>
      <c r="P89" s="51"/>
      <c r="Q89" s="51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spans="1:44" x14ac:dyDescent="0.25">
      <c r="A90" s="24"/>
      <c r="B90" s="24"/>
      <c r="C90" s="73"/>
      <c r="D90" s="73"/>
      <c r="E90" s="73"/>
      <c r="F90" s="73"/>
      <c r="G90" s="73"/>
      <c r="H90" s="73"/>
      <c r="I90" s="7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spans="1:44" x14ac:dyDescent="0.25">
      <c r="A91" s="24"/>
      <c r="B91" s="24"/>
      <c r="C91" s="73"/>
      <c r="D91" s="73"/>
      <c r="E91" s="73"/>
      <c r="F91" s="73"/>
      <c r="G91" s="73"/>
      <c r="H91" s="73"/>
      <c r="I91" s="7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spans="1:44" x14ac:dyDescent="0.25">
      <c r="A92" s="24"/>
      <c r="B92" s="24"/>
      <c r="C92" s="73"/>
      <c r="D92" s="73"/>
      <c r="E92" s="73"/>
      <c r="F92" s="73"/>
      <c r="G92" s="73"/>
      <c r="H92" s="73"/>
      <c r="I92" s="7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</row>
    <row r="93" spans="1:44" x14ac:dyDescent="0.25">
      <c r="A93" s="24"/>
      <c r="B93" s="24"/>
      <c r="C93" s="73"/>
      <c r="D93" s="73"/>
      <c r="E93" s="73"/>
      <c r="F93" s="73"/>
      <c r="G93" s="73"/>
      <c r="H93" s="73"/>
      <c r="I93" s="7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</row>
    <row r="94" spans="1:44" x14ac:dyDescent="0.25">
      <c r="A94" s="24"/>
      <c r="B94" s="24"/>
      <c r="C94" s="73"/>
      <c r="D94" s="73"/>
      <c r="E94" s="73"/>
      <c r="F94" s="73"/>
      <c r="G94" s="73"/>
      <c r="H94" s="73"/>
      <c r="I94" s="7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</row>
    <row r="95" spans="1:44" x14ac:dyDescent="0.25">
      <c r="A95" s="24"/>
      <c r="B95" s="24"/>
      <c r="C95" s="73"/>
      <c r="D95" s="73"/>
      <c r="E95" s="73"/>
      <c r="F95" s="73"/>
      <c r="G95" s="73"/>
      <c r="H95" s="73"/>
      <c r="I95" s="7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</row>
    <row r="96" spans="1:44" x14ac:dyDescent="0.25">
      <c r="A96" s="24"/>
      <c r="B96" s="24"/>
      <c r="C96" s="73"/>
      <c r="D96" s="73"/>
      <c r="E96" s="73"/>
      <c r="F96" s="73"/>
      <c r="G96" s="73"/>
      <c r="H96" s="73"/>
      <c r="I96" s="7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spans="1:44" x14ac:dyDescent="0.25">
      <c r="A97" s="24"/>
      <c r="B97" s="24"/>
      <c r="C97" s="73"/>
      <c r="D97" s="73"/>
      <c r="E97" s="73"/>
      <c r="F97" s="73"/>
      <c r="G97" s="73"/>
      <c r="H97" s="73"/>
      <c r="I97" s="7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spans="1:44" x14ac:dyDescent="0.25">
      <c r="A98" s="24"/>
      <c r="B98" s="24"/>
      <c r="C98" s="73"/>
      <c r="D98" s="73"/>
      <c r="E98" s="73"/>
      <c r="F98" s="73"/>
      <c r="G98" s="73"/>
      <c r="H98" s="73"/>
      <c r="I98" s="7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spans="1:44" x14ac:dyDescent="0.25">
      <c r="A99" s="24"/>
      <c r="B99" s="24"/>
      <c r="C99" s="73"/>
      <c r="D99" s="73"/>
      <c r="E99" s="73"/>
      <c r="F99" s="73"/>
      <c r="G99" s="73"/>
      <c r="H99" s="73"/>
      <c r="I99" s="7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</row>
    <row r="100" spans="1:44" x14ac:dyDescent="0.25">
      <c r="A100" s="24"/>
      <c r="B100" s="24"/>
      <c r="C100" s="73"/>
      <c r="D100" s="73"/>
      <c r="E100" s="73"/>
      <c r="F100" s="73"/>
      <c r="G100" s="73"/>
      <c r="H100" s="73"/>
      <c r="I100" s="7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</row>
    <row r="101" spans="1:44" x14ac:dyDescent="0.25">
      <c r="A101" s="24"/>
      <c r="B101" s="24"/>
      <c r="C101" s="73"/>
      <c r="D101" s="73"/>
      <c r="E101" s="73"/>
      <c r="F101" s="73"/>
      <c r="G101" s="73"/>
      <c r="H101" s="73"/>
      <c r="I101" s="7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 x14ac:dyDescent="0.25">
      <c r="A102" s="24"/>
      <c r="B102" s="24"/>
      <c r="C102" s="73"/>
      <c r="D102" s="73"/>
      <c r="E102" s="73"/>
      <c r="F102" s="73"/>
      <c r="G102" s="73"/>
      <c r="H102" s="73"/>
      <c r="I102" s="7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 x14ac:dyDescent="0.25">
      <c r="A103" s="24"/>
      <c r="B103" s="24"/>
      <c r="C103" s="73"/>
      <c r="D103" s="73"/>
      <c r="E103" s="73"/>
      <c r="F103" s="73"/>
      <c r="G103" s="73"/>
      <c r="H103" s="73"/>
      <c r="I103" s="7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 x14ac:dyDescent="0.25">
      <c r="A104" s="24"/>
      <c r="B104" s="24"/>
      <c r="C104" s="73"/>
      <c r="D104" s="73"/>
      <c r="E104" s="73"/>
      <c r="F104" s="73"/>
      <c r="G104" s="73"/>
      <c r="H104" s="73"/>
      <c r="I104" s="7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 x14ac:dyDescent="0.25">
      <c r="A105" s="24"/>
      <c r="B105" s="24"/>
      <c r="C105" s="73"/>
      <c r="D105" s="73"/>
      <c r="E105" s="73"/>
      <c r="F105" s="73"/>
      <c r="G105" s="73"/>
      <c r="H105" s="73"/>
      <c r="I105" s="7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</row>
    <row r="106" spans="1:44" x14ac:dyDescent="0.25">
      <c r="A106" s="24"/>
      <c r="B106" s="24"/>
      <c r="C106" s="73"/>
      <c r="D106" s="73"/>
      <c r="E106" s="73"/>
      <c r="F106" s="73"/>
      <c r="G106" s="73"/>
      <c r="H106" s="73"/>
      <c r="I106" s="7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</row>
    <row r="107" spans="1:44" x14ac:dyDescent="0.25">
      <c r="A107" s="24"/>
      <c r="B107" s="24"/>
      <c r="C107" s="73"/>
      <c r="D107" s="73"/>
      <c r="E107" s="73"/>
      <c r="F107" s="73"/>
      <c r="G107" s="73"/>
      <c r="H107" s="73"/>
      <c r="I107" s="7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</row>
    <row r="108" spans="1:44" x14ac:dyDescent="0.25">
      <c r="A108" s="24"/>
      <c r="B108" s="24"/>
      <c r="C108" s="73"/>
      <c r="D108" s="73"/>
      <c r="E108" s="73"/>
      <c r="F108" s="73"/>
      <c r="G108" s="73"/>
      <c r="H108" s="73"/>
      <c r="I108" s="7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</row>
    <row r="109" spans="1:44" x14ac:dyDescent="0.25">
      <c r="A109" s="24"/>
      <c r="B109" s="24"/>
      <c r="C109" s="73"/>
      <c r="D109" s="73"/>
      <c r="E109" s="73"/>
      <c r="F109" s="73"/>
      <c r="G109" s="73"/>
      <c r="H109" s="73"/>
      <c r="I109" s="7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</row>
    <row r="110" spans="1:44" x14ac:dyDescent="0.25">
      <c r="A110" s="24"/>
      <c r="B110" s="24"/>
      <c r="C110" s="73"/>
      <c r="D110" s="73"/>
      <c r="E110" s="73"/>
      <c r="F110" s="73"/>
      <c r="G110" s="73"/>
      <c r="H110" s="73"/>
      <c r="I110" s="7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5">
      <c r="A111" s="24"/>
      <c r="B111" s="24"/>
      <c r="C111" s="73"/>
      <c r="D111" s="73"/>
      <c r="E111" s="73"/>
      <c r="F111" s="73"/>
      <c r="G111" s="73"/>
      <c r="H111" s="73"/>
      <c r="I111" s="7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</row>
    <row r="112" spans="1:44" x14ac:dyDescent="0.25">
      <c r="C112" s="56"/>
      <c r="D112" s="56"/>
      <c r="E112" s="56"/>
      <c r="F112" s="56"/>
      <c r="G112" s="56"/>
      <c r="H112" s="56"/>
      <c r="I112" s="56"/>
    </row>
    <row r="113" spans="3:9" x14ac:dyDescent="0.25">
      <c r="C113" s="56"/>
      <c r="D113" s="56"/>
      <c r="E113" s="56"/>
      <c r="F113" s="56"/>
      <c r="G113" s="56"/>
      <c r="H113" s="56"/>
      <c r="I113" s="56"/>
    </row>
    <row r="114" spans="3:9" x14ac:dyDescent="0.25">
      <c r="C114" s="56"/>
      <c r="D114" s="56"/>
      <c r="E114" s="56"/>
      <c r="F114" s="56"/>
      <c r="G114" s="56"/>
      <c r="H114" s="56"/>
      <c r="I114" s="56"/>
    </row>
    <row r="115" spans="3:9" x14ac:dyDescent="0.25">
      <c r="C115" s="56"/>
      <c r="D115" s="56"/>
      <c r="E115" s="56"/>
      <c r="F115" s="56"/>
      <c r="G115" s="56"/>
      <c r="H115" s="56"/>
      <c r="I115" s="56"/>
    </row>
    <row r="116" spans="3:9" x14ac:dyDescent="0.25">
      <c r="C116" s="56"/>
      <c r="D116" s="56"/>
      <c r="E116" s="56"/>
      <c r="F116" s="56"/>
      <c r="G116" s="56"/>
      <c r="H116" s="56"/>
      <c r="I116" s="56"/>
    </row>
    <row r="117" spans="3:9" x14ac:dyDescent="0.25">
      <c r="C117" s="56"/>
      <c r="D117" s="56"/>
      <c r="E117" s="56"/>
      <c r="F117" s="56"/>
      <c r="G117" s="56"/>
      <c r="H117" s="56"/>
      <c r="I117" s="56"/>
    </row>
    <row r="118" spans="3:9" x14ac:dyDescent="0.25">
      <c r="C118" s="56"/>
      <c r="D118" s="56"/>
      <c r="E118" s="56"/>
      <c r="F118" s="56"/>
      <c r="G118" s="56"/>
      <c r="H118" s="56"/>
      <c r="I118" s="56"/>
    </row>
    <row r="119" spans="3:9" x14ac:dyDescent="0.25">
      <c r="C119" s="56"/>
      <c r="D119" s="56"/>
      <c r="E119" s="56"/>
      <c r="F119" s="56"/>
      <c r="G119" s="56"/>
      <c r="H119" s="56"/>
      <c r="I119" s="56"/>
    </row>
    <row r="120" spans="3:9" x14ac:dyDescent="0.25">
      <c r="C120" s="56"/>
      <c r="D120" s="56"/>
      <c r="E120" s="56"/>
      <c r="F120" s="56"/>
      <c r="G120" s="56"/>
      <c r="H120" s="56"/>
      <c r="I120" s="56"/>
    </row>
    <row r="121" spans="3:9" x14ac:dyDescent="0.25">
      <c r="C121" s="56"/>
      <c r="D121" s="56"/>
      <c r="E121" s="56"/>
      <c r="F121" s="56"/>
      <c r="G121" s="56"/>
      <c r="H121" s="56"/>
      <c r="I121" s="56"/>
    </row>
    <row r="122" spans="3:9" x14ac:dyDescent="0.25">
      <c r="C122" s="56"/>
      <c r="D122" s="56"/>
      <c r="E122" s="56"/>
      <c r="F122" s="56"/>
      <c r="G122" s="56"/>
      <c r="H122" s="56"/>
      <c r="I122" s="56"/>
    </row>
    <row r="123" spans="3:9" x14ac:dyDescent="0.25">
      <c r="C123" s="56"/>
      <c r="D123" s="56"/>
      <c r="E123" s="56"/>
      <c r="F123" s="56"/>
      <c r="G123" s="56"/>
      <c r="H123" s="56"/>
      <c r="I123" s="56"/>
    </row>
    <row r="124" spans="3:9" x14ac:dyDescent="0.25">
      <c r="C124" s="56"/>
      <c r="D124" s="56"/>
      <c r="E124" s="56"/>
      <c r="F124" s="56"/>
      <c r="G124" s="56"/>
      <c r="H124" s="56"/>
      <c r="I124" s="56"/>
    </row>
    <row r="125" spans="3:9" x14ac:dyDescent="0.25">
      <c r="C125" s="56"/>
      <c r="D125" s="56"/>
      <c r="E125" s="56"/>
      <c r="F125" s="56"/>
      <c r="G125" s="56"/>
      <c r="H125" s="56"/>
      <c r="I125" s="56"/>
    </row>
    <row r="126" spans="3:9" x14ac:dyDescent="0.25">
      <c r="C126" s="56"/>
      <c r="D126" s="56"/>
      <c r="E126" s="56"/>
      <c r="F126" s="56"/>
      <c r="G126" s="56"/>
      <c r="H126" s="56"/>
      <c r="I126" s="56"/>
    </row>
    <row r="127" spans="3:9" x14ac:dyDescent="0.25">
      <c r="C127" s="56"/>
      <c r="D127" s="56"/>
      <c r="E127" s="56"/>
      <c r="F127" s="56"/>
      <c r="G127" s="56"/>
      <c r="H127" s="56"/>
      <c r="I127" s="56"/>
    </row>
    <row r="128" spans="3:9" x14ac:dyDescent="0.25">
      <c r="C128" s="56"/>
      <c r="D128" s="56"/>
      <c r="E128" s="56"/>
      <c r="F128" s="56"/>
      <c r="G128" s="56"/>
      <c r="H128" s="56"/>
      <c r="I128" s="56"/>
    </row>
    <row r="129" spans="3:9" x14ac:dyDescent="0.25">
      <c r="C129" s="56"/>
      <c r="D129" s="56"/>
      <c r="E129" s="56"/>
      <c r="F129" s="56"/>
      <c r="G129" s="56"/>
      <c r="H129" s="56"/>
      <c r="I129" s="56"/>
    </row>
    <row r="130" spans="3:9" x14ac:dyDescent="0.25">
      <c r="C130" s="56"/>
      <c r="D130" s="56"/>
      <c r="E130" s="56"/>
      <c r="F130" s="56"/>
      <c r="G130" s="56"/>
      <c r="H130" s="56"/>
      <c r="I130" s="56"/>
    </row>
    <row r="131" spans="3:9" x14ac:dyDescent="0.25">
      <c r="C131" s="56"/>
      <c r="D131" s="56"/>
      <c r="E131" s="56"/>
      <c r="F131" s="56"/>
      <c r="G131" s="56"/>
      <c r="H131" s="56"/>
      <c r="I131" s="56"/>
    </row>
    <row r="132" spans="3:9" x14ac:dyDescent="0.25">
      <c r="C132" s="56"/>
      <c r="D132" s="56"/>
      <c r="E132" s="56"/>
      <c r="F132" s="56"/>
      <c r="G132" s="56"/>
      <c r="H132" s="56"/>
      <c r="I132" s="56"/>
    </row>
    <row r="133" spans="3:9" x14ac:dyDescent="0.25">
      <c r="C133" s="56"/>
      <c r="D133" s="56"/>
      <c r="E133" s="56"/>
      <c r="F133" s="56"/>
      <c r="G133" s="56"/>
      <c r="H133" s="56"/>
      <c r="I133" s="56"/>
    </row>
    <row r="134" spans="3:9" x14ac:dyDescent="0.25">
      <c r="C134" s="56"/>
      <c r="D134" s="56"/>
      <c r="E134" s="56"/>
      <c r="F134" s="56"/>
      <c r="G134" s="56"/>
      <c r="H134" s="56"/>
      <c r="I134" s="56"/>
    </row>
    <row r="135" spans="3:9" x14ac:dyDescent="0.25">
      <c r="C135" s="56"/>
      <c r="D135" s="56"/>
      <c r="E135" s="56"/>
      <c r="F135" s="56"/>
      <c r="G135" s="56"/>
      <c r="H135" s="56"/>
      <c r="I135" s="56"/>
    </row>
    <row r="136" spans="3:9" x14ac:dyDescent="0.25">
      <c r="C136" s="56"/>
      <c r="D136" s="56"/>
      <c r="E136" s="56"/>
      <c r="F136" s="56"/>
      <c r="G136" s="56"/>
      <c r="H136" s="56"/>
      <c r="I136" s="56"/>
    </row>
    <row r="137" spans="3:9" x14ac:dyDescent="0.25">
      <c r="C137" s="56"/>
      <c r="D137" s="56"/>
      <c r="E137" s="56"/>
      <c r="F137" s="56"/>
      <c r="G137" s="56"/>
      <c r="H137" s="56"/>
      <c r="I137" s="56"/>
    </row>
    <row r="138" spans="3:9" x14ac:dyDescent="0.25">
      <c r="C138" s="56"/>
      <c r="D138" s="56"/>
      <c r="E138" s="56"/>
      <c r="F138" s="56"/>
      <c r="G138" s="56"/>
      <c r="H138" s="56"/>
      <c r="I138" s="56"/>
    </row>
    <row r="139" spans="3:9" x14ac:dyDescent="0.25">
      <c r="C139" s="56"/>
      <c r="D139" s="56"/>
      <c r="E139" s="56"/>
      <c r="F139" s="56"/>
      <c r="G139" s="56"/>
      <c r="H139" s="56"/>
      <c r="I139" s="56"/>
    </row>
    <row r="140" spans="3:9" x14ac:dyDescent="0.25">
      <c r="C140" s="56"/>
      <c r="D140" s="56"/>
      <c r="E140" s="56"/>
      <c r="F140" s="56"/>
      <c r="G140" s="56"/>
      <c r="H140" s="56"/>
      <c r="I140" s="56"/>
    </row>
    <row r="141" spans="3:9" x14ac:dyDescent="0.25">
      <c r="C141" s="56"/>
      <c r="D141" s="56"/>
      <c r="E141" s="56"/>
      <c r="F141" s="56"/>
      <c r="G141" s="56"/>
      <c r="H141" s="56"/>
      <c r="I141" s="56"/>
    </row>
    <row r="142" spans="3:9" x14ac:dyDescent="0.25">
      <c r="C142" s="56"/>
      <c r="D142" s="56"/>
      <c r="E142" s="56"/>
      <c r="F142" s="56"/>
      <c r="G142" s="56"/>
      <c r="H142" s="56"/>
      <c r="I142" s="56"/>
    </row>
    <row r="143" spans="3:9" x14ac:dyDescent="0.25">
      <c r="C143" s="56"/>
      <c r="D143" s="56"/>
      <c r="E143" s="56"/>
      <c r="F143" s="56"/>
      <c r="G143" s="56"/>
      <c r="H143" s="56"/>
      <c r="I143" s="56"/>
    </row>
    <row r="144" spans="3:9" x14ac:dyDescent="0.25">
      <c r="C144" s="56"/>
      <c r="D144" s="56"/>
      <c r="E144" s="56"/>
      <c r="F144" s="56"/>
      <c r="G144" s="56"/>
      <c r="H144" s="56"/>
      <c r="I144" s="56"/>
    </row>
    <row r="145" spans="3:9" x14ac:dyDescent="0.25">
      <c r="C145" s="56"/>
      <c r="D145" s="56"/>
      <c r="E145" s="56"/>
      <c r="F145" s="56"/>
      <c r="G145" s="56"/>
      <c r="H145" s="56"/>
      <c r="I145" s="56"/>
    </row>
    <row r="146" spans="3:9" x14ac:dyDescent="0.25">
      <c r="C146" s="56"/>
      <c r="D146" s="56"/>
      <c r="E146" s="56"/>
      <c r="F146" s="56"/>
      <c r="G146" s="56"/>
      <c r="H146" s="56"/>
      <c r="I146" s="56"/>
    </row>
    <row r="147" spans="3:9" x14ac:dyDescent="0.25">
      <c r="C147" s="56"/>
      <c r="D147" s="56"/>
      <c r="E147" s="56"/>
      <c r="F147" s="56"/>
      <c r="G147" s="56"/>
      <c r="H147" s="56"/>
      <c r="I147" s="56"/>
    </row>
    <row r="148" spans="3:9" x14ac:dyDescent="0.25">
      <c r="C148" s="56"/>
      <c r="D148" s="56"/>
      <c r="E148" s="56"/>
      <c r="F148" s="56"/>
      <c r="G148" s="56"/>
      <c r="H148" s="56"/>
      <c r="I148" s="56"/>
    </row>
    <row r="149" spans="3:9" x14ac:dyDescent="0.25">
      <c r="C149" s="56"/>
      <c r="D149" s="56"/>
      <c r="E149" s="56"/>
      <c r="F149" s="56"/>
      <c r="G149" s="56"/>
      <c r="H149" s="56"/>
      <c r="I149" s="56"/>
    </row>
    <row r="150" spans="3:9" x14ac:dyDescent="0.25">
      <c r="C150" s="56"/>
      <c r="D150" s="56"/>
      <c r="E150" s="56"/>
      <c r="F150" s="56"/>
      <c r="G150" s="56"/>
      <c r="H150" s="56"/>
      <c r="I150" s="56"/>
    </row>
  </sheetData>
  <mergeCells count="3">
    <mergeCell ref="A13:A32"/>
    <mergeCell ref="A40:A59"/>
    <mergeCell ref="A67:A86"/>
  </mergeCells>
  <phoneticPr fontId="0" type="noConversion"/>
  <pageMargins left="0.75" right="0.75" top="0.55000000000000004" bottom="0.5" header="0.5" footer="0.5"/>
  <pageSetup paperSize="9" scale="5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1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62</xdr:row>
                    <xdr:rowOff>0</xdr:rowOff>
                  </from>
                  <to>
                    <xdr:col>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2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62</xdr:row>
                    <xdr:rowOff>0</xdr:rowOff>
                  </from>
                  <to>
                    <xdr:col>4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AA1972"/>
  <sheetViews>
    <sheetView topLeftCell="A115" workbookViewId="0">
      <selection activeCell="P67" sqref="P67"/>
    </sheetView>
  </sheetViews>
  <sheetFormatPr defaultRowHeight="13.2" x14ac:dyDescent="0.25"/>
  <cols>
    <col min="2" max="2" width="25.109375" customWidth="1"/>
    <col min="3" max="3" width="21" customWidth="1"/>
    <col min="4" max="6" width="20" customWidth="1"/>
    <col min="7" max="7" width="21.44140625" customWidth="1"/>
    <col min="8" max="27" width="20" customWidth="1"/>
  </cols>
  <sheetData>
    <row r="5" spans="1:17" hidden="1" x14ac:dyDescent="0.25">
      <c r="B5" s="2" t="s">
        <v>0</v>
      </c>
    </row>
    <row r="6" spans="1:17" x14ac:dyDescent="0.25">
      <c r="B6" s="5" t="s">
        <v>23</v>
      </c>
      <c r="C6" s="4" t="s">
        <v>1</v>
      </c>
      <c r="D6" s="5" t="s">
        <v>2</v>
      </c>
    </row>
    <row r="7" spans="1:17" ht="37.5" customHeight="1" x14ac:dyDescent="0.25">
      <c r="A7" s="58"/>
      <c r="B7" s="119"/>
      <c r="C7" s="261" t="s">
        <v>139</v>
      </c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</row>
    <row r="8" spans="1:17" x14ac:dyDescent="0.25">
      <c r="A8" s="361"/>
      <c r="B8" s="6" t="s">
        <v>4</v>
      </c>
      <c r="C8" s="241">
        <v>712292.88</v>
      </c>
      <c r="D8" s="56"/>
      <c r="E8" s="56"/>
      <c r="F8" s="56"/>
      <c r="G8" s="56"/>
    </row>
    <row r="9" spans="1:17" x14ac:dyDescent="0.25">
      <c r="A9" s="361"/>
      <c r="B9" s="6" t="s">
        <v>9</v>
      </c>
      <c r="C9" s="241">
        <v>82702.53</v>
      </c>
      <c r="D9" s="56"/>
      <c r="E9" s="56"/>
      <c r="F9" s="56"/>
      <c r="G9" s="56"/>
    </row>
    <row r="10" spans="1:17" x14ac:dyDescent="0.25">
      <c r="A10" s="361"/>
      <c r="B10" s="6" t="s">
        <v>11</v>
      </c>
      <c r="C10" s="241">
        <v>17651.330000000002</v>
      </c>
      <c r="D10" s="56"/>
      <c r="E10" s="56"/>
      <c r="F10" s="56"/>
      <c r="G10" s="56"/>
    </row>
    <row r="11" spans="1:17" x14ac:dyDescent="0.25">
      <c r="A11" s="361"/>
      <c r="B11" s="6" t="s">
        <v>14</v>
      </c>
      <c r="C11" s="241">
        <v>290346.88</v>
      </c>
      <c r="D11" s="56"/>
      <c r="E11" s="56"/>
      <c r="F11" s="56"/>
      <c r="G11" s="56"/>
    </row>
    <row r="12" spans="1:17" x14ac:dyDescent="0.25">
      <c r="A12" s="361"/>
      <c r="B12" s="6" t="s">
        <v>15</v>
      </c>
      <c r="C12" s="241">
        <v>215079.33</v>
      </c>
      <c r="D12" s="56"/>
      <c r="E12" s="56"/>
      <c r="F12" s="56"/>
      <c r="G12" s="56"/>
    </row>
    <row r="13" spans="1:17" x14ac:dyDescent="0.25">
      <c r="A13" s="361"/>
      <c r="B13" s="6" t="s">
        <v>16</v>
      </c>
      <c r="C13" s="241">
        <v>24732.36</v>
      </c>
      <c r="D13" s="56"/>
      <c r="E13" s="56"/>
      <c r="F13" s="56"/>
      <c r="G13" s="56"/>
    </row>
    <row r="14" spans="1:17" x14ac:dyDescent="0.25">
      <c r="A14" s="361"/>
      <c r="B14" s="6" t="s">
        <v>17</v>
      </c>
      <c r="C14" s="241">
        <v>24973.82</v>
      </c>
      <c r="D14" s="56"/>
      <c r="E14" s="56"/>
      <c r="F14" s="56"/>
      <c r="G14" s="56"/>
    </row>
    <row r="15" spans="1:17" x14ac:dyDescent="0.25">
      <c r="A15" s="361"/>
      <c r="B15" s="6" t="s">
        <v>18</v>
      </c>
      <c r="C15" s="241">
        <v>7586.28</v>
      </c>
      <c r="D15" s="56"/>
      <c r="E15" s="56"/>
      <c r="F15" s="56"/>
      <c r="G15" s="56"/>
    </row>
    <row r="16" spans="1:17" x14ac:dyDescent="0.25">
      <c r="A16" s="361"/>
      <c r="B16" s="123" t="s">
        <v>19</v>
      </c>
      <c r="C16" s="241">
        <v>0</v>
      </c>
      <c r="D16" s="56"/>
      <c r="E16" s="56"/>
      <c r="F16" s="56"/>
      <c r="G16" s="56"/>
    </row>
    <row r="17" spans="1:27" ht="13.8" thickBot="1" x14ac:dyDescent="0.3">
      <c r="A17" s="361"/>
      <c r="B17" s="6" t="s">
        <v>20</v>
      </c>
      <c r="C17" s="245">
        <v>1375365.41</v>
      </c>
      <c r="D17" s="56"/>
      <c r="E17" s="56"/>
      <c r="F17" s="56"/>
      <c r="G17" s="56"/>
    </row>
    <row r="18" spans="1:27" ht="13.8" thickTop="1" x14ac:dyDescent="0.25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idden="1" x14ac:dyDescent="0.25">
      <c r="B20" s="2" t="s"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2.75" customHeight="1" x14ac:dyDescent="0.25">
      <c r="B21" s="5" t="s">
        <v>23</v>
      </c>
      <c r="C21" s="74" t="s">
        <v>30</v>
      </c>
      <c r="D21" s="75" t="s">
        <v>2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36" customHeight="1" x14ac:dyDescent="0.25">
      <c r="A22" s="58"/>
      <c r="B22" s="119"/>
      <c r="C22" s="261" t="s">
        <v>139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27" x14ac:dyDescent="0.25">
      <c r="A23" s="361"/>
      <c r="B23" s="6" t="s">
        <v>4</v>
      </c>
      <c r="C23" s="241">
        <v>594051.30000000005</v>
      </c>
      <c r="D23" s="56"/>
      <c r="E23" s="56"/>
      <c r="F23" s="56"/>
      <c r="G23" s="56"/>
    </row>
    <row r="24" spans="1:27" x14ac:dyDescent="0.25">
      <c r="A24" s="361"/>
      <c r="B24" s="6" t="s">
        <v>9</v>
      </c>
      <c r="C24" s="241">
        <v>70168.759999999995</v>
      </c>
      <c r="D24" s="56"/>
      <c r="E24" s="56"/>
      <c r="F24" s="56"/>
      <c r="G24" s="56"/>
    </row>
    <row r="25" spans="1:27" x14ac:dyDescent="0.25">
      <c r="A25" s="361"/>
      <c r="B25" s="6" t="s">
        <v>11</v>
      </c>
      <c r="C25" s="241">
        <v>2134.89</v>
      </c>
      <c r="D25" s="56"/>
      <c r="E25" s="56"/>
      <c r="F25" s="56"/>
      <c r="G25" s="56"/>
    </row>
    <row r="26" spans="1:27" x14ac:dyDescent="0.25">
      <c r="A26" s="361"/>
      <c r="B26" s="6" t="s">
        <v>14</v>
      </c>
      <c r="C26" s="241">
        <v>186572.22</v>
      </c>
      <c r="D26" s="56"/>
      <c r="E26" s="56"/>
      <c r="F26" s="56"/>
      <c r="G26" s="56"/>
    </row>
    <row r="27" spans="1:27" x14ac:dyDescent="0.25">
      <c r="A27" s="361"/>
      <c r="B27" s="6" t="s">
        <v>15</v>
      </c>
      <c r="C27" s="241">
        <v>11612.64</v>
      </c>
      <c r="D27" s="56"/>
      <c r="E27" s="56"/>
      <c r="F27" s="56"/>
      <c r="G27" s="56"/>
    </row>
    <row r="28" spans="1:27" x14ac:dyDescent="0.25">
      <c r="A28" s="361"/>
      <c r="B28" s="6" t="s">
        <v>16</v>
      </c>
      <c r="C28" s="241">
        <v>34809.21</v>
      </c>
      <c r="D28" s="56"/>
      <c r="E28" s="56"/>
      <c r="F28" s="56"/>
      <c r="G28" s="56"/>
    </row>
    <row r="29" spans="1:27" x14ac:dyDescent="0.25">
      <c r="A29" s="361"/>
      <c r="B29" s="6" t="s">
        <v>17</v>
      </c>
      <c r="C29" s="241">
        <v>91431.99</v>
      </c>
      <c r="D29" s="56"/>
      <c r="E29" s="56"/>
      <c r="F29" s="56"/>
      <c r="G29" s="56"/>
    </row>
    <row r="30" spans="1:27" x14ac:dyDescent="0.25">
      <c r="A30" s="361"/>
      <c r="B30" s="6" t="s">
        <v>18</v>
      </c>
      <c r="C30" s="241">
        <v>5298.18</v>
      </c>
      <c r="D30" s="56"/>
      <c r="E30" s="56"/>
      <c r="F30" s="56"/>
      <c r="G30" s="56"/>
    </row>
    <row r="31" spans="1:27" x14ac:dyDescent="0.25">
      <c r="A31" s="361"/>
      <c r="B31" s="123" t="s">
        <v>19</v>
      </c>
      <c r="C31" s="241">
        <v>0</v>
      </c>
      <c r="D31" s="56"/>
      <c r="E31" s="56"/>
      <c r="F31" s="56"/>
      <c r="G31" s="56"/>
    </row>
    <row r="32" spans="1:27" ht="13.8" thickBot="1" x14ac:dyDescent="0.3">
      <c r="A32" s="361"/>
      <c r="B32" s="6" t="s">
        <v>20</v>
      </c>
      <c r="C32" s="245">
        <v>996079.19</v>
      </c>
      <c r="D32" s="56"/>
      <c r="E32" s="56"/>
      <c r="F32" s="56"/>
      <c r="G32" s="56"/>
    </row>
    <row r="33" spans="1:17" ht="13.8" thickTop="1" x14ac:dyDescent="0.25">
      <c r="B33" s="3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56"/>
      <c r="O33" s="56"/>
      <c r="P33" s="56"/>
      <c r="Q33" s="56"/>
    </row>
    <row r="34" spans="1:17" x14ac:dyDescent="0.25"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1:17" hidden="1" x14ac:dyDescent="0.25">
      <c r="B35" s="2" t="s">
        <v>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spans="1:17" x14ac:dyDescent="0.25">
      <c r="B36" s="5" t="s">
        <v>115</v>
      </c>
      <c r="C36" s="61" t="s">
        <v>1</v>
      </c>
      <c r="D36" s="62" t="s">
        <v>2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17" ht="37.5" customHeight="1" x14ac:dyDescent="0.25">
      <c r="A37" s="58"/>
      <c r="B37" s="119"/>
      <c r="C37" s="261" t="s">
        <v>139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</row>
    <row r="38" spans="1:17" x14ac:dyDescent="0.25">
      <c r="A38" s="361"/>
      <c r="B38" s="6" t="s">
        <v>4</v>
      </c>
      <c r="C38" s="60">
        <v>712292.88</v>
      </c>
      <c r="D38" s="56"/>
      <c r="E38" s="56"/>
      <c r="F38" s="56"/>
      <c r="G38" s="56"/>
    </row>
    <row r="39" spans="1:17" x14ac:dyDescent="0.25">
      <c r="A39" s="361"/>
      <c r="B39" s="6" t="s">
        <v>9</v>
      </c>
      <c r="C39" s="60">
        <v>82702.53</v>
      </c>
      <c r="D39" s="56"/>
      <c r="E39" s="56"/>
      <c r="F39" s="56"/>
      <c r="G39" s="56"/>
    </row>
    <row r="40" spans="1:17" x14ac:dyDescent="0.25">
      <c r="A40" s="361"/>
      <c r="B40" s="6" t="s">
        <v>11</v>
      </c>
      <c r="C40" s="60">
        <v>17651.330000000002</v>
      </c>
      <c r="D40" s="56"/>
      <c r="E40" s="56"/>
      <c r="F40" s="56"/>
      <c r="G40" s="56"/>
    </row>
    <row r="41" spans="1:17" x14ac:dyDescent="0.25">
      <c r="A41" s="361"/>
      <c r="B41" s="6" t="s">
        <v>14</v>
      </c>
      <c r="C41" s="60">
        <v>290346.88</v>
      </c>
      <c r="D41" s="56"/>
      <c r="E41" s="56"/>
      <c r="F41" s="56"/>
      <c r="G41" s="56"/>
    </row>
    <row r="42" spans="1:17" x14ac:dyDescent="0.25">
      <c r="A42" s="361"/>
      <c r="B42" s="6" t="s">
        <v>15</v>
      </c>
      <c r="C42" s="60">
        <v>215079.33</v>
      </c>
      <c r="D42" s="56"/>
      <c r="E42" s="56"/>
      <c r="F42" s="56"/>
      <c r="G42" s="56"/>
    </row>
    <row r="43" spans="1:17" x14ac:dyDescent="0.25">
      <c r="A43" s="361"/>
      <c r="B43" s="6" t="s">
        <v>16</v>
      </c>
      <c r="C43" s="60">
        <v>24732.36</v>
      </c>
      <c r="D43" s="56"/>
      <c r="E43" s="56"/>
      <c r="F43" s="56"/>
      <c r="G43" s="56"/>
    </row>
    <row r="44" spans="1:17" x14ac:dyDescent="0.25">
      <c r="A44" s="361"/>
      <c r="B44" s="6" t="s">
        <v>17</v>
      </c>
      <c r="C44" s="60">
        <v>24973.82</v>
      </c>
      <c r="D44" s="56"/>
      <c r="E44" s="56"/>
      <c r="F44" s="56"/>
      <c r="G44" s="56"/>
    </row>
    <row r="45" spans="1:17" x14ac:dyDescent="0.25">
      <c r="A45" s="361"/>
      <c r="B45" s="6" t="s">
        <v>18</v>
      </c>
      <c r="C45" s="60">
        <v>7586.28</v>
      </c>
      <c r="D45" s="56"/>
      <c r="E45" s="56"/>
      <c r="F45" s="56"/>
      <c r="G45" s="56"/>
    </row>
    <row r="46" spans="1:17" x14ac:dyDescent="0.25">
      <c r="A46" s="361"/>
      <c r="B46" s="123" t="s">
        <v>19</v>
      </c>
      <c r="C46" s="60">
        <v>0</v>
      </c>
      <c r="D46" s="56"/>
      <c r="E46" s="56"/>
      <c r="F46" s="56"/>
      <c r="G46" s="56"/>
    </row>
    <row r="47" spans="1:17" ht="13.8" thickBot="1" x14ac:dyDescent="0.3">
      <c r="A47" s="361"/>
      <c r="B47" s="6" t="s">
        <v>20</v>
      </c>
      <c r="C47" s="72">
        <v>1375365.41</v>
      </c>
      <c r="D47" s="56"/>
      <c r="E47" s="56"/>
      <c r="F47" s="56"/>
      <c r="G47" s="56"/>
    </row>
    <row r="48" spans="1:17" ht="13.8" thickTop="1" x14ac:dyDescent="0.25">
      <c r="B48" s="3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56"/>
      <c r="O48" s="56"/>
      <c r="P48" s="56"/>
      <c r="Q48" s="56"/>
    </row>
    <row r="49" spans="1:17" x14ac:dyDescent="0.25">
      <c r="B49" s="3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56"/>
      <c r="O49" s="56"/>
      <c r="P49" s="56"/>
      <c r="Q49" s="56"/>
    </row>
    <row r="50" spans="1:17" hidden="1" x14ac:dyDescent="0.25">
      <c r="B50" s="2" t="s">
        <v>0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56"/>
      <c r="O50" s="56"/>
      <c r="P50" s="56"/>
      <c r="Q50" s="56"/>
    </row>
    <row r="51" spans="1:17" x14ac:dyDescent="0.25">
      <c r="B51" s="5" t="s">
        <v>115</v>
      </c>
      <c r="C51" s="61" t="s">
        <v>30</v>
      </c>
      <c r="D51" s="62" t="s">
        <v>2</v>
      </c>
      <c r="E51" s="60"/>
      <c r="F51" s="60"/>
      <c r="G51" s="60"/>
      <c r="H51" s="60"/>
      <c r="I51" s="60"/>
      <c r="J51" s="60"/>
      <c r="K51" s="60"/>
      <c r="L51" s="60"/>
      <c r="M51" s="60"/>
      <c r="N51" s="56"/>
      <c r="O51" s="56"/>
      <c r="P51" s="56"/>
      <c r="Q51" s="56"/>
    </row>
    <row r="52" spans="1:17" hidden="1" x14ac:dyDescent="0.25">
      <c r="B52" s="3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56"/>
      <c r="O52" s="56"/>
      <c r="P52" s="56"/>
      <c r="Q52" s="56"/>
    </row>
    <row r="53" spans="1:17" ht="38.25" customHeight="1" x14ac:dyDescent="0.25">
      <c r="A53" s="58"/>
      <c r="B53" s="119"/>
      <c r="C53" s="261" t="s">
        <v>139</v>
      </c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</row>
    <row r="54" spans="1:17" x14ac:dyDescent="0.25">
      <c r="A54" s="361"/>
      <c r="B54" s="6" t="s">
        <v>4</v>
      </c>
      <c r="C54" s="257">
        <v>872746.75</v>
      </c>
      <c r="D54" s="56"/>
      <c r="E54" s="56"/>
      <c r="F54" s="56"/>
      <c r="G54" s="56"/>
    </row>
    <row r="55" spans="1:17" x14ac:dyDescent="0.25">
      <c r="A55" s="361"/>
      <c r="B55" s="6" t="s">
        <v>9</v>
      </c>
      <c r="C55" s="257">
        <v>637110</v>
      </c>
      <c r="D55" s="56"/>
      <c r="E55" s="56"/>
      <c r="F55" s="56"/>
      <c r="G55" s="56"/>
    </row>
    <row r="56" spans="1:17" x14ac:dyDescent="0.25">
      <c r="A56" s="361"/>
      <c r="B56" s="6" t="s">
        <v>11</v>
      </c>
      <c r="C56" s="257">
        <v>12042</v>
      </c>
      <c r="D56" s="56"/>
      <c r="E56" s="56"/>
      <c r="F56" s="56"/>
      <c r="G56" s="56"/>
    </row>
    <row r="57" spans="1:17" x14ac:dyDescent="0.25">
      <c r="A57" s="361"/>
      <c r="B57" s="6" t="s">
        <v>14</v>
      </c>
      <c r="C57" s="257">
        <v>352524.00020000001</v>
      </c>
      <c r="D57" s="56"/>
      <c r="E57" s="56"/>
      <c r="F57" s="56"/>
      <c r="G57" s="56"/>
    </row>
    <row r="58" spans="1:17" x14ac:dyDescent="0.25">
      <c r="A58" s="361"/>
      <c r="B58" s="6" t="s">
        <v>15</v>
      </c>
      <c r="C58" s="257">
        <v>1389417</v>
      </c>
      <c r="D58" s="56"/>
      <c r="E58" s="56"/>
      <c r="F58" s="56"/>
      <c r="G58" s="56"/>
    </row>
    <row r="59" spans="1:17" x14ac:dyDescent="0.25">
      <c r="A59" s="361"/>
      <c r="B59" s="6" t="s">
        <v>16</v>
      </c>
      <c r="C59" s="257">
        <v>15000</v>
      </c>
      <c r="D59" s="56"/>
      <c r="E59" s="56"/>
      <c r="F59" s="56"/>
      <c r="G59" s="56"/>
    </row>
    <row r="60" spans="1:17" x14ac:dyDescent="0.25">
      <c r="A60" s="361"/>
      <c r="B60" s="6" t="s">
        <v>17</v>
      </c>
      <c r="C60" s="257">
        <v>70428</v>
      </c>
      <c r="D60" s="56"/>
      <c r="E60" s="56"/>
      <c r="F60" s="56"/>
      <c r="G60" s="56"/>
    </row>
    <row r="61" spans="1:17" x14ac:dyDescent="0.25">
      <c r="A61" s="361"/>
      <c r="B61" s="6" t="s">
        <v>18</v>
      </c>
      <c r="C61" s="257">
        <v>33582</v>
      </c>
      <c r="D61" s="56"/>
      <c r="E61" s="56"/>
      <c r="F61" s="56"/>
      <c r="G61" s="56"/>
    </row>
    <row r="62" spans="1:17" x14ac:dyDescent="0.25">
      <c r="A62" s="361"/>
      <c r="B62" s="123" t="s">
        <v>19</v>
      </c>
      <c r="C62" s="254">
        <v>0</v>
      </c>
      <c r="D62" s="56"/>
      <c r="E62" s="56"/>
      <c r="F62" s="56"/>
      <c r="G62" s="56"/>
    </row>
    <row r="63" spans="1:17" ht="13.8" thickBot="1" x14ac:dyDescent="0.3">
      <c r="A63" s="361"/>
      <c r="B63" s="6" t="s">
        <v>20</v>
      </c>
      <c r="C63" s="259">
        <v>3382849.7502000001</v>
      </c>
      <c r="D63" s="56"/>
      <c r="E63" s="56"/>
      <c r="F63" s="56"/>
      <c r="G63" s="56"/>
    </row>
    <row r="64" spans="1:17" ht="13.8" thickTop="1" x14ac:dyDescent="0.25">
      <c r="B64" s="3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56"/>
      <c r="O64" s="56"/>
      <c r="P64" s="56"/>
      <c r="Q64" s="56"/>
    </row>
    <row r="65" spans="1:17" x14ac:dyDescent="0.25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</row>
    <row r="66" spans="1:17" hidden="1" x14ac:dyDescent="0.25">
      <c r="B66" s="2" t="s">
        <v>0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</row>
    <row r="67" spans="1:17" x14ac:dyDescent="0.25">
      <c r="B67" s="5" t="s">
        <v>115</v>
      </c>
      <c r="C67" s="62" t="s">
        <v>29</v>
      </c>
      <c r="D67" s="62" t="s">
        <v>2</v>
      </c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</row>
    <row r="68" spans="1:17" ht="36" customHeight="1" x14ac:dyDescent="0.25">
      <c r="A68" s="58"/>
      <c r="B68" s="119"/>
      <c r="C68" s="261" t="s">
        <v>139</v>
      </c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</row>
    <row r="69" spans="1:17" x14ac:dyDescent="0.25">
      <c r="A69" s="361"/>
      <c r="B69" s="6" t="s">
        <v>4</v>
      </c>
      <c r="C69" s="257">
        <v>293082.25</v>
      </c>
      <c r="D69" s="56"/>
      <c r="E69" s="56"/>
      <c r="F69" s="56"/>
      <c r="G69" s="56"/>
    </row>
    <row r="70" spans="1:17" x14ac:dyDescent="0.25">
      <c r="A70" s="361"/>
      <c r="B70" s="6" t="s">
        <v>9</v>
      </c>
      <c r="C70" s="257">
        <v>212370</v>
      </c>
      <c r="D70" s="56"/>
      <c r="E70" s="56"/>
      <c r="F70" s="56"/>
      <c r="G70" s="56"/>
    </row>
    <row r="71" spans="1:17" x14ac:dyDescent="0.25">
      <c r="A71" s="361"/>
      <c r="B71" s="6" t="s">
        <v>11</v>
      </c>
      <c r="C71" s="257">
        <v>4014</v>
      </c>
      <c r="D71" s="56"/>
      <c r="E71" s="56"/>
      <c r="F71" s="56"/>
      <c r="G71" s="56"/>
    </row>
    <row r="72" spans="1:17" x14ac:dyDescent="0.25">
      <c r="A72" s="361"/>
      <c r="B72" s="6" t="s">
        <v>14</v>
      </c>
      <c r="C72" s="257">
        <v>117508</v>
      </c>
      <c r="D72" s="56"/>
      <c r="E72" s="56"/>
      <c r="F72" s="56"/>
      <c r="G72" s="56"/>
    </row>
    <row r="73" spans="1:17" x14ac:dyDescent="0.25">
      <c r="A73" s="361"/>
      <c r="B73" s="6" t="s">
        <v>15</v>
      </c>
      <c r="C73" s="257">
        <v>463139</v>
      </c>
      <c r="D73" s="56"/>
      <c r="E73" s="56"/>
      <c r="F73" s="56"/>
      <c r="G73" s="56"/>
    </row>
    <row r="74" spans="1:17" x14ac:dyDescent="0.25">
      <c r="A74" s="361"/>
      <c r="B74" s="6" t="s">
        <v>16</v>
      </c>
      <c r="C74" s="257">
        <v>5000</v>
      </c>
      <c r="D74" s="56"/>
      <c r="E74" s="56"/>
      <c r="F74" s="56"/>
      <c r="G74" s="56"/>
    </row>
    <row r="75" spans="1:17" x14ac:dyDescent="0.25">
      <c r="A75" s="361"/>
      <c r="B75" s="6" t="s">
        <v>17</v>
      </c>
      <c r="C75" s="257">
        <v>23476</v>
      </c>
      <c r="D75" s="56"/>
      <c r="E75" s="56"/>
      <c r="F75" s="56"/>
      <c r="G75" s="56"/>
    </row>
    <row r="76" spans="1:17" x14ac:dyDescent="0.25">
      <c r="A76" s="361"/>
      <c r="B76" s="6" t="s">
        <v>18</v>
      </c>
      <c r="C76" s="257">
        <v>11194</v>
      </c>
      <c r="D76" s="56"/>
      <c r="E76" s="56"/>
      <c r="F76" s="56"/>
      <c r="G76" s="56"/>
    </row>
    <row r="77" spans="1:17" x14ac:dyDescent="0.25">
      <c r="A77" s="361"/>
      <c r="B77" s="123" t="s">
        <v>19</v>
      </c>
      <c r="C77" s="253">
        <v>0</v>
      </c>
      <c r="D77" s="56"/>
      <c r="E77" s="56"/>
      <c r="F77" s="56"/>
      <c r="G77" s="56"/>
    </row>
    <row r="78" spans="1:17" ht="13.8" thickBot="1" x14ac:dyDescent="0.3">
      <c r="A78" s="361"/>
      <c r="B78" s="6" t="s">
        <v>20</v>
      </c>
      <c r="C78" s="259">
        <v>1129783.25</v>
      </c>
      <c r="D78" s="56"/>
      <c r="E78" s="56"/>
      <c r="F78" s="56"/>
      <c r="G78" s="56"/>
    </row>
    <row r="79" spans="1:17" ht="13.8" thickTop="1" x14ac:dyDescent="0.25">
      <c r="B79" s="3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56"/>
      <c r="O79" s="56"/>
      <c r="P79" s="56"/>
      <c r="Q79" s="56"/>
    </row>
    <row r="80" spans="1:17" x14ac:dyDescent="0.25"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</row>
    <row r="81" spans="1:17" hidden="1" x14ac:dyDescent="0.25">
      <c r="B81" s="2" t="s">
        <v>0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</row>
    <row r="82" spans="1:17" x14ac:dyDescent="0.25">
      <c r="B82" s="5" t="s">
        <v>115</v>
      </c>
      <c r="C82" s="61" t="s">
        <v>25</v>
      </c>
      <c r="D82" s="62" t="s">
        <v>2</v>
      </c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</row>
    <row r="83" spans="1:17" ht="36.75" customHeight="1" x14ac:dyDescent="0.25">
      <c r="A83" s="58"/>
      <c r="B83" s="119"/>
      <c r="C83" s="261" t="s">
        <v>139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</row>
    <row r="84" spans="1:17" x14ac:dyDescent="0.25">
      <c r="A84" s="361"/>
      <c r="B84" s="6" t="s">
        <v>4</v>
      </c>
      <c r="C84" s="257">
        <v>888306.75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</row>
    <row r="85" spans="1:17" x14ac:dyDescent="0.25">
      <c r="A85" s="361"/>
      <c r="B85" s="6" t="s">
        <v>9</v>
      </c>
      <c r="C85" s="257">
        <v>637110</v>
      </c>
      <c r="D85" s="56"/>
      <c r="E85" s="56"/>
      <c r="F85" s="56"/>
      <c r="G85" s="56"/>
    </row>
    <row r="86" spans="1:17" x14ac:dyDescent="0.25">
      <c r="A86" s="361"/>
      <c r="B86" s="6" t="s">
        <v>11</v>
      </c>
      <c r="C86" s="257">
        <v>12042</v>
      </c>
      <c r="D86" s="56"/>
      <c r="E86" s="56"/>
      <c r="F86" s="56"/>
      <c r="G86" s="56"/>
    </row>
    <row r="87" spans="1:17" x14ac:dyDescent="0.25">
      <c r="A87" s="361"/>
      <c r="B87" s="6" t="s">
        <v>14</v>
      </c>
      <c r="C87" s="257">
        <v>352524</v>
      </c>
      <c r="D87" s="56"/>
      <c r="E87" s="56"/>
      <c r="F87" s="56"/>
      <c r="G87" s="56"/>
    </row>
    <row r="88" spans="1:17" x14ac:dyDescent="0.25">
      <c r="A88" s="361"/>
      <c r="B88" s="6" t="s">
        <v>15</v>
      </c>
      <c r="C88" s="257">
        <v>1389417</v>
      </c>
      <c r="D88" s="56"/>
      <c r="E88" s="56"/>
      <c r="F88" s="56"/>
      <c r="G88" s="56"/>
    </row>
    <row r="89" spans="1:17" x14ac:dyDescent="0.25">
      <c r="A89" s="361"/>
      <c r="B89" s="6" t="s">
        <v>16</v>
      </c>
      <c r="C89" s="257">
        <v>15000</v>
      </c>
      <c r="D89" s="56"/>
      <c r="E89" s="56"/>
      <c r="F89" s="56"/>
      <c r="G89" s="56"/>
    </row>
    <row r="90" spans="1:17" x14ac:dyDescent="0.25">
      <c r="A90" s="361"/>
      <c r="B90" s="6" t="s">
        <v>17</v>
      </c>
      <c r="C90" s="257">
        <v>70428</v>
      </c>
      <c r="D90" s="56"/>
      <c r="E90" s="56"/>
      <c r="F90" s="56"/>
      <c r="G90" s="56"/>
    </row>
    <row r="91" spans="1:17" x14ac:dyDescent="0.25">
      <c r="A91" s="361"/>
      <c r="B91" s="6" t="s">
        <v>18</v>
      </c>
      <c r="C91" s="257">
        <v>33582</v>
      </c>
      <c r="D91" s="56"/>
      <c r="E91" s="56"/>
      <c r="F91" s="56"/>
      <c r="G91" s="56"/>
    </row>
    <row r="92" spans="1:17" x14ac:dyDescent="0.25">
      <c r="A92" s="361"/>
      <c r="B92" s="123" t="s">
        <v>19</v>
      </c>
      <c r="C92" s="254">
        <v>0</v>
      </c>
      <c r="D92" s="56"/>
      <c r="E92" s="56"/>
      <c r="F92" s="56"/>
      <c r="G92" s="56"/>
    </row>
    <row r="93" spans="1:17" ht="13.8" thickBot="1" x14ac:dyDescent="0.3">
      <c r="A93" s="361"/>
      <c r="B93" s="6" t="s">
        <v>20</v>
      </c>
      <c r="C93" s="259">
        <v>3398409.75</v>
      </c>
      <c r="D93" s="56"/>
      <c r="E93" s="56"/>
      <c r="F93" s="56"/>
      <c r="G93" s="56"/>
    </row>
    <row r="94" spans="1:17" ht="13.8" thickTop="1" x14ac:dyDescent="0.25">
      <c r="B94" s="3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56"/>
      <c r="O94" s="56"/>
      <c r="P94" s="56"/>
      <c r="Q94" s="56"/>
    </row>
    <row r="95" spans="1:17" x14ac:dyDescent="0.25"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</row>
    <row r="96" spans="1:17" hidden="1" x14ac:dyDescent="0.25">
      <c r="B96" s="2" t="s">
        <v>0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</row>
    <row r="97" spans="1:17" x14ac:dyDescent="0.25">
      <c r="B97" s="5" t="s">
        <v>115</v>
      </c>
      <c r="C97" s="61" t="s">
        <v>37</v>
      </c>
      <c r="D97" s="62" t="s">
        <v>2</v>
      </c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</row>
    <row r="98" spans="1:17" hidden="1" x14ac:dyDescent="0.25"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</row>
    <row r="99" spans="1:17" ht="37.5" customHeight="1" x14ac:dyDescent="0.25">
      <c r="A99" s="58"/>
      <c r="B99" s="119"/>
      <c r="C99" s="261" t="s">
        <v>139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</row>
    <row r="100" spans="1:17" x14ac:dyDescent="0.25">
      <c r="A100" s="361"/>
      <c r="B100" s="6" t="s">
        <v>4</v>
      </c>
      <c r="C100" s="257">
        <v>947484.75</v>
      </c>
      <c r="D100" s="56"/>
      <c r="E100" s="56"/>
      <c r="F100" s="56"/>
      <c r="G100" s="56"/>
    </row>
    <row r="101" spans="1:17" x14ac:dyDescent="0.25">
      <c r="A101" s="361"/>
      <c r="B101" s="6" t="s">
        <v>9</v>
      </c>
      <c r="C101" s="257">
        <v>637110</v>
      </c>
      <c r="D101" s="56"/>
      <c r="E101" s="56"/>
      <c r="F101" s="56"/>
      <c r="G101" s="56"/>
    </row>
    <row r="102" spans="1:17" x14ac:dyDescent="0.25">
      <c r="A102" s="361"/>
      <c r="B102" s="6" t="s">
        <v>11</v>
      </c>
      <c r="C102" s="257">
        <v>12042</v>
      </c>
      <c r="D102" s="56"/>
      <c r="E102" s="56"/>
      <c r="F102" s="56"/>
      <c r="G102" s="56"/>
    </row>
    <row r="103" spans="1:17" x14ac:dyDescent="0.25">
      <c r="A103" s="361"/>
      <c r="B103" s="6" t="s">
        <v>14</v>
      </c>
      <c r="C103" s="257">
        <v>352524</v>
      </c>
      <c r="D103" s="56"/>
      <c r="E103" s="56"/>
      <c r="F103" s="56"/>
      <c r="G103" s="56"/>
    </row>
    <row r="104" spans="1:17" x14ac:dyDescent="0.25">
      <c r="A104" s="361"/>
      <c r="B104" s="6" t="s">
        <v>15</v>
      </c>
      <c r="C104" s="257">
        <v>1389417</v>
      </c>
      <c r="D104" s="56"/>
      <c r="E104" s="56"/>
      <c r="F104" s="56"/>
      <c r="G104" s="56"/>
    </row>
    <row r="105" spans="1:17" x14ac:dyDescent="0.25">
      <c r="A105" s="361"/>
      <c r="B105" s="6" t="s">
        <v>16</v>
      </c>
      <c r="C105" s="257">
        <v>15000</v>
      </c>
      <c r="D105" s="56"/>
      <c r="E105" s="56"/>
      <c r="F105" s="56"/>
      <c r="G105" s="56"/>
    </row>
    <row r="106" spans="1:17" x14ac:dyDescent="0.25">
      <c r="A106" s="361"/>
      <c r="B106" s="6" t="s">
        <v>17</v>
      </c>
      <c r="C106" s="257">
        <v>70428</v>
      </c>
      <c r="D106" s="56"/>
      <c r="E106" s="56"/>
      <c r="F106" s="56"/>
      <c r="G106" s="56"/>
    </row>
    <row r="107" spans="1:17" x14ac:dyDescent="0.25">
      <c r="A107" s="361"/>
      <c r="B107" s="6" t="s">
        <v>18</v>
      </c>
      <c r="C107" s="257">
        <v>33582</v>
      </c>
      <c r="D107" s="56"/>
      <c r="E107" s="56"/>
      <c r="F107" s="56"/>
      <c r="G107" s="56"/>
    </row>
    <row r="108" spans="1:17" x14ac:dyDescent="0.25">
      <c r="A108" s="361"/>
      <c r="B108" s="123" t="s">
        <v>19</v>
      </c>
      <c r="C108" s="254">
        <v>0</v>
      </c>
      <c r="D108" s="56"/>
      <c r="E108" s="56"/>
      <c r="F108" s="56"/>
      <c r="G108" s="56"/>
    </row>
    <row r="109" spans="1:17" ht="13.8" thickBot="1" x14ac:dyDescent="0.3">
      <c r="A109" s="361"/>
      <c r="B109" s="6" t="s">
        <v>20</v>
      </c>
      <c r="C109" s="259">
        <v>3457587.75</v>
      </c>
      <c r="D109" s="56"/>
      <c r="E109" s="56"/>
      <c r="F109" s="56"/>
      <c r="G109" s="56"/>
    </row>
    <row r="110" spans="1:17" ht="13.8" thickTop="1" x14ac:dyDescent="0.25"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</row>
    <row r="111" spans="1:17" x14ac:dyDescent="0.25"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 spans="1:17" hidden="1" x14ac:dyDescent="0.25">
      <c r="B112" s="2" t="s">
        <v>0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</row>
    <row r="113" spans="1:17" x14ac:dyDescent="0.25">
      <c r="B113" s="5" t="s">
        <v>116</v>
      </c>
      <c r="C113" s="61" t="s">
        <v>25</v>
      </c>
      <c r="D113" s="62" t="s">
        <v>2</v>
      </c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</row>
    <row r="114" spans="1:17" ht="39" customHeight="1" x14ac:dyDescent="0.25">
      <c r="A114" s="58"/>
      <c r="B114" s="119"/>
      <c r="C114" s="261" t="s">
        <v>139</v>
      </c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spans="1:17" x14ac:dyDescent="0.25">
      <c r="A115" s="361"/>
      <c r="B115" s="6" t="s">
        <v>4</v>
      </c>
      <c r="C115" s="60">
        <v>888304.92500000005</v>
      </c>
      <c r="D115" s="56"/>
      <c r="E115" s="56"/>
      <c r="F115" s="56"/>
      <c r="G115" s="56"/>
    </row>
    <row r="116" spans="1:17" x14ac:dyDescent="0.25">
      <c r="A116" s="361"/>
      <c r="B116" s="6" t="s">
        <v>9</v>
      </c>
      <c r="C116" s="60">
        <v>596295</v>
      </c>
      <c r="D116" s="56"/>
      <c r="E116" s="56"/>
      <c r="F116" s="56"/>
      <c r="G116" s="56"/>
    </row>
    <row r="117" spans="1:17" x14ac:dyDescent="0.25">
      <c r="A117" s="361"/>
      <c r="B117" s="6" t="s">
        <v>11</v>
      </c>
      <c r="C117" s="60">
        <v>14988</v>
      </c>
      <c r="D117" s="56"/>
      <c r="E117" s="56"/>
      <c r="F117" s="56"/>
      <c r="G117" s="56"/>
    </row>
    <row r="118" spans="1:17" x14ac:dyDescent="0.25">
      <c r="A118" s="361"/>
      <c r="B118" s="6" t="s">
        <v>14</v>
      </c>
      <c r="C118" s="60">
        <v>376746</v>
      </c>
      <c r="D118" s="56"/>
      <c r="E118" s="56"/>
      <c r="F118" s="56"/>
      <c r="G118" s="56"/>
    </row>
    <row r="119" spans="1:17" x14ac:dyDescent="0.25">
      <c r="A119" s="361"/>
      <c r="B119" s="6" t="s">
        <v>15</v>
      </c>
      <c r="C119" s="60">
        <v>1846749</v>
      </c>
      <c r="D119" s="56"/>
      <c r="E119" s="56"/>
      <c r="F119" s="56"/>
      <c r="G119" s="56"/>
    </row>
    <row r="120" spans="1:17" x14ac:dyDescent="0.25">
      <c r="A120" s="361"/>
      <c r="B120" s="6" t="s">
        <v>16</v>
      </c>
      <c r="C120" s="60">
        <v>15000</v>
      </c>
      <c r="D120" s="56"/>
      <c r="E120" s="56"/>
      <c r="F120" s="56"/>
      <c r="G120" s="56"/>
    </row>
    <row r="121" spans="1:17" x14ac:dyDescent="0.25">
      <c r="A121" s="361"/>
      <c r="B121" s="6" t="s">
        <v>17</v>
      </c>
      <c r="C121" s="60">
        <v>48180</v>
      </c>
      <c r="D121" s="56"/>
      <c r="E121" s="56"/>
      <c r="F121" s="56"/>
      <c r="G121" s="56"/>
    </row>
    <row r="122" spans="1:17" x14ac:dyDescent="0.25">
      <c r="A122" s="361"/>
      <c r="B122" s="6" t="s">
        <v>18</v>
      </c>
      <c r="C122" s="60">
        <v>30279</v>
      </c>
      <c r="D122" s="56"/>
      <c r="E122" s="56"/>
      <c r="F122" s="56"/>
      <c r="G122" s="56"/>
    </row>
    <row r="123" spans="1:17" x14ac:dyDescent="0.25">
      <c r="A123" s="361"/>
      <c r="B123" s="123" t="s">
        <v>19</v>
      </c>
      <c r="C123" s="60">
        <v>0</v>
      </c>
      <c r="D123" s="56"/>
      <c r="E123" s="56"/>
      <c r="F123" s="56"/>
      <c r="G123" s="56"/>
    </row>
    <row r="124" spans="1:17" ht="13.8" thickBot="1" x14ac:dyDescent="0.3">
      <c r="A124" s="361"/>
      <c r="B124" s="6" t="s">
        <v>20</v>
      </c>
      <c r="C124" s="72">
        <v>3816541.9249999998</v>
      </c>
      <c r="D124" s="56"/>
      <c r="E124" s="56"/>
      <c r="F124" s="56"/>
      <c r="G124" s="56"/>
    </row>
    <row r="125" spans="1:17" ht="13.8" thickTop="1" x14ac:dyDescent="0.25"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</row>
    <row r="126" spans="1:17" x14ac:dyDescent="0.25"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</row>
    <row r="127" spans="1:17" hidden="1" x14ac:dyDescent="0.25">
      <c r="B127" s="2" t="s">
        <v>0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</row>
    <row r="128" spans="1:17" x14ac:dyDescent="0.25">
      <c r="B128" s="5" t="s">
        <v>116</v>
      </c>
      <c r="C128" s="61" t="s">
        <v>37</v>
      </c>
      <c r="D128" s="62" t="s">
        <v>2</v>
      </c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</row>
    <row r="129" spans="1:17" ht="38.25" customHeight="1" x14ac:dyDescent="0.25">
      <c r="A129" s="58"/>
      <c r="B129" s="119"/>
      <c r="C129" s="261" t="s">
        <v>139</v>
      </c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</row>
    <row r="130" spans="1:17" x14ac:dyDescent="0.25">
      <c r="A130" s="361"/>
      <c r="B130" s="6" t="s">
        <v>4</v>
      </c>
      <c r="C130" s="60">
        <v>947485.32500000019</v>
      </c>
      <c r="D130" s="56"/>
      <c r="E130" s="56"/>
      <c r="F130" s="56"/>
      <c r="G130" s="56"/>
    </row>
    <row r="131" spans="1:17" x14ac:dyDescent="0.25">
      <c r="A131" s="361"/>
      <c r="B131" s="6" t="s">
        <v>9</v>
      </c>
      <c r="C131" s="60">
        <v>596295</v>
      </c>
      <c r="D131" s="56"/>
      <c r="E131" s="56"/>
      <c r="F131" s="56"/>
      <c r="G131" s="56"/>
    </row>
    <row r="132" spans="1:17" x14ac:dyDescent="0.25">
      <c r="A132" s="361"/>
      <c r="B132" s="6" t="s">
        <v>11</v>
      </c>
      <c r="C132" s="60">
        <v>14988</v>
      </c>
      <c r="D132" s="56"/>
      <c r="E132" s="56"/>
      <c r="F132" s="56"/>
      <c r="G132" s="56"/>
    </row>
    <row r="133" spans="1:17" x14ac:dyDescent="0.25">
      <c r="A133" s="361"/>
      <c r="B133" s="6" t="s">
        <v>14</v>
      </c>
      <c r="C133" s="60">
        <v>376746</v>
      </c>
      <c r="D133" s="56"/>
      <c r="E133" s="56"/>
      <c r="F133" s="56"/>
      <c r="G133" s="56"/>
    </row>
    <row r="134" spans="1:17" x14ac:dyDescent="0.25">
      <c r="A134" s="361"/>
      <c r="B134" s="6" t="s">
        <v>15</v>
      </c>
      <c r="C134" s="60">
        <v>1846749</v>
      </c>
      <c r="D134" s="56"/>
      <c r="E134" s="56"/>
      <c r="F134" s="56"/>
      <c r="G134" s="56"/>
    </row>
    <row r="135" spans="1:17" x14ac:dyDescent="0.25">
      <c r="A135" s="361"/>
      <c r="B135" s="6" t="s">
        <v>16</v>
      </c>
      <c r="C135" s="60">
        <v>15000</v>
      </c>
      <c r="D135" s="56"/>
      <c r="E135" s="56"/>
      <c r="F135" s="56"/>
      <c r="G135" s="56"/>
    </row>
    <row r="136" spans="1:17" x14ac:dyDescent="0.25">
      <c r="A136" s="361"/>
      <c r="B136" s="6" t="s">
        <v>17</v>
      </c>
      <c r="C136" s="60">
        <v>48180</v>
      </c>
      <c r="D136" s="56"/>
      <c r="E136" s="56"/>
      <c r="F136" s="56"/>
      <c r="G136" s="56"/>
    </row>
    <row r="137" spans="1:17" x14ac:dyDescent="0.25">
      <c r="A137" s="361"/>
      <c r="B137" s="6" t="s">
        <v>18</v>
      </c>
      <c r="C137" s="60">
        <v>30279</v>
      </c>
      <c r="D137" s="56"/>
      <c r="E137" s="56"/>
      <c r="F137" s="56"/>
      <c r="G137" s="56"/>
    </row>
    <row r="138" spans="1:17" x14ac:dyDescent="0.25">
      <c r="A138" s="361"/>
      <c r="B138" s="123" t="s">
        <v>19</v>
      </c>
      <c r="C138" s="60">
        <v>0</v>
      </c>
      <c r="D138" s="56"/>
      <c r="E138" s="56"/>
      <c r="F138" s="56"/>
      <c r="G138" s="56"/>
    </row>
    <row r="139" spans="1:17" ht="13.8" thickBot="1" x14ac:dyDescent="0.3">
      <c r="A139" s="361"/>
      <c r="B139" s="6" t="s">
        <v>20</v>
      </c>
      <c r="C139" s="72">
        <v>3875722.3250000002</v>
      </c>
      <c r="D139" s="56"/>
      <c r="E139" s="56"/>
      <c r="F139" s="56"/>
      <c r="G139" s="56"/>
    </row>
    <row r="140" spans="1:17" ht="13.8" thickTop="1" x14ac:dyDescent="0.25"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</row>
    <row r="141" spans="1:17" x14ac:dyDescent="0.25"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</row>
    <row r="142" spans="1:17" x14ac:dyDescent="0.25"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</row>
    <row r="143" spans="1:17" x14ac:dyDescent="0.25"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</row>
    <row r="144" spans="1:17" x14ac:dyDescent="0.25"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</row>
    <row r="145" spans="3:17" x14ac:dyDescent="0.25"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</row>
    <row r="146" spans="3:17" x14ac:dyDescent="0.25"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</row>
    <row r="147" spans="3:17" x14ac:dyDescent="0.25"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</row>
    <row r="148" spans="3:17" x14ac:dyDescent="0.25"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 spans="3:17" x14ac:dyDescent="0.25"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 spans="3:17" x14ac:dyDescent="0.25"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</row>
    <row r="151" spans="3:17" x14ac:dyDescent="0.25"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</row>
    <row r="152" spans="3:17" x14ac:dyDescent="0.25"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</row>
    <row r="153" spans="3:17" x14ac:dyDescent="0.25"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</row>
    <row r="154" spans="3:17" x14ac:dyDescent="0.25"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</row>
    <row r="155" spans="3:17" x14ac:dyDescent="0.25"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</row>
    <row r="156" spans="3:17" x14ac:dyDescent="0.25"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 spans="3:17" x14ac:dyDescent="0.25"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 spans="3:17" x14ac:dyDescent="0.25"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</row>
    <row r="159" spans="3:17" x14ac:dyDescent="0.25"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</row>
    <row r="160" spans="3:17" x14ac:dyDescent="0.25"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</row>
    <row r="161" spans="3:17" x14ac:dyDescent="0.25"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</row>
    <row r="162" spans="3:17" x14ac:dyDescent="0.25"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</row>
    <row r="163" spans="3:17" x14ac:dyDescent="0.25"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</row>
    <row r="164" spans="3:17" x14ac:dyDescent="0.25"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</row>
    <row r="165" spans="3:17" x14ac:dyDescent="0.25"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</row>
    <row r="166" spans="3:17" x14ac:dyDescent="0.25"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 spans="3:17" x14ac:dyDescent="0.25"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</row>
    <row r="168" spans="3:17" x14ac:dyDescent="0.25"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 spans="3:17" x14ac:dyDescent="0.25"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</row>
    <row r="170" spans="3:17" x14ac:dyDescent="0.25"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</row>
    <row r="171" spans="3:17" x14ac:dyDescent="0.25"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</row>
    <row r="172" spans="3:17" x14ac:dyDescent="0.25"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 spans="3:17" x14ac:dyDescent="0.25"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</row>
    <row r="174" spans="3:17" x14ac:dyDescent="0.25"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</row>
    <row r="175" spans="3:17" x14ac:dyDescent="0.25"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</row>
    <row r="176" spans="3:17" x14ac:dyDescent="0.25"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</row>
    <row r="177" spans="3:17" x14ac:dyDescent="0.25"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</row>
    <row r="178" spans="3:17" x14ac:dyDescent="0.25"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</row>
    <row r="179" spans="3:17" x14ac:dyDescent="0.25"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</row>
    <row r="180" spans="3:17" x14ac:dyDescent="0.25"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 spans="3:17" x14ac:dyDescent="0.25"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 spans="3:17" x14ac:dyDescent="0.25"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</row>
    <row r="183" spans="3:17" x14ac:dyDescent="0.25"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</row>
    <row r="184" spans="3:17" x14ac:dyDescent="0.25"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</row>
    <row r="185" spans="3:17" x14ac:dyDescent="0.25"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</row>
    <row r="186" spans="3:17" x14ac:dyDescent="0.25"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</row>
    <row r="187" spans="3:17" x14ac:dyDescent="0.25"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</row>
    <row r="188" spans="3:17" x14ac:dyDescent="0.25"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</row>
    <row r="189" spans="3:17" x14ac:dyDescent="0.25"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</row>
    <row r="190" spans="3:17" x14ac:dyDescent="0.25"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</row>
    <row r="191" spans="3:17" x14ac:dyDescent="0.25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</row>
    <row r="192" spans="3:17" x14ac:dyDescent="0.25"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</row>
    <row r="193" spans="3:17" x14ac:dyDescent="0.25"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</row>
    <row r="194" spans="3:17" x14ac:dyDescent="0.25"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</row>
    <row r="195" spans="3:17" x14ac:dyDescent="0.25"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</row>
    <row r="196" spans="3:17" x14ac:dyDescent="0.25"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</row>
    <row r="197" spans="3:17" x14ac:dyDescent="0.25"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</row>
    <row r="198" spans="3:17" x14ac:dyDescent="0.25"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</row>
    <row r="199" spans="3:17" x14ac:dyDescent="0.25"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</row>
    <row r="200" spans="3:17" x14ac:dyDescent="0.25"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</row>
    <row r="201" spans="3:17" x14ac:dyDescent="0.25"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</row>
    <row r="202" spans="3:17" x14ac:dyDescent="0.25"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</row>
    <row r="203" spans="3:17" x14ac:dyDescent="0.25"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</row>
    <row r="204" spans="3:17" x14ac:dyDescent="0.25"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</row>
    <row r="205" spans="3:17" x14ac:dyDescent="0.25"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</row>
    <row r="206" spans="3:17" x14ac:dyDescent="0.25"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 spans="3:17" x14ac:dyDescent="0.25"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 spans="3:17" x14ac:dyDescent="0.25"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 spans="3:17" x14ac:dyDescent="0.25"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 spans="3:17" x14ac:dyDescent="0.25"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 spans="3:17" x14ac:dyDescent="0.25"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 spans="3:17" x14ac:dyDescent="0.25"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 spans="3:17" x14ac:dyDescent="0.25"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 spans="3:17" x14ac:dyDescent="0.25"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 spans="3:17" x14ac:dyDescent="0.25"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 spans="3:17" x14ac:dyDescent="0.25"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 spans="3:17" x14ac:dyDescent="0.25"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 spans="3:17" x14ac:dyDescent="0.25"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 spans="3:17" x14ac:dyDescent="0.25"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 spans="3:17" x14ac:dyDescent="0.25"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 spans="3:17" x14ac:dyDescent="0.25"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 spans="3:17" x14ac:dyDescent="0.25"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 spans="3:17" x14ac:dyDescent="0.25"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 spans="3:17" x14ac:dyDescent="0.25"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 spans="3:17" x14ac:dyDescent="0.25"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26" spans="3:17" x14ac:dyDescent="0.25"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</row>
    <row r="227" spans="3:17" x14ac:dyDescent="0.25"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</row>
    <row r="228" spans="3:17" x14ac:dyDescent="0.25"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</row>
    <row r="229" spans="3:17" x14ac:dyDescent="0.25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</row>
    <row r="230" spans="3:17" x14ac:dyDescent="0.25"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</row>
    <row r="231" spans="3:17" x14ac:dyDescent="0.25"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</row>
    <row r="232" spans="3:17" x14ac:dyDescent="0.25"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</row>
    <row r="233" spans="3:17" x14ac:dyDescent="0.25"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</row>
    <row r="234" spans="3:17" x14ac:dyDescent="0.25"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</row>
    <row r="235" spans="3:17" x14ac:dyDescent="0.25"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</row>
    <row r="236" spans="3:17" x14ac:dyDescent="0.25"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</row>
    <row r="237" spans="3:17" x14ac:dyDescent="0.25"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</row>
    <row r="238" spans="3:17" x14ac:dyDescent="0.25"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</row>
    <row r="239" spans="3:17" x14ac:dyDescent="0.25"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</row>
    <row r="240" spans="3:17" x14ac:dyDescent="0.25"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</row>
    <row r="241" spans="3:17" x14ac:dyDescent="0.25"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</row>
    <row r="242" spans="3:17" x14ac:dyDescent="0.25"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</row>
    <row r="243" spans="3:17" x14ac:dyDescent="0.25"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</row>
    <row r="244" spans="3:17" x14ac:dyDescent="0.25"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</row>
    <row r="245" spans="3:17" x14ac:dyDescent="0.25"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</row>
    <row r="246" spans="3:17" x14ac:dyDescent="0.25"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</row>
    <row r="247" spans="3:17" x14ac:dyDescent="0.25"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</row>
    <row r="248" spans="3:17" x14ac:dyDescent="0.25"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</row>
    <row r="249" spans="3:17" x14ac:dyDescent="0.25"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</row>
    <row r="250" spans="3:17" x14ac:dyDescent="0.25"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</row>
    <row r="251" spans="3:17" x14ac:dyDescent="0.25"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</row>
    <row r="252" spans="3:17" x14ac:dyDescent="0.25"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</row>
    <row r="253" spans="3:17" x14ac:dyDescent="0.25"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</row>
    <row r="254" spans="3:17" x14ac:dyDescent="0.25"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</row>
    <row r="255" spans="3:17" x14ac:dyDescent="0.25"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</row>
    <row r="256" spans="3:17" x14ac:dyDescent="0.25"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</row>
    <row r="257" spans="3:17" x14ac:dyDescent="0.25"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</row>
    <row r="258" spans="3:17" x14ac:dyDescent="0.25"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</row>
    <row r="259" spans="3:17" x14ac:dyDescent="0.25"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</row>
    <row r="260" spans="3:17" x14ac:dyDescent="0.25"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</row>
    <row r="261" spans="3:17" x14ac:dyDescent="0.25"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</row>
    <row r="262" spans="3:17" x14ac:dyDescent="0.25"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</row>
    <row r="263" spans="3:17" x14ac:dyDescent="0.25"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</row>
    <row r="264" spans="3:17" x14ac:dyDescent="0.25"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</row>
    <row r="265" spans="3:17" x14ac:dyDescent="0.25"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</row>
    <row r="266" spans="3:17" x14ac:dyDescent="0.25"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</row>
    <row r="267" spans="3:17" x14ac:dyDescent="0.25"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</row>
    <row r="268" spans="3:17" x14ac:dyDescent="0.25"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</row>
    <row r="269" spans="3:17" x14ac:dyDescent="0.25"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</row>
    <row r="270" spans="3:17" x14ac:dyDescent="0.25"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</row>
    <row r="271" spans="3:17" x14ac:dyDescent="0.25"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</row>
    <row r="272" spans="3:17" x14ac:dyDescent="0.25"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</row>
    <row r="273" spans="3:17" x14ac:dyDescent="0.25"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</row>
    <row r="274" spans="3:17" x14ac:dyDescent="0.25"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</row>
    <row r="275" spans="3:17" x14ac:dyDescent="0.25"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</row>
    <row r="276" spans="3:17" x14ac:dyDescent="0.25"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</row>
    <row r="277" spans="3:17" x14ac:dyDescent="0.25"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</row>
    <row r="278" spans="3:17" x14ac:dyDescent="0.25"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</row>
    <row r="279" spans="3:17" x14ac:dyDescent="0.25"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</row>
    <row r="280" spans="3:17" x14ac:dyDescent="0.25"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</row>
    <row r="281" spans="3:17" x14ac:dyDescent="0.25"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</row>
    <row r="282" spans="3:17" x14ac:dyDescent="0.25"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</row>
    <row r="283" spans="3:17" x14ac:dyDescent="0.25"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</row>
    <row r="284" spans="3:17" x14ac:dyDescent="0.25"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</row>
    <row r="285" spans="3:17" x14ac:dyDescent="0.25"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</row>
    <row r="286" spans="3:17" x14ac:dyDescent="0.25"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</row>
    <row r="287" spans="3:17" x14ac:dyDescent="0.25"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</row>
    <row r="288" spans="3:17" x14ac:dyDescent="0.25"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</row>
    <row r="289" spans="3:17" x14ac:dyDescent="0.25"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</row>
    <row r="290" spans="3:17" x14ac:dyDescent="0.25"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</row>
    <row r="291" spans="3:17" x14ac:dyDescent="0.25"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</row>
    <row r="292" spans="3:17" x14ac:dyDescent="0.25"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</row>
    <row r="293" spans="3:17" x14ac:dyDescent="0.25"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</row>
    <row r="294" spans="3:17" x14ac:dyDescent="0.25"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</row>
    <row r="295" spans="3:17" x14ac:dyDescent="0.25"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</row>
    <row r="296" spans="3:17" x14ac:dyDescent="0.25"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</row>
    <row r="297" spans="3:17" x14ac:dyDescent="0.25"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</row>
    <row r="298" spans="3:17" x14ac:dyDescent="0.25"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</row>
    <row r="299" spans="3:17" x14ac:dyDescent="0.25"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</row>
    <row r="300" spans="3:17" x14ac:dyDescent="0.25"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</row>
    <row r="301" spans="3:17" x14ac:dyDescent="0.25"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</row>
    <row r="302" spans="3:17" x14ac:dyDescent="0.25"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</row>
    <row r="303" spans="3:17" x14ac:dyDescent="0.25"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</row>
    <row r="304" spans="3:17" x14ac:dyDescent="0.25"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</row>
    <row r="305" spans="3:17" x14ac:dyDescent="0.25"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</row>
    <row r="306" spans="3:17" x14ac:dyDescent="0.25"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</row>
    <row r="307" spans="3:17" x14ac:dyDescent="0.25"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</row>
    <row r="308" spans="3:17" x14ac:dyDescent="0.25"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</row>
    <row r="309" spans="3:17" x14ac:dyDescent="0.25"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</row>
    <row r="310" spans="3:17" x14ac:dyDescent="0.25"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</row>
    <row r="311" spans="3:17" x14ac:dyDescent="0.25"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</row>
    <row r="312" spans="3:17" x14ac:dyDescent="0.25"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</row>
    <row r="313" spans="3:17" x14ac:dyDescent="0.25"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</row>
    <row r="314" spans="3:17" x14ac:dyDescent="0.25"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</row>
    <row r="315" spans="3:17" x14ac:dyDescent="0.25"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</row>
    <row r="316" spans="3:17" x14ac:dyDescent="0.25"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</row>
    <row r="317" spans="3:17" x14ac:dyDescent="0.25"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</row>
    <row r="318" spans="3:17" x14ac:dyDescent="0.25"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</row>
    <row r="319" spans="3:17" x14ac:dyDescent="0.25"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</row>
    <row r="320" spans="3:17" x14ac:dyDescent="0.25"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</row>
    <row r="321" spans="3:17" x14ac:dyDescent="0.25"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</row>
    <row r="322" spans="3:17" x14ac:dyDescent="0.25"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</row>
    <row r="323" spans="3:17" x14ac:dyDescent="0.25"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</row>
    <row r="324" spans="3:17" x14ac:dyDescent="0.25"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</row>
    <row r="325" spans="3:17" x14ac:dyDescent="0.25"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</row>
    <row r="326" spans="3:17" x14ac:dyDescent="0.25"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</row>
    <row r="327" spans="3:17" x14ac:dyDescent="0.25"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</row>
    <row r="328" spans="3:17" x14ac:dyDescent="0.25"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</row>
    <row r="329" spans="3:17" x14ac:dyDescent="0.25"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</row>
    <row r="330" spans="3:17" x14ac:dyDescent="0.25"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</row>
    <row r="331" spans="3:17" x14ac:dyDescent="0.25"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</row>
    <row r="332" spans="3:17" x14ac:dyDescent="0.25"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</row>
    <row r="333" spans="3:17" x14ac:dyDescent="0.25"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</row>
    <row r="334" spans="3:17" x14ac:dyDescent="0.25"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</row>
    <row r="335" spans="3:17" x14ac:dyDescent="0.25"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</row>
    <row r="336" spans="3:17" x14ac:dyDescent="0.25"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</row>
    <row r="337" spans="3:17" x14ac:dyDescent="0.25"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</row>
    <row r="338" spans="3:17" x14ac:dyDescent="0.25"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</row>
    <row r="339" spans="3:17" x14ac:dyDescent="0.25"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</row>
    <row r="340" spans="3:17" x14ac:dyDescent="0.25"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</row>
    <row r="341" spans="3:17" x14ac:dyDescent="0.25"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</row>
    <row r="342" spans="3:17" x14ac:dyDescent="0.25"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</row>
    <row r="343" spans="3:17" x14ac:dyDescent="0.25"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</row>
    <row r="344" spans="3:17" x14ac:dyDescent="0.25"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</row>
    <row r="345" spans="3:17" x14ac:dyDescent="0.25"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</row>
    <row r="346" spans="3:17" x14ac:dyDescent="0.25"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</row>
    <row r="347" spans="3:17" x14ac:dyDescent="0.25"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</row>
    <row r="348" spans="3:17" x14ac:dyDescent="0.25"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</row>
    <row r="349" spans="3:17" x14ac:dyDescent="0.25"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</row>
    <row r="350" spans="3:17" x14ac:dyDescent="0.25"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</row>
    <row r="351" spans="3:17" x14ac:dyDescent="0.25"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</row>
    <row r="352" spans="3:17" x14ac:dyDescent="0.25"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</row>
    <row r="353" spans="3:17" x14ac:dyDescent="0.25"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</row>
    <row r="354" spans="3:17" x14ac:dyDescent="0.25"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</row>
    <row r="355" spans="3:17" x14ac:dyDescent="0.25"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</row>
    <row r="356" spans="3:17" x14ac:dyDescent="0.25"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</row>
    <row r="357" spans="3:17" x14ac:dyDescent="0.25"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</row>
    <row r="358" spans="3:17" x14ac:dyDescent="0.25"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</row>
    <row r="359" spans="3:17" x14ac:dyDescent="0.25"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</row>
    <row r="360" spans="3:17" x14ac:dyDescent="0.25"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</row>
    <row r="361" spans="3:17" x14ac:dyDescent="0.25"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</row>
    <row r="362" spans="3:17" x14ac:dyDescent="0.25"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</row>
    <row r="363" spans="3:17" x14ac:dyDescent="0.25"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</row>
    <row r="364" spans="3:17" x14ac:dyDescent="0.25"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</row>
    <row r="365" spans="3:17" x14ac:dyDescent="0.25"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</row>
    <row r="366" spans="3:17" x14ac:dyDescent="0.25"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</row>
    <row r="367" spans="3:17" x14ac:dyDescent="0.25"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</row>
    <row r="368" spans="3:17" x14ac:dyDescent="0.25"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</row>
    <row r="369" spans="3:17" x14ac:dyDescent="0.25"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</row>
    <row r="370" spans="3:17" x14ac:dyDescent="0.25"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</row>
    <row r="371" spans="3:17" x14ac:dyDescent="0.25"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</row>
    <row r="372" spans="3:17" x14ac:dyDescent="0.25"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</row>
    <row r="373" spans="3:17" x14ac:dyDescent="0.25"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</row>
    <row r="374" spans="3:17" x14ac:dyDescent="0.25"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</row>
    <row r="375" spans="3:17" x14ac:dyDescent="0.25"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</row>
    <row r="376" spans="3:17" x14ac:dyDescent="0.25"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</row>
    <row r="377" spans="3:17" x14ac:dyDescent="0.25"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</row>
    <row r="378" spans="3:17" x14ac:dyDescent="0.25"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</row>
    <row r="379" spans="3:17" x14ac:dyDescent="0.25"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</row>
    <row r="380" spans="3:17" x14ac:dyDescent="0.25"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</row>
    <row r="381" spans="3:17" x14ac:dyDescent="0.25"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</row>
    <row r="382" spans="3:17" x14ac:dyDescent="0.25"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</row>
    <row r="383" spans="3:17" x14ac:dyDescent="0.25"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</row>
    <row r="384" spans="3:17" x14ac:dyDescent="0.25"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</row>
    <row r="385" spans="3:17" x14ac:dyDescent="0.25"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</row>
    <row r="386" spans="3:17" x14ac:dyDescent="0.25"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</row>
    <row r="387" spans="3:17" x14ac:dyDescent="0.25"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</row>
    <row r="388" spans="3:17" x14ac:dyDescent="0.25"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</row>
    <row r="389" spans="3:17" x14ac:dyDescent="0.25"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</row>
    <row r="390" spans="3:17" x14ac:dyDescent="0.25"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</row>
    <row r="391" spans="3:17" x14ac:dyDescent="0.25"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</row>
    <row r="392" spans="3:17" x14ac:dyDescent="0.25"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</row>
    <row r="393" spans="3:17" x14ac:dyDescent="0.25"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</row>
    <row r="394" spans="3:17" x14ac:dyDescent="0.25"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</row>
    <row r="395" spans="3:17" x14ac:dyDescent="0.25"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</row>
    <row r="396" spans="3:17" x14ac:dyDescent="0.25"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</row>
    <row r="397" spans="3:17" x14ac:dyDescent="0.25"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</row>
    <row r="398" spans="3:17" x14ac:dyDescent="0.25"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</row>
    <row r="399" spans="3:17" x14ac:dyDescent="0.25"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</row>
    <row r="400" spans="3:17" x14ac:dyDescent="0.25"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</row>
    <row r="401" spans="3:17" x14ac:dyDescent="0.25"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</row>
    <row r="402" spans="3:17" x14ac:dyDescent="0.25"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</row>
    <row r="403" spans="3:17" x14ac:dyDescent="0.25"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</row>
    <row r="404" spans="3:17" x14ac:dyDescent="0.25"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</row>
    <row r="405" spans="3:17" x14ac:dyDescent="0.25"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</row>
    <row r="406" spans="3:17" x14ac:dyDescent="0.25"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</row>
    <row r="407" spans="3:17" x14ac:dyDescent="0.25"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</row>
    <row r="408" spans="3:17" x14ac:dyDescent="0.25"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</row>
    <row r="409" spans="3:17" x14ac:dyDescent="0.25"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</row>
    <row r="410" spans="3:17" x14ac:dyDescent="0.25"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</row>
    <row r="411" spans="3:17" x14ac:dyDescent="0.25"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</row>
    <row r="412" spans="3:17" x14ac:dyDescent="0.25"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</row>
    <row r="413" spans="3:17" x14ac:dyDescent="0.25"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</row>
    <row r="414" spans="3:17" x14ac:dyDescent="0.25"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</row>
    <row r="415" spans="3:17" x14ac:dyDescent="0.25"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</row>
    <row r="416" spans="3:17" x14ac:dyDescent="0.25"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</row>
    <row r="417" spans="3:17" x14ac:dyDescent="0.25"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</row>
    <row r="418" spans="3:17" x14ac:dyDescent="0.25"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</row>
    <row r="419" spans="3:17" x14ac:dyDescent="0.25"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</row>
    <row r="420" spans="3:17" x14ac:dyDescent="0.25"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</row>
    <row r="421" spans="3:17" x14ac:dyDescent="0.25"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</row>
    <row r="422" spans="3:17" x14ac:dyDescent="0.25"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</row>
    <row r="423" spans="3:17" x14ac:dyDescent="0.25"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</row>
    <row r="424" spans="3:17" x14ac:dyDescent="0.25"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</row>
    <row r="425" spans="3:17" x14ac:dyDescent="0.25"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</row>
    <row r="426" spans="3:17" x14ac:dyDescent="0.25"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</row>
    <row r="427" spans="3:17" x14ac:dyDescent="0.25"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</row>
    <row r="428" spans="3:17" x14ac:dyDescent="0.25"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</row>
    <row r="429" spans="3:17" x14ac:dyDescent="0.25"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</row>
    <row r="430" spans="3:17" x14ac:dyDescent="0.25"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</row>
    <row r="431" spans="3:17" x14ac:dyDescent="0.25"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</row>
    <row r="432" spans="3:17" x14ac:dyDescent="0.25"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</row>
    <row r="433" spans="3:17" x14ac:dyDescent="0.25"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</row>
    <row r="434" spans="3:17" x14ac:dyDescent="0.25"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</row>
    <row r="435" spans="3:17" x14ac:dyDescent="0.25"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</row>
    <row r="436" spans="3:17" x14ac:dyDescent="0.25"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</row>
    <row r="437" spans="3:17" x14ac:dyDescent="0.25"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</row>
    <row r="438" spans="3:17" x14ac:dyDescent="0.25"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</row>
    <row r="439" spans="3:17" x14ac:dyDescent="0.25"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</row>
    <row r="440" spans="3:17" x14ac:dyDescent="0.25"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</row>
    <row r="441" spans="3:17" x14ac:dyDescent="0.25"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</row>
    <row r="442" spans="3:17" x14ac:dyDescent="0.25"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</row>
    <row r="443" spans="3:17" x14ac:dyDescent="0.25"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</row>
    <row r="444" spans="3:17" x14ac:dyDescent="0.25"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</row>
    <row r="445" spans="3:17" x14ac:dyDescent="0.25"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</row>
    <row r="446" spans="3:17" x14ac:dyDescent="0.25"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</row>
    <row r="447" spans="3:17" x14ac:dyDescent="0.25"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</row>
    <row r="448" spans="3:17" x14ac:dyDescent="0.25"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</row>
    <row r="449" spans="3:17" x14ac:dyDescent="0.25"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</row>
    <row r="450" spans="3:17" x14ac:dyDescent="0.25"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</row>
    <row r="451" spans="3:17" x14ac:dyDescent="0.25"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</row>
    <row r="452" spans="3:17" x14ac:dyDescent="0.25"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</row>
    <row r="453" spans="3:17" x14ac:dyDescent="0.25"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</row>
    <row r="454" spans="3:17" x14ac:dyDescent="0.25"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</row>
    <row r="455" spans="3:17" x14ac:dyDescent="0.25"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</row>
    <row r="456" spans="3:17" x14ac:dyDescent="0.25"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</row>
    <row r="457" spans="3:17" x14ac:dyDescent="0.25"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</row>
    <row r="458" spans="3:17" x14ac:dyDescent="0.25"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</row>
    <row r="459" spans="3:17" x14ac:dyDescent="0.25"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</row>
    <row r="460" spans="3:17" x14ac:dyDescent="0.25"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</row>
    <row r="461" spans="3:17" x14ac:dyDescent="0.25"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</row>
    <row r="462" spans="3:17" x14ac:dyDescent="0.25"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</row>
    <row r="463" spans="3:17" x14ac:dyDescent="0.25"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</row>
    <row r="464" spans="3:17" x14ac:dyDescent="0.25"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</row>
    <row r="465" spans="3:17" x14ac:dyDescent="0.25"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</row>
    <row r="466" spans="3:17" x14ac:dyDescent="0.25"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</row>
    <row r="467" spans="3:17" x14ac:dyDescent="0.25"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</row>
    <row r="468" spans="3:17" x14ac:dyDescent="0.25"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</row>
    <row r="469" spans="3:17" x14ac:dyDescent="0.25"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</row>
    <row r="470" spans="3:17" x14ac:dyDescent="0.25"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</row>
    <row r="471" spans="3:17" x14ac:dyDescent="0.25"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</row>
    <row r="472" spans="3:17" x14ac:dyDescent="0.25"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</row>
    <row r="473" spans="3:17" x14ac:dyDescent="0.25"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</row>
    <row r="474" spans="3:17" x14ac:dyDescent="0.25"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</row>
    <row r="475" spans="3:17" x14ac:dyDescent="0.25"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</row>
    <row r="476" spans="3:17" x14ac:dyDescent="0.25"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</row>
    <row r="477" spans="3:17" x14ac:dyDescent="0.25"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</row>
    <row r="478" spans="3:17" x14ac:dyDescent="0.25"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</row>
    <row r="479" spans="3:17" x14ac:dyDescent="0.25"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</row>
    <row r="480" spans="3:17" x14ac:dyDescent="0.25"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</row>
    <row r="481" spans="3:17" x14ac:dyDescent="0.25"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</row>
    <row r="482" spans="3:17" x14ac:dyDescent="0.25"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</row>
    <row r="483" spans="3:17" x14ac:dyDescent="0.25"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</row>
    <row r="484" spans="3:17" x14ac:dyDescent="0.25"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</row>
    <row r="485" spans="3:17" x14ac:dyDescent="0.25"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</row>
    <row r="486" spans="3:17" x14ac:dyDescent="0.25"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</row>
    <row r="487" spans="3:17" x14ac:dyDescent="0.25"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</row>
    <row r="488" spans="3:17" x14ac:dyDescent="0.25"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</row>
    <row r="489" spans="3:17" x14ac:dyDescent="0.25"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</row>
    <row r="490" spans="3:17" x14ac:dyDescent="0.25"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</row>
    <row r="491" spans="3:17" x14ac:dyDescent="0.25"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</row>
    <row r="492" spans="3:17" x14ac:dyDescent="0.25"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</row>
    <row r="493" spans="3:17" x14ac:dyDescent="0.25"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</row>
    <row r="494" spans="3:17" x14ac:dyDescent="0.25"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</row>
    <row r="495" spans="3:17" x14ac:dyDescent="0.25"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</row>
    <row r="496" spans="3:17" x14ac:dyDescent="0.25"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</row>
    <row r="497" spans="3:17" x14ac:dyDescent="0.25"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</row>
    <row r="498" spans="3:17" x14ac:dyDescent="0.25"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</row>
    <row r="499" spans="3:17" x14ac:dyDescent="0.25"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</row>
    <row r="500" spans="3:17" x14ac:dyDescent="0.25"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</row>
    <row r="501" spans="3:17" x14ac:dyDescent="0.25"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</row>
    <row r="502" spans="3:17" x14ac:dyDescent="0.25"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</row>
    <row r="503" spans="3:17" x14ac:dyDescent="0.25"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</row>
    <row r="504" spans="3:17" x14ac:dyDescent="0.25"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</row>
    <row r="505" spans="3:17" x14ac:dyDescent="0.25"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</row>
    <row r="506" spans="3:17" x14ac:dyDescent="0.25"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</row>
    <row r="507" spans="3:17" x14ac:dyDescent="0.25"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</row>
    <row r="508" spans="3:17" x14ac:dyDescent="0.25"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</row>
    <row r="509" spans="3:17" x14ac:dyDescent="0.25"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</row>
    <row r="510" spans="3:17" x14ac:dyDescent="0.25"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</row>
    <row r="511" spans="3:17" x14ac:dyDescent="0.25"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</row>
    <row r="512" spans="3:17" x14ac:dyDescent="0.25"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</row>
    <row r="513" spans="3:17" x14ac:dyDescent="0.25"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</row>
    <row r="514" spans="3:17" x14ac:dyDescent="0.25"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</row>
    <row r="515" spans="3:17" x14ac:dyDescent="0.25"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</row>
    <row r="516" spans="3:17" x14ac:dyDescent="0.25"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</row>
    <row r="517" spans="3:17" x14ac:dyDescent="0.25"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</row>
    <row r="518" spans="3:17" x14ac:dyDescent="0.25"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</row>
    <row r="519" spans="3:17" x14ac:dyDescent="0.25"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</row>
    <row r="520" spans="3:17" x14ac:dyDescent="0.25"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</row>
    <row r="521" spans="3:17" x14ac:dyDescent="0.25"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</row>
    <row r="522" spans="3:17" x14ac:dyDescent="0.25"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</row>
    <row r="523" spans="3:17" x14ac:dyDescent="0.25"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</row>
    <row r="524" spans="3:17" x14ac:dyDescent="0.25"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</row>
    <row r="525" spans="3:17" x14ac:dyDescent="0.25"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</row>
    <row r="526" spans="3:17" x14ac:dyDescent="0.25"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</row>
    <row r="527" spans="3:17" x14ac:dyDescent="0.25"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</row>
    <row r="528" spans="3:17" x14ac:dyDescent="0.25"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</row>
    <row r="529" spans="3:17" x14ac:dyDescent="0.25"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</row>
    <row r="530" spans="3:17" x14ac:dyDescent="0.25"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</row>
    <row r="531" spans="3:17" x14ac:dyDescent="0.25"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</row>
    <row r="532" spans="3:17" x14ac:dyDescent="0.25"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</row>
    <row r="533" spans="3:17" x14ac:dyDescent="0.25"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</row>
    <row r="534" spans="3:17" x14ac:dyDescent="0.25"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</row>
    <row r="535" spans="3:17" x14ac:dyDescent="0.25"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</row>
    <row r="536" spans="3:17" x14ac:dyDescent="0.25"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</row>
    <row r="537" spans="3:17" x14ac:dyDescent="0.25"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</row>
    <row r="538" spans="3:17" x14ac:dyDescent="0.25"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</row>
    <row r="539" spans="3:17" x14ac:dyDescent="0.25"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</row>
    <row r="540" spans="3:17" x14ac:dyDescent="0.25"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</row>
    <row r="541" spans="3:17" x14ac:dyDescent="0.25"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</row>
    <row r="542" spans="3:17" x14ac:dyDescent="0.25"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</row>
    <row r="543" spans="3:17" x14ac:dyDescent="0.25"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</row>
    <row r="544" spans="3:17" x14ac:dyDescent="0.25"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</row>
    <row r="545" spans="3:17" x14ac:dyDescent="0.25"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</row>
    <row r="546" spans="3:17" x14ac:dyDescent="0.25"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</row>
    <row r="547" spans="3:17" x14ac:dyDescent="0.25"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</row>
    <row r="548" spans="3:17" x14ac:dyDescent="0.25"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</row>
    <row r="549" spans="3:17" x14ac:dyDescent="0.25"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</row>
    <row r="550" spans="3:17" x14ac:dyDescent="0.25"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</row>
    <row r="551" spans="3:17" x14ac:dyDescent="0.25"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</row>
    <row r="552" spans="3:17" x14ac:dyDescent="0.25"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</row>
    <row r="553" spans="3:17" x14ac:dyDescent="0.25"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</row>
    <row r="554" spans="3:17" x14ac:dyDescent="0.25"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</row>
    <row r="555" spans="3:17" x14ac:dyDescent="0.25"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</row>
    <row r="556" spans="3:17" x14ac:dyDescent="0.25"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</row>
    <row r="557" spans="3:17" x14ac:dyDescent="0.25"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</row>
    <row r="558" spans="3:17" x14ac:dyDescent="0.25"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</row>
    <row r="559" spans="3:17" x14ac:dyDescent="0.25"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</row>
    <row r="560" spans="3:17" x14ac:dyDescent="0.25"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</row>
    <row r="561" spans="7:17" x14ac:dyDescent="0.25"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</row>
    <row r="562" spans="7:17" x14ac:dyDescent="0.25"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</row>
    <row r="563" spans="7:17" x14ac:dyDescent="0.25"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</row>
    <row r="564" spans="7:17" x14ac:dyDescent="0.25"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</row>
    <row r="565" spans="7:17" x14ac:dyDescent="0.25"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</row>
    <row r="566" spans="7:17" x14ac:dyDescent="0.25"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</row>
    <row r="567" spans="7:17" x14ac:dyDescent="0.25"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</row>
    <row r="568" spans="7:17" x14ac:dyDescent="0.25"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</row>
    <row r="569" spans="7:17" x14ac:dyDescent="0.25"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</row>
    <row r="570" spans="7:17" x14ac:dyDescent="0.25"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</row>
    <row r="571" spans="7:17" x14ac:dyDescent="0.25"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</row>
    <row r="572" spans="7:17" x14ac:dyDescent="0.25"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</row>
    <row r="573" spans="7:17" x14ac:dyDescent="0.25"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</row>
    <row r="574" spans="7:17" x14ac:dyDescent="0.25"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</row>
    <row r="575" spans="7:17" x14ac:dyDescent="0.25"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</row>
    <row r="576" spans="7:17" x14ac:dyDescent="0.25"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</row>
    <row r="577" spans="7:17" x14ac:dyDescent="0.25"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</row>
    <row r="578" spans="7:17" x14ac:dyDescent="0.25"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</row>
    <row r="579" spans="7:17" x14ac:dyDescent="0.25"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</row>
    <row r="580" spans="7:17" x14ac:dyDescent="0.25"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</row>
    <row r="581" spans="7:17" x14ac:dyDescent="0.25"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</row>
    <row r="582" spans="7:17" x14ac:dyDescent="0.25"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</row>
    <row r="583" spans="7:17" x14ac:dyDescent="0.25"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</row>
    <row r="584" spans="7:17" x14ac:dyDescent="0.25"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</row>
    <row r="585" spans="7:17" x14ac:dyDescent="0.25"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</row>
    <row r="586" spans="7:17" x14ac:dyDescent="0.25"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</row>
    <row r="587" spans="7:17" x14ac:dyDescent="0.25"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</row>
    <row r="588" spans="7:17" x14ac:dyDescent="0.25"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</row>
    <row r="589" spans="7:17" x14ac:dyDescent="0.25"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</row>
    <row r="590" spans="7:17" x14ac:dyDescent="0.25"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</row>
    <row r="591" spans="7:17" x14ac:dyDescent="0.25"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</row>
    <row r="592" spans="7:17" x14ac:dyDescent="0.25"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</row>
    <row r="593" spans="7:17" x14ac:dyDescent="0.25"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</row>
    <row r="594" spans="7:17" x14ac:dyDescent="0.25"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</row>
    <row r="595" spans="7:17" x14ac:dyDescent="0.25"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</row>
    <row r="596" spans="7:17" x14ac:dyDescent="0.25"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</row>
    <row r="597" spans="7:17" x14ac:dyDescent="0.25"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</row>
    <row r="598" spans="7:17" x14ac:dyDescent="0.25"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</row>
    <row r="599" spans="7:17" x14ac:dyDescent="0.25"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</row>
    <row r="600" spans="7:17" x14ac:dyDescent="0.25"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</row>
    <row r="601" spans="7:17" x14ac:dyDescent="0.25"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</row>
    <row r="602" spans="7:17" x14ac:dyDescent="0.25"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</row>
    <row r="603" spans="7:17" x14ac:dyDescent="0.25"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</row>
    <row r="604" spans="7:17" x14ac:dyDescent="0.25"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</row>
    <row r="605" spans="7:17" x14ac:dyDescent="0.25"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</row>
    <row r="606" spans="7:17" x14ac:dyDescent="0.25"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</row>
    <row r="607" spans="7:17" x14ac:dyDescent="0.25"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</row>
    <row r="608" spans="7:17" x14ac:dyDescent="0.25"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</row>
    <row r="609" spans="7:17" x14ac:dyDescent="0.25"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</row>
    <row r="610" spans="7:17" x14ac:dyDescent="0.25"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</row>
    <row r="611" spans="7:17" x14ac:dyDescent="0.25"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</row>
    <row r="612" spans="7:17" x14ac:dyDescent="0.25"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</row>
    <row r="613" spans="7:17" x14ac:dyDescent="0.25"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</row>
    <row r="614" spans="7:17" x14ac:dyDescent="0.25"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</row>
    <row r="615" spans="7:17" x14ac:dyDescent="0.25"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</row>
    <row r="616" spans="7:17" x14ac:dyDescent="0.25"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</row>
    <row r="617" spans="7:17" x14ac:dyDescent="0.25"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</row>
    <row r="618" spans="7:17" x14ac:dyDescent="0.25"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</row>
    <row r="619" spans="7:17" x14ac:dyDescent="0.25"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</row>
    <row r="620" spans="7:17" x14ac:dyDescent="0.25"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</row>
    <row r="621" spans="7:17" x14ac:dyDescent="0.25"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</row>
    <row r="622" spans="7:17" x14ac:dyDescent="0.25"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</row>
    <row r="623" spans="7:17" x14ac:dyDescent="0.25"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</row>
    <row r="624" spans="7:17" x14ac:dyDescent="0.25"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</row>
    <row r="625" spans="7:17" x14ac:dyDescent="0.25"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</row>
    <row r="626" spans="7:17" x14ac:dyDescent="0.25"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</row>
    <row r="627" spans="7:17" x14ac:dyDescent="0.25"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</row>
    <row r="628" spans="7:17" x14ac:dyDescent="0.25"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</row>
    <row r="629" spans="7:17" x14ac:dyDescent="0.25"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</row>
    <row r="630" spans="7:17" x14ac:dyDescent="0.25"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</row>
    <row r="631" spans="7:17" x14ac:dyDescent="0.25"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</row>
    <row r="632" spans="7:17" x14ac:dyDescent="0.25"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</row>
    <row r="633" spans="7:17" x14ac:dyDescent="0.25"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</row>
    <row r="634" spans="7:17" x14ac:dyDescent="0.25"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</row>
    <row r="635" spans="7:17" x14ac:dyDescent="0.25"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</row>
    <row r="636" spans="7:17" x14ac:dyDescent="0.25"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</row>
    <row r="637" spans="7:17" x14ac:dyDescent="0.25"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</row>
    <row r="638" spans="7:17" x14ac:dyDescent="0.25"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</row>
    <row r="639" spans="7:17" x14ac:dyDescent="0.25"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</row>
    <row r="640" spans="7:17" x14ac:dyDescent="0.25"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</row>
    <row r="641" spans="7:17" x14ac:dyDescent="0.25"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</row>
    <row r="642" spans="7:17" x14ac:dyDescent="0.25"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</row>
    <row r="643" spans="7:17" x14ac:dyDescent="0.25"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</row>
    <row r="644" spans="7:17" x14ac:dyDescent="0.25"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</row>
    <row r="645" spans="7:17" x14ac:dyDescent="0.25"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</row>
    <row r="646" spans="7:17" x14ac:dyDescent="0.25"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</row>
    <row r="647" spans="7:17" x14ac:dyDescent="0.25"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</row>
    <row r="648" spans="7:17" x14ac:dyDescent="0.25"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</row>
    <row r="649" spans="7:17" x14ac:dyDescent="0.25"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</row>
    <row r="650" spans="7:17" x14ac:dyDescent="0.25"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</row>
    <row r="651" spans="7:17" x14ac:dyDescent="0.25"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</row>
    <row r="652" spans="7:17" x14ac:dyDescent="0.25"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</row>
    <row r="653" spans="7:17" x14ac:dyDescent="0.25"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</row>
    <row r="654" spans="7:17" x14ac:dyDescent="0.25"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</row>
    <row r="655" spans="7:17" x14ac:dyDescent="0.25"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</row>
    <row r="656" spans="7:17" x14ac:dyDescent="0.25"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</row>
    <row r="657" spans="7:17" x14ac:dyDescent="0.25"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</row>
    <row r="658" spans="7:17" x14ac:dyDescent="0.25"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</row>
    <row r="659" spans="7:17" x14ac:dyDescent="0.25"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</row>
    <row r="660" spans="7:17" x14ac:dyDescent="0.25"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</row>
    <row r="661" spans="7:17" x14ac:dyDescent="0.25"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</row>
    <row r="662" spans="7:17" x14ac:dyDescent="0.25"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</row>
    <row r="663" spans="7:17" x14ac:dyDescent="0.25"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</row>
    <row r="664" spans="7:17" x14ac:dyDescent="0.25"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</row>
    <row r="665" spans="7:17" x14ac:dyDescent="0.25"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</row>
    <row r="666" spans="7:17" x14ac:dyDescent="0.25"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</row>
    <row r="667" spans="7:17" x14ac:dyDescent="0.25"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</row>
    <row r="668" spans="7:17" x14ac:dyDescent="0.25"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</row>
    <row r="669" spans="7:17" x14ac:dyDescent="0.25"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</row>
    <row r="670" spans="7:17" x14ac:dyDescent="0.25"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</row>
    <row r="671" spans="7:17" x14ac:dyDescent="0.25"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</row>
    <row r="672" spans="7:17" x14ac:dyDescent="0.25"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</row>
    <row r="673" spans="7:17" x14ac:dyDescent="0.25"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</row>
    <row r="674" spans="7:17" x14ac:dyDescent="0.25"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</row>
    <row r="675" spans="7:17" x14ac:dyDescent="0.25"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</row>
    <row r="676" spans="7:17" x14ac:dyDescent="0.25"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</row>
    <row r="677" spans="7:17" x14ac:dyDescent="0.25"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</row>
    <row r="678" spans="7:17" x14ac:dyDescent="0.25"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</row>
    <row r="679" spans="7:17" x14ac:dyDescent="0.25"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</row>
    <row r="680" spans="7:17" x14ac:dyDescent="0.25"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</row>
    <row r="681" spans="7:17" x14ac:dyDescent="0.25"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</row>
    <row r="682" spans="7:17" x14ac:dyDescent="0.25"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</row>
    <row r="683" spans="7:17" x14ac:dyDescent="0.25"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</row>
    <row r="684" spans="7:17" x14ac:dyDescent="0.25"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</row>
    <row r="685" spans="7:17" x14ac:dyDescent="0.25"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</row>
    <row r="686" spans="7:17" x14ac:dyDescent="0.25"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</row>
    <row r="687" spans="7:17" x14ac:dyDescent="0.25"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</row>
    <row r="688" spans="7:17" x14ac:dyDescent="0.25"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</row>
    <row r="689" spans="7:17" x14ac:dyDescent="0.25"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</row>
    <row r="690" spans="7:17" x14ac:dyDescent="0.25"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</row>
    <row r="691" spans="7:17" x14ac:dyDescent="0.25"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</row>
    <row r="692" spans="7:17" x14ac:dyDescent="0.25"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</row>
    <row r="693" spans="7:17" x14ac:dyDescent="0.25"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</row>
    <row r="694" spans="7:17" x14ac:dyDescent="0.25"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</row>
    <row r="695" spans="7:17" x14ac:dyDescent="0.25"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</row>
    <row r="696" spans="7:17" x14ac:dyDescent="0.25"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</row>
    <row r="697" spans="7:17" x14ac:dyDescent="0.25"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</row>
    <row r="698" spans="7:17" x14ac:dyDescent="0.25"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</row>
    <row r="699" spans="7:17" x14ac:dyDescent="0.25"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</row>
    <row r="700" spans="7:17" x14ac:dyDescent="0.25"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</row>
    <row r="701" spans="7:17" x14ac:dyDescent="0.25"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</row>
    <row r="702" spans="7:17" x14ac:dyDescent="0.25"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</row>
    <row r="703" spans="7:17" x14ac:dyDescent="0.25"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</row>
    <row r="704" spans="7:17" x14ac:dyDescent="0.25"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</row>
    <row r="705" spans="7:17" x14ac:dyDescent="0.25"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</row>
    <row r="706" spans="7:17" x14ac:dyDescent="0.25"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</row>
    <row r="707" spans="7:17" x14ac:dyDescent="0.25"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</row>
    <row r="708" spans="7:17" x14ac:dyDescent="0.25"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</row>
    <row r="709" spans="7:17" x14ac:dyDescent="0.25"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</row>
    <row r="710" spans="7:17" x14ac:dyDescent="0.25"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</row>
    <row r="711" spans="7:17" x14ac:dyDescent="0.25"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</row>
    <row r="712" spans="7:17" x14ac:dyDescent="0.25"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</row>
    <row r="713" spans="7:17" x14ac:dyDescent="0.25"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</row>
    <row r="714" spans="7:17" x14ac:dyDescent="0.25"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</row>
    <row r="715" spans="7:17" x14ac:dyDescent="0.25"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</row>
    <row r="716" spans="7:17" x14ac:dyDescent="0.25"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</row>
    <row r="717" spans="7:17" x14ac:dyDescent="0.25"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</row>
    <row r="718" spans="7:17" x14ac:dyDescent="0.25"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</row>
    <row r="719" spans="7:17" x14ac:dyDescent="0.25"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</row>
    <row r="720" spans="7:17" x14ac:dyDescent="0.25"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</row>
    <row r="721" spans="7:17" x14ac:dyDescent="0.25"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</row>
    <row r="722" spans="7:17" x14ac:dyDescent="0.25"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</row>
    <row r="723" spans="7:17" x14ac:dyDescent="0.25"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</row>
    <row r="724" spans="7:17" x14ac:dyDescent="0.25"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</row>
    <row r="725" spans="7:17" x14ac:dyDescent="0.25"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</row>
    <row r="726" spans="7:17" x14ac:dyDescent="0.25"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</row>
    <row r="727" spans="7:17" x14ac:dyDescent="0.25"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</row>
    <row r="728" spans="7:17" x14ac:dyDescent="0.25"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</row>
    <row r="729" spans="7:17" x14ac:dyDescent="0.25"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</row>
    <row r="730" spans="7:17" x14ac:dyDescent="0.25"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</row>
    <row r="731" spans="7:17" x14ac:dyDescent="0.25"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</row>
    <row r="732" spans="7:17" x14ac:dyDescent="0.25"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</row>
    <row r="733" spans="7:17" x14ac:dyDescent="0.25"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</row>
    <row r="734" spans="7:17" x14ac:dyDescent="0.25"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</row>
    <row r="735" spans="7:17" x14ac:dyDescent="0.25"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</row>
    <row r="736" spans="7:17" x14ac:dyDescent="0.25"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</row>
    <row r="737" spans="7:17" x14ac:dyDescent="0.25"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</row>
    <row r="738" spans="7:17" x14ac:dyDescent="0.25"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</row>
    <row r="739" spans="7:17" x14ac:dyDescent="0.25"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</row>
    <row r="740" spans="7:17" x14ac:dyDescent="0.25"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</row>
    <row r="741" spans="7:17" x14ac:dyDescent="0.25"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</row>
    <row r="742" spans="7:17" x14ac:dyDescent="0.25"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</row>
    <row r="743" spans="7:17" x14ac:dyDescent="0.25"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</row>
    <row r="744" spans="7:17" x14ac:dyDescent="0.25"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</row>
    <row r="745" spans="7:17" x14ac:dyDescent="0.25"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</row>
    <row r="746" spans="7:17" x14ac:dyDescent="0.25"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</row>
    <row r="747" spans="7:17" x14ac:dyDescent="0.25"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</row>
    <row r="748" spans="7:17" x14ac:dyDescent="0.25"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</row>
    <row r="749" spans="7:17" x14ac:dyDescent="0.25"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</row>
    <row r="750" spans="7:17" x14ac:dyDescent="0.25"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</row>
    <row r="751" spans="7:17" x14ac:dyDescent="0.25"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</row>
    <row r="752" spans="7:17" x14ac:dyDescent="0.25"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</row>
    <row r="753" spans="7:17" x14ac:dyDescent="0.25"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</row>
    <row r="754" spans="7:17" x14ac:dyDescent="0.25"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</row>
    <row r="755" spans="7:17" x14ac:dyDescent="0.25"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</row>
    <row r="756" spans="7:17" x14ac:dyDescent="0.25"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</row>
    <row r="757" spans="7:17" x14ac:dyDescent="0.25"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</row>
    <row r="758" spans="7:17" x14ac:dyDescent="0.25"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</row>
    <row r="759" spans="7:17" x14ac:dyDescent="0.25"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</row>
    <row r="760" spans="7:17" x14ac:dyDescent="0.25"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</row>
    <row r="761" spans="7:17" x14ac:dyDescent="0.25"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</row>
    <row r="762" spans="7:17" x14ac:dyDescent="0.25"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</row>
    <row r="763" spans="7:17" x14ac:dyDescent="0.25"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</row>
    <row r="764" spans="7:17" x14ac:dyDescent="0.25"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</row>
    <row r="765" spans="7:17" x14ac:dyDescent="0.25"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</row>
    <row r="766" spans="7:17" x14ac:dyDescent="0.25"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</row>
    <row r="767" spans="7:17" x14ac:dyDescent="0.25"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</row>
    <row r="768" spans="7:17" x14ac:dyDescent="0.25"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</row>
    <row r="769" spans="7:17" x14ac:dyDescent="0.25"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</row>
    <row r="770" spans="7:17" x14ac:dyDescent="0.25"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</row>
    <row r="771" spans="7:17" x14ac:dyDescent="0.25"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</row>
    <row r="772" spans="7:17" x14ac:dyDescent="0.25"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</row>
    <row r="773" spans="7:17" x14ac:dyDescent="0.25"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</row>
    <row r="774" spans="7:17" x14ac:dyDescent="0.25"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</row>
    <row r="775" spans="7:17" x14ac:dyDescent="0.25"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</row>
    <row r="776" spans="7:17" x14ac:dyDescent="0.25"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</row>
    <row r="777" spans="7:17" x14ac:dyDescent="0.25"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</row>
    <row r="778" spans="7:17" x14ac:dyDescent="0.25"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</row>
    <row r="779" spans="7:17" x14ac:dyDescent="0.25"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</row>
    <row r="780" spans="7:17" x14ac:dyDescent="0.25"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</row>
    <row r="781" spans="7:17" x14ac:dyDescent="0.25"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</row>
    <row r="782" spans="7:17" x14ac:dyDescent="0.25"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</row>
    <row r="783" spans="7:17" x14ac:dyDescent="0.25"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</row>
    <row r="784" spans="7:17" x14ac:dyDescent="0.25"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</row>
    <row r="785" spans="7:17" x14ac:dyDescent="0.25"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</row>
    <row r="786" spans="7:17" x14ac:dyDescent="0.25"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</row>
    <row r="787" spans="7:17" x14ac:dyDescent="0.25"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</row>
    <row r="788" spans="7:17" x14ac:dyDescent="0.25"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</row>
    <row r="789" spans="7:17" x14ac:dyDescent="0.25"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</row>
    <row r="790" spans="7:17" x14ac:dyDescent="0.25"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</row>
    <row r="791" spans="7:17" x14ac:dyDescent="0.25"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</row>
    <row r="792" spans="7:17" x14ac:dyDescent="0.25"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</row>
    <row r="793" spans="7:17" x14ac:dyDescent="0.25"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</row>
    <row r="794" spans="7:17" x14ac:dyDescent="0.25"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</row>
    <row r="795" spans="7:17" x14ac:dyDescent="0.25"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</row>
    <row r="796" spans="7:17" x14ac:dyDescent="0.25"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</row>
    <row r="797" spans="7:17" x14ac:dyDescent="0.25"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</row>
    <row r="798" spans="7:17" x14ac:dyDescent="0.25"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</row>
    <row r="799" spans="7:17" x14ac:dyDescent="0.25"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</row>
    <row r="800" spans="7:17" x14ac:dyDescent="0.25"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</row>
    <row r="801" spans="7:17" x14ac:dyDescent="0.25"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</row>
    <row r="802" spans="7:17" x14ac:dyDescent="0.25"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</row>
    <row r="803" spans="7:17" x14ac:dyDescent="0.25"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</row>
    <row r="804" spans="7:17" x14ac:dyDescent="0.25"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</row>
    <row r="805" spans="7:17" x14ac:dyDescent="0.25"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</row>
    <row r="806" spans="7:17" x14ac:dyDescent="0.25"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</row>
    <row r="807" spans="7:17" x14ac:dyDescent="0.25"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</row>
    <row r="808" spans="7:17" x14ac:dyDescent="0.25"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</row>
    <row r="809" spans="7:17" x14ac:dyDescent="0.25"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</row>
    <row r="810" spans="7:17" x14ac:dyDescent="0.25"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</row>
    <row r="811" spans="7:17" x14ac:dyDescent="0.25"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</row>
    <row r="812" spans="7:17" x14ac:dyDescent="0.25"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</row>
    <row r="813" spans="7:17" x14ac:dyDescent="0.25"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</row>
    <row r="814" spans="7:17" x14ac:dyDescent="0.25"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</row>
    <row r="815" spans="7:17" x14ac:dyDescent="0.25"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</row>
    <row r="816" spans="7:17" x14ac:dyDescent="0.25"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</row>
    <row r="817" spans="7:17" x14ac:dyDescent="0.25"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</row>
    <row r="818" spans="7:17" x14ac:dyDescent="0.25"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</row>
    <row r="819" spans="7:17" x14ac:dyDescent="0.25"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</row>
    <row r="820" spans="7:17" x14ac:dyDescent="0.25"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</row>
    <row r="821" spans="7:17" x14ac:dyDescent="0.25"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</row>
    <row r="822" spans="7:17" x14ac:dyDescent="0.25"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</row>
    <row r="823" spans="7:17" x14ac:dyDescent="0.25"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</row>
    <row r="824" spans="7:17" x14ac:dyDescent="0.25"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</row>
    <row r="825" spans="7:17" x14ac:dyDescent="0.25"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</row>
    <row r="826" spans="7:17" x14ac:dyDescent="0.25"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</row>
    <row r="827" spans="7:17" x14ac:dyDescent="0.25"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</row>
    <row r="828" spans="7:17" x14ac:dyDescent="0.25"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</row>
    <row r="829" spans="7:17" x14ac:dyDescent="0.25"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</row>
    <row r="830" spans="7:17" x14ac:dyDescent="0.25"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</row>
    <row r="831" spans="7:17" x14ac:dyDescent="0.25"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</row>
    <row r="832" spans="7:17" x14ac:dyDescent="0.25"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</row>
    <row r="833" spans="7:17" x14ac:dyDescent="0.25"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</row>
    <row r="834" spans="7:17" x14ac:dyDescent="0.25"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</row>
    <row r="835" spans="7:17" x14ac:dyDescent="0.25"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</row>
    <row r="836" spans="7:17" x14ac:dyDescent="0.25"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</row>
    <row r="837" spans="7:17" x14ac:dyDescent="0.25"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</row>
    <row r="838" spans="7:17" x14ac:dyDescent="0.25"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</row>
    <row r="839" spans="7:17" x14ac:dyDescent="0.25"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</row>
    <row r="840" spans="7:17" x14ac:dyDescent="0.25"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</row>
    <row r="841" spans="7:17" x14ac:dyDescent="0.25"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</row>
    <row r="842" spans="7:17" x14ac:dyDescent="0.25"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</row>
    <row r="843" spans="7:17" x14ac:dyDescent="0.25"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</row>
    <row r="844" spans="7:17" x14ac:dyDescent="0.25"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</row>
    <row r="845" spans="7:17" x14ac:dyDescent="0.25"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</row>
    <row r="846" spans="7:17" x14ac:dyDescent="0.25"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</row>
    <row r="847" spans="7:17" x14ac:dyDescent="0.25"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</row>
    <row r="848" spans="7:17" x14ac:dyDescent="0.25"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</row>
    <row r="849" spans="7:17" x14ac:dyDescent="0.25"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</row>
    <row r="850" spans="7:17" x14ac:dyDescent="0.25"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</row>
    <row r="851" spans="7:17" x14ac:dyDescent="0.25"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</row>
    <row r="852" spans="7:17" x14ac:dyDescent="0.25"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</row>
    <row r="853" spans="7:17" x14ac:dyDescent="0.25"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</row>
    <row r="854" spans="7:17" x14ac:dyDescent="0.25"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</row>
    <row r="855" spans="7:17" x14ac:dyDescent="0.25"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</row>
    <row r="856" spans="7:17" x14ac:dyDescent="0.25"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</row>
    <row r="857" spans="7:17" x14ac:dyDescent="0.25"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</row>
    <row r="858" spans="7:17" x14ac:dyDescent="0.25"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</row>
    <row r="859" spans="7:17" x14ac:dyDescent="0.25"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</row>
    <row r="860" spans="7:17" x14ac:dyDescent="0.25"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</row>
    <row r="861" spans="7:17" x14ac:dyDescent="0.25"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</row>
    <row r="862" spans="7:17" x14ac:dyDescent="0.25"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</row>
    <row r="863" spans="7:17" x14ac:dyDescent="0.25"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</row>
    <row r="864" spans="7:17" x14ac:dyDescent="0.25"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</row>
    <row r="865" spans="7:17" x14ac:dyDescent="0.25"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</row>
    <row r="866" spans="7:17" x14ac:dyDescent="0.25"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</row>
    <row r="867" spans="7:17" x14ac:dyDescent="0.25"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</row>
    <row r="868" spans="7:17" x14ac:dyDescent="0.25"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</row>
    <row r="869" spans="7:17" x14ac:dyDescent="0.25"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</row>
    <row r="870" spans="7:17" x14ac:dyDescent="0.25"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</row>
    <row r="871" spans="7:17" x14ac:dyDescent="0.25"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</row>
    <row r="872" spans="7:17" x14ac:dyDescent="0.25"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</row>
    <row r="873" spans="7:17" x14ac:dyDescent="0.25"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</row>
    <row r="874" spans="7:17" x14ac:dyDescent="0.25"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</row>
    <row r="875" spans="7:17" x14ac:dyDescent="0.25"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</row>
    <row r="876" spans="7:17" x14ac:dyDescent="0.25"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</row>
    <row r="877" spans="7:17" x14ac:dyDescent="0.25"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</row>
    <row r="878" spans="7:17" x14ac:dyDescent="0.25"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</row>
    <row r="879" spans="7:17" x14ac:dyDescent="0.25"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</row>
    <row r="880" spans="7:17" x14ac:dyDescent="0.25"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</row>
    <row r="881" spans="7:17" x14ac:dyDescent="0.25"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</row>
    <row r="882" spans="7:17" x14ac:dyDescent="0.25"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</row>
    <row r="883" spans="7:17" x14ac:dyDescent="0.25"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</row>
    <row r="884" spans="7:17" x14ac:dyDescent="0.25"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</row>
    <row r="885" spans="7:17" x14ac:dyDescent="0.25"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</row>
    <row r="886" spans="7:17" x14ac:dyDescent="0.25"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</row>
    <row r="887" spans="7:17" x14ac:dyDescent="0.25"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</row>
    <row r="888" spans="7:17" x14ac:dyDescent="0.25"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</row>
    <row r="889" spans="7:17" x14ac:dyDescent="0.25"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</row>
    <row r="890" spans="7:17" x14ac:dyDescent="0.25"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</row>
    <row r="891" spans="7:17" x14ac:dyDescent="0.25"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</row>
    <row r="892" spans="7:17" x14ac:dyDescent="0.25"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</row>
    <row r="893" spans="7:17" x14ac:dyDescent="0.25"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</row>
    <row r="894" spans="7:17" x14ac:dyDescent="0.25"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</row>
    <row r="895" spans="7:17" x14ac:dyDescent="0.25"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</row>
    <row r="896" spans="7:17" x14ac:dyDescent="0.25"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</row>
    <row r="897" spans="7:17" x14ac:dyDescent="0.25"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</row>
    <row r="898" spans="7:17" x14ac:dyDescent="0.25"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</row>
    <row r="899" spans="7:17" x14ac:dyDescent="0.25"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</row>
    <row r="900" spans="7:17" x14ac:dyDescent="0.25"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</row>
    <row r="901" spans="7:17" x14ac:dyDescent="0.25"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</row>
    <row r="902" spans="7:17" x14ac:dyDescent="0.25"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</row>
    <row r="903" spans="7:17" x14ac:dyDescent="0.25"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</row>
    <row r="904" spans="7:17" x14ac:dyDescent="0.25"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</row>
    <row r="905" spans="7:17" x14ac:dyDescent="0.25"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</row>
    <row r="906" spans="7:17" x14ac:dyDescent="0.25"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</row>
    <row r="907" spans="7:17" x14ac:dyDescent="0.25"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</row>
    <row r="908" spans="7:17" x14ac:dyDescent="0.25"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</row>
    <row r="909" spans="7:17" x14ac:dyDescent="0.25"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</row>
    <row r="910" spans="7:17" x14ac:dyDescent="0.25"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</row>
    <row r="911" spans="7:17" x14ac:dyDescent="0.25"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</row>
    <row r="912" spans="7:17" x14ac:dyDescent="0.25"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</row>
    <row r="913" spans="7:17" x14ac:dyDescent="0.25"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</row>
    <row r="914" spans="7:17" x14ac:dyDescent="0.25"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</row>
    <row r="915" spans="7:17" x14ac:dyDescent="0.25"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</row>
    <row r="916" spans="7:17" x14ac:dyDescent="0.25"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</row>
    <row r="917" spans="7:17" x14ac:dyDescent="0.25"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</row>
    <row r="918" spans="7:17" x14ac:dyDescent="0.25"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</row>
    <row r="919" spans="7:17" x14ac:dyDescent="0.25"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</row>
    <row r="920" spans="7:17" x14ac:dyDescent="0.25"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</row>
    <row r="921" spans="7:17" x14ac:dyDescent="0.25"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</row>
    <row r="922" spans="7:17" x14ac:dyDescent="0.25"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</row>
    <row r="923" spans="7:17" x14ac:dyDescent="0.25"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</row>
    <row r="924" spans="7:17" x14ac:dyDescent="0.25"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</row>
    <row r="925" spans="7:17" x14ac:dyDescent="0.25"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</row>
    <row r="926" spans="7:17" x14ac:dyDescent="0.25"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</row>
    <row r="927" spans="7:17" x14ac:dyDescent="0.25"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</row>
    <row r="928" spans="7:17" x14ac:dyDescent="0.25"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</row>
    <row r="929" spans="7:17" x14ac:dyDescent="0.25"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</row>
    <row r="930" spans="7:17" x14ac:dyDescent="0.25"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</row>
    <row r="931" spans="7:17" x14ac:dyDescent="0.25"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</row>
    <row r="932" spans="7:17" x14ac:dyDescent="0.25"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</row>
    <row r="933" spans="7:17" x14ac:dyDescent="0.25"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</row>
    <row r="934" spans="7:17" x14ac:dyDescent="0.25"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</row>
    <row r="935" spans="7:17" x14ac:dyDescent="0.25"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</row>
    <row r="936" spans="7:17" x14ac:dyDescent="0.25"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</row>
    <row r="937" spans="7:17" x14ac:dyDescent="0.25"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</row>
    <row r="938" spans="7:17" x14ac:dyDescent="0.25"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</row>
    <row r="939" spans="7:17" x14ac:dyDescent="0.25"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</row>
    <row r="940" spans="7:17" x14ac:dyDescent="0.25"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</row>
    <row r="941" spans="7:17" x14ac:dyDescent="0.25"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</row>
    <row r="942" spans="7:17" x14ac:dyDescent="0.25"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</row>
    <row r="943" spans="7:17" x14ac:dyDescent="0.25"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</row>
    <row r="944" spans="7:17" x14ac:dyDescent="0.25"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</row>
    <row r="945" spans="7:17" x14ac:dyDescent="0.25"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</row>
    <row r="946" spans="7:17" x14ac:dyDescent="0.25"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</row>
    <row r="947" spans="7:17" x14ac:dyDescent="0.25"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</row>
    <row r="948" spans="7:17" x14ac:dyDescent="0.25"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</row>
    <row r="949" spans="7:17" x14ac:dyDescent="0.25"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</row>
    <row r="950" spans="7:17" x14ac:dyDescent="0.25"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</row>
    <row r="951" spans="7:17" x14ac:dyDescent="0.25"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</row>
    <row r="952" spans="7:17" x14ac:dyDescent="0.25"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</row>
    <row r="953" spans="7:17" x14ac:dyDescent="0.25"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</row>
    <row r="954" spans="7:17" x14ac:dyDescent="0.25"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</row>
    <row r="955" spans="7:17" x14ac:dyDescent="0.25"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</row>
    <row r="956" spans="7:17" x14ac:dyDescent="0.25"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</row>
    <row r="957" spans="7:17" x14ac:dyDescent="0.25"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</row>
    <row r="958" spans="7:17" x14ac:dyDescent="0.25"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</row>
    <row r="959" spans="7:17" x14ac:dyDescent="0.25"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</row>
    <row r="960" spans="7:17" x14ac:dyDescent="0.25"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</row>
    <row r="961" spans="7:17" x14ac:dyDescent="0.25"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</row>
    <row r="962" spans="7:17" x14ac:dyDescent="0.25"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</row>
    <row r="963" spans="7:17" x14ac:dyDescent="0.25"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</row>
    <row r="964" spans="7:17" x14ac:dyDescent="0.25"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</row>
    <row r="965" spans="7:17" x14ac:dyDescent="0.25"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</row>
    <row r="966" spans="7:17" x14ac:dyDescent="0.25"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</row>
    <row r="967" spans="7:17" x14ac:dyDescent="0.25"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</row>
    <row r="968" spans="7:17" x14ac:dyDescent="0.25"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</row>
    <row r="969" spans="7:17" x14ac:dyDescent="0.25"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</row>
    <row r="970" spans="7:17" x14ac:dyDescent="0.25"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</row>
    <row r="971" spans="7:17" x14ac:dyDescent="0.25"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</row>
    <row r="972" spans="7:17" x14ac:dyDescent="0.25"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</row>
    <row r="973" spans="7:17" x14ac:dyDescent="0.25"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</row>
    <row r="974" spans="7:17" x14ac:dyDescent="0.25"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</row>
    <row r="975" spans="7:17" x14ac:dyDescent="0.25"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</row>
    <row r="976" spans="7:17" x14ac:dyDescent="0.25"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</row>
    <row r="977" spans="7:17" x14ac:dyDescent="0.25"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</row>
    <row r="978" spans="7:17" x14ac:dyDescent="0.25"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</row>
    <row r="979" spans="7:17" x14ac:dyDescent="0.25"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</row>
    <row r="980" spans="7:17" x14ac:dyDescent="0.25"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</row>
    <row r="981" spans="7:17" x14ac:dyDescent="0.25"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</row>
    <row r="982" spans="7:17" x14ac:dyDescent="0.25"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</row>
    <row r="983" spans="7:17" x14ac:dyDescent="0.25"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</row>
    <row r="984" spans="7:17" x14ac:dyDescent="0.25"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</row>
    <row r="985" spans="7:17" x14ac:dyDescent="0.25"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</row>
    <row r="986" spans="7:17" x14ac:dyDescent="0.25"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</row>
    <row r="987" spans="7:17" x14ac:dyDescent="0.25"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</row>
    <row r="988" spans="7:17" x14ac:dyDescent="0.25"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</row>
    <row r="989" spans="7:17" x14ac:dyDescent="0.25"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</row>
    <row r="990" spans="7:17" x14ac:dyDescent="0.25"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</row>
    <row r="991" spans="7:17" x14ac:dyDescent="0.25"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</row>
    <row r="992" spans="7:17" x14ac:dyDescent="0.25"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</row>
    <row r="993" spans="7:17" x14ac:dyDescent="0.25"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</row>
    <row r="994" spans="7:17" x14ac:dyDescent="0.25"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</row>
    <row r="995" spans="7:17" x14ac:dyDescent="0.25"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</row>
    <row r="996" spans="7:17" x14ac:dyDescent="0.25"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</row>
    <row r="997" spans="7:17" x14ac:dyDescent="0.25"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</row>
    <row r="998" spans="7:17" x14ac:dyDescent="0.25"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</row>
    <row r="999" spans="7:17" x14ac:dyDescent="0.25"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</row>
    <row r="1000" spans="7:17" x14ac:dyDescent="0.25"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</row>
    <row r="1001" spans="7:17" x14ac:dyDescent="0.25"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</row>
    <row r="1002" spans="7:17" x14ac:dyDescent="0.25"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</row>
    <row r="1003" spans="7:17" x14ac:dyDescent="0.25"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</row>
    <row r="1004" spans="7:17" x14ac:dyDescent="0.25"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</row>
    <row r="1005" spans="7:17" x14ac:dyDescent="0.25"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</row>
    <row r="1006" spans="7:17" x14ac:dyDescent="0.25"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</row>
    <row r="1007" spans="7:17" x14ac:dyDescent="0.25"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</row>
    <row r="1008" spans="7:17" x14ac:dyDescent="0.25"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</row>
    <row r="1009" spans="7:17" x14ac:dyDescent="0.25"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</row>
    <row r="1010" spans="7:17" x14ac:dyDescent="0.25"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</row>
    <row r="1011" spans="7:17" x14ac:dyDescent="0.25"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</row>
    <row r="1012" spans="7:17" x14ac:dyDescent="0.25"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</row>
    <row r="1013" spans="7:17" x14ac:dyDescent="0.25"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</row>
    <row r="1014" spans="7:17" x14ac:dyDescent="0.25"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</row>
    <row r="1015" spans="7:17" x14ac:dyDescent="0.25"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</row>
    <row r="1016" spans="7:17" x14ac:dyDescent="0.25"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</row>
    <row r="1017" spans="7:17" x14ac:dyDescent="0.25"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</row>
    <row r="1018" spans="7:17" x14ac:dyDescent="0.25"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</row>
    <row r="1019" spans="7:17" x14ac:dyDescent="0.25"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</row>
    <row r="1020" spans="7:17" x14ac:dyDescent="0.25"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</row>
    <row r="1021" spans="7:17" x14ac:dyDescent="0.25"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</row>
    <row r="1022" spans="7:17" x14ac:dyDescent="0.25"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</row>
    <row r="1023" spans="7:17" x14ac:dyDescent="0.25"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</row>
    <row r="1024" spans="7:17" x14ac:dyDescent="0.25"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</row>
    <row r="1025" spans="7:17" x14ac:dyDescent="0.25"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</row>
    <row r="1026" spans="7:17" x14ac:dyDescent="0.25"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</row>
    <row r="1027" spans="7:17" x14ac:dyDescent="0.25"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</row>
    <row r="1028" spans="7:17" x14ac:dyDescent="0.25"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</row>
    <row r="1029" spans="7:17" x14ac:dyDescent="0.25"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</row>
    <row r="1030" spans="7:17" x14ac:dyDescent="0.25"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</row>
    <row r="1031" spans="7:17" x14ac:dyDescent="0.25"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</row>
    <row r="1032" spans="7:17" x14ac:dyDescent="0.25"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</row>
    <row r="1033" spans="7:17" x14ac:dyDescent="0.25"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</row>
    <row r="1034" spans="7:17" x14ac:dyDescent="0.25"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</row>
    <row r="1035" spans="7:17" x14ac:dyDescent="0.25"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</row>
    <row r="1036" spans="7:17" x14ac:dyDescent="0.25"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</row>
    <row r="1037" spans="7:17" x14ac:dyDescent="0.25"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</row>
    <row r="1038" spans="7:17" x14ac:dyDescent="0.25"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</row>
    <row r="1039" spans="7:17" x14ac:dyDescent="0.25"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</row>
    <row r="1040" spans="7:17" x14ac:dyDescent="0.25"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</row>
    <row r="1041" spans="7:17" x14ac:dyDescent="0.25"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</row>
    <row r="1042" spans="7:17" x14ac:dyDescent="0.25"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</row>
    <row r="1043" spans="7:17" x14ac:dyDescent="0.25"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</row>
    <row r="1044" spans="7:17" x14ac:dyDescent="0.25"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</row>
    <row r="1045" spans="7:17" x14ac:dyDescent="0.25"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</row>
    <row r="1046" spans="7:17" x14ac:dyDescent="0.25"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</row>
    <row r="1047" spans="7:17" x14ac:dyDescent="0.25"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</row>
    <row r="1048" spans="7:17" x14ac:dyDescent="0.25"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</row>
    <row r="1049" spans="7:17" x14ac:dyDescent="0.25"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</row>
    <row r="1050" spans="7:17" x14ac:dyDescent="0.25"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</row>
    <row r="1051" spans="7:17" x14ac:dyDescent="0.25"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</row>
    <row r="1052" spans="7:17" x14ac:dyDescent="0.25"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</row>
    <row r="1053" spans="7:17" x14ac:dyDescent="0.25"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</row>
    <row r="1054" spans="7:17" x14ac:dyDescent="0.25"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</row>
    <row r="1055" spans="7:17" x14ac:dyDescent="0.25"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</row>
    <row r="1056" spans="7:17" x14ac:dyDescent="0.25"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</row>
    <row r="1057" spans="7:17" x14ac:dyDescent="0.25"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</row>
    <row r="1058" spans="7:17" x14ac:dyDescent="0.25"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</row>
    <row r="1059" spans="7:17" x14ac:dyDescent="0.25"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</row>
    <row r="1060" spans="7:17" x14ac:dyDescent="0.25"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</row>
    <row r="1061" spans="7:17" x14ac:dyDescent="0.25"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</row>
    <row r="1062" spans="7:17" x14ac:dyDescent="0.25"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</row>
    <row r="1063" spans="7:17" x14ac:dyDescent="0.25"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</row>
    <row r="1064" spans="7:17" x14ac:dyDescent="0.25"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</row>
    <row r="1065" spans="7:17" x14ac:dyDescent="0.25"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</row>
    <row r="1066" spans="7:17" x14ac:dyDescent="0.25"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</row>
    <row r="1067" spans="7:17" x14ac:dyDescent="0.25"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</row>
    <row r="1068" spans="7:17" x14ac:dyDescent="0.25"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</row>
    <row r="1069" spans="7:17" x14ac:dyDescent="0.25"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</row>
    <row r="1070" spans="7:17" x14ac:dyDescent="0.25"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</row>
    <row r="1071" spans="7:17" x14ac:dyDescent="0.25"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</row>
    <row r="1072" spans="7:17" x14ac:dyDescent="0.25"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</row>
    <row r="1073" spans="7:17" x14ac:dyDescent="0.25"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</row>
    <row r="1074" spans="7:17" x14ac:dyDescent="0.25"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</row>
    <row r="1075" spans="7:17" x14ac:dyDescent="0.25"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</row>
    <row r="1076" spans="7:17" x14ac:dyDescent="0.25"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</row>
    <row r="1077" spans="7:17" x14ac:dyDescent="0.25"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</row>
    <row r="1078" spans="7:17" x14ac:dyDescent="0.25"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</row>
    <row r="1079" spans="7:17" x14ac:dyDescent="0.25"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</row>
    <row r="1080" spans="7:17" x14ac:dyDescent="0.25"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</row>
    <row r="1081" spans="7:17" x14ac:dyDescent="0.25"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</row>
    <row r="1082" spans="7:17" x14ac:dyDescent="0.25"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</row>
    <row r="1083" spans="7:17" x14ac:dyDescent="0.25"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</row>
    <row r="1084" spans="7:17" x14ac:dyDescent="0.25"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</row>
    <row r="1085" spans="7:17" x14ac:dyDescent="0.25"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</row>
    <row r="1086" spans="7:17" x14ac:dyDescent="0.25"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</row>
    <row r="1087" spans="7:17" x14ac:dyDescent="0.25"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</row>
    <row r="1088" spans="7:17" x14ac:dyDescent="0.25"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</row>
    <row r="1089" spans="7:17" x14ac:dyDescent="0.25"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</row>
    <row r="1090" spans="7:17" x14ac:dyDescent="0.25"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</row>
    <row r="1091" spans="7:17" x14ac:dyDescent="0.25"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</row>
    <row r="1092" spans="7:17" x14ac:dyDescent="0.25"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</row>
    <row r="1093" spans="7:17" x14ac:dyDescent="0.25"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</row>
    <row r="1094" spans="7:17" x14ac:dyDescent="0.25"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</row>
    <row r="1095" spans="7:17" x14ac:dyDescent="0.25"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</row>
    <row r="1096" spans="7:17" x14ac:dyDescent="0.25"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</row>
    <row r="1097" spans="7:17" x14ac:dyDescent="0.25"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</row>
    <row r="1098" spans="7:17" x14ac:dyDescent="0.25"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</row>
    <row r="1099" spans="7:17" x14ac:dyDescent="0.25"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</row>
    <row r="1100" spans="7:17" x14ac:dyDescent="0.25"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</row>
    <row r="1101" spans="7:17" x14ac:dyDescent="0.25"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</row>
    <row r="1102" spans="7:17" x14ac:dyDescent="0.25">
      <c r="G1102" s="56"/>
      <c r="H1102" s="56"/>
      <c r="I1102" s="56"/>
      <c r="J1102" s="56"/>
      <c r="K1102" s="56"/>
      <c r="L1102" s="56"/>
      <c r="M1102" s="56"/>
      <c r="N1102" s="56"/>
      <c r="O1102" s="56"/>
      <c r="P1102" s="56"/>
      <c r="Q1102" s="56"/>
    </row>
    <row r="1103" spans="7:17" x14ac:dyDescent="0.25"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</row>
    <row r="1104" spans="7:17" x14ac:dyDescent="0.25"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</row>
    <row r="1105" spans="7:17" x14ac:dyDescent="0.25"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</row>
    <row r="1106" spans="7:17" x14ac:dyDescent="0.25"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</row>
    <row r="1107" spans="7:17" x14ac:dyDescent="0.25">
      <c r="G1107" s="56"/>
      <c r="H1107" s="56"/>
      <c r="I1107" s="56"/>
      <c r="J1107" s="56"/>
      <c r="K1107" s="56"/>
      <c r="L1107" s="56"/>
      <c r="M1107" s="56"/>
      <c r="N1107" s="56"/>
      <c r="O1107" s="56"/>
      <c r="P1107" s="56"/>
      <c r="Q1107" s="56"/>
    </row>
    <row r="1108" spans="7:17" x14ac:dyDescent="0.25"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</row>
    <row r="1109" spans="7:17" x14ac:dyDescent="0.25"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</row>
    <row r="1110" spans="7:17" x14ac:dyDescent="0.25"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</row>
    <row r="1111" spans="7:17" x14ac:dyDescent="0.25"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</row>
    <row r="1112" spans="7:17" x14ac:dyDescent="0.25"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</row>
    <row r="1113" spans="7:17" x14ac:dyDescent="0.25"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</row>
    <row r="1114" spans="7:17" x14ac:dyDescent="0.25">
      <c r="G1114" s="56"/>
      <c r="H1114" s="56"/>
      <c r="I1114" s="56"/>
      <c r="J1114" s="56"/>
      <c r="K1114" s="56"/>
      <c r="L1114" s="56"/>
      <c r="M1114" s="56"/>
      <c r="N1114" s="56"/>
      <c r="O1114" s="56"/>
      <c r="P1114" s="56"/>
      <c r="Q1114" s="56"/>
    </row>
    <row r="1115" spans="7:17" x14ac:dyDescent="0.25"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</row>
    <row r="1116" spans="7:17" x14ac:dyDescent="0.25"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</row>
    <row r="1117" spans="7:17" x14ac:dyDescent="0.25"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</row>
    <row r="1118" spans="7:17" x14ac:dyDescent="0.25">
      <c r="G1118" s="56"/>
      <c r="H1118" s="56"/>
      <c r="I1118" s="56"/>
      <c r="J1118" s="56"/>
      <c r="K1118" s="56"/>
      <c r="L1118" s="56"/>
      <c r="M1118" s="56"/>
      <c r="N1118" s="56"/>
      <c r="O1118" s="56"/>
      <c r="P1118" s="56"/>
      <c r="Q1118" s="56"/>
    </row>
    <row r="1119" spans="7:17" x14ac:dyDescent="0.25">
      <c r="G1119" s="56"/>
      <c r="H1119" s="56"/>
      <c r="I1119" s="56"/>
      <c r="J1119" s="56"/>
      <c r="K1119" s="56"/>
      <c r="L1119" s="56"/>
      <c r="M1119" s="56"/>
      <c r="N1119" s="56"/>
      <c r="O1119" s="56"/>
      <c r="P1119" s="56"/>
      <c r="Q1119" s="56"/>
    </row>
    <row r="1120" spans="7:17" x14ac:dyDescent="0.25">
      <c r="G1120" s="56"/>
      <c r="H1120" s="56"/>
      <c r="I1120" s="56"/>
      <c r="J1120" s="56"/>
      <c r="K1120" s="56"/>
      <c r="L1120" s="56"/>
      <c r="M1120" s="56"/>
      <c r="N1120" s="56"/>
      <c r="O1120" s="56"/>
      <c r="P1120" s="56"/>
      <c r="Q1120" s="56"/>
    </row>
    <row r="1121" spans="7:17" x14ac:dyDescent="0.25"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</row>
    <row r="1122" spans="7:17" x14ac:dyDescent="0.25"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</row>
    <row r="1123" spans="7:17" x14ac:dyDescent="0.25">
      <c r="G1123" s="56"/>
      <c r="H1123" s="56"/>
      <c r="I1123" s="56"/>
      <c r="J1123" s="56"/>
      <c r="K1123" s="56"/>
      <c r="L1123" s="56"/>
      <c r="M1123" s="56"/>
      <c r="N1123" s="56"/>
      <c r="O1123" s="56"/>
      <c r="P1123" s="56"/>
      <c r="Q1123" s="56"/>
    </row>
    <row r="1124" spans="7:17" x14ac:dyDescent="0.25"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</row>
    <row r="1125" spans="7:17" x14ac:dyDescent="0.25"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</row>
    <row r="1126" spans="7:17" x14ac:dyDescent="0.25"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</row>
    <row r="1127" spans="7:17" x14ac:dyDescent="0.25"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</row>
    <row r="1128" spans="7:17" x14ac:dyDescent="0.25"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</row>
    <row r="1129" spans="7:17" x14ac:dyDescent="0.25"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</row>
    <row r="1130" spans="7:17" x14ac:dyDescent="0.25"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</row>
    <row r="1131" spans="7:17" x14ac:dyDescent="0.25"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</row>
    <row r="1132" spans="7:17" x14ac:dyDescent="0.25"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</row>
    <row r="1133" spans="7:17" x14ac:dyDescent="0.25"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</row>
    <row r="1134" spans="7:17" x14ac:dyDescent="0.25"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</row>
    <row r="1135" spans="7:17" x14ac:dyDescent="0.25"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</row>
    <row r="1136" spans="7:17" x14ac:dyDescent="0.25"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</row>
    <row r="1137" spans="7:17" x14ac:dyDescent="0.25"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</row>
    <row r="1138" spans="7:17" x14ac:dyDescent="0.25"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</row>
    <row r="1139" spans="7:17" x14ac:dyDescent="0.25"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</row>
    <row r="1140" spans="7:17" x14ac:dyDescent="0.25"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</row>
    <row r="1141" spans="7:17" x14ac:dyDescent="0.25"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</row>
    <row r="1142" spans="7:17" x14ac:dyDescent="0.25"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</row>
    <row r="1143" spans="7:17" x14ac:dyDescent="0.25"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</row>
    <row r="1144" spans="7:17" x14ac:dyDescent="0.25"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</row>
    <row r="1145" spans="7:17" x14ac:dyDescent="0.25"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</row>
    <row r="1146" spans="7:17" x14ac:dyDescent="0.25"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</row>
    <row r="1147" spans="7:17" x14ac:dyDescent="0.25"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</row>
    <row r="1148" spans="7:17" x14ac:dyDescent="0.25"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</row>
    <row r="1149" spans="7:17" x14ac:dyDescent="0.25"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</row>
    <row r="1150" spans="7:17" x14ac:dyDescent="0.25"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</row>
    <row r="1151" spans="7:17" x14ac:dyDescent="0.25">
      <c r="G1151" s="56"/>
      <c r="H1151" s="56"/>
      <c r="I1151" s="56"/>
      <c r="J1151" s="56"/>
      <c r="K1151" s="56"/>
      <c r="L1151" s="56"/>
      <c r="M1151" s="56"/>
      <c r="N1151" s="56"/>
      <c r="O1151" s="56"/>
      <c r="P1151" s="56"/>
      <c r="Q1151" s="56"/>
    </row>
    <row r="1152" spans="7:17" x14ac:dyDescent="0.25"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</row>
    <row r="1153" spans="7:17" x14ac:dyDescent="0.25"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</row>
    <row r="1154" spans="7:17" x14ac:dyDescent="0.25"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</row>
    <row r="1155" spans="7:17" x14ac:dyDescent="0.25">
      <c r="G1155" s="56"/>
      <c r="H1155" s="56"/>
      <c r="I1155" s="56"/>
      <c r="J1155" s="56"/>
      <c r="K1155" s="56"/>
      <c r="L1155" s="56"/>
      <c r="M1155" s="56"/>
      <c r="N1155" s="56"/>
      <c r="O1155" s="56"/>
      <c r="P1155" s="56"/>
      <c r="Q1155" s="56"/>
    </row>
    <row r="1156" spans="7:17" x14ac:dyDescent="0.25"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</row>
    <row r="1157" spans="7:17" x14ac:dyDescent="0.25"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</row>
    <row r="1158" spans="7:17" x14ac:dyDescent="0.25"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</row>
    <row r="1159" spans="7:17" x14ac:dyDescent="0.25">
      <c r="G1159" s="56"/>
      <c r="H1159" s="56"/>
      <c r="I1159" s="56"/>
      <c r="J1159" s="56"/>
      <c r="K1159" s="56"/>
      <c r="L1159" s="56"/>
      <c r="M1159" s="56"/>
      <c r="N1159" s="56"/>
      <c r="O1159" s="56"/>
      <c r="P1159" s="56"/>
      <c r="Q1159" s="56"/>
    </row>
    <row r="1160" spans="7:17" x14ac:dyDescent="0.25"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</row>
    <row r="1161" spans="7:17" x14ac:dyDescent="0.25"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</row>
    <row r="1162" spans="7:17" x14ac:dyDescent="0.25"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</row>
    <row r="1163" spans="7:17" x14ac:dyDescent="0.25">
      <c r="G1163" s="56"/>
      <c r="H1163" s="56"/>
      <c r="I1163" s="56"/>
      <c r="J1163" s="56"/>
      <c r="K1163" s="56"/>
      <c r="L1163" s="56"/>
      <c r="M1163" s="56"/>
      <c r="N1163" s="56"/>
      <c r="O1163" s="56"/>
      <c r="P1163" s="56"/>
      <c r="Q1163" s="56"/>
    </row>
    <row r="1164" spans="7:17" x14ac:dyDescent="0.25"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</row>
    <row r="1165" spans="7:17" x14ac:dyDescent="0.25"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</row>
    <row r="1166" spans="7:17" x14ac:dyDescent="0.25"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</row>
    <row r="1167" spans="7:17" x14ac:dyDescent="0.25">
      <c r="G1167" s="56"/>
      <c r="H1167" s="56"/>
      <c r="I1167" s="56"/>
      <c r="J1167" s="56"/>
      <c r="K1167" s="56"/>
      <c r="L1167" s="56"/>
      <c r="M1167" s="56"/>
      <c r="N1167" s="56"/>
      <c r="O1167" s="56"/>
      <c r="P1167" s="56"/>
      <c r="Q1167" s="56"/>
    </row>
    <row r="1168" spans="7:17" x14ac:dyDescent="0.25"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</row>
    <row r="1169" spans="7:17" x14ac:dyDescent="0.25"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</row>
    <row r="1170" spans="7:17" x14ac:dyDescent="0.25">
      <c r="G1170" s="56"/>
      <c r="H1170" s="56"/>
      <c r="I1170" s="56"/>
      <c r="J1170" s="56"/>
      <c r="K1170" s="56"/>
      <c r="L1170" s="56"/>
      <c r="M1170" s="56"/>
      <c r="N1170" s="56"/>
      <c r="O1170" s="56"/>
      <c r="P1170" s="56"/>
      <c r="Q1170" s="56"/>
    </row>
    <row r="1171" spans="7:17" x14ac:dyDescent="0.25">
      <c r="G1171" s="56"/>
      <c r="H1171" s="56"/>
      <c r="I1171" s="56"/>
      <c r="J1171" s="56"/>
      <c r="K1171" s="56"/>
      <c r="L1171" s="56"/>
      <c r="M1171" s="56"/>
      <c r="N1171" s="56"/>
      <c r="O1171" s="56"/>
      <c r="P1171" s="56"/>
      <c r="Q1171" s="56"/>
    </row>
    <row r="1172" spans="7:17" x14ac:dyDescent="0.25">
      <c r="G1172" s="56"/>
      <c r="H1172" s="56"/>
      <c r="I1172" s="56"/>
      <c r="J1172" s="56"/>
      <c r="K1172" s="56"/>
      <c r="L1172" s="56"/>
      <c r="M1172" s="56"/>
      <c r="N1172" s="56"/>
      <c r="O1172" s="56"/>
      <c r="P1172" s="56"/>
      <c r="Q1172" s="56"/>
    </row>
    <row r="1173" spans="7:17" x14ac:dyDescent="0.25"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</row>
    <row r="1174" spans="7:17" x14ac:dyDescent="0.25">
      <c r="G1174" s="56"/>
      <c r="H1174" s="56"/>
      <c r="I1174" s="56"/>
      <c r="J1174" s="56"/>
      <c r="K1174" s="56"/>
      <c r="L1174" s="56"/>
      <c r="M1174" s="56"/>
      <c r="N1174" s="56"/>
      <c r="O1174" s="56"/>
      <c r="P1174" s="56"/>
      <c r="Q1174" s="56"/>
    </row>
    <row r="1175" spans="7:17" x14ac:dyDescent="0.25">
      <c r="G1175" s="56"/>
      <c r="H1175" s="56"/>
      <c r="I1175" s="56"/>
      <c r="J1175" s="56"/>
      <c r="K1175" s="56"/>
      <c r="L1175" s="56"/>
      <c r="M1175" s="56"/>
      <c r="N1175" s="56"/>
      <c r="O1175" s="56"/>
      <c r="P1175" s="56"/>
      <c r="Q1175" s="56"/>
    </row>
    <row r="1176" spans="7:17" x14ac:dyDescent="0.25">
      <c r="G1176" s="56"/>
      <c r="H1176" s="56"/>
      <c r="I1176" s="56"/>
      <c r="J1176" s="56"/>
      <c r="K1176" s="56"/>
      <c r="L1176" s="56"/>
      <c r="M1176" s="56"/>
      <c r="N1176" s="56"/>
      <c r="O1176" s="56"/>
      <c r="P1176" s="56"/>
      <c r="Q1176" s="56"/>
    </row>
    <row r="1177" spans="7:17" x14ac:dyDescent="0.25"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</row>
    <row r="1178" spans="7:17" x14ac:dyDescent="0.25">
      <c r="G1178" s="56"/>
      <c r="H1178" s="56"/>
      <c r="I1178" s="56"/>
      <c r="J1178" s="56"/>
      <c r="K1178" s="56"/>
      <c r="L1178" s="56"/>
      <c r="M1178" s="56"/>
      <c r="N1178" s="56"/>
      <c r="O1178" s="56"/>
      <c r="P1178" s="56"/>
      <c r="Q1178" s="56"/>
    </row>
    <row r="1179" spans="7:17" x14ac:dyDescent="0.25">
      <c r="G1179" s="56"/>
      <c r="H1179" s="56"/>
      <c r="I1179" s="56"/>
      <c r="J1179" s="56"/>
      <c r="K1179" s="56"/>
      <c r="L1179" s="56"/>
      <c r="M1179" s="56"/>
      <c r="N1179" s="56"/>
      <c r="O1179" s="56"/>
      <c r="P1179" s="56"/>
      <c r="Q1179" s="56"/>
    </row>
    <row r="1180" spans="7:17" x14ac:dyDescent="0.25">
      <c r="G1180" s="56"/>
      <c r="H1180" s="56"/>
      <c r="I1180" s="56"/>
      <c r="J1180" s="56"/>
      <c r="K1180" s="56"/>
      <c r="L1180" s="56"/>
      <c r="M1180" s="56"/>
      <c r="N1180" s="56"/>
      <c r="O1180" s="56"/>
      <c r="P1180" s="56"/>
      <c r="Q1180" s="56"/>
    </row>
    <row r="1181" spans="7:17" x14ac:dyDescent="0.25"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</row>
    <row r="1182" spans="7:17" x14ac:dyDescent="0.25"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</row>
    <row r="1183" spans="7:17" x14ac:dyDescent="0.25"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</row>
    <row r="1184" spans="7:17" x14ac:dyDescent="0.25"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</row>
    <row r="1185" spans="7:17" x14ac:dyDescent="0.25"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</row>
    <row r="1186" spans="7:17" x14ac:dyDescent="0.25">
      <c r="G1186" s="56"/>
      <c r="H1186" s="56"/>
      <c r="I1186" s="56"/>
      <c r="J1186" s="56"/>
      <c r="K1186" s="56"/>
      <c r="L1186" s="56"/>
      <c r="M1186" s="56"/>
      <c r="N1186" s="56"/>
      <c r="O1186" s="56"/>
      <c r="P1186" s="56"/>
      <c r="Q1186" s="56"/>
    </row>
    <row r="1187" spans="7:17" x14ac:dyDescent="0.25">
      <c r="G1187" s="56"/>
      <c r="H1187" s="56"/>
      <c r="I1187" s="56"/>
      <c r="J1187" s="56"/>
      <c r="K1187" s="56"/>
      <c r="L1187" s="56"/>
      <c r="M1187" s="56"/>
      <c r="N1187" s="56"/>
      <c r="O1187" s="56"/>
      <c r="P1187" s="56"/>
      <c r="Q1187" s="56"/>
    </row>
    <row r="1188" spans="7:17" x14ac:dyDescent="0.25">
      <c r="G1188" s="56"/>
      <c r="H1188" s="56"/>
      <c r="I1188" s="56"/>
      <c r="J1188" s="56"/>
      <c r="K1188" s="56"/>
      <c r="L1188" s="56"/>
      <c r="M1188" s="56"/>
      <c r="N1188" s="56"/>
      <c r="O1188" s="56"/>
      <c r="P1188" s="56"/>
      <c r="Q1188" s="56"/>
    </row>
    <row r="1189" spans="7:17" x14ac:dyDescent="0.25"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</row>
    <row r="1190" spans="7:17" x14ac:dyDescent="0.25"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</row>
    <row r="1191" spans="7:17" x14ac:dyDescent="0.25">
      <c r="G1191" s="56"/>
      <c r="H1191" s="56"/>
      <c r="I1191" s="56"/>
      <c r="J1191" s="56"/>
      <c r="K1191" s="56"/>
      <c r="L1191" s="56"/>
      <c r="M1191" s="56"/>
      <c r="N1191" s="56"/>
      <c r="O1191" s="56"/>
      <c r="P1191" s="56"/>
      <c r="Q1191" s="56"/>
    </row>
    <row r="1192" spans="7:17" x14ac:dyDescent="0.25">
      <c r="G1192" s="56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</row>
    <row r="1193" spans="7:17" x14ac:dyDescent="0.25"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</row>
    <row r="1194" spans="7:17" x14ac:dyDescent="0.25"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</row>
    <row r="1195" spans="7:17" x14ac:dyDescent="0.25">
      <c r="G1195" s="56"/>
      <c r="H1195" s="56"/>
      <c r="I1195" s="56"/>
      <c r="J1195" s="56"/>
      <c r="K1195" s="56"/>
      <c r="L1195" s="56"/>
      <c r="M1195" s="56"/>
      <c r="N1195" s="56"/>
      <c r="O1195" s="56"/>
      <c r="P1195" s="56"/>
      <c r="Q1195" s="56"/>
    </row>
    <row r="1196" spans="7:17" x14ac:dyDescent="0.25"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</row>
    <row r="1197" spans="7:17" x14ac:dyDescent="0.25"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</row>
    <row r="1198" spans="7:17" x14ac:dyDescent="0.25"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</row>
    <row r="1199" spans="7:17" x14ac:dyDescent="0.25"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</row>
    <row r="1200" spans="7:17" x14ac:dyDescent="0.25"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</row>
    <row r="1201" spans="7:17" x14ac:dyDescent="0.25"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</row>
    <row r="1202" spans="7:17" x14ac:dyDescent="0.25"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</row>
    <row r="1203" spans="7:17" x14ac:dyDescent="0.25"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</row>
    <row r="1204" spans="7:17" x14ac:dyDescent="0.25"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</row>
    <row r="1205" spans="7:17" x14ac:dyDescent="0.25"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</row>
    <row r="1206" spans="7:17" x14ac:dyDescent="0.25"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</row>
    <row r="1207" spans="7:17" x14ac:dyDescent="0.25"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</row>
    <row r="1208" spans="7:17" x14ac:dyDescent="0.25"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</row>
    <row r="1209" spans="7:17" x14ac:dyDescent="0.25"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</row>
    <row r="1210" spans="7:17" x14ac:dyDescent="0.25"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</row>
    <row r="1211" spans="7:17" x14ac:dyDescent="0.25"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</row>
    <row r="1212" spans="7:17" x14ac:dyDescent="0.25"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</row>
    <row r="1213" spans="7:17" x14ac:dyDescent="0.25"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</row>
    <row r="1214" spans="7:17" x14ac:dyDescent="0.25"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</row>
    <row r="1215" spans="7:17" x14ac:dyDescent="0.25"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</row>
    <row r="1216" spans="7:17" x14ac:dyDescent="0.25"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</row>
    <row r="1217" spans="7:17" x14ac:dyDescent="0.25"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</row>
    <row r="1218" spans="7:17" x14ac:dyDescent="0.25">
      <c r="G1218" s="56"/>
      <c r="H1218" s="56"/>
      <c r="I1218" s="56"/>
      <c r="J1218" s="56"/>
      <c r="K1218" s="56"/>
      <c r="L1218" s="56"/>
      <c r="M1218" s="56"/>
      <c r="N1218" s="56"/>
      <c r="O1218" s="56"/>
      <c r="P1218" s="56"/>
      <c r="Q1218" s="56"/>
    </row>
    <row r="1219" spans="7:17" x14ac:dyDescent="0.25">
      <c r="G1219" s="56"/>
      <c r="H1219" s="56"/>
      <c r="I1219" s="56"/>
      <c r="J1219" s="56"/>
      <c r="K1219" s="56"/>
      <c r="L1219" s="56"/>
      <c r="M1219" s="56"/>
      <c r="N1219" s="56"/>
      <c r="O1219" s="56"/>
      <c r="P1219" s="56"/>
      <c r="Q1219" s="56"/>
    </row>
    <row r="1220" spans="7:17" x14ac:dyDescent="0.25">
      <c r="G1220" s="56"/>
      <c r="H1220" s="56"/>
      <c r="I1220" s="56"/>
      <c r="J1220" s="56"/>
      <c r="K1220" s="56"/>
      <c r="L1220" s="56"/>
      <c r="M1220" s="56"/>
      <c r="N1220" s="56"/>
      <c r="O1220" s="56"/>
      <c r="P1220" s="56"/>
      <c r="Q1220" s="56"/>
    </row>
    <row r="1221" spans="7:17" x14ac:dyDescent="0.25"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</row>
    <row r="1222" spans="7:17" x14ac:dyDescent="0.25"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</row>
    <row r="1223" spans="7:17" x14ac:dyDescent="0.25">
      <c r="G1223" s="56"/>
      <c r="H1223" s="56"/>
      <c r="I1223" s="56"/>
      <c r="J1223" s="56"/>
      <c r="K1223" s="56"/>
      <c r="L1223" s="56"/>
      <c r="M1223" s="56"/>
      <c r="N1223" s="56"/>
      <c r="O1223" s="56"/>
      <c r="P1223" s="56"/>
      <c r="Q1223" s="56"/>
    </row>
    <row r="1224" spans="7:17" x14ac:dyDescent="0.25"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</row>
    <row r="1225" spans="7:17" x14ac:dyDescent="0.25"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</row>
    <row r="1226" spans="7:17" x14ac:dyDescent="0.25">
      <c r="G1226" s="56"/>
      <c r="H1226" s="56"/>
      <c r="I1226" s="56"/>
      <c r="J1226" s="56"/>
      <c r="K1226" s="56"/>
      <c r="L1226" s="56"/>
      <c r="M1226" s="56"/>
      <c r="N1226" s="56"/>
      <c r="O1226" s="56"/>
      <c r="P1226" s="56"/>
      <c r="Q1226" s="56"/>
    </row>
    <row r="1227" spans="7:17" x14ac:dyDescent="0.25"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</row>
    <row r="1228" spans="7:17" x14ac:dyDescent="0.25">
      <c r="G1228" s="56"/>
      <c r="H1228" s="56"/>
      <c r="I1228" s="56"/>
      <c r="J1228" s="56"/>
      <c r="K1228" s="56"/>
      <c r="L1228" s="56"/>
      <c r="M1228" s="56"/>
      <c r="N1228" s="56"/>
      <c r="O1228" s="56"/>
      <c r="P1228" s="56"/>
      <c r="Q1228" s="56"/>
    </row>
    <row r="1229" spans="7:17" x14ac:dyDescent="0.25"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</row>
    <row r="1230" spans="7:17" x14ac:dyDescent="0.25"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</row>
    <row r="1231" spans="7:17" x14ac:dyDescent="0.25"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</row>
    <row r="1232" spans="7:17" x14ac:dyDescent="0.25"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</row>
    <row r="1233" spans="7:17" x14ac:dyDescent="0.25"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</row>
    <row r="1234" spans="7:17" x14ac:dyDescent="0.25"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</row>
    <row r="1235" spans="7:17" x14ac:dyDescent="0.25"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</row>
    <row r="1236" spans="7:17" x14ac:dyDescent="0.25"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</row>
    <row r="1237" spans="7:17" x14ac:dyDescent="0.25"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</row>
    <row r="1238" spans="7:17" x14ac:dyDescent="0.25"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</row>
    <row r="1239" spans="7:17" x14ac:dyDescent="0.25">
      <c r="G1239" s="56"/>
      <c r="H1239" s="56"/>
      <c r="I1239" s="56"/>
      <c r="J1239" s="56"/>
      <c r="K1239" s="56"/>
      <c r="L1239" s="56"/>
      <c r="M1239" s="56"/>
      <c r="N1239" s="56"/>
      <c r="O1239" s="56"/>
      <c r="P1239" s="56"/>
      <c r="Q1239" s="56"/>
    </row>
    <row r="1240" spans="7:17" x14ac:dyDescent="0.25">
      <c r="G1240" s="56"/>
      <c r="H1240" s="56"/>
      <c r="I1240" s="56"/>
      <c r="J1240" s="56"/>
      <c r="K1240" s="56"/>
      <c r="L1240" s="56"/>
      <c r="M1240" s="56"/>
      <c r="N1240" s="56"/>
      <c r="O1240" s="56"/>
      <c r="P1240" s="56"/>
      <c r="Q1240" s="56"/>
    </row>
    <row r="1241" spans="7:17" x14ac:dyDescent="0.25"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</row>
    <row r="1242" spans="7:17" x14ac:dyDescent="0.25"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</row>
    <row r="1243" spans="7:17" x14ac:dyDescent="0.25"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</row>
    <row r="1244" spans="7:17" x14ac:dyDescent="0.25">
      <c r="G1244" s="56"/>
      <c r="H1244" s="56"/>
      <c r="I1244" s="56"/>
      <c r="J1244" s="56"/>
      <c r="K1244" s="56"/>
      <c r="L1244" s="56"/>
      <c r="M1244" s="56"/>
      <c r="N1244" s="56"/>
      <c r="O1244" s="56"/>
      <c r="P1244" s="56"/>
      <c r="Q1244" s="56"/>
    </row>
    <row r="1245" spans="7:17" x14ac:dyDescent="0.25"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</row>
    <row r="1246" spans="7:17" x14ac:dyDescent="0.25"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</row>
    <row r="1247" spans="7:17" x14ac:dyDescent="0.25"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</row>
    <row r="1248" spans="7:17" x14ac:dyDescent="0.25"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</row>
    <row r="1249" spans="7:17" x14ac:dyDescent="0.25"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</row>
    <row r="1250" spans="7:17" x14ac:dyDescent="0.25">
      <c r="G1250" s="56"/>
      <c r="H1250" s="56"/>
      <c r="I1250" s="56"/>
      <c r="J1250" s="56"/>
      <c r="K1250" s="56"/>
      <c r="L1250" s="56"/>
      <c r="M1250" s="56"/>
      <c r="N1250" s="56"/>
      <c r="O1250" s="56"/>
      <c r="P1250" s="56"/>
      <c r="Q1250" s="56"/>
    </row>
    <row r="1251" spans="7:17" x14ac:dyDescent="0.25"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</row>
    <row r="1252" spans="7:17" x14ac:dyDescent="0.25"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</row>
    <row r="1253" spans="7:17" x14ac:dyDescent="0.25"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</row>
    <row r="1254" spans="7:17" x14ac:dyDescent="0.25">
      <c r="G1254" s="56"/>
      <c r="H1254" s="56"/>
      <c r="I1254" s="56"/>
      <c r="J1254" s="56"/>
      <c r="K1254" s="56"/>
      <c r="L1254" s="56"/>
      <c r="M1254" s="56"/>
      <c r="N1254" s="56"/>
      <c r="O1254" s="56"/>
      <c r="P1254" s="56"/>
      <c r="Q1254" s="56"/>
    </row>
    <row r="1255" spans="7:17" x14ac:dyDescent="0.25"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</row>
    <row r="1256" spans="7:17" x14ac:dyDescent="0.25">
      <c r="G1256" s="56"/>
      <c r="H1256" s="56"/>
      <c r="I1256" s="56"/>
      <c r="J1256" s="56"/>
      <c r="K1256" s="56"/>
      <c r="L1256" s="56"/>
      <c r="M1256" s="56"/>
      <c r="N1256" s="56"/>
      <c r="O1256" s="56"/>
      <c r="P1256" s="56"/>
      <c r="Q1256" s="56"/>
    </row>
    <row r="1257" spans="7:17" x14ac:dyDescent="0.25"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</row>
    <row r="1258" spans="7:17" x14ac:dyDescent="0.25"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</row>
    <row r="1259" spans="7:17" x14ac:dyDescent="0.25"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</row>
    <row r="1260" spans="7:17" x14ac:dyDescent="0.25"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</row>
    <row r="1261" spans="7:17" x14ac:dyDescent="0.25"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</row>
    <row r="1262" spans="7:17" x14ac:dyDescent="0.25"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</row>
    <row r="1263" spans="7:17" x14ac:dyDescent="0.25"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</row>
    <row r="1264" spans="7:17" x14ac:dyDescent="0.25"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</row>
    <row r="1265" spans="7:17" x14ac:dyDescent="0.25"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</row>
    <row r="1266" spans="7:17" x14ac:dyDescent="0.25">
      <c r="G1266" s="56"/>
      <c r="H1266" s="56"/>
      <c r="I1266" s="56"/>
      <c r="J1266" s="56"/>
      <c r="K1266" s="56"/>
      <c r="L1266" s="56"/>
      <c r="M1266" s="56"/>
      <c r="N1266" s="56"/>
      <c r="O1266" s="56"/>
      <c r="P1266" s="56"/>
      <c r="Q1266" s="56"/>
    </row>
    <row r="1267" spans="7:17" x14ac:dyDescent="0.25"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</row>
    <row r="1268" spans="7:17" x14ac:dyDescent="0.25"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</row>
    <row r="1269" spans="7:17" x14ac:dyDescent="0.25"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</row>
    <row r="1270" spans="7:17" x14ac:dyDescent="0.25"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</row>
    <row r="1271" spans="7:17" x14ac:dyDescent="0.25"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</row>
    <row r="1272" spans="7:17" x14ac:dyDescent="0.25"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</row>
    <row r="1273" spans="7:17" x14ac:dyDescent="0.25"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</row>
    <row r="1274" spans="7:17" x14ac:dyDescent="0.25"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</row>
    <row r="1275" spans="7:17" x14ac:dyDescent="0.25">
      <c r="G1275" s="56"/>
      <c r="H1275" s="56"/>
      <c r="I1275" s="56"/>
      <c r="J1275" s="56"/>
      <c r="K1275" s="56"/>
      <c r="L1275" s="56"/>
      <c r="M1275" s="56"/>
      <c r="N1275" s="56"/>
      <c r="O1275" s="56"/>
      <c r="P1275" s="56"/>
      <c r="Q1275" s="56"/>
    </row>
    <row r="1276" spans="7:17" x14ac:dyDescent="0.25"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</row>
    <row r="1277" spans="7:17" x14ac:dyDescent="0.25"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</row>
    <row r="1278" spans="7:17" x14ac:dyDescent="0.25">
      <c r="G1278" s="56"/>
      <c r="H1278" s="56"/>
      <c r="I1278" s="56"/>
      <c r="J1278" s="56"/>
      <c r="K1278" s="56"/>
      <c r="L1278" s="56"/>
      <c r="M1278" s="56"/>
      <c r="N1278" s="56"/>
      <c r="O1278" s="56"/>
      <c r="P1278" s="56"/>
      <c r="Q1278" s="56"/>
    </row>
    <row r="1279" spans="7:17" x14ac:dyDescent="0.25">
      <c r="G1279" s="56"/>
      <c r="H1279" s="56"/>
      <c r="I1279" s="56"/>
      <c r="J1279" s="56"/>
      <c r="K1279" s="56"/>
      <c r="L1279" s="56"/>
      <c r="M1279" s="56"/>
      <c r="N1279" s="56"/>
      <c r="O1279" s="56"/>
      <c r="P1279" s="56"/>
      <c r="Q1279" s="56"/>
    </row>
    <row r="1280" spans="7:17" x14ac:dyDescent="0.25"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</row>
    <row r="1281" spans="7:17" x14ac:dyDescent="0.25"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</row>
    <row r="1282" spans="7:17" x14ac:dyDescent="0.25">
      <c r="G1282" s="56"/>
      <c r="H1282" s="56"/>
      <c r="I1282" s="56"/>
      <c r="J1282" s="56"/>
      <c r="K1282" s="56"/>
      <c r="L1282" s="56"/>
      <c r="M1282" s="56"/>
      <c r="N1282" s="56"/>
      <c r="O1282" s="56"/>
      <c r="P1282" s="56"/>
      <c r="Q1282" s="56"/>
    </row>
    <row r="1283" spans="7:17" x14ac:dyDescent="0.25"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</row>
    <row r="1284" spans="7:17" x14ac:dyDescent="0.25"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</row>
    <row r="1285" spans="7:17" x14ac:dyDescent="0.25"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</row>
    <row r="1286" spans="7:17" x14ac:dyDescent="0.25"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</row>
    <row r="1287" spans="7:17" x14ac:dyDescent="0.25"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</row>
    <row r="1288" spans="7:17" x14ac:dyDescent="0.25"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</row>
    <row r="1289" spans="7:17" x14ac:dyDescent="0.25"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</row>
    <row r="1290" spans="7:17" x14ac:dyDescent="0.25"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</row>
    <row r="1291" spans="7:17" x14ac:dyDescent="0.25"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</row>
    <row r="1292" spans="7:17" x14ac:dyDescent="0.25">
      <c r="G1292" s="56"/>
      <c r="H1292" s="56"/>
      <c r="I1292" s="56"/>
      <c r="J1292" s="56"/>
      <c r="K1292" s="56"/>
      <c r="L1292" s="56"/>
      <c r="M1292" s="56"/>
      <c r="N1292" s="56"/>
      <c r="O1292" s="56"/>
      <c r="P1292" s="56"/>
      <c r="Q1292" s="56"/>
    </row>
    <row r="1293" spans="7:17" x14ac:dyDescent="0.25"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</row>
    <row r="1294" spans="7:17" x14ac:dyDescent="0.25">
      <c r="G1294" s="56"/>
      <c r="H1294" s="56"/>
      <c r="I1294" s="56"/>
      <c r="J1294" s="56"/>
      <c r="K1294" s="56"/>
      <c r="L1294" s="56"/>
      <c r="M1294" s="56"/>
      <c r="N1294" s="56"/>
      <c r="O1294" s="56"/>
      <c r="P1294" s="56"/>
      <c r="Q1294" s="56"/>
    </row>
    <row r="1295" spans="7:17" x14ac:dyDescent="0.25"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</row>
    <row r="1296" spans="7:17" x14ac:dyDescent="0.25"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</row>
    <row r="1297" spans="7:17" x14ac:dyDescent="0.25"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</row>
    <row r="1298" spans="7:17" x14ac:dyDescent="0.25">
      <c r="G1298" s="56"/>
      <c r="H1298" s="56"/>
      <c r="I1298" s="56"/>
      <c r="J1298" s="56"/>
      <c r="K1298" s="56"/>
      <c r="L1298" s="56"/>
      <c r="M1298" s="56"/>
      <c r="N1298" s="56"/>
      <c r="O1298" s="56"/>
      <c r="P1298" s="56"/>
      <c r="Q1298" s="56"/>
    </row>
    <row r="1299" spans="7:17" x14ac:dyDescent="0.25"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</row>
    <row r="1300" spans="7:17" x14ac:dyDescent="0.25"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</row>
    <row r="1301" spans="7:17" x14ac:dyDescent="0.25"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</row>
    <row r="1302" spans="7:17" x14ac:dyDescent="0.25"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</row>
    <row r="1303" spans="7:17" x14ac:dyDescent="0.25"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</row>
    <row r="1304" spans="7:17" x14ac:dyDescent="0.25"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</row>
    <row r="1305" spans="7:17" x14ac:dyDescent="0.25"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</row>
    <row r="1306" spans="7:17" x14ac:dyDescent="0.25"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</row>
    <row r="1307" spans="7:17" x14ac:dyDescent="0.25"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</row>
    <row r="1308" spans="7:17" x14ac:dyDescent="0.25"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</row>
    <row r="1309" spans="7:17" x14ac:dyDescent="0.25"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</row>
    <row r="1310" spans="7:17" x14ac:dyDescent="0.25"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</row>
    <row r="1311" spans="7:17" x14ac:dyDescent="0.25"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</row>
    <row r="1312" spans="7:17" x14ac:dyDescent="0.25"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</row>
    <row r="1313" spans="7:17" x14ac:dyDescent="0.25"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</row>
    <row r="1314" spans="7:17" x14ac:dyDescent="0.25"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</row>
    <row r="1315" spans="7:17" x14ac:dyDescent="0.25"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</row>
    <row r="1316" spans="7:17" x14ac:dyDescent="0.25"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</row>
    <row r="1317" spans="7:17" x14ac:dyDescent="0.25"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</row>
    <row r="1318" spans="7:17" x14ac:dyDescent="0.25"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</row>
    <row r="1319" spans="7:17" x14ac:dyDescent="0.25"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</row>
    <row r="1320" spans="7:17" x14ac:dyDescent="0.25"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</row>
    <row r="1321" spans="7:17" x14ac:dyDescent="0.25"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</row>
    <row r="1322" spans="7:17" x14ac:dyDescent="0.25"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</row>
    <row r="1323" spans="7:17" x14ac:dyDescent="0.25">
      <c r="G1323" s="56"/>
      <c r="H1323" s="56"/>
      <c r="I1323" s="56"/>
      <c r="J1323" s="56"/>
      <c r="K1323" s="56"/>
      <c r="L1323" s="56"/>
      <c r="M1323" s="56"/>
      <c r="N1323" s="56"/>
      <c r="O1323" s="56"/>
      <c r="P1323" s="56"/>
      <c r="Q1323" s="56"/>
    </row>
    <row r="1324" spans="7:17" x14ac:dyDescent="0.25"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</row>
    <row r="1325" spans="7:17" x14ac:dyDescent="0.25"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</row>
    <row r="1326" spans="7:17" x14ac:dyDescent="0.25"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</row>
    <row r="1327" spans="7:17" x14ac:dyDescent="0.25">
      <c r="G1327" s="56"/>
      <c r="H1327" s="56"/>
      <c r="I1327" s="56"/>
      <c r="J1327" s="56"/>
      <c r="K1327" s="56"/>
      <c r="L1327" s="56"/>
      <c r="M1327" s="56"/>
      <c r="N1327" s="56"/>
      <c r="O1327" s="56"/>
      <c r="P1327" s="56"/>
      <c r="Q1327" s="56"/>
    </row>
    <row r="1328" spans="7:17" x14ac:dyDescent="0.25">
      <c r="G1328" s="56"/>
      <c r="H1328" s="56"/>
      <c r="I1328" s="56"/>
      <c r="J1328" s="56"/>
      <c r="K1328" s="56"/>
      <c r="L1328" s="56"/>
      <c r="M1328" s="56"/>
      <c r="N1328" s="56"/>
      <c r="O1328" s="56"/>
      <c r="P1328" s="56"/>
      <c r="Q1328" s="56"/>
    </row>
    <row r="1329" spans="7:17" x14ac:dyDescent="0.25"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</row>
    <row r="1330" spans="7:17" x14ac:dyDescent="0.25">
      <c r="G1330" s="56"/>
      <c r="H1330" s="56"/>
      <c r="I1330" s="56"/>
      <c r="J1330" s="56"/>
      <c r="K1330" s="56"/>
      <c r="L1330" s="56"/>
      <c r="M1330" s="56"/>
      <c r="N1330" s="56"/>
      <c r="O1330" s="56"/>
      <c r="P1330" s="56"/>
      <c r="Q1330" s="56"/>
    </row>
    <row r="1331" spans="7:17" x14ac:dyDescent="0.25">
      <c r="G1331" s="56"/>
      <c r="H1331" s="56"/>
      <c r="I1331" s="56"/>
      <c r="J1331" s="56"/>
      <c r="K1331" s="56"/>
      <c r="L1331" s="56"/>
      <c r="M1331" s="56"/>
      <c r="N1331" s="56"/>
      <c r="O1331" s="56"/>
      <c r="P1331" s="56"/>
      <c r="Q1331" s="56"/>
    </row>
    <row r="1332" spans="7:17" x14ac:dyDescent="0.25">
      <c r="G1332" s="56"/>
      <c r="H1332" s="56"/>
      <c r="I1332" s="56"/>
      <c r="J1332" s="56"/>
      <c r="K1332" s="56"/>
      <c r="L1332" s="56"/>
      <c r="M1332" s="56"/>
      <c r="N1332" s="56"/>
      <c r="O1332" s="56"/>
      <c r="P1332" s="56"/>
      <c r="Q1332" s="56"/>
    </row>
    <row r="1333" spans="7:17" x14ac:dyDescent="0.25"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</row>
    <row r="1334" spans="7:17" x14ac:dyDescent="0.25">
      <c r="G1334" s="56"/>
      <c r="H1334" s="56"/>
      <c r="I1334" s="56"/>
      <c r="J1334" s="56"/>
      <c r="K1334" s="56"/>
      <c r="L1334" s="56"/>
      <c r="M1334" s="56"/>
      <c r="N1334" s="56"/>
      <c r="O1334" s="56"/>
      <c r="P1334" s="56"/>
      <c r="Q1334" s="56"/>
    </row>
    <row r="1335" spans="7:17" x14ac:dyDescent="0.25">
      <c r="G1335" s="56"/>
      <c r="H1335" s="56"/>
      <c r="I1335" s="56"/>
      <c r="J1335" s="56"/>
      <c r="K1335" s="56"/>
      <c r="L1335" s="56"/>
      <c r="M1335" s="56"/>
      <c r="N1335" s="56"/>
      <c r="O1335" s="56"/>
      <c r="P1335" s="56"/>
      <c r="Q1335" s="56"/>
    </row>
    <row r="1336" spans="7:17" x14ac:dyDescent="0.25"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</row>
    <row r="1337" spans="7:17" x14ac:dyDescent="0.25"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</row>
    <row r="1338" spans="7:17" x14ac:dyDescent="0.25"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</row>
    <row r="1339" spans="7:17" x14ac:dyDescent="0.25">
      <c r="G1339" s="56"/>
      <c r="H1339" s="56"/>
      <c r="I1339" s="56"/>
      <c r="J1339" s="56"/>
      <c r="K1339" s="56"/>
      <c r="L1339" s="56"/>
      <c r="M1339" s="56"/>
      <c r="N1339" s="56"/>
      <c r="O1339" s="56"/>
      <c r="P1339" s="56"/>
      <c r="Q1339" s="56"/>
    </row>
    <row r="1340" spans="7:17" x14ac:dyDescent="0.25"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</row>
    <row r="1341" spans="7:17" x14ac:dyDescent="0.25"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</row>
    <row r="1342" spans="7:17" x14ac:dyDescent="0.25"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</row>
    <row r="1343" spans="7:17" x14ac:dyDescent="0.25"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</row>
    <row r="1344" spans="7:17" x14ac:dyDescent="0.25"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</row>
    <row r="1345" spans="7:17" x14ac:dyDescent="0.25"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</row>
    <row r="1346" spans="7:17" x14ac:dyDescent="0.25"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</row>
    <row r="1347" spans="7:17" x14ac:dyDescent="0.25"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</row>
    <row r="1348" spans="7:17" x14ac:dyDescent="0.25"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</row>
    <row r="1349" spans="7:17" x14ac:dyDescent="0.25"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</row>
    <row r="1350" spans="7:17" x14ac:dyDescent="0.25"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</row>
    <row r="1351" spans="7:17" x14ac:dyDescent="0.25"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</row>
    <row r="1352" spans="7:17" x14ac:dyDescent="0.25"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</row>
    <row r="1353" spans="7:17" x14ac:dyDescent="0.25"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</row>
    <row r="1354" spans="7:17" x14ac:dyDescent="0.25">
      <c r="G1354" s="56"/>
      <c r="H1354" s="56"/>
      <c r="I1354" s="56"/>
      <c r="J1354" s="56"/>
      <c r="K1354" s="56"/>
      <c r="L1354" s="56"/>
      <c r="M1354" s="56"/>
      <c r="N1354" s="56"/>
      <c r="O1354" s="56"/>
      <c r="P1354" s="56"/>
      <c r="Q1354" s="56"/>
    </row>
    <row r="1355" spans="7:17" x14ac:dyDescent="0.25"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</row>
    <row r="1356" spans="7:17" x14ac:dyDescent="0.25"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</row>
    <row r="1357" spans="7:17" x14ac:dyDescent="0.25"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</row>
    <row r="1358" spans="7:17" x14ac:dyDescent="0.25">
      <c r="G1358" s="56"/>
      <c r="H1358" s="56"/>
      <c r="I1358" s="56"/>
      <c r="J1358" s="56"/>
      <c r="K1358" s="56"/>
      <c r="L1358" s="56"/>
      <c r="M1358" s="56"/>
      <c r="N1358" s="56"/>
      <c r="O1358" s="56"/>
      <c r="P1358" s="56"/>
      <c r="Q1358" s="56"/>
    </row>
    <row r="1359" spans="7:17" x14ac:dyDescent="0.25"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</row>
    <row r="1360" spans="7:17" x14ac:dyDescent="0.25"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</row>
    <row r="1361" spans="7:17" x14ac:dyDescent="0.25"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</row>
    <row r="1362" spans="7:17" x14ac:dyDescent="0.25"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</row>
    <row r="1363" spans="7:17" x14ac:dyDescent="0.25"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</row>
    <row r="1364" spans="7:17" x14ac:dyDescent="0.25">
      <c r="G1364" s="56"/>
      <c r="H1364" s="56"/>
      <c r="I1364" s="56"/>
      <c r="J1364" s="56"/>
      <c r="K1364" s="56"/>
      <c r="L1364" s="56"/>
      <c r="M1364" s="56"/>
      <c r="N1364" s="56"/>
      <c r="O1364" s="56"/>
      <c r="P1364" s="56"/>
      <c r="Q1364" s="56"/>
    </row>
    <row r="1365" spans="7:17" x14ac:dyDescent="0.25"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</row>
    <row r="1366" spans="7:17" x14ac:dyDescent="0.25"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</row>
    <row r="1367" spans="7:17" x14ac:dyDescent="0.25"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</row>
    <row r="1368" spans="7:17" x14ac:dyDescent="0.25"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</row>
    <row r="1369" spans="7:17" x14ac:dyDescent="0.25"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</row>
    <row r="1370" spans="7:17" x14ac:dyDescent="0.25"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</row>
    <row r="1371" spans="7:17" x14ac:dyDescent="0.25"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</row>
    <row r="1372" spans="7:17" x14ac:dyDescent="0.25"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</row>
    <row r="1373" spans="7:17" x14ac:dyDescent="0.25"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</row>
    <row r="1374" spans="7:17" x14ac:dyDescent="0.25">
      <c r="G1374" s="56"/>
      <c r="H1374" s="56"/>
      <c r="I1374" s="56"/>
      <c r="J1374" s="56"/>
      <c r="K1374" s="56"/>
      <c r="L1374" s="56"/>
      <c r="M1374" s="56"/>
      <c r="N1374" s="56"/>
      <c r="O1374" s="56"/>
      <c r="P1374" s="56"/>
      <c r="Q1374" s="56"/>
    </row>
    <row r="1375" spans="7:17" x14ac:dyDescent="0.25"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</row>
    <row r="1376" spans="7:17" x14ac:dyDescent="0.25"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</row>
    <row r="1377" spans="7:17" x14ac:dyDescent="0.25"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</row>
    <row r="1378" spans="7:17" x14ac:dyDescent="0.25"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</row>
    <row r="1379" spans="7:17" x14ac:dyDescent="0.25">
      <c r="G1379" s="56"/>
      <c r="H1379" s="56"/>
      <c r="I1379" s="56"/>
      <c r="J1379" s="56"/>
      <c r="K1379" s="56"/>
      <c r="L1379" s="56"/>
      <c r="M1379" s="56"/>
      <c r="N1379" s="56"/>
      <c r="O1379" s="56"/>
      <c r="P1379" s="56"/>
      <c r="Q1379" s="56"/>
    </row>
    <row r="1380" spans="7:17" x14ac:dyDescent="0.25"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</row>
    <row r="1381" spans="7:17" x14ac:dyDescent="0.25"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</row>
    <row r="1382" spans="7:17" x14ac:dyDescent="0.25"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</row>
    <row r="1383" spans="7:17" x14ac:dyDescent="0.25">
      <c r="G1383" s="56"/>
      <c r="H1383" s="56"/>
      <c r="I1383" s="56"/>
      <c r="J1383" s="56"/>
      <c r="K1383" s="56"/>
      <c r="L1383" s="56"/>
      <c r="M1383" s="56"/>
      <c r="N1383" s="56"/>
      <c r="O1383" s="56"/>
      <c r="P1383" s="56"/>
      <c r="Q1383" s="56"/>
    </row>
    <row r="1384" spans="7:17" x14ac:dyDescent="0.25">
      <c r="G1384" s="56"/>
      <c r="H1384" s="56"/>
      <c r="I1384" s="56"/>
      <c r="J1384" s="56"/>
      <c r="K1384" s="56"/>
      <c r="L1384" s="56"/>
      <c r="M1384" s="56"/>
      <c r="N1384" s="56"/>
      <c r="O1384" s="56"/>
      <c r="P1384" s="56"/>
      <c r="Q1384" s="56"/>
    </row>
    <row r="1385" spans="7:17" x14ac:dyDescent="0.25"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</row>
    <row r="1386" spans="7:17" x14ac:dyDescent="0.25">
      <c r="G1386" s="56"/>
      <c r="H1386" s="56"/>
      <c r="I1386" s="56"/>
      <c r="J1386" s="56"/>
      <c r="K1386" s="56"/>
      <c r="L1386" s="56"/>
      <c r="M1386" s="56"/>
      <c r="N1386" s="56"/>
      <c r="O1386" s="56"/>
      <c r="P1386" s="56"/>
      <c r="Q1386" s="56"/>
    </row>
    <row r="1387" spans="7:17" x14ac:dyDescent="0.25">
      <c r="G1387" s="56"/>
      <c r="H1387" s="56"/>
      <c r="I1387" s="56"/>
      <c r="J1387" s="56"/>
      <c r="K1387" s="56"/>
      <c r="L1387" s="56"/>
      <c r="M1387" s="56"/>
      <c r="N1387" s="56"/>
      <c r="O1387" s="56"/>
      <c r="P1387" s="56"/>
      <c r="Q1387" s="56"/>
    </row>
    <row r="1388" spans="7:17" x14ac:dyDescent="0.25">
      <c r="G1388" s="56"/>
      <c r="H1388" s="56"/>
      <c r="I1388" s="56"/>
      <c r="J1388" s="56"/>
      <c r="K1388" s="56"/>
      <c r="L1388" s="56"/>
      <c r="M1388" s="56"/>
      <c r="N1388" s="56"/>
      <c r="O1388" s="56"/>
      <c r="P1388" s="56"/>
      <c r="Q1388" s="56"/>
    </row>
    <row r="1389" spans="7:17" x14ac:dyDescent="0.25"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</row>
    <row r="1390" spans="7:17" x14ac:dyDescent="0.25"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</row>
    <row r="1391" spans="7:17" x14ac:dyDescent="0.25">
      <c r="G1391" s="56"/>
      <c r="H1391" s="56"/>
      <c r="I1391" s="56"/>
      <c r="J1391" s="56"/>
      <c r="K1391" s="56"/>
      <c r="L1391" s="56"/>
      <c r="M1391" s="56"/>
      <c r="N1391" s="56"/>
      <c r="O1391" s="56"/>
      <c r="P1391" s="56"/>
      <c r="Q1391" s="56"/>
    </row>
    <row r="1392" spans="7:17" x14ac:dyDescent="0.25">
      <c r="G1392" s="56"/>
      <c r="H1392" s="56"/>
      <c r="I1392" s="56"/>
      <c r="J1392" s="56"/>
      <c r="K1392" s="56"/>
      <c r="L1392" s="56"/>
      <c r="M1392" s="56"/>
      <c r="N1392" s="56"/>
      <c r="O1392" s="56"/>
      <c r="P1392" s="56"/>
      <c r="Q1392" s="56"/>
    </row>
    <row r="1393" spans="7:17" x14ac:dyDescent="0.25"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</row>
    <row r="1394" spans="7:17" x14ac:dyDescent="0.25"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</row>
    <row r="1395" spans="7:17" x14ac:dyDescent="0.25">
      <c r="G1395" s="56"/>
      <c r="H1395" s="56"/>
      <c r="I1395" s="56"/>
      <c r="J1395" s="56"/>
      <c r="K1395" s="56"/>
      <c r="L1395" s="56"/>
      <c r="M1395" s="56"/>
      <c r="N1395" s="56"/>
      <c r="O1395" s="56"/>
      <c r="P1395" s="56"/>
      <c r="Q1395" s="56"/>
    </row>
    <row r="1396" spans="7:17" x14ac:dyDescent="0.25"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</row>
    <row r="1397" spans="7:17" x14ac:dyDescent="0.25"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</row>
    <row r="1398" spans="7:17" x14ac:dyDescent="0.25"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</row>
    <row r="1399" spans="7:17" x14ac:dyDescent="0.25"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</row>
    <row r="1400" spans="7:17" x14ac:dyDescent="0.25">
      <c r="G1400" s="56"/>
      <c r="H1400" s="56"/>
      <c r="I1400" s="56"/>
      <c r="J1400" s="56"/>
      <c r="K1400" s="56"/>
      <c r="L1400" s="56"/>
      <c r="M1400" s="56"/>
      <c r="N1400" s="56"/>
      <c r="O1400" s="56"/>
      <c r="P1400" s="56"/>
      <c r="Q1400" s="56"/>
    </row>
    <row r="1401" spans="7:17" x14ac:dyDescent="0.25"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</row>
    <row r="1402" spans="7:17" x14ac:dyDescent="0.25"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</row>
    <row r="1403" spans="7:17" x14ac:dyDescent="0.25"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</row>
    <row r="1404" spans="7:17" x14ac:dyDescent="0.25">
      <c r="G1404" s="56"/>
      <c r="H1404" s="56"/>
      <c r="I1404" s="56"/>
      <c r="J1404" s="56"/>
      <c r="K1404" s="56"/>
      <c r="L1404" s="56"/>
      <c r="M1404" s="56"/>
      <c r="N1404" s="56"/>
      <c r="O1404" s="56"/>
      <c r="P1404" s="56"/>
      <c r="Q1404" s="56"/>
    </row>
    <row r="1405" spans="7:17" x14ac:dyDescent="0.25"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</row>
    <row r="1406" spans="7:17" x14ac:dyDescent="0.25"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</row>
    <row r="1407" spans="7:17" x14ac:dyDescent="0.25"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</row>
    <row r="1408" spans="7:17" x14ac:dyDescent="0.25"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</row>
    <row r="1409" spans="7:17" x14ac:dyDescent="0.25"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</row>
    <row r="1410" spans="7:17" x14ac:dyDescent="0.25"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</row>
    <row r="1411" spans="7:17" x14ac:dyDescent="0.25">
      <c r="G1411" s="56"/>
      <c r="H1411" s="56"/>
      <c r="I1411" s="56"/>
      <c r="J1411" s="56"/>
      <c r="K1411" s="56"/>
      <c r="L1411" s="56"/>
      <c r="M1411" s="56"/>
      <c r="N1411" s="56"/>
      <c r="O1411" s="56"/>
      <c r="P1411" s="56"/>
      <c r="Q1411" s="56"/>
    </row>
    <row r="1412" spans="7:17" x14ac:dyDescent="0.25"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</row>
    <row r="1413" spans="7:17" x14ac:dyDescent="0.25"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</row>
    <row r="1414" spans="7:17" x14ac:dyDescent="0.25"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</row>
    <row r="1415" spans="7:17" x14ac:dyDescent="0.25"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</row>
    <row r="1416" spans="7:17" x14ac:dyDescent="0.25"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</row>
    <row r="1417" spans="7:17" x14ac:dyDescent="0.25"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</row>
    <row r="1418" spans="7:17" x14ac:dyDescent="0.25"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</row>
    <row r="1419" spans="7:17" x14ac:dyDescent="0.25"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</row>
    <row r="1420" spans="7:17" x14ac:dyDescent="0.25"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</row>
    <row r="1421" spans="7:17" x14ac:dyDescent="0.25"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</row>
    <row r="1422" spans="7:17" x14ac:dyDescent="0.25"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</row>
    <row r="1423" spans="7:17" x14ac:dyDescent="0.25"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</row>
    <row r="1424" spans="7:17" x14ac:dyDescent="0.25">
      <c r="G1424" s="56"/>
      <c r="H1424" s="56"/>
      <c r="I1424" s="56"/>
      <c r="J1424" s="56"/>
      <c r="K1424" s="56"/>
      <c r="L1424" s="56"/>
      <c r="M1424" s="56"/>
      <c r="N1424" s="56"/>
      <c r="O1424" s="56"/>
      <c r="P1424" s="56"/>
      <c r="Q1424" s="56"/>
    </row>
    <row r="1425" spans="7:17" x14ac:dyDescent="0.25">
      <c r="G1425" s="56"/>
      <c r="H1425" s="56"/>
      <c r="I1425" s="56"/>
      <c r="J1425" s="56"/>
      <c r="K1425" s="56"/>
      <c r="L1425" s="56"/>
      <c r="M1425" s="56"/>
      <c r="N1425" s="56"/>
      <c r="O1425" s="56"/>
      <c r="P1425" s="56"/>
      <c r="Q1425" s="56"/>
    </row>
    <row r="1426" spans="7:17" x14ac:dyDescent="0.25">
      <c r="G1426" s="56"/>
      <c r="H1426" s="56"/>
      <c r="I1426" s="56"/>
      <c r="J1426" s="56"/>
      <c r="K1426" s="56"/>
      <c r="L1426" s="56"/>
      <c r="M1426" s="56"/>
      <c r="N1426" s="56"/>
      <c r="O1426" s="56"/>
      <c r="P1426" s="56"/>
      <c r="Q1426" s="56"/>
    </row>
    <row r="1427" spans="7:17" x14ac:dyDescent="0.25">
      <c r="G1427" s="56"/>
      <c r="H1427" s="56"/>
      <c r="I1427" s="56"/>
      <c r="J1427" s="56"/>
      <c r="K1427" s="56"/>
      <c r="L1427" s="56"/>
      <c r="M1427" s="56"/>
      <c r="N1427" s="56"/>
      <c r="O1427" s="56"/>
      <c r="P1427" s="56"/>
      <c r="Q1427" s="56"/>
    </row>
    <row r="1428" spans="7:17" x14ac:dyDescent="0.25">
      <c r="G1428" s="56"/>
      <c r="H1428" s="56"/>
      <c r="I1428" s="56"/>
      <c r="J1428" s="56"/>
      <c r="K1428" s="56"/>
      <c r="L1428" s="56"/>
      <c r="M1428" s="56"/>
      <c r="N1428" s="56"/>
      <c r="O1428" s="56"/>
      <c r="P1428" s="56"/>
      <c r="Q1428" s="56"/>
    </row>
    <row r="1429" spans="7:17" x14ac:dyDescent="0.25">
      <c r="G1429" s="56"/>
      <c r="H1429" s="56"/>
      <c r="I1429" s="56"/>
      <c r="J1429" s="56"/>
      <c r="K1429" s="56"/>
      <c r="L1429" s="56"/>
      <c r="M1429" s="56"/>
      <c r="N1429" s="56"/>
      <c r="O1429" s="56"/>
      <c r="P1429" s="56"/>
      <c r="Q1429" s="56"/>
    </row>
    <row r="1430" spans="7:17" x14ac:dyDescent="0.25">
      <c r="G1430" s="56"/>
      <c r="H1430" s="56"/>
      <c r="I1430" s="56"/>
      <c r="J1430" s="56"/>
      <c r="K1430" s="56"/>
      <c r="L1430" s="56"/>
      <c r="M1430" s="56"/>
      <c r="N1430" s="56"/>
      <c r="O1430" s="56"/>
      <c r="P1430" s="56"/>
      <c r="Q1430" s="56"/>
    </row>
    <row r="1431" spans="7:17" x14ac:dyDescent="0.25">
      <c r="G1431" s="56"/>
      <c r="H1431" s="56"/>
      <c r="I1431" s="56"/>
      <c r="J1431" s="56"/>
      <c r="K1431" s="56"/>
      <c r="L1431" s="56"/>
      <c r="M1431" s="56"/>
      <c r="N1431" s="56"/>
      <c r="O1431" s="56"/>
      <c r="P1431" s="56"/>
      <c r="Q1431" s="56"/>
    </row>
    <row r="1432" spans="7:17" x14ac:dyDescent="0.25">
      <c r="G1432" s="56"/>
      <c r="H1432" s="56"/>
      <c r="I1432" s="56"/>
      <c r="J1432" s="56"/>
      <c r="K1432" s="56"/>
      <c r="L1432" s="56"/>
      <c r="M1432" s="56"/>
      <c r="N1432" s="56"/>
      <c r="O1432" s="56"/>
      <c r="P1432" s="56"/>
      <c r="Q1432" s="56"/>
    </row>
    <row r="1433" spans="7:17" x14ac:dyDescent="0.25">
      <c r="G1433" s="56"/>
      <c r="H1433" s="56"/>
      <c r="I1433" s="56"/>
      <c r="J1433" s="56"/>
      <c r="K1433" s="56"/>
      <c r="L1433" s="56"/>
      <c r="M1433" s="56"/>
      <c r="N1433" s="56"/>
      <c r="O1433" s="56"/>
      <c r="P1433" s="56"/>
      <c r="Q1433" s="56"/>
    </row>
    <row r="1434" spans="7:17" x14ac:dyDescent="0.25">
      <c r="G1434" s="56"/>
      <c r="H1434" s="56"/>
      <c r="I1434" s="56"/>
      <c r="J1434" s="56"/>
      <c r="K1434" s="56"/>
      <c r="L1434" s="56"/>
      <c r="M1434" s="56"/>
      <c r="N1434" s="56"/>
      <c r="O1434" s="56"/>
      <c r="P1434" s="56"/>
      <c r="Q1434" s="56"/>
    </row>
    <row r="1435" spans="7:17" x14ac:dyDescent="0.25">
      <c r="G1435" s="56"/>
      <c r="H1435" s="56"/>
      <c r="I1435" s="56"/>
      <c r="J1435" s="56"/>
      <c r="K1435" s="56"/>
      <c r="L1435" s="56"/>
      <c r="M1435" s="56"/>
      <c r="N1435" s="56"/>
      <c r="O1435" s="56"/>
      <c r="P1435" s="56"/>
      <c r="Q1435" s="56"/>
    </row>
    <row r="1436" spans="7:17" x14ac:dyDescent="0.25">
      <c r="G1436" s="56"/>
      <c r="H1436" s="56"/>
      <c r="I1436" s="56"/>
      <c r="J1436" s="56"/>
      <c r="K1436" s="56"/>
      <c r="L1436" s="56"/>
      <c r="M1436" s="56"/>
      <c r="N1436" s="56"/>
      <c r="O1436" s="56"/>
      <c r="P1436" s="56"/>
      <c r="Q1436" s="56"/>
    </row>
    <row r="1437" spans="7:17" x14ac:dyDescent="0.25">
      <c r="G1437" s="56"/>
      <c r="H1437" s="56"/>
      <c r="I1437" s="56"/>
      <c r="J1437" s="56"/>
      <c r="K1437" s="56"/>
      <c r="L1437" s="56"/>
      <c r="M1437" s="56"/>
      <c r="N1437" s="56"/>
      <c r="O1437" s="56"/>
      <c r="P1437" s="56"/>
      <c r="Q1437" s="56"/>
    </row>
    <row r="1438" spans="7:17" x14ac:dyDescent="0.25">
      <c r="G1438" s="56"/>
      <c r="H1438" s="56"/>
      <c r="I1438" s="56"/>
      <c r="J1438" s="56"/>
      <c r="K1438" s="56"/>
      <c r="L1438" s="56"/>
      <c r="M1438" s="56"/>
      <c r="N1438" s="56"/>
      <c r="O1438" s="56"/>
      <c r="P1438" s="56"/>
      <c r="Q1438" s="56"/>
    </row>
    <row r="1439" spans="7:17" x14ac:dyDescent="0.25">
      <c r="G1439" s="56"/>
      <c r="H1439" s="56"/>
      <c r="I1439" s="56"/>
      <c r="J1439" s="56"/>
      <c r="K1439" s="56"/>
      <c r="L1439" s="56"/>
      <c r="M1439" s="56"/>
      <c r="N1439" s="56"/>
      <c r="O1439" s="56"/>
      <c r="P1439" s="56"/>
      <c r="Q1439" s="56"/>
    </row>
    <row r="1440" spans="7:17" x14ac:dyDescent="0.25">
      <c r="G1440" s="56"/>
      <c r="H1440" s="56"/>
      <c r="I1440" s="56"/>
      <c r="J1440" s="56"/>
      <c r="K1440" s="56"/>
      <c r="L1440" s="56"/>
      <c r="M1440" s="56"/>
      <c r="N1440" s="56"/>
      <c r="O1440" s="56"/>
      <c r="P1440" s="56"/>
      <c r="Q1440" s="56"/>
    </row>
    <row r="1441" spans="7:17" x14ac:dyDescent="0.25">
      <c r="G1441" s="56"/>
      <c r="H1441" s="56"/>
      <c r="I1441" s="56"/>
      <c r="J1441" s="56"/>
      <c r="K1441" s="56"/>
      <c r="L1441" s="56"/>
      <c r="M1441" s="56"/>
      <c r="N1441" s="56"/>
      <c r="O1441" s="56"/>
      <c r="P1441" s="56"/>
      <c r="Q1441" s="56"/>
    </row>
    <row r="1442" spans="7:17" x14ac:dyDescent="0.25">
      <c r="G1442" s="56"/>
      <c r="H1442" s="56"/>
      <c r="I1442" s="56"/>
      <c r="J1442" s="56"/>
      <c r="K1442" s="56"/>
      <c r="L1442" s="56"/>
      <c r="M1442" s="56"/>
      <c r="N1442" s="56"/>
      <c r="O1442" s="56"/>
      <c r="P1442" s="56"/>
      <c r="Q1442" s="56"/>
    </row>
    <row r="1443" spans="7:17" x14ac:dyDescent="0.25">
      <c r="G1443" s="56"/>
      <c r="H1443" s="56"/>
      <c r="I1443" s="56"/>
      <c r="J1443" s="56"/>
      <c r="K1443" s="56"/>
      <c r="L1443" s="56"/>
      <c r="M1443" s="56"/>
      <c r="N1443" s="56"/>
      <c r="O1443" s="56"/>
      <c r="P1443" s="56"/>
      <c r="Q1443" s="56"/>
    </row>
    <row r="1444" spans="7:17" x14ac:dyDescent="0.25">
      <c r="G1444" s="56"/>
      <c r="H1444" s="56"/>
      <c r="I1444" s="56"/>
      <c r="J1444" s="56"/>
      <c r="K1444" s="56"/>
      <c r="L1444" s="56"/>
      <c r="M1444" s="56"/>
      <c r="N1444" s="56"/>
      <c r="O1444" s="56"/>
      <c r="P1444" s="56"/>
      <c r="Q1444" s="56"/>
    </row>
    <row r="1445" spans="7:17" x14ac:dyDescent="0.25">
      <c r="G1445" s="56"/>
      <c r="H1445" s="56"/>
      <c r="I1445" s="56"/>
      <c r="J1445" s="56"/>
      <c r="K1445" s="56"/>
      <c r="L1445" s="56"/>
      <c r="M1445" s="56"/>
      <c r="N1445" s="56"/>
      <c r="O1445" s="56"/>
      <c r="P1445" s="56"/>
      <c r="Q1445" s="56"/>
    </row>
    <row r="1446" spans="7:17" x14ac:dyDescent="0.25">
      <c r="G1446" s="56"/>
      <c r="H1446" s="56"/>
      <c r="I1446" s="56"/>
      <c r="J1446" s="56"/>
      <c r="K1446" s="56"/>
      <c r="L1446" s="56"/>
      <c r="M1446" s="56"/>
      <c r="N1446" s="56"/>
      <c r="O1446" s="56"/>
      <c r="P1446" s="56"/>
      <c r="Q1446" s="56"/>
    </row>
    <row r="1447" spans="7:17" x14ac:dyDescent="0.25">
      <c r="G1447" s="56"/>
      <c r="H1447" s="56"/>
      <c r="I1447" s="56"/>
      <c r="J1447" s="56"/>
      <c r="K1447" s="56"/>
      <c r="L1447" s="56"/>
      <c r="M1447" s="56"/>
      <c r="N1447" s="56"/>
      <c r="O1447" s="56"/>
      <c r="P1447" s="56"/>
      <c r="Q1447" s="56"/>
    </row>
    <row r="1448" spans="7:17" x14ac:dyDescent="0.25">
      <c r="G1448" s="56"/>
      <c r="H1448" s="56"/>
      <c r="I1448" s="56"/>
      <c r="J1448" s="56"/>
      <c r="K1448" s="56"/>
      <c r="L1448" s="56"/>
      <c r="M1448" s="56"/>
      <c r="N1448" s="56"/>
      <c r="O1448" s="56"/>
      <c r="P1448" s="56"/>
      <c r="Q1448" s="56"/>
    </row>
    <row r="1449" spans="7:17" x14ac:dyDescent="0.25">
      <c r="G1449" s="56"/>
      <c r="H1449" s="56"/>
      <c r="I1449" s="56"/>
      <c r="J1449" s="56"/>
      <c r="K1449" s="56"/>
      <c r="L1449" s="56"/>
      <c r="M1449" s="56"/>
      <c r="N1449" s="56"/>
      <c r="O1449" s="56"/>
      <c r="P1449" s="56"/>
      <c r="Q1449" s="56"/>
    </row>
    <row r="1450" spans="7:17" x14ac:dyDescent="0.25">
      <c r="G1450" s="56"/>
      <c r="H1450" s="56"/>
      <c r="I1450" s="56"/>
      <c r="J1450" s="56"/>
      <c r="K1450" s="56"/>
      <c r="L1450" s="56"/>
      <c r="M1450" s="56"/>
      <c r="N1450" s="56"/>
      <c r="O1450" s="56"/>
      <c r="P1450" s="56"/>
      <c r="Q1450" s="56"/>
    </row>
    <row r="1451" spans="7:17" x14ac:dyDescent="0.25">
      <c r="G1451" s="56"/>
      <c r="H1451" s="56"/>
      <c r="I1451" s="56"/>
      <c r="J1451" s="56"/>
      <c r="K1451" s="56"/>
      <c r="L1451" s="56"/>
      <c r="M1451" s="56"/>
      <c r="N1451" s="56"/>
      <c r="O1451" s="56"/>
      <c r="P1451" s="56"/>
      <c r="Q1451" s="56"/>
    </row>
    <row r="1452" spans="7:17" x14ac:dyDescent="0.25">
      <c r="G1452" s="56"/>
      <c r="H1452" s="56"/>
      <c r="I1452" s="56"/>
      <c r="J1452" s="56"/>
      <c r="K1452" s="56"/>
      <c r="L1452" s="56"/>
      <c r="M1452" s="56"/>
      <c r="N1452" s="56"/>
      <c r="O1452" s="56"/>
      <c r="P1452" s="56"/>
      <c r="Q1452" s="56"/>
    </row>
    <row r="1453" spans="7:17" x14ac:dyDescent="0.25">
      <c r="G1453" s="56"/>
      <c r="H1453" s="56"/>
      <c r="I1453" s="56"/>
      <c r="J1453" s="56"/>
      <c r="K1453" s="56"/>
      <c r="L1453" s="56"/>
      <c r="M1453" s="56"/>
      <c r="N1453" s="56"/>
      <c r="O1453" s="56"/>
      <c r="P1453" s="56"/>
      <c r="Q1453" s="56"/>
    </row>
    <row r="1454" spans="7:17" x14ac:dyDescent="0.25">
      <c r="G1454" s="56"/>
      <c r="H1454" s="56"/>
      <c r="I1454" s="56"/>
      <c r="J1454" s="56"/>
      <c r="K1454" s="56"/>
      <c r="L1454" s="56"/>
      <c r="M1454" s="56"/>
      <c r="N1454" s="56"/>
      <c r="O1454" s="56"/>
      <c r="P1454" s="56"/>
      <c r="Q1454" s="56"/>
    </row>
    <row r="1455" spans="7:17" x14ac:dyDescent="0.25">
      <c r="G1455" s="56"/>
      <c r="H1455" s="56"/>
      <c r="I1455" s="56"/>
      <c r="J1455" s="56"/>
      <c r="K1455" s="56"/>
      <c r="L1455" s="56"/>
      <c r="M1455" s="56"/>
      <c r="N1455" s="56"/>
      <c r="O1455" s="56"/>
      <c r="P1455" s="56"/>
      <c r="Q1455" s="56"/>
    </row>
    <row r="1456" spans="7:17" x14ac:dyDescent="0.25">
      <c r="G1456" s="56"/>
      <c r="H1456" s="56"/>
      <c r="I1456" s="56"/>
      <c r="J1456" s="56"/>
      <c r="K1456" s="56"/>
      <c r="L1456" s="56"/>
      <c r="M1456" s="56"/>
      <c r="N1456" s="56"/>
      <c r="O1456" s="56"/>
      <c r="P1456" s="56"/>
      <c r="Q1456" s="56"/>
    </row>
    <row r="1457" spans="7:17" x14ac:dyDescent="0.25">
      <c r="G1457" s="56"/>
      <c r="H1457" s="56"/>
      <c r="I1457" s="56"/>
      <c r="J1457" s="56"/>
      <c r="K1457" s="56"/>
      <c r="L1457" s="56"/>
      <c r="M1457" s="56"/>
      <c r="N1457" s="56"/>
      <c r="O1457" s="56"/>
      <c r="P1457" s="56"/>
      <c r="Q1457" s="56"/>
    </row>
    <row r="1458" spans="7:17" x14ac:dyDescent="0.25">
      <c r="G1458" s="56"/>
      <c r="H1458" s="56"/>
      <c r="I1458" s="56"/>
      <c r="J1458" s="56"/>
      <c r="K1458" s="56"/>
      <c r="L1458" s="56"/>
      <c r="M1458" s="56"/>
      <c r="N1458" s="56"/>
      <c r="O1458" s="56"/>
      <c r="P1458" s="56"/>
      <c r="Q1458" s="56"/>
    </row>
    <row r="1459" spans="7:17" x14ac:dyDescent="0.25">
      <c r="G1459" s="56"/>
      <c r="H1459" s="56"/>
      <c r="I1459" s="56"/>
      <c r="J1459" s="56"/>
      <c r="K1459" s="56"/>
      <c r="L1459" s="56"/>
      <c r="M1459" s="56"/>
      <c r="N1459" s="56"/>
      <c r="O1459" s="56"/>
      <c r="P1459" s="56"/>
      <c r="Q1459" s="56"/>
    </row>
    <row r="1460" spans="7:17" x14ac:dyDescent="0.25">
      <c r="G1460" s="56"/>
      <c r="H1460" s="56"/>
      <c r="I1460" s="56"/>
      <c r="J1460" s="56"/>
      <c r="K1460" s="56"/>
      <c r="L1460" s="56"/>
      <c r="M1460" s="56"/>
      <c r="N1460" s="56"/>
      <c r="O1460" s="56"/>
      <c r="P1460" s="56"/>
      <c r="Q1460" s="56"/>
    </row>
    <row r="1461" spans="7:17" x14ac:dyDescent="0.25">
      <c r="G1461" s="56"/>
      <c r="H1461" s="56"/>
      <c r="I1461" s="56"/>
      <c r="J1461" s="56"/>
      <c r="K1461" s="56"/>
      <c r="L1461" s="56"/>
      <c r="M1461" s="56"/>
      <c r="N1461" s="56"/>
      <c r="O1461" s="56"/>
      <c r="P1461" s="56"/>
      <c r="Q1461" s="56"/>
    </row>
    <row r="1462" spans="7:17" x14ac:dyDescent="0.25">
      <c r="G1462" s="56"/>
      <c r="H1462" s="56"/>
      <c r="I1462" s="56"/>
      <c r="J1462" s="56"/>
      <c r="K1462" s="56"/>
      <c r="L1462" s="56"/>
      <c r="M1462" s="56"/>
      <c r="N1462" s="56"/>
      <c r="O1462" s="56"/>
      <c r="P1462" s="56"/>
      <c r="Q1462" s="56"/>
    </row>
    <row r="1463" spans="7:17" x14ac:dyDescent="0.25">
      <c r="G1463" s="56"/>
      <c r="H1463" s="56"/>
      <c r="I1463" s="56"/>
      <c r="J1463" s="56"/>
      <c r="K1463" s="56"/>
      <c r="L1463" s="56"/>
      <c r="M1463" s="56"/>
      <c r="N1463" s="56"/>
      <c r="O1463" s="56"/>
      <c r="P1463" s="56"/>
      <c r="Q1463" s="56"/>
    </row>
    <row r="1464" spans="7:17" x14ac:dyDescent="0.25">
      <c r="G1464" s="56"/>
      <c r="H1464" s="56"/>
      <c r="I1464" s="56"/>
      <c r="J1464" s="56"/>
      <c r="K1464" s="56"/>
      <c r="L1464" s="56"/>
      <c r="M1464" s="56"/>
      <c r="N1464" s="56"/>
      <c r="O1464" s="56"/>
      <c r="P1464" s="56"/>
      <c r="Q1464" s="56"/>
    </row>
    <row r="1465" spans="7:17" x14ac:dyDescent="0.25">
      <c r="G1465" s="56"/>
      <c r="H1465" s="56"/>
      <c r="I1465" s="56"/>
      <c r="J1465" s="56"/>
      <c r="K1465" s="56"/>
      <c r="L1465" s="56"/>
      <c r="M1465" s="56"/>
      <c r="N1465" s="56"/>
      <c r="O1465" s="56"/>
      <c r="P1465" s="56"/>
      <c r="Q1465" s="56"/>
    </row>
    <row r="1466" spans="7:17" x14ac:dyDescent="0.25">
      <c r="G1466" s="56"/>
      <c r="H1466" s="56"/>
      <c r="I1466" s="56"/>
      <c r="J1466" s="56"/>
      <c r="K1466" s="56"/>
      <c r="L1466" s="56"/>
      <c r="M1466" s="56"/>
      <c r="N1466" s="56"/>
      <c r="O1466" s="56"/>
      <c r="P1466" s="56"/>
      <c r="Q1466" s="56"/>
    </row>
    <row r="1467" spans="7:17" x14ac:dyDescent="0.25">
      <c r="G1467" s="56"/>
      <c r="H1467" s="56"/>
      <c r="I1467" s="56"/>
      <c r="J1467" s="56"/>
      <c r="K1467" s="56"/>
      <c r="L1467" s="56"/>
      <c r="M1467" s="56"/>
      <c r="N1467" s="56"/>
      <c r="O1467" s="56"/>
      <c r="P1467" s="56"/>
      <c r="Q1467" s="56"/>
    </row>
    <row r="1468" spans="7:17" x14ac:dyDescent="0.25">
      <c r="G1468" s="56"/>
      <c r="H1468" s="56"/>
      <c r="I1468" s="56"/>
      <c r="J1468" s="56"/>
      <c r="K1468" s="56"/>
      <c r="L1468" s="56"/>
      <c r="M1468" s="56"/>
      <c r="N1468" s="56"/>
      <c r="O1468" s="56"/>
      <c r="P1468" s="56"/>
      <c r="Q1468" s="56"/>
    </row>
    <row r="1469" spans="7:17" x14ac:dyDescent="0.25">
      <c r="G1469" s="56"/>
      <c r="H1469" s="56"/>
      <c r="I1469" s="56"/>
      <c r="J1469" s="56"/>
      <c r="K1469" s="56"/>
      <c r="L1469" s="56"/>
      <c r="M1469" s="56"/>
      <c r="N1469" s="56"/>
      <c r="O1469" s="56"/>
      <c r="P1469" s="56"/>
      <c r="Q1469" s="56"/>
    </row>
    <row r="1470" spans="7:17" x14ac:dyDescent="0.25">
      <c r="G1470" s="56"/>
      <c r="H1470" s="56"/>
      <c r="I1470" s="56"/>
      <c r="J1470" s="56"/>
      <c r="K1470" s="56"/>
      <c r="L1470" s="56"/>
      <c r="M1470" s="56"/>
      <c r="N1470" s="56"/>
      <c r="O1470" s="56"/>
      <c r="P1470" s="56"/>
      <c r="Q1470" s="56"/>
    </row>
    <row r="1471" spans="7:17" x14ac:dyDescent="0.25">
      <c r="G1471" s="56"/>
      <c r="H1471" s="56"/>
      <c r="I1471" s="56"/>
      <c r="J1471" s="56"/>
      <c r="K1471" s="56"/>
      <c r="L1471" s="56"/>
      <c r="M1471" s="56"/>
      <c r="N1471" s="56"/>
      <c r="O1471" s="56"/>
      <c r="P1471" s="56"/>
      <c r="Q1471" s="56"/>
    </row>
    <row r="1472" spans="7:17" x14ac:dyDescent="0.25">
      <c r="G1472" s="56"/>
      <c r="H1472" s="56"/>
      <c r="I1472" s="56"/>
      <c r="J1472" s="56"/>
      <c r="K1472" s="56"/>
      <c r="L1472" s="56"/>
      <c r="M1472" s="56"/>
      <c r="N1472" s="56"/>
      <c r="O1472" s="56"/>
      <c r="P1472" s="56"/>
      <c r="Q1472" s="56"/>
    </row>
    <row r="1473" spans="7:17" x14ac:dyDescent="0.25">
      <c r="G1473" s="56"/>
      <c r="H1473" s="56"/>
      <c r="I1473" s="56"/>
      <c r="J1473" s="56"/>
      <c r="K1473" s="56"/>
      <c r="L1473" s="56"/>
      <c r="M1473" s="56"/>
      <c r="N1473" s="56"/>
      <c r="O1473" s="56"/>
      <c r="P1473" s="56"/>
      <c r="Q1473" s="56"/>
    </row>
    <row r="1474" spans="7:17" x14ac:dyDescent="0.25">
      <c r="G1474" s="56"/>
      <c r="H1474" s="56"/>
      <c r="I1474" s="56"/>
      <c r="J1474" s="56"/>
      <c r="K1474" s="56"/>
      <c r="L1474" s="56"/>
      <c r="M1474" s="56"/>
      <c r="N1474" s="56"/>
      <c r="O1474" s="56"/>
      <c r="P1474" s="56"/>
      <c r="Q1474" s="56"/>
    </row>
    <row r="1475" spans="7:17" x14ac:dyDescent="0.25">
      <c r="G1475" s="56"/>
      <c r="H1475" s="56"/>
      <c r="I1475" s="56"/>
      <c r="J1475" s="56"/>
      <c r="K1475" s="56"/>
      <c r="L1475" s="56"/>
      <c r="M1475" s="56"/>
      <c r="N1475" s="56"/>
      <c r="O1475" s="56"/>
      <c r="P1475" s="56"/>
      <c r="Q1475" s="56"/>
    </row>
    <row r="1476" spans="7:17" x14ac:dyDescent="0.25">
      <c r="G1476" s="56"/>
      <c r="H1476" s="56"/>
      <c r="I1476" s="56"/>
      <c r="J1476" s="56"/>
      <c r="K1476" s="56"/>
      <c r="L1476" s="56"/>
      <c r="M1476" s="56"/>
      <c r="N1476" s="56"/>
      <c r="O1476" s="56"/>
      <c r="P1476" s="56"/>
      <c r="Q1476" s="56"/>
    </row>
    <row r="1477" spans="7:17" x14ac:dyDescent="0.25">
      <c r="G1477" s="56"/>
      <c r="H1477" s="56"/>
      <c r="I1477" s="56"/>
      <c r="J1477" s="56"/>
      <c r="K1477" s="56"/>
      <c r="L1477" s="56"/>
      <c r="M1477" s="56"/>
      <c r="N1477" s="56"/>
      <c r="O1477" s="56"/>
      <c r="P1477" s="56"/>
      <c r="Q1477" s="56"/>
    </row>
    <row r="1478" spans="7:17" x14ac:dyDescent="0.25">
      <c r="G1478" s="56"/>
      <c r="H1478" s="56"/>
      <c r="I1478" s="56"/>
      <c r="J1478" s="56"/>
      <c r="K1478" s="56"/>
      <c r="L1478" s="56"/>
      <c r="M1478" s="56"/>
      <c r="N1478" s="56"/>
      <c r="O1478" s="56"/>
      <c r="P1478" s="56"/>
      <c r="Q1478" s="56"/>
    </row>
    <row r="1479" spans="7:17" x14ac:dyDescent="0.25">
      <c r="G1479" s="56"/>
      <c r="H1479" s="56"/>
      <c r="I1479" s="56"/>
      <c r="J1479" s="56"/>
      <c r="K1479" s="56"/>
      <c r="L1479" s="56"/>
      <c r="M1479" s="56"/>
      <c r="N1479" s="56"/>
      <c r="O1479" s="56"/>
      <c r="P1479" s="56"/>
      <c r="Q1479" s="56"/>
    </row>
    <row r="1480" spans="7:17" x14ac:dyDescent="0.25">
      <c r="G1480" s="56"/>
      <c r="H1480" s="56"/>
      <c r="I1480" s="56"/>
      <c r="J1480" s="56"/>
      <c r="K1480" s="56"/>
      <c r="L1480" s="56"/>
      <c r="M1480" s="56"/>
      <c r="N1480" s="56"/>
      <c r="O1480" s="56"/>
      <c r="P1480" s="56"/>
      <c r="Q1480" s="56"/>
    </row>
    <row r="1481" spans="7:17" x14ac:dyDescent="0.25">
      <c r="G1481" s="56"/>
      <c r="H1481" s="56"/>
      <c r="I1481" s="56"/>
      <c r="J1481" s="56"/>
      <c r="K1481" s="56"/>
      <c r="L1481" s="56"/>
      <c r="M1481" s="56"/>
      <c r="N1481" s="56"/>
      <c r="O1481" s="56"/>
      <c r="P1481" s="56"/>
      <c r="Q1481" s="56"/>
    </row>
    <row r="1482" spans="7:17" x14ac:dyDescent="0.25">
      <c r="G1482" s="56"/>
      <c r="H1482" s="56"/>
      <c r="I1482" s="56"/>
      <c r="J1482" s="56"/>
      <c r="K1482" s="56"/>
      <c r="L1482" s="56"/>
      <c r="M1482" s="56"/>
      <c r="N1482" s="56"/>
      <c r="O1482" s="56"/>
      <c r="P1482" s="56"/>
      <c r="Q1482" s="56"/>
    </row>
    <row r="1483" spans="7:17" x14ac:dyDescent="0.25">
      <c r="G1483" s="56"/>
      <c r="H1483" s="56"/>
      <c r="I1483" s="56"/>
      <c r="J1483" s="56"/>
      <c r="K1483" s="56"/>
      <c r="L1483" s="56"/>
      <c r="M1483" s="56"/>
      <c r="N1483" s="56"/>
      <c r="O1483" s="56"/>
      <c r="P1483" s="56"/>
      <c r="Q1483" s="56"/>
    </row>
    <row r="1484" spans="7:17" x14ac:dyDescent="0.25">
      <c r="G1484" s="56"/>
      <c r="H1484" s="56"/>
      <c r="I1484" s="56"/>
      <c r="J1484" s="56"/>
      <c r="K1484" s="56"/>
      <c r="L1484" s="56"/>
      <c r="M1484" s="56"/>
      <c r="N1484" s="56"/>
      <c r="O1484" s="56"/>
      <c r="P1484" s="56"/>
      <c r="Q1484" s="56"/>
    </row>
    <row r="1485" spans="7:17" x14ac:dyDescent="0.25">
      <c r="G1485" s="56"/>
      <c r="H1485" s="56"/>
      <c r="I1485" s="56"/>
      <c r="J1485" s="56"/>
      <c r="K1485" s="56"/>
      <c r="L1485" s="56"/>
      <c r="M1485" s="56"/>
      <c r="N1485" s="56"/>
      <c r="O1485" s="56"/>
      <c r="P1485" s="56"/>
      <c r="Q1485" s="56"/>
    </row>
    <row r="1486" spans="7:17" x14ac:dyDescent="0.25">
      <c r="G1486" s="56"/>
      <c r="H1486" s="56"/>
      <c r="I1486" s="56"/>
      <c r="J1486" s="56"/>
      <c r="K1486" s="56"/>
      <c r="L1486" s="56"/>
      <c r="M1486" s="56"/>
      <c r="N1486" s="56"/>
      <c r="O1486" s="56"/>
      <c r="P1486" s="56"/>
      <c r="Q1486" s="56"/>
    </row>
    <row r="1487" spans="7:17" x14ac:dyDescent="0.25">
      <c r="G1487" s="56"/>
      <c r="H1487" s="56"/>
      <c r="I1487" s="56"/>
      <c r="J1487" s="56"/>
      <c r="K1487" s="56"/>
      <c r="L1487" s="56"/>
      <c r="M1487" s="56"/>
      <c r="N1487" s="56"/>
      <c r="O1487" s="56"/>
      <c r="P1487" s="56"/>
      <c r="Q1487" s="56"/>
    </row>
    <row r="1488" spans="7:17" x14ac:dyDescent="0.25">
      <c r="G1488" s="56"/>
      <c r="H1488" s="56"/>
      <c r="I1488" s="56"/>
      <c r="J1488" s="56"/>
      <c r="K1488" s="56"/>
      <c r="L1488" s="56"/>
      <c r="M1488" s="56"/>
      <c r="N1488" s="56"/>
      <c r="O1488" s="56"/>
      <c r="P1488" s="56"/>
      <c r="Q1488" s="56"/>
    </row>
    <row r="1489" spans="7:17" x14ac:dyDescent="0.25">
      <c r="G1489" s="56"/>
      <c r="H1489" s="56"/>
      <c r="I1489" s="56"/>
      <c r="J1489" s="56"/>
      <c r="K1489" s="56"/>
      <c r="L1489" s="56"/>
      <c r="M1489" s="56"/>
      <c r="N1489" s="56"/>
      <c r="O1489" s="56"/>
      <c r="P1489" s="56"/>
      <c r="Q1489" s="56"/>
    </row>
    <row r="1490" spans="7:17" x14ac:dyDescent="0.25">
      <c r="G1490" s="56"/>
      <c r="H1490" s="56"/>
      <c r="I1490" s="56"/>
      <c r="J1490" s="56"/>
      <c r="K1490" s="56"/>
      <c r="L1490" s="56"/>
      <c r="M1490" s="56"/>
      <c r="N1490" s="56"/>
      <c r="O1490" s="56"/>
      <c r="P1490" s="56"/>
      <c r="Q1490" s="56"/>
    </row>
    <row r="1491" spans="7:17" x14ac:dyDescent="0.25">
      <c r="G1491" s="56"/>
      <c r="H1491" s="56"/>
      <c r="I1491" s="56"/>
      <c r="J1491" s="56"/>
      <c r="K1491" s="56"/>
      <c r="L1491" s="56"/>
      <c r="M1491" s="56"/>
      <c r="N1491" s="56"/>
      <c r="O1491" s="56"/>
      <c r="P1491" s="56"/>
      <c r="Q1491" s="56"/>
    </row>
    <row r="1492" spans="7:17" x14ac:dyDescent="0.25">
      <c r="G1492" s="56"/>
      <c r="H1492" s="56"/>
      <c r="I1492" s="56"/>
      <c r="J1492" s="56"/>
      <c r="K1492" s="56"/>
      <c r="L1492" s="56"/>
      <c r="M1492" s="56"/>
      <c r="N1492" s="56"/>
      <c r="O1492" s="56"/>
      <c r="P1492" s="56"/>
      <c r="Q1492" s="56"/>
    </row>
    <row r="1493" spans="7:17" x14ac:dyDescent="0.25">
      <c r="G1493" s="56"/>
      <c r="H1493" s="56"/>
      <c r="I1493" s="56"/>
      <c r="J1493" s="56"/>
      <c r="K1493" s="56"/>
      <c r="L1493" s="56"/>
      <c r="M1493" s="56"/>
      <c r="N1493" s="56"/>
      <c r="O1493" s="56"/>
      <c r="P1493" s="56"/>
      <c r="Q1493" s="56"/>
    </row>
    <row r="1494" spans="7:17" x14ac:dyDescent="0.25">
      <c r="G1494" s="56"/>
      <c r="H1494" s="56"/>
      <c r="I1494" s="56"/>
      <c r="J1494" s="56"/>
      <c r="K1494" s="56"/>
      <c r="L1494" s="56"/>
      <c r="M1494" s="56"/>
      <c r="N1494" s="56"/>
      <c r="O1494" s="56"/>
      <c r="P1494" s="56"/>
      <c r="Q1494" s="56"/>
    </row>
    <row r="1495" spans="7:17" x14ac:dyDescent="0.25">
      <c r="G1495" s="56"/>
      <c r="H1495" s="56"/>
      <c r="I1495" s="56"/>
      <c r="J1495" s="56"/>
      <c r="K1495" s="56"/>
      <c r="L1495" s="56"/>
      <c r="M1495" s="56"/>
      <c r="N1495" s="56"/>
      <c r="O1495" s="56"/>
      <c r="P1495" s="56"/>
      <c r="Q1495" s="56"/>
    </row>
    <row r="1496" spans="7:17" x14ac:dyDescent="0.25">
      <c r="G1496" s="56"/>
      <c r="H1496" s="56"/>
      <c r="I1496" s="56"/>
      <c r="J1496" s="56"/>
      <c r="K1496" s="56"/>
      <c r="L1496" s="56"/>
      <c r="M1496" s="56"/>
      <c r="N1496" s="56"/>
      <c r="O1496" s="56"/>
      <c r="P1496" s="56"/>
      <c r="Q1496" s="56"/>
    </row>
    <row r="1497" spans="7:17" x14ac:dyDescent="0.25">
      <c r="G1497" s="56"/>
      <c r="H1497" s="56"/>
      <c r="I1497" s="56"/>
      <c r="J1497" s="56"/>
      <c r="K1497" s="56"/>
      <c r="L1497" s="56"/>
      <c r="M1497" s="56"/>
      <c r="N1497" s="56"/>
      <c r="O1497" s="56"/>
      <c r="P1497" s="56"/>
      <c r="Q1497" s="56"/>
    </row>
    <row r="1498" spans="7:17" x14ac:dyDescent="0.25">
      <c r="G1498" s="56"/>
      <c r="H1498" s="56"/>
      <c r="I1498" s="56"/>
      <c r="J1498" s="56"/>
      <c r="K1498" s="56"/>
      <c r="L1498" s="56"/>
      <c r="M1498" s="56"/>
      <c r="N1498" s="56"/>
      <c r="O1498" s="56"/>
      <c r="P1498" s="56"/>
      <c r="Q1498" s="56"/>
    </row>
    <row r="1499" spans="7:17" x14ac:dyDescent="0.25">
      <c r="G1499" s="56"/>
      <c r="H1499" s="56"/>
      <c r="I1499" s="56"/>
      <c r="J1499" s="56"/>
      <c r="K1499" s="56"/>
      <c r="L1499" s="56"/>
      <c r="M1499" s="56"/>
      <c r="N1499" s="56"/>
      <c r="O1499" s="56"/>
      <c r="P1499" s="56"/>
      <c r="Q1499" s="56"/>
    </row>
    <row r="1500" spans="7:17" x14ac:dyDescent="0.25">
      <c r="G1500" s="56"/>
      <c r="H1500" s="56"/>
      <c r="I1500" s="56"/>
      <c r="J1500" s="56"/>
      <c r="K1500" s="56"/>
      <c r="L1500" s="56"/>
      <c r="M1500" s="56"/>
      <c r="N1500" s="56"/>
      <c r="O1500" s="56"/>
      <c r="P1500" s="56"/>
      <c r="Q1500" s="56"/>
    </row>
    <row r="1501" spans="7:17" x14ac:dyDescent="0.25">
      <c r="G1501" s="56"/>
      <c r="H1501" s="56"/>
      <c r="I1501" s="56"/>
      <c r="J1501" s="56"/>
      <c r="K1501" s="56"/>
      <c r="L1501" s="56"/>
      <c r="M1501" s="56"/>
      <c r="N1501" s="56"/>
      <c r="O1501" s="56"/>
      <c r="P1501" s="56"/>
      <c r="Q1501" s="56"/>
    </row>
    <row r="1502" spans="7:17" x14ac:dyDescent="0.25"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</row>
    <row r="1503" spans="7:17" x14ac:dyDescent="0.25">
      <c r="G1503" s="56"/>
      <c r="H1503" s="56"/>
      <c r="I1503" s="56"/>
      <c r="J1503" s="56"/>
      <c r="K1503" s="56"/>
      <c r="L1503" s="56"/>
      <c r="M1503" s="56"/>
      <c r="N1503" s="56"/>
      <c r="O1503" s="56"/>
      <c r="P1503" s="56"/>
      <c r="Q1503" s="56"/>
    </row>
    <row r="1504" spans="7:17" x14ac:dyDescent="0.25">
      <c r="G1504" s="56"/>
      <c r="H1504" s="56"/>
      <c r="I1504" s="56"/>
      <c r="J1504" s="56"/>
      <c r="K1504" s="56"/>
      <c r="L1504" s="56"/>
      <c r="M1504" s="56"/>
      <c r="N1504" s="56"/>
      <c r="O1504" s="56"/>
      <c r="P1504" s="56"/>
      <c r="Q1504" s="56"/>
    </row>
    <row r="1505" spans="7:17" x14ac:dyDescent="0.25">
      <c r="G1505" s="56"/>
      <c r="H1505" s="56"/>
      <c r="I1505" s="56"/>
      <c r="J1505" s="56"/>
      <c r="K1505" s="56"/>
      <c r="L1505" s="56"/>
      <c r="M1505" s="56"/>
      <c r="N1505" s="56"/>
      <c r="O1505" s="56"/>
      <c r="P1505" s="56"/>
      <c r="Q1505" s="56"/>
    </row>
    <row r="1506" spans="7:17" x14ac:dyDescent="0.25">
      <c r="G1506" s="56"/>
      <c r="H1506" s="56"/>
      <c r="I1506" s="56"/>
      <c r="J1506" s="56"/>
      <c r="K1506" s="56"/>
      <c r="L1506" s="56"/>
      <c r="M1506" s="56"/>
      <c r="N1506" s="56"/>
      <c r="O1506" s="56"/>
      <c r="P1506" s="56"/>
      <c r="Q1506" s="56"/>
    </row>
    <row r="1507" spans="7:17" x14ac:dyDescent="0.25">
      <c r="G1507" s="56"/>
      <c r="H1507" s="56"/>
      <c r="I1507" s="56"/>
      <c r="J1507" s="56"/>
      <c r="K1507" s="56"/>
      <c r="L1507" s="56"/>
      <c r="M1507" s="56"/>
      <c r="N1507" s="56"/>
      <c r="O1507" s="56"/>
      <c r="P1507" s="56"/>
      <c r="Q1507" s="56"/>
    </row>
    <row r="1508" spans="7:17" x14ac:dyDescent="0.25">
      <c r="G1508" s="56"/>
      <c r="H1508" s="56"/>
      <c r="I1508" s="56"/>
      <c r="J1508" s="56"/>
      <c r="K1508" s="56"/>
      <c r="L1508" s="56"/>
      <c r="M1508" s="56"/>
      <c r="N1508" s="56"/>
      <c r="O1508" s="56"/>
      <c r="P1508" s="56"/>
      <c r="Q1508" s="56"/>
    </row>
    <row r="1509" spans="7:17" x14ac:dyDescent="0.25">
      <c r="G1509" s="56"/>
      <c r="H1509" s="56"/>
      <c r="I1509" s="56"/>
      <c r="J1509" s="56"/>
      <c r="K1509" s="56"/>
      <c r="L1509" s="56"/>
      <c r="M1509" s="56"/>
      <c r="N1509" s="56"/>
      <c r="O1509" s="56"/>
      <c r="P1509" s="56"/>
      <c r="Q1509" s="56"/>
    </row>
    <row r="1510" spans="7:17" x14ac:dyDescent="0.25">
      <c r="G1510" s="56"/>
      <c r="H1510" s="56"/>
      <c r="I1510" s="56"/>
      <c r="J1510" s="56"/>
      <c r="K1510" s="56"/>
      <c r="L1510" s="56"/>
      <c r="M1510" s="56"/>
      <c r="N1510" s="56"/>
      <c r="O1510" s="56"/>
      <c r="P1510" s="56"/>
      <c r="Q1510" s="56"/>
    </row>
    <row r="1511" spans="7:17" x14ac:dyDescent="0.25">
      <c r="G1511" s="56"/>
      <c r="H1511" s="56"/>
      <c r="I1511" s="56"/>
      <c r="J1511" s="56"/>
      <c r="K1511" s="56"/>
      <c r="L1511" s="56"/>
      <c r="M1511" s="56"/>
      <c r="N1511" s="56"/>
      <c r="O1511" s="56"/>
      <c r="P1511" s="56"/>
      <c r="Q1511" s="56"/>
    </row>
    <row r="1512" spans="7:17" x14ac:dyDescent="0.25">
      <c r="G1512" s="56"/>
      <c r="H1512" s="56"/>
      <c r="I1512" s="56"/>
      <c r="J1512" s="56"/>
      <c r="K1512" s="56"/>
      <c r="L1512" s="56"/>
      <c r="M1512" s="56"/>
      <c r="N1512" s="56"/>
      <c r="O1512" s="56"/>
      <c r="P1512" s="56"/>
      <c r="Q1512" s="56"/>
    </row>
    <row r="1513" spans="7:17" x14ac:dyDescent="0.25">
      <c r="G1513" s="56"/>
      <c r="H1513" s="56"/>
      <c r="I1513" s="56"/>
      <c r="J1513" s="56"/>
      <c r="K1513" s="56"/>
      <c r="L1513" s="56"/>
      <c r="M1513" s="56"/>
      <c r="N1513" s="56"/>
      <c r="O1513" s="56"/>
      <c r="P1513" s="56"/>
      <c r="Q1513" s="56"/>
    </row>
    <row r="1514" spans="7:17" x14ac:dyDescent="0.25">
      <c r="G1514" s="56"/>
      <c r="H1514" s="56"/>
      <c r="I1514" s="56"/>
      <c r="J1514" s="56"/>
      <c r="K1514" s="56"/>
      <c r="L1514" s="56"/>
      <c r="M1514" s="56"/>
      <c r="N1514" s="56"/>
      <c r="O1514" s="56"/>
      <c r="P1514" s="56"/>
      <c r="Q1514" s="56"/>
    </row>
    <row r="1515" spans="7:17" x14ac:dyDescent="0.25">
      <c r="G1515" s="56"/>
      <c r="H1515" s="56"/>
      <c r="I1515" s="56"/>
      <c r="J1515" s="56"/>
      <c r="K1515" s="56"/>
      <c r="L1515" s="56"/>
      <c r="M1515" s="56"/>
      <c r="N1515" s="56"/>
      <c r="O1515" s="56"/>
      <c r="P1515" s="56"/>
      <c r="Q1515" s="56"/>
    </row>
    <row r="1516" spans="7:17" x14ac:dyDescent="0.25">
      <c r="G1516" s="56"/>
      <c r="H1516" s="56"/>
      <c r="I1516" s="56"/>
      <c r="J1516" s="56"/>
      <c r="K1516" s="56"/>
      <c r="L1516" s="56"/>
      <c r="M1516" s="56"/>
      <c r="N1516" s="56"/>
      <c r="O1516" s="56"/>
      <c r="P1516" s="56"/>
      <c r="Q1516" s="56"/>
    </row>
    <row r="1517" spans="7:17" x14ac:dyDescent="0.25">
      <c r="G1517" s="56"/>
      <c r="H1517" s="56"/>
      <c r="I1517" s="56"/>
      <c r="J1517" s="56"/>
      <c r="K1517" s="56"/>
      <c r="L1517" s="56"/>
      <c r="M1517" s="56"/>
      <c r="N1517" s="56"/>
      <c r="O1517" s="56"/>
      <c r="P1517" s="56"/>
      <c r="Q1517" s="56"/>
    </row>
    <row r="1518" spans="7:17" x14ac:dyDescent="0.25">
      <c r="G1518" s="56"/>
      <c r="H1518" s="56"/>
      <c r="I1518" s="56"/>
      <c r="J1518" s="56"/>
      <c r="K1518" s="56"/>
      <c r="L1518" s="56"/>
      <c r="M1518" s="56"/>
      <c r="N1518" s="56"/>
      <c r="O1518" s="56"/>
      <c r="P1518" s="56"/>
      <c r="Q1518" s="56"/>
    </row>
    <row r="1519" spans="7:17" x14ac:dyDescent="0.25">
      <c r="G1519" s="56"/>
      <c r="H1519" s="56"/>
      <c r="I1519" s="56"/>
      <c r="J1519" s="56"/>
      <c r="K1519" s="56"/>
      <c r="L1519" s="56"/>
      <c r="M1519" s="56"/>
      <c r="N1519" s="56"/>
      <c r="O1519" s="56"/>
      <c r="P1519" s="56"/>
      <c r="Q1519" s="56"/>
    </row>
    <row r="1520" spans="7:17" x14ac:dyDescent="0.25">
      <c r="G1520" s="56"/>
      <c r="H1520" s="56"/>
      <c r="I1520" s="56"/>
      <c r="J1520" s="56"/>
      <c r="K1520" s="56"/>
      <c r="L1520" s="56"/>
      <c r="M1520" s="56"/>
      <c r="N1520" s="56"/>
      <c r="O1520" s="56"/>
      <c r="P1520" s="56"/>
      <c r="Q1520" s="56"/>
    </row>
    <row r="1521" spans="7:17" x14ac:dyDescent="0.25">
      <c r="G1521" s="56"/>
      <c r="H1521" s="56"/>
      <c r="I1521" s="56"/>
      <c r="J1521" s="56"/>
      <c r="K1521" s="56"/>
      <c r="L1521" s="56"/>
      <c r="M1521" s="56"/>
      <c r="N1521" s="56"/>
      <c r="O1521" s="56"/>
      <c r="P1521" s="56"/>
      <c r="Q1521" s="56"/>
    </row>
    <row r="1522" spans="7:17" x14ac:dyDescent="0.25">
      <c r="G1522" s="56"/>
      <c r="H1522" s="56"/>
      <c r="I1522" s="56"/>
      <c r="J1522" s="56"/>
      <c r="K1522" s="56"/>
      <c r="L1522" s="56"/>
      <c r="M1522" s="56"/>
      <c r="N1522" s="56"/>
      <c r="O1522" s="56"/>
      <c r="P1522" s="56"/>
      <c r="Q1522" s="56"/>
    </row>
    <row r="1523" spans="7:17" x14ac:dyDescent="0.25">
      <c r="G1523" s="56"/>
      <c r="H1523" s="56"/>
      <c r="I1523" s="56"/>
      <c r="J1523" s="56"/>
      <c r="K1523" s="56"/>
      <c r="L1523" s="56"/>
      <c r="M1523" s="56"/>
      <c r="N1523" s="56"/>
      <c r="O1523" s="56"/>
      <c r="P1523" s="56"/>
      <c r="Q1523" s="56"/>
    </row>
    <row r="1524" spans="7:17" x14ac:dyDescent="0.25">
      <c r="G1524" s="56"/>
      <c r="H1524" s="56"/>
      <c r="I1524" s="56"/>
      <c r="J1524" s="56"/>
      <c r="K1524" s="56"/>
      <c r="L1524" s="56"/>
      <c r="M1524" s="56"/>
      <c r="N1524" s="56"/>
      <c r="O1524" s="56"/>
      <c r="P1524" s="56"/>
      <c r="Q1524" s="56"/>
    </row>
    <row r="1525" spans="7:17" x14ac:dyDescent="0.25">
      <c r="G1525" s="56"/>
      <c r="H1525" s="56"/>
      <c r="I1525" s="56"/>
      <c r="J1525" s="56"/>
      <c r="K1525" s="56"/>
      <c r="L1525" s="56"/>
      <c r="M1525" s="56"/>
      <c r="N1525" s="56"/>
      <c r="O1525" s="56"/>
      <c r="P1525" s="56"/>
      <c r="Q1525" s="56"/>
    </row>
    <row r="1526" spans="7:17" x14ac:dyDescent="0.25">
      <c r="G1526" s="56"/>
      <c r="H1526" s="56"/>
      <c r="I1526" s="56"/>
      <c r="J1526" s="56"/>
      <c r="K1526" s="56"/>
      <c r="L1526" s="56"/>
      <c r="M1526" s="56"/>
      <c r="N1526" s="56"/>
      <c r="O1526" s="56"/>
      <c r="P1526" s="56"/>
      <c r="Q1526" s="56"/>
    </row>
    <row r="1527" spans="7:17" x14ac:dyDescent="0.25">
      <c r="G1527" s="56"/>
      <c r="H1527" s="56"/>
      <c r="I1527" s="56"/>
      <c r="J1527" s="56"/>
      <c r="K1527" s="56"/>
      <c r="L1527" s="56"/>
      <c r="M1527" s="56"/>
      <c r="N1527" s="56"/>
      <c r="O1527" s="56"/>
      <c r="P1527" s="56"/>
      <c r="Q1527" s="56"/>
    </row>
    <row r="1528" spans="7:17" x14ac:dyDescent="0.25">
      <c r="G1528" s="56"/>
      <c r="H1528" s="56"/>
      <c r="I1528" s="56"/>
      <c r="J1528" s="56"/>
      <c r="K1528" s="56"/>
      <c r="L1528" s="56"/>
      <c r="M1528" s="56"/>
      <c r="N1528" s="56"/>
      <c r="O1528" s="56"/>
      <c r="P1528" s="56"/>
      <c r="Q1528" s="56"/>
    </row>
    <row r="1529" spans="7:17" x14ac:dyDescent="0.25">
      <c r="G1529" s="56"/>
      <c r="H1529" s="56"/>
      <c r="I1529" s="56"/>
      <c r="J1529" s="56"/>
      <c r="K1529" s="56"/>
      <c r="L1529" s="56"/>
      <c r="M1529" s="56"/>
      <c r="N1529" s="56"/>
      <c r="O1529" s="56"/>
      <c r="P1529" s="56"/>
      <c r="Q1529" s="56"/>
    </row>
    <row r="1530" spans="7:17" x14ac:dyDescent="0.25">
      <c r="G1530" s="56"/>
      <c r="H1530" s="56"/>
      <c r="I1530" s="56"/>
      <c r="J1530" s="56"/>
      <c r="K1530" s="56"/>
      <c r="L1530" s="56"/>
      <c r="M1530" s="56"/>
      <c r="N1530" s="56"/>
      <c r="O1530" s="56"/>
      <c r="P1530" s="56"/>
      <c r="Q1530" s="56"/>
    </row>
    <row r="1531" spans="7:17" x14ac:dyDescent="0.25">
      <c r="G1531" s="56"/>
      <c r="H1531" s="56"/>
      <c r="I1531" s="56"/>
      <c r="J1531" s="56"/>
      <c r="K1531" s="56"/>
      <c r="L1531" s="56"/>
      <c r="M1531" s="56"/>
      <c r="N1531" s="56"/>
      <c r="O1531" s="56"/>
      <c r="P1531" s="56"/>
      <c r="Q1531" s="56"/>
    </row>
    <row r="1532" spans="7:17" x14ac:dyDescent="0.25">
      <c r="G1532" s="56"/>
      <c r="H1532" s="56"/>
      <c r="I1532" s="56"/>
      <c r="J1532" s="56"/>
      <c r="K1532" s="56"/>
      <c r="L1532" s="56"/>
      <c r="M1532" s="56"/>
      <c r="N1532" s="56"/>
      <c r="O1532" s="56"/>
      <c r="P1532" s="56"/>
      <c r="Q1532" s="56"/>
    </row>
    <row r="1533" spans="7:17" x14ac:dyDescent="0.25">
      <c r="G1533" s="56"/>
      <c r="H1533" s="56"/>
      <c r="I1533" s="56"/>
      <c r="J1533" s="56"/>
      <c r="K1533" s="56"/>
      <c r="L1533" s="56"/>
      <c r="M1533" s="56"/>
      <c r="N1533" s="56"/>
      <c r="O1533" s="56"/>
      <c r="P1533" s="56"/>
      <c r="Q1533" s="56"/>
    </row>
    <row r="1534" spans="7:17" x14ac:dyDescent="0.25">
      <c r="G1534" s="56"/>
      <c r="H1534" s="56"/>
      <c r="I1534" s="56"/>
      <c r="J1534" s="56"/>
      <c r="K1534" s="56"/>
      <c r="L1534" s="56"/>
      <c r="M1534" s="56"/>
      <c r="N1534" s="56"/>
      <c r="O1534" s="56"/>
      <c r="P1534" s="56"/>
      <c r="Q1534" s="56"/>
    </row>
    <row r="1535" spans="7:17" x14ac:dyDescent="0.25">
      <c r="G1535" s="56"/>
      <c r="H1535" s="56"/>
      <c r="I1535" s="56"/>
      <c r="J1535" s="56"/>
      <c r="K1535" s="56"/>
      <c r="L1535" s="56"/>
      <c r="M1535" s="56"/>
      <c r="N1535" s="56"/>
      <c r="O1535" s="56"/>
      <c r="P1535" s="56"/>
      <c r="Q1535" s="56"/>
    </row>
    <row r="1536" spans="7:17" x14ac:dyDescent="0.25">
      <c r="G1536" s="56"/>
      <c r="H1536" s="56"/>
      <c r="I1536" s="56"/>
      <c r="J1536" s="56"/>
      <c r="K1536" s="56"/>
      <c r="L1536" s="56"/>
      <c r="M1536" s="56"/>
      <c r="N1536" s="56"/>
      <c r="O1536" s="56"/>
      <c r="P1536" s="56"/>
      <c r="Q1536" s="56"/>
    </row>
    <row r="1537" spans="7:17" x14ac:dyDescent="0.25">
      <c r="G1537" s="56"/>
      <c r="H1537" s="56"/>
      <c r="I1537" s="56"/>
      <c r="J1537" s="56"/>
      <c r="K1537" s="56"/>
      <c r="L1537" s="56"/>
      <c r="M1537" s="56"/>
      <c r="N1537" s="56"/>
      <c r="O1537" s="56"/>
      <c r="P1537" s="56"/>
      <c r="Q1537" s="56"/>
    </row>
    <row r="1538" spans="7:17" x14ac:dyDescent="0.25">
      <c r="G1538" s="56"/>
      <c r="H1538" s="56"/>
      <c r="I1538" s="56"/>
      <c r="J1538" s="56"/>
      <c r="K1538" s="56"/>
      <c r="L1538" s="56"/>
      <c r="M1538" s="56"/>
      <c r="N1538" s="56"/>
      <c r="O1538" s="56"/>
      <c r="P1538" s="56"/>
      <c r="Q1538" s="56"/>
    </row>
    <row r="1539" spans="7:17" x14ac:dyDescent="0.25">
      <c r="G1539" s="56"/>
      <c r="H1539" s="56"/>
      <c r="I1539" s="56"/>
      <c r="J1539" s="56"/>
      <c r="K1539" s="56"/>
      <c r="L1539" s="56"/>
      <c r="M1539" s="56"/>
      <c r="N1539" s="56"/>
      <c r="O1539" s="56"/>
      <c r="P1539" s="56"/>
      <c r="Q1539" s="56"/>
    </row>
    <row r="1540" spans="7:17" x14ac:dyDescent="0.25">
      <c r="G1540" s="56"/>
      <c r="H1540" s="56"/>
      <c r="I1540" s="56"/>
      <c r="J1540" s="56"/>
      <c r="K1540" s="56"/>
      <c r="L1540" s="56"/>
      <c r="M1540" s="56"/>
      <c r="N1540" s="56"/>
      <c r="O1540" s="56"/>
      <c r="P1540" s="56"/>
      <c r="Q1540" s="56"/>
    </row>
    <row r="1541" spans="7:17" x14ac:dyDescent="0.25">
      <c r="G1541" s="56"/>
      <c r="H1541" s="56"/>
      <c r="I1541" s="56"/>
      <c r="J1541" s="56"/>
      <c r="K1541" s="56"/>
      <c r="L1541" s="56"/>
      <c r="M1541" s="56"/>
      <c r="N1541" s="56"/>
      <c r="O1541" s="56"/>
      <c r="P1541" s="56"/>
      <c r="Q1541" s="56"/>
    </row>
    <row r="1542" spans="7:17" x14ac:dyDescent="0.25">
      <c r="G1542" s="56"/>
      <c r="H1542" s="56"/>
      <c r="I1542" s="56"/>
      <c r="J1542" s="56"/>
      <c r="K1542" s="56"/>
      <c r="L1542" s="56"/>
      <c r="M1542" s="56"/>
      <c r="N1542" s="56"/>
      <c r="O1542" s="56"/>
      <c r="P1542" s="56"/>
      <c r="Q1542" s="56"/>
    </row>
    <row r="1543" spans="7:17" x14ac:dyDescent="0.25">
      <c r="G1543" s="56"/>
      <c r="H1543" s="56"/>
      <c r="I1543" s="56"/>
      <c r="J1543" s="56"/>
      <c r="K1543" s="56"/>
      <c r="L1543" s="56"/>
      <c r="M1543" s="56"/>
      <c r="N1543" s="56"/>
      <c r="O1543" s="56"/>
      <c r="P1543" s="56"/>
      <c r="Q1543" s="56"/>
    </row>
    <row r="1544" spans="7:17" x14ac:dyDescent="0.25">
      <c r="G1544" s="56"/>
      <c r="H1544" s="56"/>
      <c r="I1544" s="56"/>
      <c r="J1544" s="56"/>
      <c r="K1544" s="56"/>
      <c r="L1544" s="56"/>
      <c r="M1544" s="56"/>
      <c r="N1544" s="56"/>
      <c r="O1544" s="56"/>
      <c r="P1544" s="56"/>
      <c r="Q1544" s="56"/>
    </row>
    <row r="1545" spans="7:17" x14ac:dyDescent="0.25">
      <c r="G1545" s="56"/>
      <c r="H1545" s="56"/>
      <c r="I1545" s="56"/>
      <c r="J1545" s="56"/>
      <c r="K1545" s="56"/>
      <c r="L1545" s="56"/>
      <c r="M1545" s="56"/>
      <c r="N1545" s="56"/>
      <c r="O1545" s="56"/>
      <c r="P1545" s="56"/>
      <c r="Q1545" s="56"/>
    </row>
    <row r="1546" spans="7:17" x14ac:dyDescent="0.25">
      <c r="G1546" s="56"/>
      <c r="H1546" s="56"/>
      <c r="I1546" s="56"/>
      <c r="J1546" s="56"/>
      <c r="K1546" s="56"/>
      <c r="L1546" s="56"/>
      <c r="M1546" s="56"/>
      <c r="N1546" s="56"/>
      <c r="O1546" s="56"/>
      <c r="P1546" s="56"/>
      <c r="Q1546" s="56"/>
    </row>
    <row r="1547" spans="7:17" x14ac:dyDescent="0.25">
      <c r="G1547" s="56"/>
      <c r="H1547" s="56"/>
      <c r="I1547" s="56"/>
      <c r="J1547" s="56"/>
      <c r="K1547" s="56"/>
      <c r="L1547" s="56"/>
      <c r="M1547" s="56"/>
      <c r="N1547" s="56"/>
      <c r="O1547" s="56"/>
      <c r="P1547" s="56"/>
      <c r="Q1547" s="56"/>
    </row>
    <row r="1548" spans="7:17" x14ac:dyDescent="0.25">
      <c r="G1548" s="56"/>
      <c r="H1548" s="56"/>
      <c r="I1548" s="56"/>
      <c r="J1548" s="56"/>
      <c r="K1548" s="56"/>
      <c r="L1548" s="56"/>
      <c r="M1548" s="56"/>
      <c r="N1548" s="56"/>
      <c r="O1548" s="56"/>
      <c r="P1548" s="56"/>
      <c r="Q1548" s="56"/>
    </row>
    <row r="1549" spans="7:17" x14ac:dyDescent="0.25">
      <c r="G1549" s="56"/>
      <c r="H1549" s="56"/>
      <c r="I1549" s="56"/>
      <c r="J1549" s="56"/>
      <c r="K1549" s="56"/>
      <c r="L1549" s="56"/>
      <c r="M1549" s="56"/>
      <c r="N1549" s="56"/>
      <c r="O1549" s="56"/>
      <c r="P1549" s="56"/>
      <c r="Q1549" s="56"/>
    </row>
    <row r="1550" spans="7:17" x14ac:dyDescent="0.25">
      <c r="G1550" s="56"/>
      <c r="H1550" s="56"/>
      <c r="I1550" s="56"/>
      <c r="J1550" s="56"/>
      <c r="K1550" s="56"/>
      <c r="L1550" s="56"/>
      <c r="M1550" s="56"/>
      <c r="N1550" s="56"/>
      <c r="O1550" s="56"/>
      <c r="P1550" s="56"/>
      <c r="Q1550" s="56"/>
    </row>
    <row r="1551" spans="7:17" x14ac:dyDescent="0.25">
      <c r="G1551" s="56"/>
      <c r="H1551" s="56"/>
      <c r="I1551" s="56"/>
      <c r="J1551" s="56"/>
      <c r="K1551" s="56"/>
      <c r="L1551" s="56"/>
      <c r="M1551" s="56"/>
      <c r="N1551" s="56"/>
      <c r="O1551" s="56"/>
      <c r="P1551" s="56"/>
      <c r="Q1551" s="56"/>
    </row>
    <row r="1552" spans="7:17" x14ac:dyDescent="0.25">
      <c r="G1552" s="56"/>
      <c r="H1552" s="56"/>
      <c r="I1552" s="56"/>
      <c r="J1552" s="56"/>
      <c r="K1552" s="56"/>
      <c r="L1552" s="56"/>
      <c r="M1552" s="56"/>
      <c r="N1552" s="56"/>
      <c r="O1552" s="56"/>
      <c r="P1552" s="56"/>
      <c r="Q1552" s="56"/>
    </row>
    <row r="1553" spans="7:17" x14ac:dyDescent="0.25">
      <c r="G1553" s="56"/>
      <c r="H1553" s="56"/>
      <c r="I1553" s="56"/>
      <c r="J1553" s="56"/>
      <c r="K1553" s="56"/>
      <c r="L1553" s="56"/>
      <c r="M1553" s="56"/>
      <c r="N1553" s="56"/>
      <c r="O1553" s="56"/>
      <c r="P1553" s="56"/>
      <c r="Q1553" s="56"/>
    </row>
    <row r="1554" spans="7:17" x14ac:dyDescent="0.25">
      <c r="G1554" s="56"/>
      <c r="H1554" s="56"/>
      <c r="I1554" s="56"/>
      <c r="J1554" s="56"/>
      <c r="K1554" s="56"/>
      <c r="L1554" s="56"/>
      <c r="M1554" s="56"/>
      <c r="N1554" s="56"/>
      <c r="O1554" s="56"/>
      <c r="P1554" s="56"/>
      <c r="Q1554" s="56"/>
    </row>
    <row r="1555" spans="7:17" x14ac:dyDescent="0.25">
      <c r="G1555" s="56"/>
      <c r="H1555" s="56"/>
      <c r="I1555" s="56"/>
      <c r="J1555" s="56"/>
      <c r="K1555" s="56"/>
      <c r="L1555" s="56"/>
      <c r="M1555" s="56"/>
      <c r="N1555" s="56"/>
      <c r="O1555" s="56"/>
      <c r="P1555" s="56"/>
      <c r="Q1555" s="56"/>
    </row>
    <row r="1556" spans="7:17" x14ac:dyDescent="0.25">
      <c r="G1556" s="56"/>
      <c r="H1556" s="56"/>
      <c r="I1556" s="56"/>
      <c r="J1556" s="56"/>
      <c r="K1556" s="56"/>
      <c r="L1556" s="56"/>
      <c r="M1556" s="56"/>
      <c r="N1556" s="56"/>
      <c r="O1556" s="56"/>
      <c r="P1556" s="56"/>
      <c r="Q1556" s="56"/>
    </row>
    <row r="1557" spans="7:17" x14ac:dyDescent="0.25">
      <c r="G1557" s="56"/>
      <c r="H1557" s="56"/>
      <c r="I1557" s="56"/>
      <c r="J1557" s="56"/>
      <c r="K1557" s="56"/>
      <c r="L1557" s="56"/>
      <c r="M1557" s="56"/>
      <c r="N1557" s="56"/>
      <c r="O1557" s="56"/>
      <c r="P1557" s="56"/>
      <c r="Q1557" s="56"/>
    </row>
    <row r="1558" spans="7:17" x14ac:dyDescent="0.25">
      <c r="G1558" s="56"/>
      <c r="H1558" s="56"/>
      <c r="I1558" s="56"/>
      <c r="J1558" s="56"/>
      <c r="K1558" s="56"/>
      <c r="L1558" s="56"/>
      <c r="M1558" s="56"/>
      <c r="N1558" s="56"/>
      <c r="O1558" s="56"/>
      <c r="P1558" s="56"/>
      <c r="Q1558" s="56"/>
    </row>
    <row r="1559" spans="7:17" x14ac:dyDescent="0.25">
      <c r="G1559" s="56"/>
      <c r="H1559" s="56"/>
      <c r="I1559" s="56"/>
      <c r="J1559" s="56"/>
      <c r="K1559" s="56"/>
      <c r="L1559" s="56"/>
      <c r="M1559" s="56"/>
      <c r="N1559" s="56"/>
      <c r="O1559" s="56"/>
      <c r="P1559" s="56"/>
      <c r="Q1559" s="56"/>
    </row>
    <row r="1560" spans="7:17" x14ac:dyDescent="0.25">
      <c r="G1560" s="56"/>
      <c r="H1560" s="56"/>
      <c r="I1560" s="56"/>
      <c r="J1560" s="56"/>
      <c r="K1560" s="56"/>
      <c r="L1560" s="56"/>
      <c r="M1560" s="56"/>
      <c r="N1560" s="56"/>
      <c r="O1560" s="56"/>
      <c r="P1560" s="56"/>
      <c r="Q1560" s="56"/>
    </row>
    <row r="1561" spans="7:17" x14ac:dyDescent="0.25">
      <c r="G1561" s="56"/>
      <c r="H1561" s="56"/>
      <c r="I1561" s="56"/>
      <c r="J1561" s="56"/>
      <c r="K1561" s="56"/>
      <c r="L1561" s="56"/>
      <c r="M1561" s="56"/>
      <c r="N1561" s="56"/>
      <c r="O1561" s="56"/>
      <c r="P1561" s="56"/>
      <c r="Q1561" s="56"/>
    </row>
    <row r="1562" spans="7:17" x14ac:dyDescent="0.25">
      <c r="G1562" s="56"/>
      <c r="H1562" s="56"/>
      <c r="I1562" s="56"/>
      <c r="J1562" s="56"/>
      <c r="K1562" s="56"/>
      <c r="L1562" s="56"/>
      <c r="M1562" s="56"/>
      <c r="N1562" s="56"/>
      <c r="O1562" s="56"/>
      <c r="P1562" s="56"/>
      <c r="Q1562" s="56"/>
    </row>
    <row r="1563" spans="7:17" x14ac:dyDescent="0.25">
      <c r="G1563" s="56"/>
      <c r="H1563" s="56"/>
      <c r="I1563" s="56"/>
      <c r="J1563" s="56"/>
      <c r="K1563" s="56"/>
      <c r="L1563" s="56"/>
      <c r="M1563" s="56"/>
      <c r="N1563" s="56"/>
      <c r="O1563" s="56"/>
      <c r="P1563" s="56"/>
      <c r="Q1563" s="56"/>
    </row>
    <row r="1564" spans="7:17" x14ac:dyDescent="0.25">
      <c r="G1564" s="56"/>
      <c r="H1564" s="56"/>
      <c r="I1564" s="56"/>
      <c r="J1564" s="56"/>
      <c r="K1564" s="56"/>
      <c r="L1564" s="56"/>
      <c r="M1564" s="56"/>
      <c r="N1564" s="56"/>
      <c r="O1564" s="56"/>
      <c r="P1564" s="56"/>
      <c r="Q1564" s="56"/>
    </row>
    <row r="1565" spans="7:17" x14ac:dyDescent="0.25">
      <c r="G1565" s="56"/>
      <c r="H1565" s="56"/>
      <c r="I1565" s="56"/>
      <c r="J1565" s="56"/>
      <c r="K1565" s="56"/>
      <c r="L1565" s="56"/>
      <c r="M1565" s="56"/>
      <c r="N1565" s="56"/>
      <c r="O1565" s="56"/>
      <c r="P1565" s="56"/>
      <c r="Q1565" s="56"/>
    </row>
    <row r="1566" spans="7:17" x14ac:dyDescent="0.25">
      <c r="G1566" s="56"/>
      <c r="H1566" s="56"/>
      <c r="I1566" s="56"/>
      <c r="J1566" s="56"/>
      <c r="K1566" s="56"/>
      <c r="L1566" s="56"/>
      <c r="M1566" s="56"/>
      <c r="N1566" s="56"/>
      <c r="O1566" s="56"/>
      <c r="P1566" s="56"/>
      <c r="Q1566" s="56"/>
    </row>
    <row r="1567" spans="7:17" x14ac:dyDescent="0.25">
      <c r="G1567" s="56"/>
      <c r="H1567" s="56"/>
      <c r="I1567" s="56"/>
      <c r="J1567" s="56"/>
      <c r="K1567" s="56"/>
      <c r="L1567" s="56"/>
      <c r="M1567" s="56"/>
      <c r="N1567" s="56"/>
      <c r="O1567" s="56"/>
      <c r="P1567" s="56"/>
      <c r="Q1567" s="56"/>
    </row>
    <row r="1568" spans="7:17" x14ac:dyDescent="0.25">
      <c r="G1568" s="56"/>
      <c r="H1568" s="56"/>
      <c r="I1568" s="56"/>
      <c r="J1568" s="56"/>
      <c r="K1568" s="56"/>
      <c r="L1568" s="56"/>
      <c r="M1568" s="56"/>
      <c r="N1568" s="56"/>
      <c r="O1568" s="56"/>
      <c r="P1568" s="56"/>
      <c r="Q1568" s="56"/>
    </row>
    <row r="1569" spans="7:17" x14ac:dyDescent="0.25">
      <c r="G1569" s="56"/>
      <c r="H1569" s="56"/>
      <c r="I1569" s="56"/>
      <c r="J1569" s="56"/>
      <c r="K1569" s="56"/>
      <c r="L1569" s="56"/>
      <c r="M1569" s="56"/>
      <c r="N1569" s="56"/>
      <c r="O1569" s="56"/>
      <c r="P1569" s="56"/>
      <c r="Q1569" s="56"/>
    </row>
    <row r="1570" spans="7:17" x14ac:dyDescent="0.25">
      <c r="G1570" s="56"/>
      <c r="H1570" s="56"/>
      <c r="I1570" s="56"/>
      <c r="J1570" s="56"/>
      <c r="K1570" s="56"/>
      <c r="L1570" s="56"/>
      <c r="M1570" s="56"/>
      <c r="N1570" s="56"/>
      <c r="O1570" s="56"/>
      <c r="P1570" s="56"/>
      <c r="Q1570" s="56"/>
    </row>
    <row r="1571" spans="7:17" x14ac:dyDescent="0.25">
      <c r="G1571" s="56"/>
      <c r="H1571" s="56"/>
      <c r="I1571" s="56"/>
      <c r="J1571" s="56"/>
      <c r="K1571" s="56"/>
      <c r="L1571" s="56"/>
      <c r="M1571" s="56"/>
      <c r="N1571" s="56"/>
      <c r="O1571" s="56"/>
      <c r="P1571" s="56"/>
      <c r="Q1571" s="56"/>
    </row>
    <row r="1572" spans="7:17" x14ac:dyDescent="0.25">
      <c r="G1572" s="56"/>
      <c r="H1572" s="56"/>
      <c r="I1572" s="56"/>
      <c r="J1572" s="56"/>
      <c r="K1572" s="56"/>
      <c r="L1572" s="56"/>
      <c r="M1572" s="56"/>
      <c r="N1572" s="56"/>
      <c r="O1572" s="56"/>
      <c r="P1572" s="56"/>
      <c r="Q1572" s="56"/>
    </row>
    <row r="1573" spans="7:17" x14ac:dyDescent="0.25">
      <c r="G1573" s="56"/>
      <c r="H1573" s="56"/>
      <c r="I1573" s="56"/>
      <c r="J1573" s="56"/>
      <c r="K1573" s="56"/>
      <c r="L1573" s="56"/>
      <c r="M1573" s="56"/>
      <c r="N1573" s="56"/>
      <c r="O1573" s="56"/>
      <c r="P1573" s="56"/>
      <c r="Q1573" s="56"/>
    </row>
    <row r="1574" spans="7:17" x14ac:dyDescent="0.25">
      <c r="G1574" s="56"/>
      <c r="H1574" s="56"/>
      <c r="I1574" s="56"/>
      <c r="J1574" s="56"/>
      <c r="K1574" s="56"/>
      <c r="L1574" s="56"/>
      <c r="M1574" s="56"/>
      <c r="N1574" s="56"/>
      <c r="O1574" s="56"/>
      <c r="P1574" s="56"/>
      <c r="Q1574" s="56"/>
    </row>
    <row r="1575" spans="7:17" x14ac:dyDescent="0.25">
      <c r="G1575" s="56"/>
      <c r="H1575" s="56"/>
      <c r="I1575" s="56"/>
      <c r="J1575" s="56"/>
      <c r="K1575" s="56"/>
      <c r="L1575" s="56"/>
      <c r="M1575" s="56"/>
      <c r="N1575" s="56"/>
      <c r="O1575" s="56"/>
      <c r="P1575" s="56"/>
      <c r="Q1575" s="56"/>
    </row>
    <row r="1576" spans="7:17" x14ac:dyDescent="0.25">
      <c r="G1576" s="56"/>
      <c r="H1576" s="56"/>
      <c r="I1576" s="56"/>
      <c r="J1576" s="56"/>
      <c r="K1576" s="56"/>
      <c r="L1576" s="56"/>
      <c r="M1576" s="56"/>
      <c r="N1576" s="56"/>
      <c r="O1576" s="56"/>
      <c r="P1576" s="56"/>
      <c r="Q1576" s="56"/>
    </row>
    <row r="1577" spans="7:17" x14ac:dyDescent="0.25">
      <c r="G1577" s="56"/>
      <c r="H1577" s="56"/>
      <c r="I1577" s="56"/>
      <c r="J1577" s="56"/>
      <c r="K1577" s="56"/>
      <c r="L1577" s="56"/>
      <c r="M1577" s="56"/>
      <c r="N1577" s="56"/>
      <c r="O1577" s="56"/>
      <c r="P1577" s="56"/>
      <c r="Q1577" s="56"/>
    </row>
    <row r="1578" spans="7:17" x14ac:dyDescent="0.25">
      <c r="G1578" s="56"/>
      <c r="H1578" s="56"/>
      <c r="I1578" s="56"/>
      <c r="J1578" s="56"/>
      <c r="K1578" s="56"/>
      <c r="L1578" s="56"/>
      <c r="M1578" s="56"/>
      <c r="N1578" s="56"/>
      <c r="O1578" s="56"/>
      <c r="P1578" s="56"/>
      <c r="Q1578" s="56"/>
    </row>
    <row r="1579" spans="7:17" x14ac:dyDescent="0.25">
      <c r="G1579" s="56"/>
      <c r="H1579" s="56"/>
      <c r="I1579" s="56"/>
      <c r="J1579" s="56"/>
      <c r="K1579" s="56"/>
      <c r="L1579" s="56"/>
      <c r="M1579" s="56"/>
      <c r="N1579" s="56"/>
      <c r="O1579" s="56"/>
      <c r="P1579" s="56"/>
      <c r="Q1579" s="56"/>
    </row>
    <row r="1580" spans="7:17" x14ac:dyDescent="0.25">
      <c r="G1580" s="56"/>
      <c r="H1580" s="56"/>
      <c r="I1580" s="56"/>
      <c r="J1580" s="56"/>
      <c r="K1580" s="56"/>
      <c r="L1580" s="56"/>
      <c r="M1580" s="56"/>
      <c r="N1580" s="56"/>
      <c r="O1580" s="56"/>
      <c r="P1580" s="56"/>
      <c r="Q1580" s="56"/>
    </row>
    <row r="1581" spans="7:17" x14ac:dyDescent="0.25">
      <c r="G1581" s="56"/>
      <c r="H1581" s="56"/>
      <c r="I1581" s="56"/>
      <c r="J1581" s="56"/>
      <c r="K1581" s="56"/>
      <c r="L1581" s="56"/>
      <c r="M1581" s="56"/>
      <c r="N1581" s="56"/>
      <c r="O1581" s="56"/>
      <c r="P1581" s="56"/>
      <c r="Q1581" s="56"/>
    </row>
    <row r="1582" spans="7:17" x14ac:dyDescent="0.25">
      <c r="G1582" s="56"/>
      <c r="H1582" s="56"/>
      <c r="I1582" s="56"/>
      <c r="J1582" s="56"/>
      <c r="K1582" s="56"/>
      <c r="L1582" s="56"/>
      <c r="M1582" s="56"/>
      <c r="N1582" s="56"/>
      <c r="O1582" s="56"/>
      <c r="P1582" s="56"/>
      <c r="Q1582" s="56"/>
    </row>
    <row r="1583" spans="7:17" x14ac:dyDescent="0.25">
      <c r="G1583" s="56"/>
      <c r="H1583" s="56"/>
      <c r="I1583" s="56"/>
      <c r="J1583" s="56"/>
      <c r="K1583" s="56"/>
      <c r="L1583" s="56"/>
      <c r="M1583" s="56"/>
      <c r="N1583" s="56"/>
      <c r="O1583" s="56"/>
      <c r="P1583" s="56"/>
      <c r="Q1583" s="56"/>
    </row>
    <row r="1584" spans="7:17" x14ac:dyDescent="0.25">
      <c r="G1584" s="56"/>
      <c r="H1584" s="56"/>
      <c r="I1584" s="56"/>
      <c r="J1584" s="56"/>
      <c r="K1584" s="56"/>
      <c r="L1584" s="56"/>
      <c r="M1584" s="56"/>
      <c r="N1584" s="56"/>
      <c r="O1584" s="56"/>
      <c r="P1584" s="56"/>
      <c r="Q1584" s="56"/>
    </row>
    <row r="1585" spans="7:17" x14ac:dyDescent="0.25">
      <c r="G1585" s="56"/>
      <c r="H1585" s="56"/>
      <c r="I1585" s="56"/>
      <c r="J1585" s="56"/>
      <c r="K1585" s="56"/>
      <c r="L1585" s="56"/>
      <c r="M1585" s="56"/>
      <c r="N1585" s="56"/>
      <c r="O1585" s="56"/>
      <c r="P1585" s="56"/>
      <c r="Q1585" s="56"/>
    </row>
    <row r="1586" spans="7:17" x14ac:dyDescent="0.25">
      <c r="G1586" s="56"/>
      <c r="H1586" s="56"/>
      <c r="I1586" s="56"/>
      <c r="J1586" s="56"/>
      <c r="K1586" s="56"/>
      <c r="L1586" s="56"/>
      <c r="M1586" s="56"/>
      <c r="N1586" s="56"/>
      <c r="O1586" s="56"/>
      <c r="P1586" s="56"/>
      <c r="Q1586" s="56"/>
    </row>
    <row r="1587" spans="7:17" x14ac:dyDescent="0.25">
      <c r="G1587" s="56"/>
      <c r="H1587" s="56"/>
      <c r="I1587" s="56"/>
      <c r="J1587" s="56"/>
      <c r="K1587" s="56"/>
      <c r="L1587" s="56"/>
      <c r="M1587" s="56"/>
      <c r="N1587" s="56"/>
      <c r="O1587" s="56"/>
      <c r="P1587" s="56"/>
      <c r="Q1587" s="56"/>
    </row>
    <row r="1588" spans="7:17" x14ac:dyDescent="0.25">
      <c r="G1588" s="56"/>
      <c r="H1588" s="56"/>
      <c r="I1588" s="56"/>
      <c r="J1588" s="56"/>
      <c r="K1588" s="56"/>
      <c r="L1588" s="56"/>
      <c r="M1588" s="56"/>
      <c r="N1588" s="56"/>
      <c r="O1588" s="56"/>
      <c r="P1588" s="56"/>
      <c r="Q1588" s="56"/>
    </row>
    <row r="1589" spans="7:17" x14ac:dyDescent="0.25">
      <c r="G1589" s="56"/>
      <c r="H1589" s="56"/>
      <c r="I1589" s="56"/>
      <c r="J1589" s="56"/>
      <c r="K1589" s="56"/>
      <c r="L1589" s="56"/>
      <c r="M1589" s="56"/>
      <c r="N1589" s="56"/>
      <c r="O1589" s="56"/>
      <c r="P1589" s="56"/>
      <c r="Q1589" s="56"/>
    </row>
    <row r="1590" spans="7:17" x14ac:dyDescent="0.25">
      <c r="G1590" s="56"/>
      <c r="H1590" s="56"/>
      <c r="I1590" s="56"/>
      <c r="J1590" s="56"/>
      <c r="K1590" s="56"/>
      <c r="L1590" s="56"/>
      <c r="M1590" s="56"/>
      <c r="N1590" s="56"/>
      <c r="O1590" s="56"/>
      <c r="P1590" s="56"/>
      <c r="Q1590" s="56"/>
    </row>
    <row r="1591" spans="7:17" x14ac:dyDescent="0.25">
      <c r="G1591" s="56"/>
      <c r="H1591" s="56"/>
      <c r="I1591" s="56"/>
      <c r="J1591" s="56"/>
      <c r="K1591" s="56"/>
      <c r="L1591" s="56"/>
      <c r="M1591" s="56"/>
      <c r="N1591" s="56"/>
      <c r="O1591" s="56"/>
      <c r="P1591" s="56"/>
      <c r="Q1591" s="56"/>
    </row>
    <row r="1592" spans="7:17" x14ac:dyDescent="0.25">
      <c r="G1592" s="56"/>
      <c r="H1592" s="56"/>
      <c r="I1592" s="56"/>
      <c r="J1592" s="56"/>
      <c r="K1592" s="56"/>
      <c r="L1592" s="56"/>
      <c r="M1592" s="56"/>
      <c r="N1592" s="56"/>
      <c r="O1592" s="56"/>
      <c r="P1592" s="56"/>
      <c r="Q1592" s="56"/>
    </row>
    <row r="1593" spans="7:17" x14ac:dyDescent="0.25">
      <c r="G1593" s="56"/>
      <c r="H1593" s="56"/>
      <c r="I1593" s="56"/>
      <c r="J1593" s="56"/>
      <c r="K1593" s="56"/>
      <c r="L1593" s="56"/>
      <c r="M1593" s="56"/>
      <c r="N1593" s="56"/>
      <c r="O1593" s="56"/>
      <c r="P1593" s="56"/>
      <c r="Q1593" s="56"/>
    </row>
    <row r="1594" spans="7:17" x14ac:dyDescent="0.25">
      <c r="G1594" s="56"/>
      <c r="H1594" s="56"/>
      <c r="I1594" s="56"/>
      <c r="J1594" s="56"/>
      <c r="K1594" s="56"/>
      <c r="L1594" s="56"/>
      <c r="M1594" s="56"/>
      <c r="N1594" s="56"/>
      <c r="O1594" s="56"/>
      <c r="P1594" s="56"/>
      <c r="Q1594" s="56"/>
    </row>
    <row r="1595" spans="7:17" x14ac:dyDescent="0.25">
      <c r="G1595" s="56"/>
      <c r="H1595" s="56"/>
      <c r="I1595" s="56"/>
      <c r="J1595" s="56"/>
      <c r="K1595" s="56"/>
      <c r="L1595" s="56"/>
      <c r="M1595" s="56"/>
      <c r="N1595" s="56"/>
      <c r="O1595" s="56"/>
      <c r="P1595" s="56"/>
      <c r="Q1595" s="56"/>
    </row>
    <row r="1596" spans="7:17" x14ac:dyDescent="0.25">
      <c r="G1596" s="56"/>
      <c r="H1596" s="56"/>
      <c r="I1596" s="56"/>
      <c r="J1596" s="56"/>
      <c r="K1596" s="56"/>
      <c r="L1596" s="56"/>
      <c r="M1596" s="56"/>
      <c r="N1596" s="56"/>
      <c r="O1596" s="56"/>
      <c r="P1596" s="56"/>
      <c r="Q1596" s="56"/>
    </row>
    <row r="1597" spans="7:17" x14ac:dyDescent="0.25">
      <c r="G1597" s="56"/>
      <c r="H1597" s="56"/>
      <c r="I1597" s="56"/>
      <c r="J1597" s="56"/>
      <c r="K1597" s="56"/>
      <c r="L1597" s="56"/>
      <c r="M1597" s="56"/>
      <c r="N1597" s="56"/>
      <c r="O1597" s="56"/>
      <c r="P1597" s="56"/>
      <c r="Q1597" s="56"/>
    </row>
    <row r="1598" spans="7:17" x14ac:dyDescent="0.25">
      <c r="G1598" s="56"/>
      <c r="H1598" s="56"/>
      <c r="I1598" s="56"/>
      <c r="J1598" s="56"/>
      <c r="K1598" s="56"/>
      <c r="L1598" s="56"/>
      <c r="M1598" s="56"/>
      <c r="N1598" s="56"/>
      <c r="O1598" s="56"/>
      <c r="P1598" s="56"/>
      <c r="Q1598" s="56"/>
    </row>
    <row r="1599" spans="7:17" x14ac:dyDescent="0.25">
      <c r="G1599" s="56"/>
      <c r="H1599" s="56"/>
      <c r="I1599" s="56"/>
      <c r="J1599" s="56"/>
      <c r="K1599" s="56"/>
      <c r="L1599" s="56"/>
      <c r="M1599" s="56"/>
      <c r="N1599" s="56"/>
      <c r="O1599" s="56"/>
      <c r="P1599" s="56"/>
      <c r="Q1599" s="56"/>
    </row>
    <row r="1600" spans="7:17" x14ac:dyDescent="0.25">
      <c r="G1600" s="56"/>
      <c r="H1600" s="56"/>
      <c r="I1600" s="56"/>
      <c r="J1600" s="56"/>
      <c r="K1600" s="56"/>
      <c r="L1600" s="56"/>
      <c r="M1600" s="56"/>
      <c r="N1600" s="56"/>
      <c r="O1600" s="56"/>
      <c r="P1600" s="56"/>
      <c r="Q1600" s="56"/>
    </row>
    <row r="1601" spans="7:17" x14ac:dyDescent="0.25">
      <c r="G1601" s="56"/>
      <c r="H1601" s="56"/>
      <c r="I1601" s="56"/>
      <c r="J1601" s="56"/>
      <c r="K1601" s="56"/>
      <c r="L1601" s="56"/>
      <c r="M1601" s="56"/>
      <c r="N1601" s="56"/>
      <c r="O1601" s="56"/>
      <c r="P1601" s="56"/>
      <c r="Q1601" s="56"/>
    </row>
    <row r="1602" spans="7:17" x14ac:dyDescent="0.25">
      <c r="G1602" s="56"/>
      <c r="H1602" s="56"/>
      <c r="I1602" s="56"/>
      <c r="J1602" s="56"/>
      <c r="K1602" s="56"/>
      <c r="L1602" s="56"/>
      <c r="M1602" s="56"/>
      <c r="N1602" s="56"/>
      <c r="O1602" s="56"/>
      <c r="P1602" s="56"/>
      <c r="Q1602" s="56"/>
    </row>
    <row r="1603" spans="7:17" x14ac:dyDescent="0.25">
      <c r="G1603" s="56"/>
      <c r="H1603" s="56"/>
      <c r="I1603" s="56"/>
      <c r="J1603" s="56"/>
      <c r="K1603" s="56"/>
      <c r="L1603" s="56"/>
      <c r="M1603" s="56"/>
      <c r="N1603" s="56"/>
      <c r="O1603" s="56"/>
      <c r="P1603" s="56"/>
      <c r="Q1603" s="56"/>
    </row>
    <row r="1604" spans="7:17" x14ac:dyDescent="0.25"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</row>
    <row r="1605" spans="7:17" x14ac:dyDescent="0.25">
      <c r="G1605" s="56"/>
      <c r="H1605" s="56"/>
      <c r="I1605" s="56"/>
      <c r="J1605" s="56"/>
      <c r="K1605" s="56"/>
      <c r="L1605" s="56"/>
      <c r="M1605" s="56"/>
      <c r="N1605" s="56"/>
      <c r="O1605" s="56"/>
      <c r="P1605" s="56"/>
      <c r="Q1605" s="56"/>
    </row>
    <row r="1606" spans="7:17" x14ac:dyDescent="0.25">
      <c r="G1606" s="56"/>
      <c r="H1606" s="56"/>
      <c r="I1606" s="56"/>
      <c r="J1606" s="56"/>
      <c r="K1606" s="56"/>
      <c r="L1606" s="56"/>
      <c r="M1606" s="56"/>
      <c r="N1606" s="56"/>
      <c r="O1606" s="56"/>
      <c r="P1606" s="56"/>
      <c r="Q1606" s="56"/>
    </row>
    <row r="1607" spans="7:17" x14ac:dyDescent="0.25">
      <c r="G1607" s="56"/>
      <c r="H1607" s="56"/>
      <c r="I1607" s="56"/>
      <c r="J1607" s="56"/>
      <c r="K1607" s="56"/>
      <c r="L1607" s="56"/>
      <c r="M1607" s="56"/>
      <c r="N1607" s="56"/>
      <c r="O1607" s="56"/>
      <c r="P1607" s="56"/>
      <c r="Q1607" s="56"/>
    </row>
    <row r="1608" spans="7:17" x14ac:dyDescent="0.25">
      <c r="G1608" s="56"/>
      <c r="H1608" s="56"/>
      <c r="I1608" s="56"/>
      <c r="J1608" s="56"/>
      <c r="K1608" s="56"/>
      <c r="L1608" s="56"/>
      <c r="M1608" s="56"/>
      <c r="N1608" s="56"/>
      <c r="O1608" s="56"/>
      <c r="P1608" s="56"/>
      <c r="Q1608" s="56"/>
    </row>
    <row r="1609" spans="7:17" x14ac:dyDescent="0.25">
      <c r="G1609" s="56"/>
      <c r="H1609" s="56"/>
      <c r="I1609" s="56"/>
      <c r="J1609" s="56"/>
      <c r="K1609" s="56"/>
      <c r="L1609" s="56"/>
      <c r="M1609" s="56"/>
      <c r="N1609" s="56"/>
      <c r="O1609" s="56"/>
      <c r="P1609" s="56"/>
      <c r="Q1609" s="56"/>
    </row>
    <row r="1610" spans="7:17" x14ac:dyDescent="0.25">
      <c r="G1610" s="56"/>
      <c r="H1610" s="56"/>
      <c r="I1610" s="56"/>
      <c r="J1610" s="56"/>
      <c r="K1610" s="56"/>
      <c r="L1610" s="56"/>
      <c r="M1610" s="56"/>
      <c r="N1610" s="56"/>
      <c r="O1610" s="56"/>
      <c r="P1610" s="56"/>
      <c r="Q1610" s="56"/>
    </row>
    <row r="1611" spans="7:17" x14ac:dyDescent="0.25">
      <c r="G1611" s="56"/>
      <c r="H1611" s="56"/>
      <c r="I1611" s="56"/>
      <c r="J1611" s="56"/>
      <c r="K1611" s="56"/>
      <c r="L1611" s="56"/>
      <c r="M1611" s="56"/>
      <c r="N1611" s="56"/>
      <c r="O1611" s="56"/>
      <c r="P1611" s="56"/>
      <c r="Q1611" s="56"/>
    </row>
    <row r="1612" spans="7:17" x14ac:dyDescent="0.25">
      <c r="G1612" s="56"/>
      <c r="H1612" s="56"/>
      <c r="I1612" s="56"/>
      <c r="J1612" s="56"/>
      <c r="K1612" s="56"/>
      <c r="L1612" s="56"/>
      <c r="M1612" s="56"/>
      <c r="N1612" s="56"/>
      <c r="O1612" s="56"/>
      <c r="P1612" s="56"/>
      <c r="Q1612" s="56"/>
    </row>
    <row r="1613" spans="7:17" x14ac:dyDescent="0.25">
      <c r="G1613" s="56"/>
      <c r="H1613" s="56"/>
      <c r="I1613" s="56"/>
      <c r="J1613" s="56"/>
      <c r="K1613" s="56"/>
      <c r="L1613" s="56"/>
      <c r="M1613" s="56"/>
      <c r="N1613" s="56"/>
      <c r="O1613" s="56"/>
      <c r="P1613" s="56"/>
      <c r="Q1613" s="56"/>
    </row>
    <row r="1614" spans="7:17" x14ac:dyDescent="0.25">
      <c r="G1614" s="56"/>
      <c r="H1614" s="56"/>
      <c r="I1614" s="56"/>
      <c r="J1614" s="56"/>
      <c r="K1614" s="56"/>
      <c r="L1614" s="56"/>
      <c r="M1614" s="56"/>
      <c r="N1614" s="56"/>
      <c r="O1614" s="56"/>
      <c r="P1614" s="56"/>
      <c r="Q1614" s="56"/>
    </row>
    <row r="1615" spans="7:17" x14ac:dyDescent="0.25">
      <c r="G1615" s="56"/>
      <c r="H1615" s="56"/>
      <c r="I1615" s="56"/>
      <c r="J1615" s="56"/>
      <c r="K1615" s="56"/>
      <c r="L1615" s="56"/>
      <c r="M1615" s="56"/>
      <c r="N1615" s="56"/>
      <c r="O1615" s="56"/>
      <c r="P1615" s="56"/>
      <c r="Q1615" s="56"/>
    </row>
    <row r="1616" spans="7:17" x14ac:dyDescent="0.25">
      <c r="G1616" s="56"/>
      <c r="H1616" s="56"/>
      <c r="I1616" s="56"/>
      <c r="J1616" s="56"/>
      <c r="K1616" s="56"/>
      <c r="L1616" s="56"/>
      <c r="M1616" s="56"/>
      <c r="N1616" s="56"/>
      <c r="O1616" s="56"/>
      <c r="P1616" s="56"/>
      <c r="Q1616" s="56"/>
    </row>
    <row r="1617" spans="7:17" x14ac:dyDescent="0.25">
      <c r="G1617" s="56"/>
      <c r="H1617" s="56"/>
      <c r="I1617" s="56"/>
      <c r="J1617" s="56"/>
      <c r="K1617" s="56"/>
      <c r="L1617" s="56"/>
      <c r="M1617" s="56"/>
      <c r="N1617" s="56"/>
      <c r="O1617" s="56"/>
      <c r="P1617" s="56"/>
      <c r="Q1617" s="56"/>
    </row>
    <row r="1618" spans="7:17" x14ac:dyDescent="0.25">
      <c r="G1618" s="56"/>
      <c r="H1618" s="56"/>
      <c r="I1618" s="56"/>
      <c r="J1618" s="56"/>
      <c r="K1618" s="56"/>
      <c r="L1618" s="56"/>
      <c r="M1618" s="56"/>
      <c r="N1618" s="56"/>
      <c r="O1618" s="56"/>
      <c r="P1618" s="56"/>
      <c r="Q1618" s="56"/>
    </row>
    <row r="1619" spans="7:17" x14ac:dyDescent="0.25">
      <c r="G1619" s="56"/>
      <c r="H1619" s="56"/>
      <c r="I1619" s="56"/>
      <c r="J1619" s="56"/>
      <c r="K1619" s="56"/>
      <c r="L1619" s="56"/>
      <c r="M1619" s="56"/>
      <c r="N1619" s="56"/>
      <c r="O1619" s="56"/>
      <c r="P1619" s="56"/>
      <c r="Q1619" s="56"/>
    </row>
    <row r="1620" spans="7:17" x14ac:dyDescent="0.25">
      <c r="G1620" s="56"/>
      <c r="H1620" s="56"/>
      <c r="I1620" s="56"/>
      <c r="J1620" s="56"/>
      <c r="K1620" s="56"/>
      <c r="L1620" s="56"/>
      <c r="M1620" s="56"/>
      <c r="N1620" s="56"/>
      <c r="O1620" s="56"/>
      <c r="P1620" s="56"/>
      <c r="Q1620" s="56"/>
    </row>
    <row r="1621" spans="7:17" x14ac:dyDescent="0.25">
      <c r="G1621" s="56"/>
      <c r="H1621" s="56"/>
      <c r="I1621" s="56"/>
      <c r="J1621" s="56"/>
      <c r="K1621" s="56"/>
      <c r="L1621" s="56"/>
      <c r="M1621" s="56"/>
      <c r="N1621" s="56"/>
      <c r="O1621" s="56"/>
      <c r="P1621" s="56"/>
      <c r="Q1621" s="56"/>
    </row>
    <row r="1622" spans="7:17" x14ac:dyDescent="0.25">
      <c r="G1622" s="56"/>
      <c r="H1622" s="56"/>
      <c r="I1622" s="56"/>
      <c r="J1622" s="56"/>
      <c r="K1622" s="56"/>
      <c r="L1622" s="56"/>
      <c r="M1622" s="56"/>
      <c r="N1622" s="56"/>
      <c r="O1622" s="56"/>
      <c r="P1622" s="56"/>
      <c r="Q1622" s="56"/>
    </row>
    <row r="1623" spans="7:17" x14ac:dyDescent="0.25">
      <c r="G1623" s="56"/>
      <c r="H1623" s="56"/>
      <c r="I1623" s="56"/>
      <c r="J1623" s="56"/>
      <c r="K1623" s="56"/>
      <c r="L1623" s="56"/>
      <c r="M1623" s="56"/>
      <c r="N1623" s="56"/>
      <c r="O1623" s="56"/>
      <c r="P1623" s="56"/>
      <c r="Q1623" s="56"/>
    </row>
    <row r="1624" spans="7:17" x14ac:dyDescent="0.25">
      <c r="G1624" s="56"/>
      <c r="H1624" s="56"/>
      <c r="I1624" s="56"/>
      <c r="J1624" s="56"/>
      <c r="K1624" s="56"/>
      <c r="L1624" s="56"/>
      <c r="M1624" s="56"/>
      <c r="N1624" s="56"/>
      <c r="O1624" s="56"/>
      <c r="P1624" s="56"/>
      <c r="Q1624" s="56"/>
    </row>
    <row r="1625" spans="7:17" x14ac:dyDescent="0.25">
      <c r="G1625" s="56"/>
      <c r="H1625" s="56"/>
      <c r="I1625" s="56"/>
      <c r="J1625" s="56"/>
      <c r="K1625" s="56"/>
      <c r="L1625" s="56"/>
      <c r="M1625" s="56"/>
      <c r="N1625" s="56"/>
      <c r="O1625" s="56"/>
      <c r="P1625" s="56"/>
      <c r="Q1625" s="56"/>
    </row>
    <row r="1626" spans="7:17" x14ac:dyDescent="0.25">
      <c r="G1626" s="56"/>
      <c r="H1626" s="56"/>
      <c r="I1626" s="56"/>
      <c r="J1626" s="56"/>
      <c r="K1626" s="56"/>
      <c r="L1626" s="56"/>
      <c r="M1626" s="56"/>
      <c r="N1626" s="56"/>
      <c r="O1626" s="56"/>
      <c r="P1626" s="56"/>
      <c r="Q1626" s="56"/>
    </row>
    <row r="1627" spans="7:17" x14ac:dyDescent="0.25">
      <c r="G1627" s="56"/>
      <c r="H1627" s="56"/>
      <c r="I1627" s="56"/>
      <c r="J1627" s="56"/>
      <c r="K1627" s="56"/>
      <c r="L1627" s="56"/>
      <c r="M1627" s="56"/>
      <c r="N1627" s="56"/>
      <c r="O1627" s="56"/>
      <c r="P1627" s="56"/>
      <c r="Q1627" s="56"/>
    </row>
    <row r="1628" spans="7:17" x14ac:dyDescent="0.25">
      <c r="G1628" s="56"/>
      <c r="H1628" s="56"/>
      <c r="I1628" s="56"/>
      <c r="J1628" s="56"/>
      <c r="K1628" s="56"/>
      <c r="L1628" s="56"/>
      <c r="M1628" s="56"/>
      <c r="N1628" s="56"/>
      <c r="O1628" s="56"/>
      <c r="P1628" s="56"/>
      <c r="Q1628" s="56"/>
    </row>
    <row r="1629" spans="7:17" x14ac:dyDescent="0.25">
      <c r="G1629" s="56"/>
      <c r="H1629" s="56"/>
      <c r="I1629" s="56"/>
      <c r="J1629" s="56"/>
      <c r="K1629" s="56"/>
      <c r="L1629" s="56"/>
      <c r="M1629" s="56"/>
      <c r="N1629" s="56"/>
      <c r="O1629" s="56"/>
      <c r="P1629" s="56"/>
      <c r="Q1629" s="56"/>
    </row>
    <row r="1630" spans="7:17" x14ac:dyDescent="0.25">
      <c r="G1630" s="56"/>
      <c r="H1630" s="56"/>
      <c r="I1630" s="56"/>
      <c r="J1630" s="56"/>
      <c r="K1630" s="56"/>
      <c r="L1630" s="56"/>
      <c r="M1630" s="56"/>
      <c r="N1630" s="56"/>
      <c r="O1630" s="56"/>
      <c r="P1630" s="56"/>
      <c r="Q1630" s="56"/>
    </row>
    <row r="1631" spans="7:17" x14ac:dyDescent="0.25">
      <c r="G1631" s="56"/>
      <c r="H1631" s="56"/>
      <c r="I1631" s="56"/>
      <c r="J1631" s="56"/>
      <c r="K1631" s="56"/>
      <c r="L1631" s="56"/>
      <c r="M1631" s="56"/>
      <c r="N1631" s="56"/>
      <c r="O1631" s="56"/>
      <c r="P1631" s="56"/>
      <c r="Q1631" s="56"/>
    </row>
    <row r="1632" spans="7:17" x14ac:dyDescent="0.25">
      <c r="G1632" s="56"/>
      <c r="H1632" s="56"/>
      <c r="I1632" s="56"/>
      <c r="J1632" s="56"/>
      <c r="K1632" s="56"/>
      <c r="L1632" s="56"/>
      <c r="M1632" s="56"/>
      <c r="N1632" s="56"/>
      <c r="O1632" s="56"/>
      <c r="P1632" s="56"/>
      <c r="Q1632" s="56"/>
    </row>
    <row r="1633" spans="7:17" x14ac:dyDescent="0.25">
      <c r="G1633" s="56"/>
      <c r="H1633" s="56"/>
      <c r="I1633" s="56"/>
      <c r="J1633" s="56"/>
      <c r="K1633" s="56"/>
      <c r="L1633" s="56"/>
      <c r="M1633" s="56"/>
      <c r="N1633" s="56"/>
      <c r="O1633" s="56"/>
      <c r="P1633" s="56"/>
      <c r="Q1633" s="56"/>
    </row>
    <row r="1634" spans="7:17" x14ac:dyDescent="0.25">
      <c r="G1634" s="56"/>
      <c r="H1634" s="56"/>
      <c r="I1634" s="56"/>
      <c r="J1634" s="56"/>
      <c r="K1634" s="56"/>
      <c r="L1634" s="56"/>
      <c r="M1634" s="56"/>
      <c r="N1634" s="56"/>
      <c r="O1634" s="56"/>
      <c r="P1634" s="56"/>
      <c r="Q1634" s="56"/>
    </row>
    <row r="1635" spans="7:17" x14ac:dyDescent="0.25">
      <c r="G1635" s="56"/>
      <c r="H1635" s="56"/>
      <c r="I1635" s="56"/>
      <c r="J1635" s="56"/>
      <c r="K1635" s="56"/>
      <c r="L1635" s="56"/>
      <c r="M1635" s="56"/>
      <c r="N1635" s="56"/>
      <c r="O1635" s="56"/>
      <c r="P1635" s="56"/>
      <c r="Q1635" s="56"/>
    </row>
    <row r="1636" spans="7:17" x14ac:dyDescent="0.25">
      <c r="G1636" s="56"/>
      <c r="H1636" s="56"/>
      <c r="I1636" s="56"/>
      <c r="J1636" s="56"/>
      <c r="K1636" s="56"/>
      <c r="L1636" s="56"/>
      <c r="M1636" s="56"/>
      <c r="N1636" s="56"/>
      <c r="O1636" s="56"/>
      <c r="P1636" s="56"/>
      <c r="Q1636" s="56"/>
    </row>
    <row r="1637" spans="7:17" x14ac:dyDescent="0.25">
      <c r="G1637" s="56"/>
      <c r="H1637" s="56"/>
      <c r="I1637" s="56"/>
      <c r="J1637" s="56"/>
      <c r="K1637" s="56"/>
      <c r="L1637" s="56"/>
      <c r="M1637" s="56"/>
      <c r="N1637" s="56"/>
      <c r="O1637" s="56"/>
      <c r="P1637" s="56"/>
      <c r="Q1637" s="56"/>
    </row>
    <row r="1638" spans="7:17" x14ac:dyDescent="0.25">
      <c r="G1638" s="56"/>
      <c r="H1638" s="56"/>
      <c r="I1638" s="56"/>
      <c r="J1638" s="56"/>
      <c r="K1638" s="56"/>
      <c r="L1638" s="56"/>
      <c r="M1638" s="56"/>
      <c r="N1638" s="56"/>
      <c r="O1638" s="56"/>
      <c r="P1638" s="56"/>
      <c r="Q1638" s="56"/>
    </row>
    <row r="1639" spans="7:17" x14ac:dyDescent="0.25">
      <c r="G1639" s="56"/>
      <c r="H1639" s="56"/>
      <c r="I1639" s="56"/>
      <c r="J1639" s="56"/>
      <c r="K1639" s="56"/>
      <c r="L1639" s="56"/>
      <c r="M1639" s="56"/>
      <c r="N1639" s="56"/>
      <c r="O1639" s="56"/>
      <c r="P1639" s="56"/>
      <c r="Q1639" s="56"/>
    </row>
    <row r="1640" spans="7:17" x14ac:dyDescent="0.25">
      <c r="G1640" s="56"/>
      <c r="H1640" s="56"/>
      <c r="I1640" s="56"/>
      <c r="J1640" s="56"/>
      <c r="K1640" s="56"/>
      <c r="L1640" s="56"/>
      <c r="M1640" s="56"/>
      <c r="N1640" s="56"/>
      <c r="O1640" s="56"/>
      <c r="P1640" s="56"/>
      <c r="Q1640" s="56"/>
    </row>
    <row r="1641" spans="7:17" x14ac:dyDescent="0.25">
      <c r="G1641" s="56"/>
      <c r="H1641" s="56"/>
      <c r="I1641" s="56"/>
      <c r="J1641" s="56"/>
      <c r="K1641" s="56"/>
      <c r="L1641" s="56"/>
      <c r="M1641" s="56"/>
      <c r="N1641" s="56"/>
      <c r="O1641" s="56"/>
      <c r="P1641" s="56"/>
      <c r="Q1641" s="56"/>
    </row>
    <row r="1642" spans="7:17" x14ac:dyDescent="0.25">
      <c r="G1642" s="56"/>
      <c r="H1642" s="56"/>
      <c r="I1642" s="56"/>
      <c r="J1642" s="56"/>
      <c r="K1642" s="56"/>
      <c r="L1642" s="56"/>
      <c r="M1642" s="56"/>
      <c r="N1642" s="56"/>
      <c r="O1642" s="56"/>
      <c r="P1642" s="56"/>
      <c r="Q1642" s="56"/>
    </row>
    <row r="1643" spans="7:17" x14ac:dyDescent="0.25">
      <c r="G1643" s="56"/>
      <c r="H1643" s="56"/>
      <c r="I1643" s="56"/>
      <c r="J1643" s="56"/>
      <c r="K1643" s="56"/>
      <c r="L1643" s="56"/>
      <c r="M1643" s="56"/>
      <c r="N1643" s="56"/>
      <c r="O1643" s="56"/>
      <c r="P1643" s="56"/>
      <c r="Q1643" s="56"/>
    </row>
    <row r="1644" spans="7:17" x14ac:dyDescent="0.25">
      <c r="G1644" s="56"/>
      <c r="H1644" s="56"/>
      <c r="I1644" s="56"/>
      <c r="J1644" s="56"/>
      <c r="K1644" s="56"/>
      <c r="L1644" s="56"/>
      <c r="M1644" s="56"/>
      <c r="N1644" s="56"/>
      <c r="O1644" s="56"/>
      <c r="P1644" s="56"/>
      <c r="Q1644" s="56"/>
    </row>
    <row r="1645" spans="7:17" x14ac:dyDescent="0.25">
      <c r="G1645" s="56"/>
      <c r="H1645" s="56"/>
      <c r="I1645" s="56"/>
      <c r="J1645" s="56"/>
      <c r="K1645" s="56"/>
      <c r="L1645" s="56"/>
      <c r="M1645" s="56"/>
      <c r="N1645" s="56"/>
      <c r="O1645" s="56"/>
      <c r="P1645" s="56"/>
      <c r="Q1645" s="56"/>
    </row>
    <row r="1646" spans="7:17" x14ac:dyDescent="0.25">
      <c r="G1646" s="56"/>
      <c r="H1646" s="56"/>
      <c r="I1646" s="56"/>
      <c r="J1646" s="56"/>
      <c r="K1646" s="56"/>
      <c r="L1646" s="56"/>
      <c r="M1646" s="56"/>
      <c r="N1646" s="56"/>
      <c r="O1646" s="56"/>
      <c r="P1646" s="56"/>
      <c r="Q1646" s="56"/>
    </row>
    <row r="1647" spans="7:17" x14ac:dyDescent="0.25">
      <c r="G1647" s="56"/>
      <c r="H1647" s="56"/>
      <c r="I1647" s="56"/>
      <c r="J1647" s="56"/>
      <c r="K1647" s="56"/>
      <c r="L1647" s="56"/>
      <c r="M1647" s="56"/>
      <c r="N1647" s="56"/>
      <c r="O1647" s="56"/>
      <c r="P1647" s="56"/>
      <c r="Q1647" s="56"/>
    </row>
    <row r="1648" spans="7:17" x14ac:dyDescent="0.25">
      <c r="G1648" s="56"/>
      <c r="H1648" s="56"/>
      <c r="I1648" s="56"/>
      <c r="J1648" s="56"/>
      <c r="K1648" s="56"/>
      <c r="L1648" s="56"/>
      <c r="M1648" s="56"/>
      <c r="N1648" s="56"/>
      <c r="O1648" s="56"/>
      <c r="P1648" s="56"/>
      <c r="Q1648" s="56"/>
    </row>
    <row r="1649" spans="7:17" x14ac:dyDescent="0.25">
      <c r="G1649" s="56"/>
      <c r="H1649" s="56"/>
      <c r="I1649" s="56"/>
      <c r="J1649" s="56"/>
      <c r="K1649" s="56"/>
      <c r="L1649" s="56"/>
      <c r="M1649" s="56"/>
      <c r="N1649" s="56"/>
      <c r="O1649" s="56"/>
      <c r="P1649" s="56"/>
      <c r="Q1649" s="56"/>
    </row>
    <row r="1650" spans="7:17" x14ac:dyDescent="0.25">
      <c r="G1650" s="56"/>
      <c r="H1650" s="56"/>
      <c r="I1650" s="56"/>
      <c r="J1650" s="56"/>
      <c r="K1650" s="56"/>
      <c r="L1650" s="56"/>
      <c r="M1650" s="56"/>
      <c r="N1650" s="56"/>
      <c r="O1650" s="56"/>
      <c r="P1650" s="56"/>
      <c r="Q1650" s="56"/>
    </row>
    <row r="1651" spans="7:17" x14ac:dyDescent="0.25">
      <c r="G1651" s="56"/>
      <c r="H1651" s="56"/>
      <c r="I1651" s="56"/>
      <c r="J1651" s="56"/>
      <c r="K1651" s="56"/>
      <c r="L1651" s="56"/>
      <c r="M1651" s="56"/>
      <c r="N1651" s="56"/>
      <c r="O1651" s="56"/>
      <c r="P1651" s="56"/>
      <c r="Q1651" s="56"/>
    </row>
    <row r="1652" spans="7:17" x14ac:dyDescent="0.25">
      <c r="G1652" s="56"/>
      <c r="H1652" s="56"/>
      <c r="I1652" s="56"/>
      <c r="J1652" s="56"/>
      <c r="K1652" s="56"/>
      <c r="L1652" s="56"/>
      <c r="M1652" s="56"/>
      <c r="N1652" s="56"/>
      <c r="O1652" s="56"/>
      <c r="P1652" s="56"/>
      <c r="Q1652" s="56"/>
    </row>
    <row r="1653" spans="7:17" x14ac:dyDescent="0.25">
      <c r="G1653" s="56"/>
      <c r="H1653" s="56"/>
      <c r="I1653" s="56"/>
      <c r="J1653" s="56"/>
      <c r="K1653" s="56"/>
      <c r="L1653" s="56"/>
      <c r="M1653" s="56"/>
      <c r="N1653" s="56"/>
      <c r="O1653" s="56"/>
      <c r="P1653" s="56"/>
      <c r="Q1653" s="56"/>
    </row>
    <row r="1654" spans="7:17" x14ac:dyDescent="0.25">
      <c r="G1654" s="56"/>
      <c r="H1654" s="56"/>
      <c r="I1654" s="56"/>
      <c r="J1654" s="56"/>
      <c r="K1654" s="56"/>
      <c r="L1654" s="56"/>
      <c r="M1654" s="56"/>
      <c r="N1654" s="56"/>
      <c r="O1654" s="56"/>
      <c r="P1654" s="56"/>
      <c r="Q1654" s="56"/>
    </row>
    <row r="1655" spans="7:17" x14ac:dyDescent="0.25">
      <c r="G1655" s="56"/>
      <c r="H1655" s="56"/>
      <c r="I1655" s="56"/>
      <c r="J1655" s="56"/>
      <c r="K1655" s="56"/>
      <c r="L1655" s="56"/>
      <c r="M1655" s="56"/>
      <c r="N1655" s="56"/>
      <c r="O1655" s="56"/>
      <c r="P1655" s="56"/>
      <c r="Q1655" s="56"/>
    </row>
    <row r="1656" spans="7:17" x14ac:dyDescent="0.25">
      <c r="G1656" s="56"/>
      <c r="H1656" s="56"/>
      <c r="I1656" s="56"/>
      <c r="J1656" s="56"/>
      <c r="K1656" s="56"/>
      <c r="L1656" s="56"/>
      <c r="M1656" s="56"/>
      <c r="N1656" s="56"/>
      <c r="O1656" s="56"/>
      <c r="P1656" s="56"/>
      <c r="Q1656" s="56"/>
    </row>
    <row r="1657" spans="7:17" x14ac:dyDescent="0.25">
      <c r="G1657" s="56"/>
      <c r="H1657" s="56"/>
      <c r="I1657" s="56"/>
      <c r="J1657" s="56"/>
      <c r="K1657" s="56"/>
      <c r="L1657" s="56"/>
      <c r="M1657" s="56"/>
      <c r="N1657" s="56"/>
      <c r="O1657" s="56"/>
      <c r="P1657" s="56"/>
      <c r="Q1657" s="56"/>
    </row>
    <row r="1658" spans="7:17" x14ac:dyDescent="0.25">
      <c r="G1658" s="56"/>
      <c r="H1658" s="56"/>
      <c r="I1658" s="56"/>
      <c r="J1658" s="56"/>
      <c r="K1658" s="56"/>
      <c r="L1658" s="56"/>
      <c r="M1658" s="56"/>
      <c r="N1658" s="56"/>
      <c r="O1658" s="56"/>
      <c r="P1658" s="56"/>
      <c r="Q1658" s="56"/>
    </row>
    <row r="1659" spans="7:17" x14ac:dyDescent="0.25">
      <c r="G1659" s="56"/>
      <c r="H1659" s="56"/>
      <c r="I1659" s="56"/>
      <c r="J1659" s="56"/>
      <c r="K1659" s="56"/>
      <c r="L1659" s="56"/>
      <c r="M1659" s="56"/>
      <c r="N1659" s="56"/>
      <c r="O1659" s="56"/>
      <c r="P1659" s="56"/>
      <c r="Q1659" s="56"/>
    </row>
    <row r="1660" spans="7:17" x14ac:dyDescent="0.25">
      <c r="G1660" s="56"/>
      <c r="H1660" s="56"/>
      <c r="I1660" s="56"/>
      <c r="J1660" s="56"/>
      <c r="K1660" s="56"/>
      <c r="L1660" s="56"/>
      <c r="M1660" s="56"/>
      <c r="N1660" s="56"/>
      <c r="O1660" s="56"/>
      <c r="P1660" s="56"/>
      <c r="Q1660" s="56"/>
    </row>
    <row r="1661" spans="7:17" x14ac:dyDescent="0.25">
      <c r="G1661" s="56"/>
      <c r="H1661" s="56"/>
      <c r="I1661" s="56"/>
      <c r="J1661" s="56"/>
      <c r="K1661" s="56"/>
      <c r="L1661" s="56"/>
      <c r="M1661" s="56"/>
      <c r="N1661" s="56"/>
      <c r="O1661" s="56"/>
      <c r="P1661" s="56"/>
      <c r="Q1661" s="56"/>
    </row>
    <row r="1662" spans="7:17" x14ac:dyDescent="0.25">
      <c r="G1662" s="56"/>
      <c r="H1662" s="56"/>
      <c r="I1662" s="56"/>
      <c r="J1662" s="56"/>
      <c r="K1662" s="56"/>
      <c r="L1662" s="56"/>
      <c r="M1662" s="56"/>
      <c r="N1662" s="56"/>
      <c r="O1662" s="56"/>
      <c r="P1662" s="56"/>
      <c r="Q1662" s="56"/>
    </row>
    <row r="1663" spans="7:17" x14ac:dyDescent="0.25">
      <c r="G1663" s="56"/>
      <c r="H1663" s="56"/>
      <c r="I1663" s="56"/>
      <c r="J1663" s="56"/>
      <c r="K1663" s="56"/>
      <c r="L1663" s="56"/>
      <c r="M1663" s="56"/>
      <c r="N1663" s="56"/>
      <c r="O1663" s="56"/>
      <c r="P1663" s="56"/>
      <c r="Q1663" s="56"/>
    </row>
    <row r="1664" spans="7:17" x14ac:dyDescent="0.25">
      <c r="G1664" s="56"/>
      <c r="H1664" s="56"/>
      <c r="I1664" s="56"/>
      <c r="J1664" s="56"/>
      <c r="K1664" s="56"/>
      <c r="L1664" s="56"/>
      <c r="M1664" s="56"/>
      <c r="N1664" s="56"/>
      <c r="O1664" s="56"/>
      <c r="P1664" s="56"/>
      <c r="Q1664" s="56"/>
    </row>
    <row r="1665" spans="7:17" x14ac:dyDescent="0.25">
      <c r="G1665" s="56"/>
      <c r="H1665" s="56"/>
      <c r="I1665" s="56"/>
      <c r="J1665" s="56"/>
      <c r="K1665" s="56"/>
      <c r="L1665" s="56"/>
      <c r="M1665" s="56"/>
      <c r="N1665" s="56"/>
      <c r="O1665" s="56"/>
      <c r="P1665" s="56"/>
      <c r="Q1665" s="56"/>
    </row>
    <row r="1666" spans="7:17" x14ac:dyDescent="0.25">
      <c r="G1666" s="56"/>
      <c r="H1666" s="56"/>
      <c r="I1666" s="56"/>
      <c r="J1666" s="56"/>
      <c r="K1666" s="56"/>
      <c r="L1666" s="56"/>
      <c r="M1666" s="56"/>
      <c r="N1666" s="56"/>
      <c r="O1666" s="56"/>
      <c r="P1666" s="56"/>
      <c r="Q1666" s="56"/>
    </row>
    <row r="1667" spans="7:17" x14ac:dyDescent="0.25">
      <c r="G1667" s="56"/>
      <c r="H1667" s="56"/>
      <c r="I1667" s="56"/>
      <c r="J1667" s="56"/>
      <c r="K1667" s="56"/>
      <c r="L1667" s="56"/>
      <c r="M1667" s="56"/>
      <c r="N1667" s="56"/>
      <c r="O1667" s="56"/>
      <c r="P1667" s="56"/>
      <c r="Q1667" s="56"/>
    </row>
    <row r="1668" spans="7:17" x14ac:dyDescent="0.25">
      <c r="G1668" s="56"/>
      <c r="H1668" s="56"/>
      <c r="I1668" s="56"/>
      <c r="J1668" s="56"/>
      <c r="K1668" s="56"/>
      <c r="L1668" s="56"/>
      <c r="M1668" s="56"/>
      <c r="N1668" s="56"/>
      <c r="O1668" s="56"/>
      <c r="P1668" s="56"/>
      <c r="Q1668" s="56"/>
    </row>
    <row r="1669" spans="7:17" x14ac:dyDescent="0.25">
      <c r="G1669" s="56"/>
      <c r="H1669" s="56"/>
      <c r="I1669" s="56"/>
      <c r="J1669" s="56"/>
      <c r="K1669" s="56"/>
      <c r="L1669" s="56"/>
      <c r="M1669" s="56"/>
      <c r="N1669" s="56"/>
      <c r="O1669" s="56"/>
      <c r="P1669" s="56"/>
      <c r="Q1669" s="56"/>
    </row>
    <row r="1670" spans="7:17" x14ac:dyDescent="0.25">
      <c r="G1670" s="56"/>
      <c r="H1670" s="56"/>
      <c r="I1670" s="56"/>
      <c r="J1670" s="56"/>
      <c r="K1670" s="56"/>
      <c r="L1670" s="56"/>
      <c r="M1670" s="56"/>
      <c r="N1670" s="56"/>
      <c r="O1670" s="56"/>
      <c r="P1670" s="56"/>
      <c r="Q1670" s="56"/>
    </row>
    <row r="1671" spans="7:17" x14ac:dyDescent="0.25">
      <c r="G1671" s="56"/>
      <c r="H1671" s="56"/>
      <c r="I1671" s="56"/>
      <c r="J1671" s="56"/>
      <c r="K1671" s="56"/>
      <c r="L1671" s="56"/>
      <c r="M1671" s="56"/>
      <c r="N1671" s="56"/>
      <c r="O1671" s="56"/>
      <c r="P1671" s="56"/>
      <c r="Q1671" s="56"/>
    </row>
    <row r="1672" spans="7:17" x14ac:dyDescent="0.25">
      <c r="G1672" s="56"/>
      <c r="H1672" s="56"/>
      <c r="I1672" s="56"/>
      <c r="J1672" s="56"/>
      <c r="K1672" s="56"/>
      <c r="L1672" s="56"/>
      <c r="M1672" s="56"/>
      <c r="N1672" s="56"/>
      <c r="O1672" s="56"/>
      <c r="P1672" s="56"/>
      <c r="Q1672" s="56"/>
    </row>
    <row r="1673" spans="7:17" x14ac:dyDescent="0.25">
      <c r="G1673" s="56"/>
      <c r="H1673" s="56"/>
      <c r="I1673" s="56"/>
      <c r="J1673" s="56"/>
      <c r="K1673" s="56"/>
      <c r="L1673" s="56"/>
      <c r="M1673" s="56"/>
      <c r="N1673" s="56"/>
      <c r="O1673" s="56"/>
      <c r="P1673" s="56"/>
      <c r="Q1673" s="56"/>
    </row>
    <row r="1674" spans="7:17" x14ac:dyDescent="0.25">
      <c r="G1674" s="56"/>
      <c r="H1674" s="56"/>
      <c r="I1674" s="56"/>
      <c r="J1674" s="56"/>
      <c r="K1674" s="56"/>
      <c r="L1674" s="56"/>
      <c r="M1674" s="56"/>
      <c r="N1674" s="56"/>
      <c r="O1674" s="56"/>
      <c r="P1674" s="56"/>
      <c r="Q1674" s="56"/>
    </row>
    <row r="1675" spans="7:17" x14ac:dyDescent="0.25">
      <c r="G1675" s="56"/>
      <c r="H1675" s="56"/>
      <c r="I1675" s="56"/>
      <c r="J1675" s="56"/>
      <c r="K1675" s="56"/>
      <c r="L1675" s="56"/>
      <c r="M1675" s="56"/>
      <c r="N1675" s="56"/>
      <c r="O1675" s="56"/>
      <c r="P1675" s="56"/>
      <c r="Q1675" s="56"/>
    </row>
    <row r="1676" spans="7:17" x14ac:dyDescent="0.25">
      <c r="G1676" s="56"/>
      <c r="H1676" s="56"/>
      <c r="I1676" s="56"/>
      <c r="J1676" s="56"/>
      <c r="K1676" s="56"/>
      <c r="L1676" s="56"/>
      <c r="M1676" s="56"/>
      <c r="N1676" s="56"/>
      <c r="O1676" s="56"/>
      <c r="P1676" s="56"/>
      <c r="Q1676" s="56"/>
    </row>
    <row r="1677" spans="7:17" x14ac:dyDescent="0.25">
      <c r="G1677" s="56"/>
      <c r="H1677" s="56"/>
      <c r="I1677" s="56"/>
      <c r="J1677" s="56"/>
      <c r="K1677" s="56"/>
      <c r="L1677" s="56"/>
      <c r="M1677" s="56"/>
      <c r="N1677" s="56"/>
      <c r="O1677" s="56"/>
      <c r="P1677" s="56"/>
      <c r="Q1677" s="56"/>
    </row>
    <row r="1678" spans="7:17" x14ac:dyDescent="0.25">
      <c r="G1678" s="56"/>
      <c r="H1678" s="56"/>
      <c r="I1678" s="56"/>
      <c r="J1678" s="56"/>
      <c r="K1678" s="56"/>
      <c r="L1678" s="56"/>
      <c r="M1678" s="56"/>
      <c r="N1678" s="56"/>
      <c r="O1678" s="56"/>
      <c r="P1678" s="56"/>
      <c r="Q1678" s="56"/>
    </row>
    <row r="1679" spans="7:17" x14ac:dyDescent="0.25">
      <c r="G1679" s="56"/>
      <c r="H1679" s="56"/>
      <c r="I1679" s="56"/>
      <c r="J1679" s="56"/>
      <c r="K1679" s="56"/>
      <c r="L1679" s="56"/>
      <c r="M1679" s="56"/>
      <c r="N1679" s="56"/>
      <c r="O1679" s="56"/>
      <c r="P1679" s="56"/>
      <c r="Q1679" s="56"/>
    </row>
    <row r="1680" spans="7:17" x14ac:dyDescent="0.25">
      <c r="G1680" s="56"/>
      <c r="H1680" s="56"/>
      <c r="I1680" s="56"/>
      <c r="J1680" s="56"/>
      <c r="K1680" s="56"/>
      <c r="L1680" s="56"/>
      <c r="M1680" s="56"/>
      <c r="N1680" s="56"/>
      <c r="O1680" s="56"/>
      <c r="P1680" s="56"/>
      <c r="Q1680" s="56"/>
    </row>
    <row r="1681" spans="7:17" x14ac:dyDescent="0.25">
      <c r="G1681" s="56"/>
      <c r="H1681" s="56"/>
      <c r="I1681" s="56"/>
      <c r="J1681" s="56"/>
      <c r="K1681" s="56"/>
      <c r="L1681" s="56"/>
      <c r="M1681" s="56"/>
      <c r="N1681" s="56"/>
      <c r="O1681" s="56"/>
      <c r="P1681" s="56"/>
      <c r="Q1681" s="56"/>
    </row>
    <row r="1682" spans="7:17" x14ac:dyDescent="0.25">
      <c r="G1682" s="56"/>
      <c r="H1682" s="56"/>
      <c r="I1682" s="56"/>
      <c r="J1682" s="56"/>
      <c r="K1682" s="56"/>
      <c r="L1682" s="56"/>
      <c r="M1682" s="56"/>
      <c r="N1682" s="56"/>
      <c r="O1682" s="56"/>
      <c r="P1682" s="56"/>
      <c r="Q1682" s="56"/>
    </row>
    <row r="1683" spans="7:17" x14ac:dyDescent="0.25">
      <c r="G1683" s="56"/>
      <c r="H1683" s="56"/>
      <c r="I1683" s="56"/>
      <c r="J1683" s="56"/>
      <c r="K1683" s="56"/>
      <c r="L1683" s="56"/>
      <c r="M1683" s="56"/>
      <c r="N1683" s="56"/>
      <c r="O1683" s="56"/>
      <c r="P1683" s="56"/>
      <c r="Q1683" s="56"/>
    </row>
    <row r="1684" spans="7:17" x14ac:dyDescent="0.25">
      <c r="G1684" s="56"/>
      <c r="H1684" s="56"/>
      <c r="I1684" s="56"/>
      <c r="J1684" s="56"/>
      <c r="K1684" s="56"/>
      <c r="L1684" s="56"/>
      <c r="M1684" s="56"/>
      <c r="N1684" s="56"/>
      <c r="O1684" s="56"/>
      <c r="P1684" s="56"/>
      <c r="Q1684" s="56"/>
    </row>
    <row r="1685" spans="7:17" x14ac:dyDescent="0.25">
      <c r="G1685" s="56"/>
      <c r="H1685" s="56"/>
      <c r="I1685" s="56"/>
      <c r="J1685" s="56"/>
      <c r="K1685" s="56"/>
      <c r="L1685" s="56"/>
      <c r="M1685" s="56"/>
      <c r="N1685" s="56"/>
      <c r="O1685" s="56"/>
      <c r="P1685" s="56"/>
      <c r="Q1685" s="56"/>
    </row>
    <row r="1686" spans="7:17" x14ac:dyDescent="0.25">
      <c r="G1686" s="56"/>
      <c r="H1686" s="56"/>
      <c r="I1686" s="56"/>
      <c r="J1686" s="56"/>
      <c r="K1686" s="56"/>
      <c r="L1686" s="56"/>
      <c r="M1686" s="56"/>
      <c r="N1686" s="56"/>
      <c r="O1686" s="56"/>
      <c r="P1686" s="56"/>
      <c r="Q1686" s="56"/>
    </row>
    <row r="1687" spans="7:17" x14ac:dyDescent="0.25">
      <c r="G1687" s="56"/>
      <c r="H1687" s="56"/>
      <c r="I1687" s="56"/>
      <c r="J1687" s="56"/>
      <c r="K1687" s="56"/>
      <c r="L1687" s="56"/>
      <c r="M1687" s="56"/>
      <c r="N1687" s="56"/>
      <c r="O1687" s="56"/>
      <c r="P1687" s="56"/>
      <c r="Q1687" s="56"/>
    </row>
    <row r="1688" spans="7:17" x14ac:dyDescent="0.25">
      <c r="G1688" s="56"/>
      <c r="H1688" s="56"/>
      <c r="I1688" s="56"/>
      <c r="J1688" s="56"/>
      <c r="K1688" s="56"/>
      <c r="L1688" s="56"/>
      <c r="M1688" s="56"/>
      <c r="N1688" s="56"/>
      <c r="O1688" s="56"/>
      <c r="P1688" s="56"/>
      <c r="Q1688" s="56"/>
    </row>
    <row r="1689" spans="7:17" x14ac:dyDescent="0.25">
      <c r="G1689" s="56"/>
      <c r="H1689" s="56"/>
      <c r="I1689" s="56"/>
      <c r="J1689" s="56"/>
      <c r="K1689" s="56"/>
      <c r="L1689" s="56"/>
      <c r="M1689" s="56"/>
      <c r="N1689" s="56"/>
      <c r="O1689" s="56"/>
      <c r="P1689" s="56"/>
      <c r="Q1689" s="56"/>
    </row>
    <row r="1690" spans="7:17" x14ac:dyDescent="0.25">
      <c r="G1690" s="56"/>
      <c r="H1690" s="56"/>
      <c r="I1690" s="56"/>
      <c r="J1690" s="56"/>
      <c r="K1690" s="56"/>
      <c r="L1690" s="56"/>
      <c r="M1690" s="56"/>
      <c r="N1690" s="56"/>
      <c r="O1690" s="56"/>
      <c r="P1690" s="56"/>
      <c r="Q1690" s="56"/>
    </row>
    <row r="1691" spans="7:17" x14ac:dyDescent="0.25">
      <c r="G1691" s="56"/>
      <c r="H1691" s="56"/>
      <c r="I1691" s="56"/>
      <c r="J1691" s="56"/>
      <c r="K1691" s="56"/>
      <c r="L1691" s="56"/>
      <c r="M1691" s="56"/>
      <c r="N1691" s="56"/>
      <c r="O1691" s="56"/>
      <c r="P1691" s="56"/>
      <c r="Q1691" s="56"/>
    </row>
    <row r="1692" spans="7:17" x14ac:dyDescent="0.25">
      <c r="G1692" s="56"/>
      <c r="H1692" s="56"/>
      <c r="I1692" s="56"/>
      <c r="J1692" s="56"/>
      <c r="K1692" s="56"/>
      <c r="L1692" s="56"/>
      <c r="M1692" s="56"/>
      <c r="N1692" s="56"/>
      <c r="O1692" s="56"/>
      <c r="P1692" s="56"/>
      <c r="Q1692" s="56"/>
    </row>
    <row r="1693" spans="7:17" x14ac:dyDescent="0.25">
      <c r="G1693" s="56"/>
      <c r="H1693" s="56"/>
      <c r="I1693" s="56"/>
      <c r="J1693" s="56"/>
      <c r="K1693" s="56"/>
      <c r="L1693" s="56"/>
      <c r="M1693" s="56"/>
      <c r="N1693" s="56"/>
      <c r="O1693" s="56"/>
      <c r="P1693" s="56"/>
      <c r="Q1693" s="56"/>
    </row>
    <row r="1694" spans="7:17" x14ac:dyDescent="0.25">
      <c r="G1694" s="56"/>
      <c r="H1694" s="56"/>
      <c r="I1694" s="56"/>
      <c r="J1694" s="56"/>
      <c r="K1694" s="56"/>
      <c r="L1694" s="56"/>
      <c r="M1694" s="56"/>
      <c r="N1694" s="56"/>
      <c r="O1694" s="56"/>
      <c r="P1694" s="56"/>
      <c r="Q1694" s="56"/>
    </row>
    <row r="1695" spans="7:17" x14ac:dyDescent="0.25">
      <c r="G1695" s="56"/>
      <c r="H1695" s="56"/>
      <c r="I1695" s="56"/>
      <c r="J1695" s="56"/>
      <c r="K1695" s="56"/>
      <c r="L1695" s="56"/>
      <c r="M1695" s="56"/>
      <c r="N1695" s="56"/>
      <c r="O1695" s="56"/>
      <c r="P1695" s="56"/>
      <c r="Q1695" s="56"/>
    </row>
    <row r="1696" spans="7:17" x14ac:dyDescent="0.25">
      <c r="G1696" s="56"/>
      <c r="H1696" s="56"/>
      <c r="I1696" s="56"/>
      <c r="J1696" s="56"/>
      <c r="K1696" s="56"/>
      <c r="L1696" s="56"/>
      <c r="M1696" s="56"/>
      <c r="N1696" s="56"/>
      <c r="O1696" s="56"/>
      <c r="P1696" s="56"/>
      <c r="Q1696" s="56"/>
    </row>
    <row r="1697" spans="7:17" x14ac:dyDescent="0.25">
      <c r="G1697" s="56"/>
      <c r="H1697" s="56"/>
      <c r="I1697" s="56"/>
      <c r="J1697" s="56"/>
      <c r="K1697" s="56"/>
      <c r="L1697" s="56"/>
      <c r="M1697" s="56"/>
      <c r="N1697" s="56"/>
      <c r="O1697" s="56"/>
      <c r="P1697" s="56"/>
      <c r="Q1697" s="56"/>
    </row>
    <row r="1698" spans="7:17" x14ac:dyDescent="0.25"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</row>
    <row r="1699" spans="7:17" x14ac:dyDescent="0.25">
      <c r="G1699" s="56"/>
      <c r="H1699" s="56"/>
      <c r="I1699" s="56"/>
      <c r="J1699" s="56"/>
      <c r="K1699" s="56"/>
      <c r="L1699" s="56"/>
      <c r="M1699" s="56"/>
      <c r="N1699" s="56"/>
      <c r="O1699" s="56"/>
      <c r="P1699" s="56"/>
      <c r="Q1699" s="56"/>
    </row>
    <row r="1700" spans="7:17" x14ac:dyDescent="0.25">
      <c r="G1700" s="56"/>
      <c r="H1700" s="56"/>
      <c r="I1700" s="56"/>
      <c r="J1700" s="56"/>
      <c r="K1700" s="56"/>
      <c r="L1700" s="56"/>
      <c r="M1700" s="56"/>
      <c r="N1700" s="56"/>
      <c r="O1700" s="56"/>
      <c r="P1700" s="56"/>
      <c r="Q1700" s="56"/>
    </row>
    <row r="1701" spans="7:17" x14ac:dyDescent="0.25">
      <c r="G1701" s="56"/>
      <c r="H1701" s="56"/>
      <c r="I1701" s="56"/>
      <c r="J1701" s="56"/>
      <c r="K1701" s="56"/>
      <c r="L1701" s="56"/>
      <c r="M1701" s="56"/>
      <c r="N1701" s="56"/>
      <c r="O1701" s="56"/>
      <c r="P1701" s="56"/>
      <c r="Q1701" s="56"/>
    </row>
    <row r="1702" spans="7:17" x14ac:dyDescent="0.25">
      <c r="G1702" s="56"/>
      <c r="H1702" s="56"/>
      <c r="I1702" s="56"/>
      <c r="J1702" s="56"/>
      <c r="K1702" s="56"/>
      <c r="L1702" s="56"/>
      <c r="M1702" s="56"/>
      <c r="N1702" s="56"/>
      <c r="O1702" s="56"/>
      <c r="P1702" s="56"/>
      <c r="Q1702" s="56"/>
    </row>
    <row r="1703" spans="7:17" x14ac:dyDescent="0.25">
      <c r="G1703" s="56"/>
      <c r="H1703" s="56"/>
      <c r="I1703" s="56"/>
      <c r="J1703" s="56"/>
      <c r="K1703" s="56"/>
      <c r="L1703" s="56"/>
      <c r="M1703" s="56"/>
      <c r="N1703" s="56"/>
      <c r="O1703" s="56"/>
      <c r="P1703" s="56"/>
      <c r="Q1703" s="56"/>
    </row>
    <row r="1704" spans="7:17" x14ac:dyDescent="0.25">
      <c r="G1704" s="56"/>
      <c r="H1704" s="56"/>
      <c r="I1704" s="56"/>
      <c r="J1704" s="56"/>
      <c r="K1704" s="56"/>
      <c r="L1704" s="56"/>
      <c r="M1704" s="56"/>
      <c r="N1704" s="56"/>
      <c r="O1704" s="56"/>
      <c r="P1704" s="56"/>
      <c r="Q1704" s="56"/>
    </row>
    <row r="1705" spans="7:17" x14ac:dyDescent="0.25">
      <c r="G1705" s="56"/>
      <c r="H1705" s="56"/>
      <c r="I1705" s="56"/>
      <c r="J1705" s="56"/>
      <c r="K1705" s="56"/>
      <c r="L1705" s="56"/>
      <c r="M1705" s="56"/>
      <c r="N1705" s="56"/>
      <c r="O1705" s="56"/>
      <c r="P1705" s="56"/>
      <c r="Q1705" s="56"/>
    </row>
    <row r="1706" spans="7:17" x14ac:dyDescent="0.25">
      <c r="G1706" s="56"/>
      <c r="H1706" s="56"/>
      <c r="I1706" s="56"/>
      <c r="J1706" s="56"/>
      <c r="K1706" s="56"/>
      <c r="L1706" s="56"/>
      <c r="M1706" s="56"/>
      <c r="N1706" s="56"/>
      <c r="O1706" s="56"/>
      <c r="P1706" s="56"/>
      <c r="Q1706" s="56"/>
    </row>
    <row r="1707" spans="7:17" x14ac:dyDescent="0.25">
      <c r="G1707" s="56"/>
      <c r="H1707" s="56"/>
      <c r="I1707" s="56"/>
      <c r="J1707" s="56"/>
      <c r="K1707" s="56"/>
      <c r="L1707" s="56"/>
      <c r="M1707" s="56"/>
      <c r="N1707" s="56"/>
      <c r="O1707" s="56"/>
      <c r="P1707" s="56"/>
      <c r="Q1707" s="56"/>
    </row>
    <row r="1708" spans="7:17" x14ac:dyDescent="0.25">
      <c r="G1708" s="56"/>
      <c r="H1708" s="56"/>
      <c r="I1708" s="56"/>
      <c r="J1708" s="56"/>
      <c r="K1708" s="56"/>
      <c r="L1708" s="56"/>
      <c r="M1708" s="56"/>
      <c r="N1708" s="56"/>
      <c r="O1708" s="56"/>
      <c r="P1708" s="56"/>
      <c r="Q1708" s="56"/>
    </row>
    <row r="1709" spans="7:17" x14ac:dyDescent="0.25">
      <c r="G1709" s="56"/>
      <c r="H1709" s="56"/>
      <c r="I1709" s="56"/>
      <c r="J1709" s="56"/>
      <c r="K1709" s="56"/>
      <c r="L1709" s="56"/>
      <c r="M1709" s="56"/>
      <c r="N1709" s="56"/>
      <c r="O1709" s="56"/>
      <c r="P1709" s="56"/>
      <c r="Q1709" s="56"/>
    </row>
    <row r="1710" spans="7:17" x14ac:dyDescent="0.25">
      <c r="G1710" s="56"/>
      <c r="H1710" s="56"/>
      <c r="I1710" s="56"/>
      <c r="J1710" s="56"/>
      <c r="K1710" s="56"/>
      <c r="L1710" s="56"/>
      <c r="M1710" s="56"/>
      <c r="N1710" s="56"/>
      <c r="O1710" s="56"/>
      <c r="P1710" s="56"/>
      <c r="Q1710" s="56"/>
    </row>
    <row r="1711" spans="7:17" x14ac:dyDescent="0.25">
      <c r="G1711" s="56"/>
      <c r="H1711" s="56"/>
      <c r="I1711" s="56"/>
      <c r="J1711" s="56"/>
      <c r="K1711" s="56"/>
      <c r="L1711" s="56"/>
      <c r="M1711" s="56"/>
      <c r="N1711" s="56"/>
      <c r="O1711" s="56"/>
      <c r="P1711" s="56"/>
      <c r="Q1711" s="56"/>
    </row>
    <row r="1712" spans="7:17" x14ac:dyDescent="0.25">
      <c r="G1712" s="56"/>
      <c r="H1712" s="56"/>
      <c r="I1712" s="56"/>
      <c r="J1712" s="56"/>
      <c r="K1712" s="56"/>
      <c r="L1712" s="56"/>
      <c r="M1712" s="56"/>
      <c r="N1712" s="56"/>
      <c r="O1712" s="56"/>
      <c r="P1712" s="56"/>
      <c r="Q1712" s="56"/>
    </row>
    <row r="1713" spans="7:17" x14ac:dyDescent="0.25">
      <c r="G1713" s="56"/>
      <c r="H1713" s="56"/>
      <c r="I1713" s="56"/>
      <c r="J1713" s="56"/>
      <c r="K1713" s="56"/>
      <c r="L1713" s="56"/>
      <c r="M1713" s="56"/>
      <c r="N1713" s="56"/>
      <c r="O1713" s="56"/>
      <c r="P1713" s="56"/>
      <c r="Q1713" s="56"/>
    </row>
    <row r="1714" spans="7:17" x14ac:dyDescent="0.25">
      <c r="G1714" s="56"/>
      <c r="H1714" s="56"/>
      <c r="I1714" s="56"/>
      <c r="J1714" s="56"/>
      <c r="K1714" s="56"/>
      <c r="L1714" s="56"/>
      <c r="M1714" s="56"/>
      <c r="N1714" s="56"/>
      <c r="O1714" s="56"/>
      <c r="P1714" s="56"/>
      <c r="Q1714" s="56"/>
    </row>
    <row r="1715" spans="7:17" x14ac:dyDescent="0.25">
      <c r="G1715" s="56"/>
      <c r="H1715" s="56"/>
      <c r="I1715" s="56"/>
      <c r="J1715" s="56"/>
      <c r="K1715" s="56"/>
      <c r="L1715" s="56"/>
      <c r="M1715" s="56"/>
      <c r="N1715" s="56"/>
      <c r="O1715" s="56"/>
      <c r="P1715" s="56"/>
      <c r="Q1715" s="56"/>
    </row>
    <row r="1716" spans="7:17" x14ac:dyDescent="0.25">
      <c r="G1716" s="56"/>
      <c r="H1716" s="56"/>
      <c r="I1716" s="56"/>
      <c r="J1716" s="56"/>
      <c r="K1716" s="56"/>
      <c r="L1716" s="56"/>
      <c r="M1716" s="56"/>
      <c r="N1716" s="56"/>
      <c r="O1716" s="56"/>
      <c r="P1716" s="56"/>
      <c r="Q1716" s="56"/>
    </row>
    <row r="1717" spans="7:17" x14ac:dyDescent="0.25">
      <c r="G1717" s="56"/>
      <c r="H1717" s="56"/>
      <c r="I1717" s="56"/>
      <c r="J1717" s="56"/>
      <c r="K1717" s="56"/>
      <c r="L1717" s="56"/>
      <c r="M1717" s="56"/>
      <c r="N1717" s="56"/>
      <c r="O1717" s="56"/>
      <c r="P1717" s="56"/>
      <c r="Q1717" s="56"/>
    </row>
    <row r="1718" spans="7:17" x14ac:dyDescent="0.25">
      <c r="G1718" s="56"/>
      <c r="H1718" s="56"/>
      <c r="I1718" s="56"/>
      <c r="J1718" s="56"/>
      <c r="K1718" s="56"/>
      <c r="L1718" s="56"/>
      <c r="M1718" s="56"/>
      <c r="N1718" s="56"/>
      <c r="O1718" s="56"/>
      <c r="P1718" s="56"/>
      <c r="Q1718" s="56"/>
    </row>
    <row r="1719" spans="7:17" x14ac:dyDescent="0.25">
      <c r="G1719" s="56"/>
      <c r="H1719" s="56"/>
      <c r="I1719" s="56"/>
      <c r="J1719" s="56"/>
      <c r="K1719" s="56"/>
      <c r="L1719" s="56"/>
      <c r="M1719" s="56"/>
      <c r="N1719" s="56"/>
      <c r="O1719" s="56"/>
      <c r="P1719" s="56"/>
      <c r="Q1719" s="56"/>
    </row>
    <row r="1720" spans="7:17" x14ac:dyDescent="0.25">
      <c r="G1720" s="56"/>
      <c r="H1720" s="56"/>
      <c r="I1720" s="56"/>
      <c r="J1720" s="56"/>
      <c r="K1720" s="56"/>
      <c r="L1720" s="56"/>
      <c r="M1720" s="56"/>
      <c r="N1720" s="56"/>
      <c r="O1720" s="56"/>
      <c r="P1720" s="56"/>
      <c r="Q1720" s="56"/>
    </row>
    <row r="1721" spans="7:17" x14ac:dyDescent="0.25">
      <c r="G1721" s="56"/>
      <c r="H1721" s="56"/>
      <c r="I1721" s="56"/>
      <c r="J1721" s="56"/>
      <c r="K1721" s="56"/>
      <c r="L1721" s="56"/>
      <c r="M1721" s="56"/>
      <c r="N1721" s="56"/>
      <c r="O1721" s="56"/>
      <c r="P1721" s="56"/>
      <c r="Q1721" s="56"/>
    </row>
    <row r="1722" spans="7:17" x14ac:dyDescent="0.25">
      <c r="G1722" s="56"/>
      <c r="H1722" s="56"/>
      <c r="I1722" s="56"/>
      <c r="J1722" s="56"/>
      <c r="K1722" s="56"/>
      <c r="L1722" s="56"/>
      <c r="M1722" s="56"/>
      <c r="N1722" s="56"/>
      <c r="O1722" s="56"/>
      <c r="P1722" s="56"/>
      <c r="Q1722" s="56"/>
    </row>
    <row r="1723" spans="7:17" x14ac:dyDescent="0.25">
      <c r="G1723" s="56"/>
      <c r="H1723" s="56"/>
      <c r="I1723" s="56"/>
      <c r="J1723" s="56"/>
      <c r="K1723" s="56"/>
      <c r="L1723" s="56"/>
      <c r="M1723" s="56"/>
      <c r="N1723" s="56"/>
      <c r="O1723" s="56"/>
      <c r="P1723" s="56"/>
      <c r="Q1723" s="56"/>
    </row>
    <row r="1724" spans="7:17" x14ac:dyDescent="0.25">
      <c r="G1724" s="56"/>
      <c r="H1724" s="56"/>
      <c r="I1724" s="56"/>
      <c r="J1724" s="56"/>
      <c r="K1724" s="56"/>
      <c r="L1724" s="56"/>
      <c r="M1724" s="56"/>
      <c r="N1724" s="56"/>
      <c r="O1724" s="56"/>
      <c r="P1724" s="56"/>
      <c r="Q1724" s="56"/>
    </row>
    <row r="1725" spans="7:17" x14ac:dyDescent="0.25">
      <c r="G1725" s="56"/>
      <c r="H1725" s="56"/>
      <c r="I1725" s="56"/>
      <c r="J1725" s="56"/>
      <c r="K1725" s="56"/>
      <c r="L1725" s="56"/>
      <c r="M1725" s="56"/>
      <c r="N1725" s="56"/>
      <c r="O1725" s="56"/>
      <c r="P1725" s="56"/>
      <c r="Q1725" s="56"/>
    </row>
    <row r="1726" spans="7:17" x14ac:dyDescent="0.25">
      <c r="G1726" s="56"/>
      <c r="H1726" s="56"/>
      <c r="I1726" s="56"/>
      <c r="J1726" s="56"/>
      <c r="K1726" s="56"/>
      <c r="L1726" s="56"/>
      <c r="M1726" s="56"/>
      <c r="N1726" s="56"/>
      <c r="O1726" s="56"/>
      <c r="P1726" s="56"/>
      <c r="Q1726" s="56"/>
    </row>
    <row r="1727" spans="7:17" x14ac:dyDescent="0.25">
      <c r="G1727" s="56"/>
      <c r="H1727" s="56"/>
      <c r="I1727" s="56"/>
      <c r="J1727" s="56"/>
      <c r="K1727" s="56"/>
      <c r="L1727" s="56"/>
      <c r="M1727" s="56"/>
      <c r="N1727" s="56"/>
      <c r="O1727" s="56"/>
      <c r="P1727" s="56"/>
      <c r="Q1727" s="56"/>
    </row>
    <row r="1728" spans="7:17" x14ac:dyDescent="0.25">
      <c r="G1728" s="56"/>
      <c r="H1728" s="56"/>
      <c r="I1728" s="56"/>
      <c r="J1728" s="56"/>
      <c r="K1728" s="56"/>
      <c r="L1728" s="56"/>
      <c r="M1728" s="56"/>
      <c r="N1728" s="56"/>
      <c r="O1728" s="56"/>
      <c r="P1728" s="56"/>
      <c r="Q1728" s="56"/>
    </row>
    <row r="1729" spans="7:17" x14ac:dyDescent="0.25">
      <c r="G1729" s="56"/>
      <c r="H1729" s="56"/>
      <c r="I1729" s="56"/>
      <c r="J1729" s="56"/>
      <c r="K1729" s="56"/>
      <c r="L1729" s="56"/>
      <c r="M1729" s="56"/>
      <c r="N1729" s="56"/>
      <c r="O1729" s="56"/>
      <c r="P1729" s="56"/>
      <c r="Q1729" s="56"/>
    </row>
    <row r="1730" spans="7:17" x14ac:dyDescent="0.25">
      <c r="G1730" s="56"/>
      <c r="H1730" s="56"/>
      <c r="I1730" s="56"/>
      <c r="J1730" s="56"/>
      <c r="K1730" s="56"/>
      <c r="L1730" s="56"/>
      <c r="M1730" s="56"/>
      <c r="N1730" s="56"/>
      <c r="O1730" s="56"/>
      <c r="P1730" s="56"/>
      <c r="Q1730" s="56"/>
    </row>
    <row r="1731" spans="7:17" x14ac:dyDescent="0.25">
      <c r="G1731" s="56"/>
      <c r="H1731" s="56"/>
      <c r="I1731" s="56"/>
      <c r="J1731" s="56"/>
      <c r="K1731" s="56"/>
      <c r="L1731" s="56"/>
      <c r="M1731" s="56"/>
      <c r="N1731" s="56"/>
      <c r="O1731" s="56"/>
      <c r="P1731" s="56"/>
      <c r="Q1731" s="56"/>
    </row>
    <row r="1732" spans="7:17" x14ac:dyDescent="0.25">
      <c r="G1732" s="56"/>
      <c r="H1732" s="56"/>
      <c r="I1732" s="56"/>
      <c r="J1732" s="56"/>
      <c r="K1732" s="56"/>
      <c r="L1732" s="56"/>
      <c r="M1732" s="56"/>
      <c r="N1732" s="56"/>
      <c r="O1732" s="56"/>
      <c r="P1732" s="56"/>
      <c r="Q1732" s="56"/>
    </row>
    <row r="1733" spans="7:17" x14ac:dyDescent="0.25">
      <c r="G1733" s="56"/>
      <c r="H1733" s="56"/>
      <c r="I1733" s="56"/>
      <c r="J1733" s="56"/>
      <c r="K1733" s="56"/>
      <c r="L1733" s="56"/>
      <c r="M1733" s="56"/>
      <c r="N1733" s="56"/>
      <c r="O1733" s="56"/>
      <c r="P1733" s="56"/>
      <c r="Q1733" s="56"/>
    </row>
    <row r="1734" spans="7:17" x14ac:dyDescent="0.25">
      <c r="G1734" s="56"/>
      <c r="H1734" s="56"/>
      <c r="I1734" s="56"/>
      <c r="J1734" s="56"/>
      <c r="K1734" s="56"/>
      <c r="L1734" s="56"/>
      <c r="M1734" s="56"/>
      <c r="N1734" s="56"/>
      <c r="O1734" s="56"/>
      <c r="P1734" s="56"/>
      <c r="Q1734" s="56"/>
    </row>
    <row r="1735" spans="7:17" x14ac:dyDescent="0.25">
      <c r="G1735" s="56"/>
      <c r="H1735" s="56"/>
      <c r="I1735" s="56"/>
      <c r="J1735" s="56"/>
      <c r="K1735" s="56"/>
      <c r="L1735" s="56"/>
      <c r="M1735" s="56"/>
      <c r="N1735" s="56"/>
      <c r="O1735" s="56"/>
      <c r="P1735" s="56"/>
      <c r="Q1735" s="56"/>
    </row>
    <row r="1736" spans="7:17" x14ac:dyDescent="0.25">
      <c r="G1736" s="56"/>
      <c r="H1736" s="56"/>
      <c r="I1736" s="56"/>
      <c r="J1736" s="56"/>
      <c r="K1736" s="56"/>
      <c r="L1736" s="56"/>
      <c r="M1736" s="56"/>
      <c r="N1736" s="56"/>
      <c r="O1736" s="56"/>
      <c r="P1736" s="56"/>
      <c r="Q1736" s="56"/>
    </row>
    <row r="1737" spans="7:17" x14ac:dyDescent="0.25">
      <c r="G1737" s="56"/>
      <c r="H1737" s="56"/>
      <c r="I1737" s="56"/>
      <c r="J1737" s="56"/>
      <c r="K1737" s="56"/>
      <c r="L1737" s="56"/>
      <c r="M1737" s="56"/>
      <c r="N1737" s="56"/>
      <c r="O1737" s="56"/>
      <c r="P1737" s="56"/>
      <c r="Q1737" s="56"/>
    </row>
    <row r="1738" spans="7:17" x14ac:dyDescent="0.25">
      <c r="G1738" s="56"/>
      <c r="H1738" s="56"/>
      <c r="I1738" s="56"/>
      <c r="J1738" s="56"/>
      <c r="K1738" s="56"/>
      <c r="L1738" s="56"/>
      <c r="M1738" s="56"/>
      <c r="N1738" s="56"/>
      <c r="O1738" s="56"/>
      <c r="P1738" s="56"/>
      <c r="Q1738" s="56"/>
    </row>
    <row r="1739" spans="7:17" x14ac:dyDescent="0.25">
      <c r="G1739" s="56"/>
      <c r="H1739" s="56"/>
      <c r="I1739" s="56"/>
      <c r="J1739" s="56"/>
      <c r="K1739" s="56"/>
      <c r="L1739" s="56"/>
      <c r="M1739" s="56"/>
      <c r="N1739" s="56"/>
      <c r="O1739" s="56"/>
      <c r="P1739" s="56"/>
      <c r="Q1739" s="56"/>
    </row>
    <row r="1740" spans="7:17" x14ac:dyDescent="0.25">
      <c r="G1740" s="56"/>
      <c r="H1740" s="56"/>
      <c r="I1740" s="56"/>
      <c r="J1740" s="56"/>
      <c r="K1740" s="56"/>
      <c r="L1740" s="56"/>
      <c r="M1740" s="56"/>
      <c r="N1740" s="56"/>
      <c r="O1740" s="56"/>
      <c r="P1740" s="56"/>
      <c r="Q1740" s="56"/>
    </row>
    <row r="1741" spans="7:17" x14ac:dyDescent="0.25">
      <c r="G1741" s="56"/>
      <c r="H1741" s="56"/>
      <c r="I1741" s="56"/>
      <c r="J1741" s="56"/>
      <c r="K1741" s="56"/>
      <c r="L1741" s="56"/>
      <c r="M1741" s="56"/>
      <c r="N1741" s="56"/>
      <c r="O1741" s="56"/>
      <c r="P1741" s="56"/>
      <c r="Q1741" s="56"/>
    </row>
    <row r="1742" spans="7:17" x14ac:dyDescent="0.25">
      <c r="G1742" s="56"/>
      <c r="H1742" s="56"/>
      <c r="I1742" s="56"/>
      <c r="J1742" s="56"/>
      <c r="K1742" s="56"/>
      <c r="L1742" s="56"/>
      <c r="M1742" s="56"/>
      <c r="N1742" s="56"/>
      <c r="O1742" s="56"/>
      <c r="P1742" s="56"/>
      <c r="Q1742" s="56"/>
    </row>
    <row r="1743" spans="7:17" x14ac:dyDescent="0.25">
      <c r="G1743" s="56"/>
      <c r="H1743" s="56"/>
      <c r="I1743" s="56"/>
      <c r="J1743" s="56"/>
      <c r="K1743" s="56"/>
      <c r="L1743" s="56"/>
      <c r="M1743" s="56"/>
      <c r="N1743" s="56"/>
      <c r="O1743" s="56"/>
      <c r="P1743" s="56"/>
      <c r="Q1743" s="56"/>
    </row>
    <row r="1744" spans="7:17" x14ac:dyDescent="0.25">
      <c r="G1744" s="56"/>
      <c r="H1744" s="56"/>
      <c r="I1744" s="56"/>
      <c r="J1744" s="56"/>
      <c r="K1744" s="56"/>
      <c r="L1744" s="56"/>
      <c r="M1744" s="56"/>
      <c r="N1744" s="56"/>
      <c r="O1744" s="56"/>
      <c r="P1744" s="56"/>
      <c r="Q1744" s="56"/>
    </row>
    <row r="1745" spans="7:17" x14ac:dyDescent="0.25">
      <c r="G1745" s="56"/>
      <c r="H1745" s="56"/>
      <c r="I1745" s="56"/>
      <c r="J1745" s="56"/>
      <c r="K1745" s="56"/>
      <c r="L1745" s="56"/>
      <c r="M1745" s="56"/>
      <c r="N1745" s="56"/>
      <c r="O1745" s="56"/>
      <c r="P1745" s="56"/>
      <c r="Q1745" s="56"/>
    </row>
    <row r="1746" spans="7:17" x14ac:dyDescent="0.25">
      <c r="G1746" s="56"/>
      <c r="H1746" s="56"/>
      <c r="I1746" s="56"/>
      <c r="J1746" s="56"/>
      <c r="K1746" s="56"/>
      <c r="L1746" s="56"/>
      <c r="M1746" s="56"/>
      <c r="N1746" s="56"/>
      <c r="O1746" s="56"/>
      <c r="P1746" s="56"/>
      <c r="Q1746" s="56"/>
    </row>
    <row r="1747" spans="7:17" x14ac:dyDescent="0.25">
      <c r="G1747" s="56"/>
      <c r="H1747" s="56"/>
      <c r="I1747" s="56"/>
      <c r="J1747" s="56"/>
      <c r="K1747" s="56"/>
      <c r="L1747" s="56"/>
      <c r="M1747" s="56"/>
      <c r="N1747" s="56"/>
      <c r="O1747" s="56"/>
      <c r="P1747" s="56"/>
      <c r="Q1747" s="56"/>
    </row>
    <row r="1748" spans="7:17" x14ac:dyDescent="0.25">
      <c r="G1748" s="56"/>
      <c r="H1748" s="56"/>
      <c r="I1748" s="56"/>
      <c r="J1748" s="56"/>
      <c r="K1748" s="56"/>
      <c r="L1748" s="56"/>
      <c r="M1748" s="56"/>
      <c r="N1748" s="56"/>
      <c r="O1748" s="56"/>
      <c r="P1748" s="56"/>
      <c r="Q1748" s="56"/>
    </row>
    <row r="1749" spans="7:17" x14ac:dyDescent="0.25">
      <c r="G1749" s="56"/>
      <c r="H1749" s="56"/>
      <c r="I1749" s="56"/>
      <c r="J1749" s="56"/>
      <c r="K1749" s="56"/>
      <c r="L1749" s="56"/>
      <c r="M1749" s="56"/>
      <c r="N1749" s="56"/>
      <c r="O1749" s="56"/>
      <c r="P1749" s="56"/>
      <c r="Q1749" s="56"/>
    </row>
    <row r="1750" spans="7:17" x14ac:dyDescent="0.25">
      <c r="G1750" s="56"/>
      <c r="H1750" s="56"/>
      <c r="I1750" s="56"/>
      <c r="J1750" s="56"/>
      <c r="K1750" s="56"/>
      <c r="L1750" s="56"/>
      <c r="M1750" s="56"/>
      <c r="N1750" s="56"/>
      <c r="O1750" s="56"/>
      <c r="P1750" s="56"/>
      <c r="Q1750" s="56"/>
    </row>
    <row r="1751" spans="7:17" x14ac:dyDescent="0.25">
      <c r="G1751" s="56"/>
      <c r="H1751" s="56"/>
      <c r="I1751" s="56"/>
      <c r="J1751" s="56"/>
      <c r="K1751" s="56"/>
      <c r="L1751" s="56"/>
      <c r="M1751" s="56"/>
      <c r="N1751" s="56"/>
      <c r="O1751" s="56"/>
      <c r="P1751" s="56"/>
      <c r="Q1751" s="56"/>
    </row>
    <row r="1752" spans="7:17" x14ac:dyDescent="0.25">
      <c r="G1752" s="56"/>
      <c r="H1752" s="56"/>
      <c r="I1752" s="56"/>
      <c r="J1752" s="56"/>
      <c r="K1752" s="56"/>
      <c r="L1752" s="56"/>
      <c r="M1752" s="56"/>
      <c r="N1752" s="56"/>
      <c r="O1752" s="56"/>
      <c r="P1752" s="56"/>
      <c r="Q1752" s="56"/>
    </row>
    <row r="1753" spans="7:17" x14ac:dyDescent="0.25">
      <c r="G1753" s="56"/>
      <c r="H1753" s="56"/>
      <c r="I1753" s="56"/>
      <c r="J1753" s="56"/>
      <c r="K1753" s="56"/>
      <c r="L1753" s="56"/>
      <c r="M1753" s="56"/>
      <c r="N1753" s="56"/>
      <c r="O1753" s="56"/>
      <c r="P1753" s="56"/>
      <c r="Q1753" s="56"/>
    </row>
    <row r="1754" spans="7:17" x14ac:dyDescent="0.25">
      <c r="G1754" s="56"/>
      <c r="H1754" s="56"/>
      <c r="I1754" s="56"/>
      <c r="J1754" s="56"/>
      <c r="K1754" s="56"/>
      <c r="L1754" s="56"/>
      <c r="M1754" s="56"/>
      <c r="N1754" s="56"/>
      <c r="O1754" s="56"/>
      <c r="P1754" s="56"/>
      <c r="Q1754" s="56"/>
    </row>
    <row r="1755" spans="7:17" x14ac:dyDescent="0.25">
      <c r="G1755" s="56"/>
      <c r="H1755" s="56"/>
      <c r="I1755" s="56"/>
      <c r="J1755" s="56"/>
      <c r="K1755" s="56"/>
      <c r="L1755" s="56"/>
      <c r="M1755" s="56"/>
      <c r="N1755" s="56"/>
      <c r="O1755" s="56"/>
      <c r="P1755" s="56"/>
      <c r="Q1755" s="56"/>
    </row>
    <row r="1756" spans="7:17" x14ac:dyDescent="0.25">
      <c r="G1756" s="56"/>
      <c r="H1756" s="56"/>
      <c r="I1756" s="56"/>
      <c r="J1756" s="56"/>
      <c r="K1756" s="56"/>
      <c r="L1756" s="56"/>
      <c r="M1756" s="56"/>
      <c r="N1756" s="56"/>
      <c r="O1756" s="56"/>
      <c r="P1756" s="56"/>
      <c r="Q1756" s="56"/>
    </row>
    <row r="1757" spans="7:17" x14ac:dyDescent="0.25">
      <c r="G1757" s="56"/>
      <c r="H1757" s="56"/>
      <c r="I1757" s="56"/>
      <c r="J1757" s="56"/>
      <c r="K1757" s="56"/>
      <c r="L1757" s="56"/>
      <c r="M1757" s="56"/>
      <c r="N1757" s="56"/>
      <c r="O1757" s="56"/>
      <c r="P1757" s="56"/>
      <c r="Q1757" s="56"/>
    </row>
    <row r="1758" spans="7:17" x14ac:dyDescent="0.25">
      <c r="G1758" s="56"/>
      <c r="H1758" s="56"/>
      <c r="I1758" s="56"/>
      <c r="J1758" s="56"/>
      <c r="K1758" s="56"/>
      <c r="L1758" s="56"/>
      <c r="M1758" s="56"/>
      <c r="N1758" s="56"/>
      <c r="O1758" s="56"/>
      <c r="P1758" s="56"/>
      <c r="Q1758" s="56"/>
    </row>
    <row r="1759" spans="7:17" x14ac:dyDescent="0.25">
      <c r="G1759" s="56"/>
      <c r="H1759" s="56"/>
      <c r="I1759" s="56"/>
      <c r="J1759" s="56"/>
      <c r="K1759" s="56"/>
      <c r="L1759" s="56"/>
      <c r="M1759" s="56"/>
      <c r="N1759" s="56"/>
      <c r="O1759" s="56"/>
      <c r="P1759" s="56"/>
      <c r="Q1759" s="56"/>
    </row>
    <row r="1760" spans="7:17" x14ac:dyDescent="0.25">
      <c r="G1760" s="56"/>
      <c r="H1760" s="56"/>
      <c r="I1760" s="56"/>
      <c r="J1760" s="56"/>
      <c r="K1760" s="56"/>
      <c r="L1760" s="56"/>
      <c r="M1760" s="56"/>
      <c r="N1760" s="56"/>
      <c r="O1760" s="56"/>
      <c r="P1760" s="56"/>
      <c r="Q1760" s="56"/>
    </row>
    <row r="1761" spans="7:17" x14ac:dyDescent="0.25">
      <c r="G1761" s="56"/>
      <c r="H1761" s="56"/>
      <c r="I1761" s="56"/>
      <c r="J1761" s="56"/>
      <c r="K1761" s="56"/>
      <c r="L1761" s="56"/>
      <c r="M1761" s="56"/>
      <c r="N1761" s="56"/>
      <c r="O1761" s="56"/>
      <c r="P1761" s="56"/>
      <c r="Q1761" s="56"/>
    </row>
    <row r="1762" spans="7:17" x14ac:dyDescent="0.25">
      <c r="G1762" s="56"/>
      <c r="H1762" s="56"/>
      <c r="I1762" s="56"/>
      <c r="J1762" s="56"/>
      <c r="K1762" s="56"/>
      <c r="L1762" s="56"/>
      <c r="M1762" s="56"/>
      <c r="N1762" s="56"/>
      <c r="O1762" s="56"/>
      <c r="P1762" s="56"/>
      <c r="Q1762" s="56"/>
    </row>
    <row r="1763" spans="7:17" x14ac:dyDescent="0.25">
      <c r="G1763" s="56"/>
      <c r="H1763" s="56"/>
      <c r="I1763" s="56"/>
      <c r="J1763" s="56"/>
      <c r="K1763" s="56"/>
      <c r="L1763" s="56"/>
      <c r="M1763" s="56"/>
      <c r="N1763" s="56"/>
      <c r="O1763" s="56"/>
      <c r="P1763" s="56"/>
      <c r="Q1763" s="56"/>
    </row>
    <row r="1764" spans="7:17" x14ac:dyDescent="0.25">
      <c r="G1764" s="56"/>
      <c r="H1764" s="56"/>
      <c r="I1764" s="56"/>
      <c r="J1764" s="56"/>
      <c r="K1764" s="56"/>
      <c r="L1764" s="56"/>
      <c r="M1764" s="56"/>
      <c r="N1764" s="56"/>
      <c r="O1764" s="56"/>
      <c r="P1764" s="56"/>
      <c r="Q1764" s="56"/>
    </row>
    <row r="1765" spans="7:17" x14ac:dyDescent="0.25">
      <c r="G1765" s="56"/>
      <c r="H1765" s="56"/>
      <c r="I1765" s="56"/>
      <c r="J1765" s="56"/>
      <c r="K1765" s="56"/>
      <c r="L1765" s="56"/>
      <c r="M1765" s="56"/>
      <c r="N1765" s="56"/>
      <c r="O1765" s="56"/>
      <c r="P1765" s="56"/>
      <c r="Q1765" s="56"/>
    </row>
    <row r="1766" spans="7:17" x14ac:dyDescent="0.25">
      <c r="G1766" s="56"/>
      <c r="H1766" s="56"/>
      <c r="I1766" s="56"/>
      <c r="J1766" s="56"/>
      <c r="K1766" s="56"/>
      <c r="L1766" s="56"/>
      <c r="M1766" s="56"/>
      <c r="N1766" s="56"/>
      <c r="O1766" s="56"/>
      <c r="P1766" s="56"/>
      <c r="Q1766" s="56"/>
    </row>
    <row r="1767" spans="7:17" x14ac:dyDescent="0.25">
      <c r="G1767" s="56"/>
      <c r="H1767" s="56"/>
      <c r="I1767" s="56"/>
      <c r="J1767" s="56"/>
      <c r="K1767" s="56"/>
      <c r="L1767" s="56"/>
      <c r="M1767" s="56"/>
      <c r="N1767" s="56"/>
      <c r="O1767" s="56"/>
      <c r="P1767" s="56"/>
      <c r="Q1767" s="56"/>
    </row>
    <row r="1768" spans="7:17" x14ac:dyDescent="0.25"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</row>
    <row r="1769" spans="7:17" x14ac:dyDescent="0.25">
      <c r="G1769" s="56"/>
      <c r="H1769" s="56"/>
      <c r="I1769" s="56"/>
      <c r="J1769" s="56"/>
      <c r="K1769" s="56"/>
      <c r="L1769" s="56"/>
      <c r="M1769" s="56"/>
      <c r="N1769" s="56"/>
      <c r="O1769" s="56"/>
      <c r="P1769" s="56"/>
      <c r="Q1769" s="56"/>
    </row>
    <row r="1770" spans="7:17" x14ac:dyDescent="0.25">
      <c r="G1770" s="56"/>
      <c r="H1770" s="56"/>
      <c r="I1770" s="56"/>
      <c r="J1770" s="56"/>
      <c r="K1770" s="56"/>
      <c r="L1770" s="56"/>
      <c r="M1770" s="56"/>
      <c r="N1770" s="56"/>
      <c r="O1770" s="56"/>
      <c r="P1770" s="56"/>
      <c r="Q1770" s="56"/>
    </row>
    <row r="1771" spans="7:17" x14ac:dyDescent="0.25">
      <c r="G1771" s="56"/>
      <c r="H1771" s="56"/>
      <c r="I1771" s="56"/>
      <c r="J1771" s="56"/>
      <c r="K1771" s="56"/>
      <c r="L1771" s="56"/>
      <c r="M1771" s="56"/>
      <c r="N1771" s="56"/>
      <c r="O1771" s="56"/>
      <c r="P1771" s="56"/>
      <c r="Q1771" s="56"/>
    </row>
    <row r="1772" spans="7:17" x14ac:dyDescent="0.25">
      <c r="G1772" s="56"/>
      <c r="H1772" s="56"/>
      <c r="I1772" s="56"/>
      <c r="J1772" s="56"/>
      <c r="K1772" s="56"/>
      <c r="L1772" s="56"/>
      <c r="M1772" s="56"/>
      <c r="N1772" s="56"/>
      <c r="O1772" s="56"/>
      <c r="P1772" s="56"/>
      <c r="Q1772" s="56"/>
    </row>
    <row r="1773" spans="7:17" x14ac:dyDescent="0.25">
      <c r="G1773" s="56"/>
      <c r="H1773" s="56"/>
      <c r="I1773" s="56"/>
      <c r="J1773" s="56"/>
      <c r="K1773" s="56"/>
      <c r="L1773" s="56"/>
      <c r="M1773" s="56"/>
      <c r="N1773" s="56"/>
      <c r="O1773" s="56"/>
      <c r="P1773" s="56"/>
      <c r="Q1773" s="56"/>
    </row>
    <row r="1774" spans="7:17" x14ac:dyDescent="0.25">
      <c r="G1774" s="56"/>
      <c r="H1774" s="56"/>
      <c r="I1774" s="56"/>
      <c r="J1774" s="56"/>
      <c r="K1774" s="56"/>
      <c r="L1774" s="56"/>
      <c r="M1774" s="56"/>
      <c r="N1774" s="56"/>
      <c r="O1774" s="56"/>
      <c r="P1774" s="56"/>
      <c r="Q1774" s="56"/>
    </row>
    <row r="1775" spans="7:17" x14ac:dyDescent="0.25">
      <c r="G1775" s="56"/>
      <c r="H1775" s="56"/>
      <c r="I1775" s="56"/>
      <c r="J1775" s="56"/>
      <c r="K1775" s="56"/>
      <c r="L1775" s="56"/>
      <c r="M1775" s="56"/>
      <c r="N1775" s="56"/>
      <c r="O1775" s="56"/>
      <c r="P1775" s="56"/>
      <c r="Q1775" s="56"/>
    </row>
    <row r="1776" spans="7:17" x14ac:dyDescent="0.25">
      <c r="G1776" s="56"/>
      <c r="H1776" s="56"/>
      <c r="I1776" s="56"/>
      <c r="J1776" s="56"/>
      <c r="K1776" s="56"/>
      <c r="L1776" s="56"/>
      <c r="M1776" s="56"/>
      <c r="N1776" s="56"/>
      <c r="O1776" s="56"/>
      <c r="P1776" s="56"/>
      <c r="Q1776" s="56"/>
    </row>
    <row r="1777" spans="7:17" x14ac:dyDescent="0.25">
      <c r="G1777" s="56"/>
      <c r="H1777" s="56"/>
      <c r="I1777" s="56"/>
      <c r="J1777" s="56"/>
      <c r="K1777" s="56"/>
      <c r="L1777" s="56"/>
      <c r="M1777" s="56"/>
      <c r="N1777" s="56"/>
      <c r="O1777" s="56"/>
      <c r="P1777" s="56"/>
      <c r="Q1777" s="56"/>
    </row>
    <row r="1778" spans="7:17" x14ac:dyDescent="0.25">
      <c r="G1778" s="56"/>
      <c r="H1778" s="56"/>
      <c r="I1778" s="56"/>
      <c r="J1778" s="56"/>
      <c r="K1778" s="56"/>
      <c r="L1778" s="56"/>
      <c r="M1778" s="56"/>
      <c r="N1778" s="56"/>
      <c r="O1778" s="56"/>
      <c r="P1778" s="56"/>
      <c r="Q1778" s="56"/>
    </row>
    <row r="1779" spans="7:17" x14ac:dyDescent="0.25">
      <c r="G1779" s="56"/>
      <c r="H1779" s="56"/>
      <c r="I1779" s="56"/>
      <c r="J1779" s="56"/>
      <c r="K1779" s="56"/>
      <c r="L1779" s="56"/>
      <c r="M1779" s="56"/>
      <c r="N1779" s="56"/>
      <c r="O1779" s="56"/>
      <c r="P1779" s="56"/>
      <c r="Q1779" s="56"/>
    </row>
    <row r="1780" spans="7:17" x14ac:dyDescent="0.25">
      <c r="G1780" s="56"/>
      <c r="H1780" s="56"/>
      <c r="I1780" s="56"/>
      <c r="J1780" s="56"/>
      <c r="K1780" s="56"/>
      <c r="L1780" s="56"/>
      <c r="M1780" s="56"/>
      <c r="N1780" s="56"/>
      <c r="O1780" s="56"/>
      <c r="P1780" s="56"/>
      <c r="Q1780" s="56"/>
    </row>
    <row r="1781" spans="7:17" x14ac:dyDescent="0.25">
      <c r="G1781" s="56"/>
      <c r="H1781" s="56"/>
      <c r="I1781" s="56"/>
      <c r="J1781" s="56"/>
      <c r="K1781" s="56"/>
      <c r="L1781" s="56"/>
      <c r="M1781" s="56"/>
      <c r="N1781" s="56"/>
      <c r="O1781" s="56"/>
      <c r="P1781" s="56"/>
      <c r="Q1781" s="56"/>
    </row>
    <row r="1782" spans="7:17" x14ac:dyDescent="0.25">
      <c r="G1782" s="56"/>
      <c r="H1782" s="56"/>
      <c r="I1782" s="56"/>
      <c r="J1782" s="56"/>
      <c r="K1782" s="56"/>
      <c r="L1782" s="56"/>
      <c r="M1782" s="56"/>
      <c r="N1782" s="56"/>
      <c r="O1782" s="56"/>
      <c r="P1782" s="56"/>
      <c r="Q1782" s="56"/>
    </row>
    <row r="1783" spans="7:17" x14ac:dyDescent="0.25">
      <c r="G1783" s="56"/>
      <c r="H1783" s="56"/>
      <c r="I1783" s="56"/>
      <c r="J1783" s="56"/>
      <c r="K1783" s="56"/>
      <c r="L1783" s="56"/>
      <c r="M1783" s="56"/>
      <c r="N1783" s="56"/>
      <c r="O1783" s="56"/>
      <c r="P1783" s="56"/>
      <c r="Q1783" s="56"/>
    </row>
    <row r="1784" spans="7:17" x14ac:dyDescent="0.25">
      <c r="G1784" s="56"/>
      <c r="H1784" s="56"/>
      <c r="I1784" s="56"/>
      <c r="J1784" s="56"/>
      <c r="K1784" s="56"/>
      <c r="L1784" s="56"/>
      <c r="M1784" s="56"/>
      <c r="N1784" s="56"/>
      <c r="O1784" s="56"/>
      <c r="P1784" s="56"/>
      <c r="Q1784" s="56"/>
    </row>
    <row r="1785" spans="7:17" x14ac:dyDescent="0.25">
      <c r="G1785" s="56"/>
      <c r="H1785" s="56"/>
      <c r="I1785" s="56"/>
      <c r="J1785" s="56"/>
      <c r="K1785" s="56"/>
      <c r="L1785" s="56"/>
      <c r="M1785" s="56"/>
      <c r="N1785" s="56"/>
      <c r="O1785" s="56"/>
      <c r="P1785" s="56"/>
      <c r="Q1785" s="56"/>
    </row>
    <row r="1786" spans="7:17" x14ac:dyDescent="0.25">
      <c r="G1786" s="56"/>
      <c r="H1786" s="56"/>
      <c r="I1786" s="56"/>
      <c r="J1786" s="56"/>
      <c r="K1786" s="56"/>
      <c r="L1786" s="56"/>
      <c r="M1786" s="56"/>
      <c r="N1786" s="56"/>
      <c r="O1786" s="56"/>
      <c r="P1786" s="56"/>
      <c r="Q1786" s="56"/>
    </row>
    <row r="1787" spans="7:17" x14ac:dyDescent="0.25">
      <c r="G1787" s="56"/>
      <c r="H1787" s="56"/>
      <c r="I1787" s="56"/>
      <c r="J1787" s="56"/>
      <c r="K1787" s="56"/>
      <c r="L1787" s="56"/>
      <c r="M1787" s="56"/>
      <c r="N1787" s="56"/>
      <c r="O1787" s="56"/>
      <c r="P1787" s="56"/>
      <c r="Q1787" s="56"/>
    </row>
    <row r="1788" spans="7:17" x14ac:dyDescent="0.25">
      <c r="G1788" s="56"/>
      <c r="H1788" s="56"/>
      <c r="I1788" s="56"/>
      <c r="J1788" s="56"/>
      <c r="K1788" s="56"/>
      <c r="L1788" s="56"/>
      <c r="M1788" s="56"/>
      <c r="N1788" s="56"/>
      <c r="O1788" s="56"/>
      <c r="P1788" s="56"/>
      <c r="Q1788" s="56"/>
    </row>
    <row r="1789" spans="7:17" x14ac:dyDescent="0.25">
      <c r="G1789" s="56"/>
      <c r="H1789" s="56"/>
      <c r="I1789" s="56"/>
      <c r="J1789" s="56"/>
      <c r="K1789" s="56"/>
      <c r="L1789" s="56"/>
      <c r="M1789" s="56"/>
      <c r="N1789" s="56"/>
      <c r="O1789" s="56"/>
      <c r="P1789" s="56"/>
      <c r="Q1789" s="56"/>
    </row>
    <row r="1790" spans="7:17" x14ac:dyDescent="0.25">
      <c r="G1790" s="56"/>
      <c r="H1790" s="56"/>
      <c r="I1790" s="56"/>
      <c r="J1790" s="56"/>
      <c r="K1790" s="56"/>
      <c r="L1790" s="56"/>
      <c r="M1790" s="56"/>
      <c r="N1790" s="56"/>
      <c r="O1790" s="56"/>
      <c r="P1790" s="56"/>
      <c r="Q1790" s="56"/>
    </row>
    <row r="1791" spans="7:17" x14ac:dyDescent="0.25">
      <c r="G1791" s="56"/>
      <c r="H1791" s="56"/>
      <c r="I1791" s="56"/>
      <c r="J1791" s="56"/>
      <c r="K1791" s="56"/>
      <c r="L1791" s="56"/>
      <c r="M1791" s="56"/>
      <c r="N1791" s="56"/>
      <c r="O1791" s="56"/>
      <c r="P1791" s="56"/>
      <c r="Q1791" s="56"/>
    </row>
    <row r="1792" spans="7:17" x14ac:dyDescent="0.25">
      <c r="G1792" s="56"/>
      <c r="H1792" s="56"/>
      <c r="I1792" s="56"/>
      <c r="J1792" s="56"/>
      <c r="K1792" s="56"/>
      <c r="L1792" s="56"/>
      <c r="M1792" s="56"/>
      <c r="N1792" s="56"/>
      <c r="O1792" s="56"/>
      <c r="P1792" s="56"/>
      <c r="Q1792" s="56"/>
    </row>
    <row r="1793" spans="7:17" x14ac:dyDescent="0.25">
      <c r="G1793" s="56"/>
      <c r="H1793" s="56"/>
      <c r="I1793" s="56"/>
      <c r="J1793" s="56"/>
      <c r="K1793" s="56"/>
      <c r="L1793" s="56"/>
      <c r="M1793" s="56"/>
      <c r="N1793" s="56"/>
      <c r="O1793" s="56"/>
      <c r="P1793" s="56"/>
      <c r="Q1793" s="56"/>
    </row>
    <row r="1794" spans="7:17" x14ac:dyDescent="0.25">
      <c r="G1794" s="56"/>
      <c r="H1794" s="56"/>
      <c r="I1794" s="56"/>
      <c r="J1794" s="56"/>
      <c r="K1794" s="56"/>
      <c r="L1794" s="56"/>
      <c r="M1794" s="56"/>
      <c r="N1794" s="56"/>
      <c r="O1794" s="56"/>
      <c r="P1794" s="56"/>
      <c r="Q1794" s="56"/>
    </row>
    <row r="1795" spans="7:17" x14ac:dyDescent="0.25">
      <c r="G1795" s="56"/>
      <c r="H1795" s="56"/>
      <c r="I1795" s="56"/>
      <c r="J1795" s="56"/>
      <c r="K1795" s="56"/>
      <c r="L1795" s="56"/>
      <c r="M1795" s="56"/>
      <c r="N1795" s="56"/>
      <c r="O1795" s="56"/>
      <c r="P1795" s="56"/>
      <c r="Q1795" s="56"/>
    </row>
    <row r="1796" spans="7:17" x14ac:dyDescent="0.25">
      <c r="G1796" s="56"/>
      <c r="H1796" s="56"/>
      <c r="I1796" s="56"/>
      <c r="J1796" s="56"/>
      <c r="K1796" s="56"/>
      <c r="L1796" s="56"/>
      <c r="M1796" s="56"/>
      <c r="N1796" s="56"/>
      <c r="O1796" s="56"/>
      <c r="P1796" s="56"/>
      <c r="Q1796" s="56"/>
    </row>
    <row r="1797" spans="7:17" x14ac:dyDescent="0.25">
      <c r="G1797" s="56"/>
      <c r="H1797" s="56"/>
      <c r="I1797" s="56"/>
      <c r="J1797" s="56"/>
      <c r="K1797" s="56"/>
      <c r="L1797" s="56"/>
      <c r="M1797" s="56"/>
      <c r="N1797" s="56"/>
      <c r="O1797" s="56"/>
      <c r="P1797" s="56"/>
      <c r="Q1797" s="56"/>
    </row>
    <row r="1798" spans="7:17" x14ac:dyDescent="0.25"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</row>
    <row r="1799" spans="7:17" x14ac:dyDescent="0.25">
      <c r="G1799" s="56"/>
      <c r="H1799" s="56"/>
      <c r="I1799" s="56"/>
      <c r="J1799" s="56"/>
      <c r="K1799" s="56"/>
      <c r="L1799" s="56"/>
      <c r="M1799" s="56"/>
      <c r="N1799" s="56"/>
      <c r="O1799" s="56"/>
      <c r="P1799" s="56"/>
      <c r="Q1799" s="56"/>
    </row>
    <row r="1800" spans="7:17" x14ac:dyDescent="0.25">
      <c r="G1800" s="56"/>
      <c r="H1800" s="56"/>
      <c r="I1800" s="56"/>
      <c r="J1800" s="56"/>
      <c r="K1800" s="56"/>
      <c r="L1800" s="56"/>
      <c r="M1800" s="56"/>
      <c r="N1800" s="56"/>
      <c r="O1800" s="56"/>
      <c r="P1800" s="56"/>
      <c r="Q1800" s="56"/>
    </row>
    <row r="1801" spans="7:17" x14ac:dyDescent="0.25">
      <c r="G1801" s="56"/>
      <c r="H1801" s="56"/>
      <c r="I1801" s="56"/>
      <c r="J1801" s="56"/>
      <c r="K1801" s="56"/>
      <c r="L1801" s="56"/>
      <c r="M1801" s="56"/>
      <c r="N1801" s="56"/>
      <c r="O1801" s="56"/>
      <c r="P1801" s="56"/>
      <c r="Q1801" s="56"/>
    </row>
    <row r="1802" spans="7:17" x14ac:dyDescent="0.25">
      <c r="G1802" s="56"/>
      <c r="H1802" s="56"/>
      <c r="I1802" s="56"/>
      <c r="J1802" s="56"/>
      <c r="K1802" s="56"/>
      <c r="L1802" s="56"/>
      <c r="M1802" s="56"/>
      <c r="N1802" s="56"/>
      <c r="O1802" s="56"/>
      <c r="P1802" s="56"/>
      <c r="Q1802" s="56"/>
    </row>
    <row r="1803" spans="7:17" x14ac:dyDescent="0.25">
      <c r="G1803" s="56"/>
      <c r="H1803" s="56"/>
      <c r="I1803" s="56"/>
      <c r="J1803" s="56"/>
      <c r="K1803" s="56"/>
      <c r="L1803" s="56"/>
      <c r="M1803" s="56"/>
      <c r="N1803" s="56"/>
      <c r="O1803" s="56"/>
      <c r="P1803" s="56"/>
      <c r="Q1803" s="56"/>
    </row>
    <row r="1804" spans="7:17" x14ac:dyDescent="0.25">
      <c r="G1804" s="56"/>
      <c r="H1804" s="56"/>
      <c r="I1804" s="56"/>
      <c r="J1804" s="56"/>
      <c r="K1804" s="56"/>
      <c r="L1804" s="56"/>
      <c r="M1804" s="56"/>
      <c r="N1804" s="56"/>
      <c r="O1804" s="56"/>
      <c r="P1804" s="56"/>
      <c r="Q1804" s="56"/>
    </row>
    <row r="1805" spans="7:17" x14ac:dyDescent="0.25">
      <c r="G1805" s="56"/>
      <c r="H1805" s="56"/>
      <c r="I1805" s="56"/>
      <c r="J1805" s="56"/>
      <c r="K1805" s="56"/>
      <c r="L1805" s="56"/>
      <c r="M1805" s="56"/>
      <c r="N1805" s="56"/>
      <c r="O1805" s="56"/>
      <c r="P1805" s="56"/>
      <c r="Q1805" s="56"/>
    </row>
    <row r="1806" spans="7:17" x14ac:dyDescent="0.25">
      <c r="G1806" s="56"/>
      <c r="H1806" s="56"/>
      <c r="I1806" s="56"/>
      <c r="J1806" s="56"/>
      <c r="K1806" s="56"/>
      <c r="L1806" s="56"/>
      <c r="M1806" s="56"/>
      <c r="N1806" s="56"/>
      <c r="O1806" s="56"/>
      <c r="P1806" s="56"/>
      <c r="Q1806" s="56"/>
    </row>
    <row r="1807" spans="7:17" x14ac:dyDescent="0.25">
      <c r="G1807" s="56"/>
      <c r="H1807" s="56"/>
      <c r="I1807" s="56"/>
      <c r="J1807" s="56"/>
      <c r="K1807" s="56"/>
      <c r="L1807" s="56"/>
      <c r="M1807" s="56"/>
      <c r="N1807" s="56"/>
      <c r="O1807" s="56"/>
      <c r="P1807" s="56"/>
      <c r="Q1807" s="56"/>
    </row>
    <row r="1808" spans="7:17" x14ac:dyDescent="0.25">
      <c r="G1808" s="56"/>
      <c r="H1808" s="56"/>
      <c r="I1808" s="56"/>
      <c r="J1808" s="56"/>
      <c r="K1808" s="56"/>
      <c r="L1808" s="56"/>
      <c r="M1808" s="56"/>
      <c r="N1808" s="56"/>
      <c r="O1808" s="56"/>
      <c r="P1808" s="56"/>
      <c r="Q1808" s="56"/>
    </row>
    <row r="1809" spans="7:17" x14ac:dyDescent="0.25">
      <c r="G1809" s="56"/>
      <c r="H1809" s="56"/>
      <c r="I1809" s="56"/>
      <c r="J1809" s="56"/>
      <c r="K1809" s="56"/>
      <c r="L1809" s="56"/>
      <c r="M1809" s="56"/>
      <c r="N1809" s="56"/>
      <c r="O1809" s="56"/>
      <c r="P1809" s="56"/>
      <c r="Q1809" s="56"/>
    </row>
    <row r="1810" spans="7:17" x14ac:dyDescent="0.25">
      <c r="G1810" s="56"/>
      <c r="H1810" s="56"/>
      <c r="I1810" s="56"/>
      <c r="J1810" s="56"/>
      <c r="K1810" s="56"/>
      <c r="L1810" s="56"/>
      <c r="M1810" s="56"/>
      <c r="N1810" s="56"/>
      <c r="O1810" s="56"/>
      <c r="P1810" s="56"/>
      <c r="Q1810" s="56"/>
    </row>
    <row r="1811" spans="7:17" x14ac:dyDescent="0.25">
      <c r="G1811" s="56"/>
      <c r="H1811" s="56"/>
      <c r="I1811" s="56"/>
      <c r="J1811" s="56"/>
      <c r="K1811" s="56"/>
      <c r="L1811" s="56"/>
      <c r="M1811" s="56"/>
      <c r="N1811" s="56"/>
      <c r="O1811" s="56"/>
      <c r="P1811" s="56"/>
      <c r="Q1811" s="56"/>
    </row>
    <row r="1812" spans="7:17" x14ac:dyDescent="0.25">
      <c r="G1812" s="56"/>
      <c r="H1812" s="56"/>
      <c r="I1812" s="56"/>
      <c r="J1812" s="56"/>
      <c r="K1812" s="56"/>
      <c r="L1812" s="56"/>
      <c r="M1812" s="56"/>
      <c r="N1812" s="56"/>
      <c r="O1812" s="56"/>
      <c r="P1812" s="56"/>
      <c r="Q1812" s="56"/>
    </row>
    <row r="1813" spans="7:17" x14ac:dyDescent="0.25">
      <c r="G1813" s="56"/>
      <c r="H1813" s="56"/>
      <c r="I1813" s="56"/>
      <c r="J1813" s="56"/>
      <c r="K1813" s="56"/>
      <c r="L1813" s="56"/>
      <c r="M1813" s="56"/>
      <c r="N1813" s="56"/>
      <c r="O1813" s="56"/>
      <c r="P1813" s="56"/>
      <c r="Q1813" s="56"/>
    </row>
    <row r="1814" spans="7:17" x14ac:dyDescent="0.25">
      <c r="G1814" s="56"/>
      <c r="H1814" s="56"/>
      <c r="I1814" s="56"/>
      <c r="J1814" s="56"/>
      <c r="K1814" s="56"/>
      <c r="L1814" s="56"/>
      <c r="M1814" s="56"/>
      <c r="N1814" s="56"/>
      <c r="O1814" s="56"/>
      <c r="P1814" s="56"/>
      <c r="Q1814" s="56"/>
    </row>
    <row r="1815" spans="7:17" x14ac:dyDescent="0.25">
      <c r="G1815" s="56"/>
      <c r="H1815" s="56"/>
      <c r="I1815" s="56"/>
      <c r="J1815" s="56"/>
      <c r="K1815" s="56"/>
      <c r="L1815" s="56"/>
      <c r="M1815" s="56"/>
      <c r="N1815" s="56"/>
      <c r="O1815" s="56"/>
      <c r="P1815" s="56"/>
      <c r="Q1815" s="56"/>
    </row>
    <row r="1816" spans="7:17" x14ac:dyDescent="0.25">
      <c r="G1816" s="56"/>
      <c r="H1816" s="56"/>
      <c r="I1816" s="56"/>
      <c r="J1816" s="56"/>
      <c r="K1816" s="56"/>
      <c r="L1816" s="56"/>
      <c r="M1816" s="56"/>
      <c r="N1816" s="56"/>
      <c r="O1816" s="56"/>
      <c r="P1816" s="56"/>
      <c r="Q1816" s="56"/>
    </row>
    <row r="1817" spans="7:17" x14ac:dyDescent="0.25">
      <c r="G1817" s="56"/>
      <c r="H1817" s="56"/>
      <c r="I1817" s="56"/>
      <c r="J1817" s="56"/>
      <c r="K1817" s="56"/>
      <c r="L1817" s="56"/>
      <c r="M1817" s="56"/>
      <c r="N1817" s="56"/>
      <c r="O1817" s="56"/>
      <c r="P1817" s="56"/>
      <c r="Q1817" s="56"/>
    </row>
    <row r="1818" spans="7:17" x14ac:dyDescent="0.25">
      <c r="G1818" s="56"/>
      <c r="H1818" s="56"/>
      <c r="I1818" s="56"/>
      <c r="J1818" s="56"/>
      <c r="K1818" s="56"/>
      <c r="L1818" s="56"/>
      <c r="M1818" s="56"/>
      <c r="N1818" s="56"/>
      <c r="O1818" s="56"/>
      <c r="P1818" s="56"/>
      <c r="Q1818" s="56"/>
    </row>
    <row r="1819" spans="7:17" x14ac:dyDescent="0.25">
      <c r="G1819" s="56"/>
      <c r="H1819" s="56"/>
      <c r="I1819" s="56"/>
      <c r="J1819" s="56"/>
      <c r="K1819" s="56"/>
      <c r="L1819" s="56"/>
      <c r="M1819" s="56"/>
      <c r="N1819" s="56"/>
      <c r="O1819" s="56"/>
      <c r="P1819" s="56"/>
      <c r="Q1819" s="56"/>
    </row>
    <row r="1820" spans="7:17" x14ac:dyDescent="0.25">
      <c r="G1820" s="56"/>
      <c r="H1820" s="56"/>
      <c r="I1820" s="56"/>
      <c r="J1820" s="56"/>
      <c r="K1820" s="56"/>
      <c r="L1820" s="56"/>
      <c r="M1820" s="56"/>
      <c r="N1820" s="56"/>
      <c r="O1820" s="56"/>
      <c r="P1820" s="56"/>
      <c r="Q1820" s="56"/>
    </row>
    <row r="1821" spans="7:17" x14ac:dyDescent="0.25">
      <c r="G1821" s="56"/>
      <c r="H1821" s="56"/>
      <c r="I1821" s="56"/>
      <c r="J1821" s="56"/>
      <c r="K1821" s="56"/>
      <c r="L1821" s="56"/>
      <c r="M1821" s="56"/>
      <c r="N1821" s="56"/>
      <c r="O1821" s="56"/>
      <c r="P1821" s="56"/>
      <c r="Q1821" s="56"/>
    </row>
    <row r="1822" spans="7:17" x14ac:dyDescent="0.25">
      <c r="G1822" s="56"/>
      <c r="H1822" s="56"/>
      <c r="I1822" s="56"/>
      <c r="J1822" s="56"/>
      <c r="K1822" s="56"/>
      <c r="L1822" s="56"/>
      <c r="M1822" s="56"/>
      <c r="N1822" s="56"/>
      <c r="O1822" s="56"/>
      <c r="P1822" s="56"/>
      <c r="Q1822" s="56"/>
    </row>
    <row r="1823" spans="7:17" x14ac:dyDescent="0.25">
      <c r="G1823" s="56"/>
      <c r="H1823" s="56"/>
      <c r="I1823" s="56"/>
      <c r="J1823" s="56"/>
      <c r="K1823" s="56"/>
      <c r="L1823" s="56"/>
      <c r="M1823" s="56"/>
      <c r="N1823" s="56"/>
      <c r="O1823" s="56"/>
      <c r="P1823" s="56"/>
      <c r="Q1823" s="56"/>
    </row>
    <row r="1824" spans="7:17" x14ac:dyDescent="0.25">
      <c r="G1824" s="56"/>
      <c r="H1824" s="56"/>
      <c r="I1824" s="56"/>
      <c r="J1824" s="56"/>
      <c r="K1824" s="56"/>
      <c r="L1824" s="56"/>
      <c r="M1824" s="56"/>
      <c r="N1824" s="56"/>
      <c r="O1824" s="56"/>
      <c r="P1824" s="56"/>
      <c r="Q1824" s="56"/>
    </row>
    <row r="1825" spans="7:17" x14ac:dyDescent="0.25">
      <c r="G1825" s="56"/>
      <c r="H1825" s="56"/>
      <c r="I1825" s="56"/>
      <c r="J1825" s="56"/>
      <c r="K1825" s="56"/>
      <c r="L1825" s="56"/>
      <c r="M1825" s="56"/>
      <c r="N1825" s="56"/>
      <c r="O1825" s="56"/>
      <c r="P1825" s="56"/>
      <c r="Q1825" s="56"/>
    </row>
    <row r="1826" spans="7:17" x14ac:dyDescent="0.25">
      <c r="G1826" s="56"/>
      <c r="H1826" s="56"/>
      <c r="I1826" s="56"/>
      <c r="J1826" s="56"/>
      <c r="K1826" s="56"/>
      <c r="L1826" s="56"/>
      <c r="M1826" s="56"/>
      <c r="N1826" s="56"/>
      <c r="O1826" s="56"/>
      <c r="P1826" s="56"/>
      <c r="Q1826" s="56"/>
    </row>
    <row r="1827" spans="7:17" x14ac:dyDescent="0.25">
      <c r="G1827" s="56"/>
      <c r="H1827" s="56"/>
      <c r="I1827" s="56"/>
      <c r="J1827" s="56"/>
      <c r="K1827" s="56"/>
      <c r="L1827" s="56"/>
      <c r="M1827" s="56"/>
      <c r="N1827" s="56"/>
      <c r="O1827" s="56"/>
      <c r="P1827" s="56"/>
      <c r="Q1827" s="56"/>
    </row>
    <row r="1828" spans="7:17" x14ac:dyDescent="0.25">
      <c r="G1828" s="56"/>
      <c r="H1828" s="56"/>
      <c r="I1828" s="56"/>
      <c r="J1828" s="56"/>
      <c r="K1828" s="56"/>
      <c r="L1828" s="56"/>
      <c r="M1828" s="56"/>
      <c r="N1828" s="56"/>
      <c r="O1828" s="56"/>
      <c r="P1828" s="56"/>
      <c r="Q1828" s="56"/>
    </row>
    <row r="1829" spans="7:17" x14ac:dyDescent="0.25">
      <c r="G1829" s="56"/>
      <c r="H1829" s="56"/>
      <c r="I1829" s="56"/>
      <c r="J1829" s="56"/>
      <c r="K1829" s="56"/>
      <c r="L1829" s="56"/>
      <c r="M1829" s="56"/>
      <c r="N1829" s="56"/>
      <c r="O1829" s="56"/>
      <c r="P1829" s="56"/>
      <c r="Q1829" s="56"/>
    </row>
    <row r="1830" spans="7:17" x14ac:dyDescent="0.25">
      <c r="G1830" s="56"/>
      <c r="H1830" s="56"/>
      <c r="I1830" s="56"/>
      <c r="J1830" s="56"/>
      <c r="K1830" s="56"/>
      <c r="L1830" s="56"/>
      <c r="M1830" s="56"/>
      <c r="N1830" s="56"/>
      <c r="O1830" s="56"/>
      <c r="P1830" s="56"/>
      <c r="Q1830" s="56"/>
    </row>
    <row r="1831" spans="7:17" x14ac:dyDescent="0.25">
      <c r="G1831" s="56"/>
      <c r="H1831" s="56"/>
      <c r="I1831" s="56"/>
      <c r="J1831" s="56"/>
      <c r="K1831" s="56"/>
      <c r="L1831" s="56"/>
      <c r="M1831" s="56"/>
      <c r="N1831" s="56"/>
      <c r="O1831" s="56"/>
      <c r="P1831" s="56"/>
      <c r="Q1831" s="56"/>
    </row>
    <row r="1832" spans="7:17" x14ac:dyDescent="0.25">
      <c r="G1832" s="56"/>
      <c r="H1832" s="56"/>
      <c r="I1832" s="56"/>
      <c r="J1832" s="56"/>
      <c r="K1832" s="56"/>
      <c r="L1832" s="56"/>
      <c r="M1832" s="56"/>
      <c r="N1832" s="56"/>
      <c r="O1832" s="56"/>
      <c r="P1832" s="56"/>
      <c r="Q1832" s="56"/>
    </row>
    <row r="1833" spans="7:17" x14ac:dyDescent="0.25">
      <c r="G1833" s="56"/>
      <c r="H1833" s="56"/>
      <c r="I1833" s="56"/>
      <c r="J1833" s="56"/>
      <c r="K1833" s="56"/>
      <c r="L1833" s="56"/>
      <c r="M1833" s="56"/>
      <c r="N1833" s="56"/>
      <c r="O1833" s="56"/>
      <c r="P1833" s="56"/>
      <c r="Q1833" s="56"/>
    </row>
    <row r="1834" spans="7:17" x14ac:dyDescent="0.25">
      <c r="G1834" s="56"/>
      <c r="H1834" s="56"/>
      <c r="I1834" s="56"/>
      <c r="J1834" s="56"/>
      <c r="K1834" s="56"/>
      <c r="L1834" s="56"/>
      <c r="M1834" s="56"/>
      <c r="N1834" s="56"/>
      <c r="O1834" s="56"/>
      <c r="P1834" s="56"/>
      <c r="Q1834" s="56"/>
    </row>
    <row r="1835" spans="7:17" x14ac:dyDescent="0.25">
      <c r="G1835" s="56"/>
      <c r="H1835" s="56"/>
      <c r="I1835" s="56"/>
      <c r="J1835" s="56"/>
      <c r="K1835" s="56"/>
      <c r="L1835" s="56"/>
      <c r="M1835" s="56"/>
      <c r="N1835" s="56"/>
      <c r="O1835" s="56"/>
      <c r="P1835" s="56"/>
      <c r="Q1835" s="56"/>
    </row>
    <row r="1836" spans="7:17" x14ac:dyDescent="0.25">
      <c r="G1836" s="56"/>
      <c r="H1836" s="56"/>
      <c r="I1836" s="56"/>
      <c r="J1836" s="56"/>
      <c r="K1836" s="56"/>
      <c r="L1836" s="56"/>
      <c r="M1836" s="56"/>
      <c r="N1836" s="56"/>
      <c r="O1836" s="56"/>
      <c r="P1836" s="56"/>
      <c r="Q1836" s="56"/>
    </row>
    <row r="1837" spans="7:17" x14ac:dyDescent="0.25">
      <c r="G1837" s="56"/>
      <c r="H1837" s="56"/>
      <c r="I1837" s="56"/>
      <c r="J1837" s="56"/>
      <c r="K1837" s="56"/>
      <c r="L1837" s="56"/>
      <c r="M1837" s="56"/>
      <c r="N1837" s="56"/>
      <c r="O1837" s="56"/>
      <c r="P1837" s="56"/>
      <c r="Q1837" s="56"/>
    </row>
    <row r="1838" spans="7:17" x14ac:dyDescent="0.25">
      <c r="G1838" s="56"/>
      <c r="H1838" s="56"/>
      <c r="I1838" s="56"/>
      <c r="J1838" s="56"/>
      <c r="K1838" s="56"/>
      <c r="L1838" s="56"/>
      <c r="M1838" s="56"/>
      <c r="N1838" s="56"/>
      <c r="O1838" s="56"/>
      <c r="P1838" s="56"/>
      <c r="Q1838" s="56"/>
    </row>
    <row r="1839" spans="7:17" x14ac:dyDescent="0.25">
      <c r="G1839" s="56"/>
      <c r="H1839" s="56"/>
      <c r="I1839" s="56"/>
      <c r="J1839" s="56"/>
      <c r="K1839" s="56"/>
      <c r="L1839" s="56"/>
      <c r="M1839" s="56"/>
      <c r="N1839" s="56"/>
      <c r="O1839" s="56"/>
      <c r="P1839" s="56"/>
      <c r="Q1839" s="56"/>
    </row>
    <row r="1840" spans="7:17" x14ac:dyDescent="0.25">
      <c r="G1840" s="56"/>
      <c r="H1840" s="56"/>
      <c r="I1840" s="56"/>
      <c r="J1840" s="56"/>
      <c r="K1840" s="56"/>
      <c r="L1840" s="56"/>
      <c r="M1840" s="56"/>
      <c r="N1840" s="56"/>
      <c r="O1840" s="56"/>
      <c r="P1840" s="56"/>
      <c r="Q1840" s="56"/>
    </row>
    <row r="1841" spans="7:17" x14ac:dyDescent="0.25">
      <c r="G1841" s="56"/>
      <c r="H1841" s="56"/>
      <c r="I1841" s="56"/>
      <c r="J1841" s="56"/>
      <c r="K1841" s="56"/>
      <c r="L1841" s="56"/>
      <c r="M1841" s="56"/>
      <c r="N1841" s="56"/>
      <c r="O1841" s="56"/>
      <c r="P1841" s="56"/>
      <c r="Q1841" s="56"/>
    </row>
    <row r="1842" spans="7:17" x14ac:dyDescent="0.25">
      <c r="G1842" s="56"/>
      <c r="H1842" s="56"/>
      <c r="I1842" s="56"/>
      <c r="J1842" s="56"/>
      <c r="K1842" s="56"/>
      <c r="L1842" s="56"/>
      <c r="M1842" s="56"/>
      <c r="N1842" s="56"/>
      <c r="O1842" s="56"/>
      <c r="P1842" s="56"/>
      <c r="Q1842" s="56"/>
    </row>
    <row r="1843" spans="7:17" x14ac:dyDescent="0.25">
      <c r="G1843" s="56"/>
      <c r="H1843" s="56"/>
      <c r="I1843" s="56"/>
      <c r="J1843" s="56"/>
      <c r="K1843" s="56"/>
      <c r="L1843" s="56"/>
      <c r="M1843" s="56"/>
      <c r="N1843" s="56"/>
      <c r="O1843" s="56"/>
      <c r="P1843" s="56"/>
      <c r="Q1843" s="56"/>
    </row>
    <row r="1844" spans="7:17" x14ac:dyDescent="0.25">
      <c r="G1844" s="56"/>
      <c r="H1844" s="56"/>
      <c r="I1844" s="56"/>
      <c r="J1844" s="56"/>
      <c r="K1844" s="56"/>
      <c r="L1844" s="56"/>
      <c r="M1844" s="56"/>
      <c r="N1844" s="56"/>
      <c r="O1844" s="56"/>
      <c r="P1844" s="56"/>
      <c r="Q1844" s="56"/>
    </row>
    <row r="1845" spans="7:17" x14ac:dyDescent="0.25">
      <c r="G1845" s="56"/>
      <c r="H1845" s="56"/>
      <c r="I1845" s="56"/>
      <c r="J1845" s="56"/>
      <c r="K1845" s="56"/>
      <c r="L1845" s="56"/>
      <c r="M1845" s="56"/>
      <c r="N1845" s="56"/>
      <c r="O1845" s="56"/>
      <c r="P1845" s="56"/>
      <c r="Q1845" s="56"/>
    </row>
    <row r="1846" spans="7:17" x14ac:dyDescent="0.25">
      <c r="G1846" s="56"/>
      <c r="H1846" s="56"/>
      <c r="I1846" s="56"/>
      <c r="J1846" s="56"/>
      <c r="K1846" s="56"/>
      <c r="L1846" s="56"/>
      <c r="M1846" s="56"/>
      <c r="N1846" s="56"/>
      <c r="O1846" s="56"/>
      <c r="P1846" s="56"/>
      <c r="Q1846" s="56"/>
    </row>
    <row r="1847" spans="7:17" x14ac:dyDescent="0.25">
      <c r="G1847" s="56"/>
      <c r="H1847" s="56"/>
      <c r="I1847" s="56"/>
      <c r="J1847" s="56"/>
      <c r="K1847" s="56"/>
      <c r="L1847" s="56"/>
      <c r="M1847" s="56"/>
      <c r="N1847" s="56"/>
      <c r="O1847" s="56"/>
      <c r="P1847" s="56"/>
      <c r="Q1847" s="56"/>
    </row>
    <row r="1848" spans="7:17" x14ac:dyDescent="0.25">
      <c r="G1848" s="56"/>
      <c r="H1848" s="56"/>
      <c r="I1848" s="56"/>
      <c r="J1848" s="56"/>
      <c r="K1848" s="56"/>
      <c r="L1848" s="56"/>
      <c r="M1848" s="56"/>
      <c r="N1848" s="56"/>
      <c r="O1848" s="56"/>
      <c r="P1848" s="56"/>
      <c r="Q1848" s="56"/>
    </row>
    <row r="1849" spans="7:17" x14ac:dyDescent="0.25">
      <c r="G1849" s="56"/>
      <c r="H1849" s="56"/>
      <c r="I1849" s="56"/>
      <c r="J1849" s="56"/>
      <c r="K1849" s="56"/>
      <c r="L1849" s="56"/>
      <c r="M1849" s="56"/>
      <c r="N1849" s="56"/>
      <c r="O1849" s="56"/>
      <c r="P1849" s="56"/>
      <c r="Q1849" s="56"/>
    </row>
    <row r="1850" spans="7:17" x14ac:dyDescent="0.25">
      <c r="G1850" s="56"/>
      <c r="H1850" s="56"/>
      <c r="I1850" s="56"/>
      <c r="J1850" s="56"/>
      <c r="K1850" s="56"/>
      <c r="L1850" s="56"/>
      <c r="M1850" s="56"/>
      <c r="N1850" s="56"/>
      <c r="O1850" s="56"/>
      <c r="P1850" s="56"/>
      <c r="Q1850" s="56"/>
    </row>
    <row r="1851" spans="7:17" x14ac:dyDescent="0.25">
      <c r="G1851" s="56"/>
      <c r="H1851" s="56"/>
      <c r="I1851" s="56"/>
      <c r="J1851" s="56"/>
      <c r="K1851" s="56"/>
      <c r="L1851" s="56"/>
      <c r="M1851" s="56"/>
      <c r="N1851" s="56"/>
      <c r="O1851" s="56"/>
      <c r="P1851" s="56"/>
      <c r="Q1851" s="56"/>
    </row>
    <row r="1852" spans="7:17" x14ac:dyDescent="0.25">
      <c r="G1852" s="56"/>
      <c r="H1852" s="56"/>
      <c r="I1852" s="56"/>
      <c r="J1852" s="56"/>
      <c r="K1852" s="56"/>
      <c r="L1852" s="56"/>
      <c r="M1852" s="56"/>
      <c r="N1852" s="56"/>
      <c r="O1852" s="56"/>
      <c r="P1852" s="56"/>
      <c r="Q1852" s="56"/>
    </row>
    <row r="1853" spans="7:17" x14ac:dyDescent="0.25">
      <c r="G1853" s="56"/>
      <c r="H1853" s="56"/>
      <c r="I1853" s="56"/>
      <c r="J1853" s="56"/>
      <c r="K1853" s="56"/>
      <c r="L1853" s="56"/>
      <c r="M1853" s="56"/>
      <c r="N1853" s="56"/>
      <c r="O1853" s="56"/>
      <c r="P1853" s="56"/>
      <c r="Q1853" s="56"/>
    </row>
    <row r="1854" spans="7:17" x14ac:dyDescent="0.25">
      <c r="G1854" s="56"/>
      <c r="H1854" s="56"/>
      <c r="I1854" s="56"/>
      <c r="J1854" s="56"/>
      <c r="K1854" s="56"/>
      <c r="L1854" s="56"/>
      <c r="M1854" s="56"/>
      <c r="N1854" s="56"/>
      <c r="O1854" s="56"/>
      <c r="P1854" s="56"/>
      <c r="Q1854" s="56"/>
    </row>
    <row r="1855" spans="7:17" x14ac:dyDescent="0.25">
      <c r="G1855" s="56"/>
      <c r="H1855" s="56"/>
      <c r="I1855" s="56"/>
      <c r="J1855" s="56"/>
      <c r="K1855" s="56"/>
      <c r="L1855" s="56"/>
      <c r="M1855" s="56"/>
      <c r="N1855" s="56"/>
      <c r="O1855" s="56"/>
      <c r="P1855" s="56"/>
      <c r="Q1855" s="56"/>
    </row>
    <row r="1856" spans="7:17" x14ac:dyDescent="0.25">
      <c r="G1856" s="56"/>
      <c r="H1856" s="56"/>
      <c r="I1856" s="56"/>
      <c r="J1856" s="56"/>
      <c r="K1856" s="56"/>
      <c r="L1856" s="56"/>
      <c r="M1856" s="56"/>
      <c r="N1856" s="56"/>
      <c r="O1856" s="56"/>
      <c r="P1856" s="56"/>
      <c r="Q1856" s="56"/>
    </row>
    <row r="1857" spans="7:17" x14ac:dyDescent="0.25">
      <c r="G1857" s="56"/>
      <c r="H1857" s="56"/>
      <c r="I1857" s="56"/>
      <c r="J1857" s="56"/>
      <c r="K1857" s="56"/>
      <c r="L1857" s="56"/>
      <c r="M1857" s="56"/>
      <c r="N1857" s="56"/>
      <c r="O1857" s="56"/>
      <c r="P1857" s="56"/>
      <c r="Q1857" s="56"/>
    </row>
    <row r="1858" spans="7:17" x14ac:dyDescent="0.25">
      <c r="G1858" s="56"/>
      <c r="H1858" s="56"/>
      <c r="I1858" s="56"/>
      <c r="J1858" s="56"/>
      <c r="K1858" s="56"/>
      <c r="L1858" s="56"/>
      <c r="M1858" s="56"/>
      <c r="N1858" s="56"/>
      <c r="O1858" s="56"/>
      <c r="P1858" s="56"/>
      <c r="Q1858" s="56"/>
    </row>
    <row r="1859" spans="7:17" x14ac:dyDescent="0.25">
      <c r="G1859" s="56"/>
      <c r="H1859" s="56"/>
      <c r="I1859" s="56"/>
      <c r="J1859" s="56"/>
      <c r="K1859" s="56"/>
      <c r="L1859" s="56"/>
      <c r="M1859" s="56"/>
      <c r="N1859" s="56"/>
      <c r="O1859" s="56"/>
      <c r="P1859" s="56"/>
      <c r="Q1859" s="56"/>
    </row>
    <row r="1860" spans="7:17" x14ac:dyDescent="0.25">
      <c r="G1860" s="56"/>
      <c r="H1860" s="56"/>
      <c r="I1860" s="56"/>
      <c r="J1860" s="56"/>
      <c r="K1860" s="56"/>
      <c r="L1860" s="56"/>
      <c r="M1860" s="56"/>
      <c r="N1860" s="56"/>
      <c r="O1860" s="56"/>
      <c r="P1860" s="56"/>
      <c r="Q1860" s="56"/>
    </row>
    <row r="1861" spans="7:17" x14ac:dyDescent="0.25">
      <c r="G1861" s="56"/>
      <c r="H1861" s="56"/>
      <c r="I1861" s="56"/>
      <c r="J1861" s="56"/>
      <c r="K1861" s="56"/>
      <c r="L1861" s="56"/>
      <c r="M1861" s="56"/>
      <c r="N1861" s="56"/>
      <c r="O1861" s="56"/>
      <c r="P1861" s="56"/>
      <c r="Q1861" s="56"/>
    </row>
    <row r="1862" spans="7:17" x14ac:dyDescent="0.25">
      <c r="G1862" s="56"/>
      <c r="H1862" s="56"/>
      <c r="I1862" s="56"/>
      <c r="J1862" s="56"/>
      <c r="K1862" s="56"/>
      <c r="L1862" s="56"/>
      <c r="M1862" s="56"/>
      <c r="N1862" s="56"/>
      <c r="O1862" s="56"/>
      <c r="P1862" s="56"/>
      <c r="Q1862" s="56"/>
    </row>
    <row r="1863" spans="7:17" x14ac:dyDescent="0.25">
      <c r="G1863" s="56"/>
      <c r="H1863" s="56"/>
      <c r="I1863" s="56"/>
      <c r="J1863" s="56"/>
      <c r="K1863" s="56"/>
      <c r="L1863" s="56"/>
      <c r="M1863" s="56"/>
      <c r="N1863" s="56"/>
      <c r="O1863" s="56"/>
      <c r="P1863" s="56"/>
      <c r="Q1863" s="56"/>
    </row>
    <row r="1864" spans="7:17" x14ac:dyDescent="0.25">
      <c r="G1864" s="56"/>
      <c r="H1864" s="56"/>
      <c r="I1864" s="56"/>
      <c r="J1864" s="56"/>
      <c r="K1864" s="56"/>
      <c r="L1864" s="56"/>
      <c r="M1864" s="56"/>
      <c r="N1864" s="56"/>
      <c r="O1864" s="56"/>
      <c r="P1864" s="56"/>
      <c r="Q1864" s="56"/>
    </row>
    <row r="1865" spans="7:17" x14ac:dyDescent="0.25">
      <c r="G1865" s="56"/>
      <c r="H1865" s="56"/>
      <c r="I1865" s="56"/>
      <c r="J1865" s="56"/>
      <c r="K1865" s="56"/>
      <c r="L1865" s="56"/>
      <c r="M1865" s="56"/>
      <c r="N1865" s="56"/>
      <c r="O1865" s="56"/>
      <c r="P1865" s="56"/>
      <c r="Q1865" s="56"/>
    </row>
    <row r="1866" spans="7:17" x14ac:dyDescent="0.25">
      <c r="G1866" s="56"/>
      <c r="H1866" s="56"/>
      <c r="I1866" s="56"/>
      <c r="J1866" s="56"/>
      <c r="K1866" s="56"/>
      <c r="L1866" s="56"/>
      <c r="M1866" s="56"/>
      <c r="N1866" s="56"/>
      <c r="O1866" s="56"/>
      <c r="P1866" s="56"/>
      <c r="Q1866" s="56"/>
    </row>
    <row r="1867" spans="7:17" x14ac:dyDescent="0.25">
      <c r="G1867" s="56"/>
      <c r="H1867" s="56"/>
      <c r="I1867" s="56"/>
      <c r="J1867" s="56"/>
      <c r="K1867" s="56"/>
      <c r="L1867" s="56"/>
      <c r="M1867" s="56"/>
      <c r="N1867" s="56"/>
      <c r="O1867" s="56"/>
      <c r="P1867" s="56"/>
      <c r="Q1867" s="56"/>
    </row>
    <row r="1868" spans="7:17" x14ac:dyDescent="0.25">
      <c r="G1868" s="56"/>
      <c r="H1868" s="56"/>
      <c r="I1868" s="56"/>
      <c r="J1868" s="56"/>
      <c r="K1868" s="56"/>
      <c r="L1868" s="56"/>
      <c r="M1868" s="56"/>
      <c r="N1868" s="56"/>
      <c r="O1868" s="56"/>
      <c r="P1868" s="56"/>
      <c r="Q1868" s="56"/>
    </row>
    <row r="1869" spans="7:17" x14ac:dyDescent="0.25">
      <c r="G1869" s="56"/>
      <c r="H1869" s="56"/>
      <c r="I1869" s="56"/>
      <c r="J1869" s="56"/>
      <c r="K1869" s="56"/>
      <c r="L1869" s="56"/>
      <c r="M1869" s="56"/>
      <c r="N1869" s="56"/>
      <c r="O1869" s="56"/>
      <c r="P1869" s="56"/>
      <c r="Q1869" s="56"/>
    </row>
    <row r="1870" spans="7:17" x14ac:dyDescent="0.25">
      <c r="G1870" s="56"/>
      <c r="H1870" s="56"/>
      <c r="I1870" s="56"/>
      <c r="J1870" s="56"/>
      <c r="K1870" s="56"/>
      <c r="L1870" s="56"/>
      <c r="M1870" s="56"/>
      <c r="N1870" s="56"/>
      <c r="O1870" s="56"/>
      <c r="P1870" s="56"/>
      <c r="Q1870" s="56"/>
    </row>
    <row r="1871" spans="7:17" x14ac:dyDescent="0.25">
      <c r="G1871" s="56"/>
      <c r="H1871" s="56"/>
      <c r="I1871" s="56"/>
      <c r="J1871" s="56"/>
      <c r="K1871" s="56"/>
      <c r="L1871" s="56"/>
      <c r="M1871" s="56"/>
      <c r="N1871" s="56"/>
      <c r="O1871" s="56"/>
      <c r="P1871" s="56"/>
      <c r="Q1871" s="56"/>
    </row>
    <row r="1872" spans="7:17" x14ac:dyDescent="0.25">
      <c r="G1872" s="56"/>
      <c r="H1872" s="56"/>
      <c r="I1872" s="56"/>
      <c r="J1872" s="56"/>
      <c r="K1872" s="56"/>
      <c r="L1872" s="56"/>
      <c r="M1872" s="56"/>
      <c r="N1872" s="56"/>
      <c r="O1872" s="56"/>
      <c r="P1872" s="56"/>
      <c r="Q1872" s="56"/>
    </row>
    <row r="1873" spans="7:17" x14ac:dyDescent="0.25">
      <c r="G1873" s="56"/>
      <c r="H1873" s="56"/>
      <c r="I1873" s="56"/>
      <c r="J1873" s="56"/>
      <c r="K1873" s="56"/>
      <c r="L1873" s="56"/>
      <c r="M1873" s="56"/>
      <c r="N1873" s="56"/>
      <c r="O1873" s="56"/>
      <c r="P1873" s="56"/>
      <c r="Q1873" s="56"/>
    </row>
    <row r="1874" spans="7:17" x14ac:dyDescent="0.25">
      <c r="G1874" s="56"/>
      <c r="H1874" s="56"/>
      <c r="I1874" s="56"/>
      <c r="J1874" s="56"/>
      <c r="K1874" s="56"/>
      <c r="L1874" s="56"/>
      <c r="M1874" s="56"/>
      <c r="N1874" s="56"/>
      <c r="O1874" s="56"/>
      <c r="P1874" s="56"/>
      <c r="Q1874" s="56"/>
    </row>
    <row r="1875" spans="7:17" x14ac:dyDescent="0.25">
      <c r="G1875" s="56"/>
      <c r="H1875" s="56"/>
      <c r="I1875" s="56"/>
      <c r="J1875" s="56"/>
      <c r="K1875" s="56"/>
      <c r="L1875" s="56"/>
      <c r="M1875" s="56"/>
      <c r="N1875" s="56"/>
      <c r="O1875" s="56"/>
      <c r="P1875" s="56"/>
      <c r="Q1875" s="56"/>
    </row>
    <row r="1876" spans="7:17" x14ac:dyDescent="0.25">
      <c r="G1876" s="56"/>
      <c r="H1876" s="56"/>
      <c r="I1876" s="56"/>
      <c r="J1876" s="56"/>
      <c r="K1876" s="56"/>
      <c r="L1876" s="56"/>
      <c r="M1876" s="56"/>
      <c r="N1876" s="56"/>
      <c r="O1876" s="56"/>
      <c r="P1876" s="56"/>
      <c r="Q1876" s="56"/>
    </row>
    <row r="1877" spans="7:17" x14ac:dyDescent="0.25">
      <c r="G1877" s="56"/>
      <c r="H1877" s="56"/>
      <c r="I1877" s="56"/>
      <c r="J1877" s="56"/>
      <c r="K1877" s="56"/>
      <c r="L1877" s="56"/>
      <c r="M1877" s="56"/>
      <c r="N1877" s="56"/>
      <c r="O1877" s="56"/>
      <c r="P1877" s="56"/>
      <c r="Q1877" s="56"/>
    </row>
    <row r="1878" spans="7:17" x14ac:dyDescent="0.25">
      <c r="G1878" s="56"/>
      <c r="H1878" s="56"/>
      <c r="I1878" s="56"/>
      <c r="J1878" s="56"/>
      <c r="K1878" s="56"/>
      <c r="L1878" s="56"/>
      <c r="M1878" s="56"/>
      <c r="N1878" s="56"/>
      <c r="O1878" s="56"/>
      <c r="P1878" s="56"/>
      <c r="Q1878" s="56"/>
    </row>
    <row r="1879" spans="7:17" x14ac:dyDescent="0.25">
      <c r="G1879" s="56"/>
      <c r="H1879" s="56"/>
      <c r="I1879" s="56"/>
      <c r="J1879" s="56"/>
      <c r="K1879" s="56"/>
      <c r="L1879" s="56"/>
      <c r="M1879" s="56"/>
      <c r="N1879" s="56"/>
      <c r="O1879" s="56"/>
      <c r="P1879" s="56"/>
      <c r="Q1879" s="56"/>
    </row>
    <row r="1880" spans="7:17" x14ac:dyDescent="0.25">
      <c r="G1880" s="56"/>
      <c r="H1880" s="56"/>
      <c r="I1880" s="56"/>
      <c r="J1880" s="56"/>
      <c r="K1880" s="56"/>
      <c r="L1880" s="56"/>
      <c r="M1880" s="56"/>
      <c r="N1880" s="56"/>
      <c r="O1880" s="56"/>
      <c r="P1880" s="56"/>
      <c r="Q1880" s="56"/>
    </row>
    <row r="1881" spans="7:17" x14ac:dyDescent="0.25">
      <c r="G1881" s="56"/>
      <c r="H1881" s="56"/>
      <c r="I1881" s="56"/>
      <c r="J1881" s="56"/>
      <c r="K1881" s="56"/>
      <c r="L1881" s="56"/>
      <c r="M1881" s="56"/>
      <c r="N1881" s="56"/>
      <c r="O1881" s="56"/>
      <c r="P1881" s="56"/>
      <c r="Q1881" s="56"/>
    </row>
    <row r="1882" spans="7:17" x14ac:dyDescent="0.25">
      <c r="G1882" s="56"/>
      <c r="H1882" s="56"/>
      <c r="I1882" s="56"/>
      <c r="J1882" s="56"/>
      <c r="K1882" s="56"/>
      <c r="L1882" s="56"/>
      <c r="M1882" s="56"/>
      <c r="N1882" s="56"/>
      <c r="O1882" s="56"/>
      <c r="P1882" s="56"/>
      <c r="Q1882" s="56"/>
    </row>
    <row r="1883" spans="7:17" x14ac:dyDescent="0.25">
      <c r="G1883" s="56"/>
      <c r="H1883" s="56"/>
      <c r="I1883" s="56"/>
      <c r="J1883" s="56"/>
      <c r="K1883" s="56"/>
      <c r="L1883" s="56"/>
      <c r="M1883" s="56"/>
      <c r="N1883" s="56"/>
      <c r="O1883" s="56"/>
      <c r="P1883" s="56"/>
      <c r="Q1883" s="56"/>
    </row>
    <row r="1884" spans="7:17" x14ac:dyDescent="0.25">
      <c r="G1884" s="56"/>
      <c r="H1884" s="56"/>
      <c r="I1884" s="56"/>
      <c r="J1884" s="56"/>
      <c r="K1884" s="56"/>
      <c r="L1884" s="56"/>
      <c r="M1884" s="56"/>
      <c r="N1884" s="56"/>
      <c r="O1884" s="56"/>
      <c r="P1884" s="56"/>
      <c r="Q1884" s="56"/>
    </row>
    <row r="1885" spans="7:17" x14ac:dyDescent="0.25">
      <c r="G1885" s="56"/>
      <c r="H1885" s="56"/>
      <c r="I1885" s="56"/>
      <c r="J1885" s="56"/>
      <c r="K1885" s="56"/>
      <c r="L1885" s="56"/>
      <c r="M1885" s="56"/>
      <c r="N1885" s="56"/>
      <c r="O1885" s="56"/>
      <c r="P1885" s="56"/>
      <c r="Q1885" s="56"/>
    </row>
    <row r="1886" spans="7:17" x14ac:dyDescent="0.25">
      <c r="G1886" s="56"/>
      <c r="H1886" s="56"/>
      <c r="I1886" s="56"/>
      <c r="J1886" s="56"/>
      <c r="K1886" s="56"/>
      <c r="L1886" s="56"/>
      <c r="M1886" s="56"/>
      <c r="N1886" s="56"/>
      <c r="O1886" s="56"/>
      <c r="P1886" s="56"/>
      <c r="Q1886" s="56"/>
    </row>
    <row r="1887" spans="7:17" x14ac:dyDescent="0.25">
      <c r="G1887" s="56"/>
      <c r="H1887" s="56"/>
      <c r="I1887" s="56"/>
      <c r="J1887" s="56"/>
      <c r="K1887" s="56"/>
      <c r="L1887" s="56"/>
      <c r="M1887" s="56"/>
      <c r="N1887" s="56"/>
      <c r="O1887" s="56"/>
      <c r="P1887" s="56"/>
      <c r="Q1887" s="56"/>
    </row>
    <row r="1888" spans="7:17" x14ac:dyDescent="0.25">
      <c r="G1888" s="56"/>
      <c r="H1888" s="56"/>
      <c r="I1888" s="56"/>
      <c r="J1888" s="56"/>
      <c r="K1888" s="56"/>
      <c r="L1888" s="56"/>
      <c r="M1888" s="56"/>
      <c r="N1888" s="56"/>
      <c r="O1888" s="56"/>
      <c r="P1888" s="56"/>
      <c r="Q1888" s="56"/>
    </row>
    <row r="1889" spans="7:17" x14ac:dyDescent="0.25">
      <c r="G1889" s="56"/>
      <c r="H1889" s="56"/>
      <c r="I1889" s="56"/>
      <c r="J1889" s="56"/>
      <c r="K1889" s="56"/>
      <c r="L1889" s="56"/>
      <c r="M1889" s="56"/>
      <c r="N1889" s="56"/>
      <c r="O1889" s="56"/>
      <c r="P1889" s="56"/>
      <c r="Q1889" s="56"/>
    </row>
    <row r="1890" spans="7:17" x14ac:dyDescent="0.25">
      <c r="G1890" s="56"/>
      <c r="H1890" s="56"/>
      <c r="I1890" s="56"/>
      <c r="J1890" s="56"/>
      <c r="K1890" s="56"/>
      <c r="L1890" s="56"/>
      <c r="M1890" s="56"/>
      <c r="N1890" s="56"/>
      <c r="O1890" s="56"/>
      <c r="P1890" s="56"/>
      <c r="Q1890" s="56"/>
    </row>
    <row r="1891" spans="7:17" x14ac:dyDescent="0.25">
      <c r="G1891" s="56"/>
      <c r="H1891" s="56"/>
      <c r="I1891" s="56"/>
      <c r="J1891" s="56"/>
      <c r="K1891" s="56"/>
      <c r="L1891" s="56"/>
      <c r="M1891" s="56"/>
      <c r="N1891" s="56"/>
      <c r="O1891" s="56"/>
      <c r="P1891" s="56"/>
      <c r="Q1891" s="56"/>
    </row>
    <row r="1892" spans="7:17" x14ac:dyDescent="0.25">
      <c r="G1892" s="56"/>
      <c r="H1892" s="56"/>
      <c r="I1892" s="56"/>
      <c r="J1892" s="56"/>
      <c r="K1892" s="56"/>
      <c r="L1892" s="56"/>
      <c r="M1892" s="56"/>
      <c r="N1892" s="56"/>
      <c r="O1892" s="56"/>
      <c r="P1892" s="56"/>
      <c r="Q1892" s="56"/>
    </row>
    <row r="1893" spans="7:17" x14ac:dyDescent="0.25">
      <c r="G1893" s="56"/>
      <c r="H1893" s="56"/>
      <c r="I1893" s="56"/>
      <c r="J1893" s="56"/>
      <c r="K1893" s="56"/>
      <c r="L1893" s="56"/>
      <c r="M1893" s="56"/>
      <c r="N1893" s="56"/>
      <c r="O1893" s="56"/>
      <c r="P1893" s="56"/>
      <c r="Q1893" s="56"/>
    </row>
    <row r="1894" spans="7:17" x14ac:dyDescent="0.25">
      <c r="G1894" s="56"/>
      <c r="H1894" s="56"/>
      <c r="I1894" s="56"/>
      <c r="J1894" s="56"/>
      <c r="K1894" s="56"/>
      <c r="L1894" s="56"/>
      <c r="M1894" s="56"/>
      <c r="N1894" s="56"/>
      <c r="O1894" s="56"/>
      <c r="P1894" s="56"/>
      <c r="Q1894" s="56"/>
    </row>
    <row r="1895" spans="7:17" x14ac:dyDescent="0.25">
      <c r="G1895" s="56"/>
      <c r="H1895" s="56"/>
      <c r="I1895" s="56"/>
      <c r="J1895" s="56"/>
      <c r="K1895" s="56"/>
      <c r="L1895" s="56"/>
      <c r="M1895" s="56"/>
      <c r="N1895" s="56"/>
      <c r="O1895" s="56"/>
      <c r="P1895" s="56"/>
      <c r="Q1895" s="56"/>
    </row>
    <row r="1896" spans="7:17" x14ac:dyDescent="0.25">
      <c r="G1896" s="56"/>
      <c r="H1896" s="56"/>
      <c r="I1896" s="56"/>
      <c r="J1896" s="56"/>
      <c r="K1896" s="56"/>
      <c r="L1896" s="56"/>
      <c r="M1896" s="56"/>
      <c r="N1896" s="56"/>
      <c r="O1896" s="56"/>
      <c r="P1896" s="56"/>
      <c r="Q1896" s="56"/>
    </row>
    <row r="1897" spans="7:17" x14ac:dyDescent="0.25">
      <c r="G1897" s="56"/>
      <c r="H1897" s="56"/>
      <c r="I1897" s="56"/>
      <c r="J1897" s="56"/>
      <c r="K1897" s="56"/>
      <c r="L1897" s="56"/>
      <c r="M1897" s="56"/>
      <c r="N1897" s="56"/>
      <c r="O1897" s="56"/>
      <c r="P1897" s="56"/>
      <c r="Q1897" s="56"/>
    </row>
    <row r="1898" spans="7:17" x14ac:dyDescent="0.25">
      <c r="G1898" s="56"/>
      <c r="H1898" s="56"/>
      <c r="I1898" s="56"/>
      <c r="J1898" s="56"/>
      <c r="K1898" s="56"/>
      <c r="L1898" s="56"/>
      <c r="M1898" s="56"/>
      <c r="N1898" s="56"/>
      <c r="O1898" s="56"/>
      <c r="P1898" s="56"/>
      <c r="Q1898" s="56"/>
    </row>
    <row r="1899" spans="7:17" x14ac:dyDescent="0.25">
      <c r="G1899" s="56"/>
      <c r="H1899" s="56"/>
      <c r="I1899" s="56"/>
      <c r="J1899" s="56"/>
      <c r="K1899" s="56"/>
      <c r="L1899" s="56"/>
      <c r="M1899" s="56"/>
      <c r="N1899" s="56"/>
      <c r="O1899" s="56"/>
      <c r="P1899" s="56"/>
      <c r="Q1899" s="56"/>
    </row>
    <row r="1900" spans="7:17" x14ac:dyDescent="0.25">
      <c r="G1900" s="56"/>
      <c r="H1900" s="56"/>
      <c r="I1900" s="56"/>
      <c r="J1900" s="56"/>
      <c r="K1900" s="56"/>
      <c r="L1900" s="56"/>
      <c r="M1900" s="56"/>
      <c r="N1900" s="56"/>
      <c r="O1900" s="56"/>
      <c r="P1900" s="56"/>
      <c r="Q1900" s="56"/>
    </row>
    <row r="1901" spans="7:17" x14ac:dyDescent="0.25">
      <c r="G1901" s="56"/>
      <c r="H1901" s="56"/>
      <c r="I1901" s="56"/>
      <c r="J1901" s="56"/>
      <c r="K1901" s="56"/>
      <c r="L1901" s="56"/>
      <c r="M1901" s="56"/>
      <c r="N1901" s="56"/>
      <c r="O1901" s="56"/>
      <c r="P1901" s="56"/>
      <c r="Q1901" s="56"/>
    </row>
    <row r="1902" spans="7:17" x14ac:dyDescent="0.25">
      <c r="G1902" s="56"/>
      <c r="H1902" s="56"/>
      <c r="I1902" s="56"/>
      <c r="J1902" s="56"/>
      <c r="K1902" s="56"/>
      <c r="L1902" s="56"/>
      <c r="M1902" s="56"/>
      <c r="N1902" s="56"/>
      <c r="O1902" s="56"/>
      <c r="P1902" s="56"/>
      <c r="Q1902" s="56"/>
    </row>
    <row r="1903" spans="7:17" x14ac:dyDescent="0.25">
      <c r="G1903" s="56"/>
      <c r="H1903" s="56"/>
      <c r="I1903" s="56"/>
      <c r="J1903" s="56"/>
      <c r="K1903" s="56"/>
      <c r="L1903" s="56"/>
      <c r="M1903" s="56"/>
      <c r="N1903" s="56"/>
      <c r="O1903" s="56"/>
      <c r="P1903" s="56"/>
      <c r="Q1903" s="56"/>
    </row>
    <row r="1904" spans="7:17" x14ac:dyDescent="0.25">
      <c r="G1904" s="56"/>
      <c r="H1904" s="56"/>
      <c r="I1904" s="56"/>
      <c r="J1904" s="56"/>
      <c r="K1904" s="56"/>
      <c r="L1904" s="56"/>
      <c r="M1904" s="56"/>
      <c r="N1904" s="56"/>
      <c r="O1904" s="56"/>
      <c r="P1904" s="56"/>
      <c r="Q1904" s="56"/>
    </row>
    <row r="1905" spans="7:17" x14ac:dyDescent="0.25">
      <c r="G1905" s="56"/>
      <c r="H1905" s="56"/>
      <c r="I1905" s="56"/>
      <c r="J1905" s="56"/>
      <c r="K1905" s="56"/>
      <c r="L1905" s="56"/>
      <c r="M1905" s="56"/>
      <c r="N1905" s="56"/>
      <c r="O1905" s="56"/>
      <c r="P1905" s="56"/>
      <c r="Q1905" s="56"/>
    </row>
    <row r="1906" spans="7:17" x14ac:dyDescent="0.25">
      <c r="G1906" s="56"/>
      <c r="H1906" s="56"/>
      <c r="I1906" s="56"/>
      <c r="J1906" s="56"/>
      <c r="K1906" s="56"/>
      <c r="L1906" s="56"/>
      <c r="M1906" s="56"/>
      <c r="N1906" s="56"/>
      <c r="O1906" s="56"/>
      <c r="P1906" s="56"/>
      <c r="Q1906" s="56"/>
    </row>
    <row r="1907" spans="7:17" x14ac:dyDescent="0.25">
      <c r="G1907" s="56"/>
      <c r="H1907" s="56"/>
      <c r="I1907" s="56"/>
      <c r="J1907" s="56"/>
      <c r="K1907" s="56"/>
      <c r="L1907" s="56"/>
      <c r="M1907" s="56"/>
      <c r="N1907" s="56"/>
      <c r="O1907" s="56"/>
      <c r="P1907" s="56"/>
      <c r="Q1907" s="56"/>
    </row>
    <row r="1908" spans="7:17" x14ac:dyDescent="0.25">
      <c r="G1908" s="56"/>
      <c r="H1908" s="56"/>
      <c r="I1908" s="56"/>
      <c r="J1908" s="56"/>
      <c r="K1908" s="56"/>
      <c r="L1908" s="56"/>
      <c r="M1908" s="56"/>
      <c r="N1908" s="56"/>
      <c r="O1908" s="56"/>
      <c r="P1908" s="56"/>
      <c r="Q1908" s="56"/>
    </row>
    <row r="1909" spans="7:17" x14ac:dyDescent="0.25">
      <c r="G1909" s="56"/>
      <c r="H1909" s="56"/>
      <c r="I1909" s="56"/>
      <c r="J1909" s="56"/>
      <c r="K1909" s="56"/>
      <c r="L1909" s="56"/>
      <c r="M1909" s="56"/>
      <c r="N1909" s="56"/>
      <c r="O1909" s="56"/>
      <c r="P1909" s="56"/>
      <c r="Q1909" s="56"/>
    </row>
    <row r="1910" spans="7:17" x14ac:dyDescent="0.25">
      <c r="G1910" s="56"/>
      <c r="H1910" s="56"/>
      <c r="I1910" s="56"/>
      <c r="J1910" s="56"/>
      <c r="K1910" s="56"/>
      <c r="L1910" s="56"/>
      <c r="M1910" s="56"/>
      <c r="N1910" s="56"/>
      <c r="O1910" s="56"/>
      <c r="P1910" s="56"/>
      <c r="Q1910" s="56"/>
    </row>
    <row r="1911" spans="7:17" x14ac:dyDescent="0.25">
      <c r="G1911" s="56"/>
      <c r="H1911" s="56"/>
      <c r="I1911" s="56"/>
      <c r="J1911" s="56"/>
      <c r="K1911" s="56"/>
      <c r="L1911" s="56"/>
      <c r="M1911" s="56"/>
      <c r="N1911" s="56"/>
      <c r="O1911" s="56"/>
      <c r="P1911" s="56"/>
      <c r="Q1911" s="56"/>
    </row>
    <row r="1912" spans="7:17" x14ac:dyDescent="0.25">
      <c r="G1912" s="56"/>
      <c r="H1912" s="56"/>
      <c r="I1912" s="56"/>
      <c r="J1912" s="56"/>
      <c r="K1912" s="56"/>
      <c r="L1912" s="56"/>
      <c r="M1912" s="56"/>
      <c r="N1912" s="56"/>
      <c r="O1912" s="56"/>
      <c r="P1912" s="56"/>
      <c r="Q1912" s="56"/>
    </row>
    <row r="1913" spans="7:17" x14ac:dyDescent="0.25">
      <c r="G1913" s="56"/>
      <c r="H1913" s="56"/>
      <c r="I1913" s="56"/>
      <c r="J1913" s="56"/>
      <c r="K1913" s="56"/>
      <c r="L1913" s="56"/>
      <c r="M1913" s="56"/>
      <c r="N1913" s="56"/>
      <c r="O1913" s="56"/>
      <c r="P1913" s="56"/>
      <c r="Q1913" s="56"/>
    </row>
    <row r="1914" spans="7:17" x14ac:dyDescent="0.25">
      <c r="G1914" s="56"/>
      <c r="H1914" s="56"/>
      <c r="I1914" s="56"/>
      <c r="J1914" s="56"/>
      <c r="K1914" s="56"/>
      <c r="L1914" s="56"/>
      <c r="M1914" s="56"/>
      <c r="N1914" s="56"/>
      <c r="O1914" s="56"/>
      <c r="P1914" s="56"/>
      <c r="Q1914" s="56"/>
    </row>
    <row r="1915" spans="7:17" x14ac:dyDescent="0.25">
      <c r="G1915" s="56"/>
      <c r="H1915" s="56"/>
      <c r="I1915" s="56"/>
      <c r="J1915" s="56"/>
      <c r="K1915" s="56"/>
      <c r="L1915" s="56"/>
      <c r="M1915" s="56"/>
      <c r="N1915" s="56"/>
      <c r="O1915" s="56"/>
      <c r="P1915" s="56"/>
      <c r="Q1915" s="56"/>
    </row>
    <row r="1916" spans="7:17" x14ac:dyDescent="0.25">
      <c r="G1916" s="56"/>
      <c r="H1916" s="56"/>
      <c r="I1916" s="56"/>
      <c r="J1916" s="56"/>
      <c r="K1916" s="56"/>
      <c r="L1916" s="56"/>
      <c r="M1916" s="56"/>
      <c r="N1916" s="56"/>
      <c r="O1916" s="56"/>
      <c r="P1916" s="56"/>
      <c r="Q1916" s="56"/>
    </row>
    <row r="1917" spans="7:17" x14ac:dyDescent="0.25">
      <c r="G1917" s="56"/>
      <c r="H1917" s="56"/>
      <c r="I1917" s="56"/>
      <c r="J1917" s="56"/>
      <c r="K1917" s="56"/>
      <c r="L1917" s="56"/>
      <c r="M1917" s="56"/>
      <c r="N1917" s="56"/>
      <c r="O1917" s="56"/>
      <c r="P1917" s="56"/>
      <c r="Q1917" s="56"/>
    </row>
    <row r="1918" spans="7:17" x14ac:dyDescent="0.25">
      <c r="G1918" s="56"/>
      <c r="H1918" s="56"/>
      <c r="I1918" s="56"/>
      <c r="J1918" s="56"/>
      <c r="K1918" s="56"/>
      <c r="L1918" s="56"/>
      <c r="M1918" s="56"/>
      <c r="N1918" s="56"/>
      <c r="O1918" s="56"/>
      <c r="P1918" s="56"/>
      <c r="Q1918" s="56"/>
    </row>
    <row r="1919" spans="7:17" x14ac:dyDescent="0.25">
      <c r="G1919" s="56"/>
      <c r="H1919" s="56"/>
      <c r="I1919" s="56"/>
      <c r="J1919" s="56"/>
      <c r="K1919" s="56"/>
      <c r="L1919" s="56"/>
      <c r="M1919" s="56"/>
      <c r="N1919" s="56"/>
      <c r="O1919" s="56"/>
      <c r="P1919" s="56"/>
      <c r="Q1919" s="56"/>
    </row>
    <row r="1920" spans="7:17" x14ac:dyDescent="0.25">
      <c r="G1920" s="56"/>
      <c r="H1920" s="56"/>
      <c r="I1920" s="56"/>
      <c r="J1920" s="56"/>
      <c r="K1920" s="56"/>
      <c r="L1920" s="56"/>
      <c r="M1920" s="56"/>
      <c r="N1920" s="56"/>
      <c r="O1920" s="56"/>
      <c r="P1920" s="56"/>
      <c r="Q1920" s="56"/>
    </row>
    <row r="1921" spans="7:17" x14ac:dyDescent="0.25">
      <c r="G1921" s="56"/>
      <c r="H1921" s="56"/>
      <c r="I1921" s="56"/>
      <c r="J1921" s="56"/>
      <c r="K1921" s="56"/>
      <c r="L1921" s="56"/>
      <c r="M1921" s="56"/>
      <c r="N1921" s="56"/>
      <c r="O1921" s="56"/>
      <c r="P1921" s="56"/>
      <c r="Q1921" s="56"/>
    </row>
    <row r="1922" spans="7:17" x14ac:dyDescent="0.25">
      <c r="G1922" s="56"/>
      <c r="H1922" s="56"/>
      <c r="I1922" s="56"/>
      <c r="J1922" s="56"/>
      <c r="K1922" s="56"/>
      <c r="L1922" s="56"/>
      <c r="M1922" s="56"/>
      <c r="N1922" s="56"/>
      <c r="O1922" s="56"/>
      <c r="P1922" s="56"/>
      <c r="Q1922" s="56"/>
    </row>
    <row r="1923" spans="7:17" x14ac:dyDescent="0.25">
      <c r="G1923" s="56"/>
      <c r="H1923" s="56"/>
      <c r="I1923" s="56"/>
      <c r="J1923" s="56"/>
      <c r="K1923" s="56"/>
      <c r="L1923" s="56"/>
      <c r="M1923" s="56"/>
      <c r="N1923" s="56"/>
      <c r="O1923" s="56"/>
      <c r="P1923" s="56"/>
      <c r="Q1923" s="56"/>
    </row>
    <row r="1924" spans="7:17" x14ac:dyDescent="0.25">
      <c r="G1924" s="56"/>
      <c r="H1924" s="56"/>
      <c r="I1924" s="56"/>
      <c r="J1924" s="56"/>
      <c r="K1924" s="56"/>
      <c r="L1924" s="56"/>
      <c r="M1924" s="56"/>
      <c r="N1924" s="56"/>
      <c r="O1924" s="56"/>
      <c r="P1924" s="56"/>
      <c r="Q1924" s="56"/>
    </row>
    <row r="1925" spans="7:17" x14ac:dyDescent="0.25">
      <c r="G1925" s="56"/>
      <c r="H1925" s="56"/>
      <c r="I1925" s="56"/>
      <c r="J1925" s="56"/>
      <c r="K1925" s="56"/>
      <c r="L1925" s="56"/>
      <c r="M1925" s="56"/>
      <c r="N1925" s="56"/>
      <c r="O1925" s="56"/>
      <c r="P1925" s="56"/>
      <c r="Q1925" s="56"/>
    </row>
    <row r="1926" spans="7:17" x14ac:dyDescent="0.25">
      <c r="G1926" s="56"/>
      <c r="H1926" s="56"/>
      <c r="I1926" s="56"/>
      <c r="J1926" s="56"/>
      <c r="K1926" s="56"/>
      <c r="L1926" s="56"/>
      <c r="M1926" s="56"/>
      <c r="N1926" s="56"/>
      <c r="O1926" s="56"/>
      <c r="P1926" s="56"/>
      <c r="Q1926" s="56"/>
    </row>
    <row r="1927" spans="7:17" x14ac:dyDescent="0.25">
      <c r="G1927" s="56"/>
      <c r="H1927" s="56"/>
      <c r="I1927" s="56"/>
      <c r="J1927" s="56"/>
      <c r="K1927" s="56"/>
      <c r="L1927" s="56"/>
      <c r="M1927" s="56"/>
      <c r="N1927" s="56"/>
      <c r="O1927" s="56"/>
      <c r="P1927" s="56"/>
      <c r="Q1927" s="56"/>
    </row>
    <row r="1928" spans="7:17" x14ac:dyDescent="0.25">
      <c r="G1928" s="56"/>
      <c r="H1928" s="56"/>
      <c r="I1928" s="56"/>
      <c r="J1928" s="56"/>
      <c r="K1928" s="56"/>
      <c r="L1928" s="56"/>
      <c r="M1928" s="56"/>
      <c r="N1928" s="56"/>
      <c r="O1928" s="56"/>
      <c r="P1928" s="56"/>
      <c r="Q1928" s="56"/>
    </row>
    <row r="1929" spans="7:17" x14ac:dyDescent="0.25">
      <c r="G1929" s="56"/>
      <c r="H1929" s="56"/>
      <c r="I1929" s="56"/>
      <c r="J1929" s="56"/>
      <c r="K1929" s="56"/>
      <c r="L1929" s="56"/>
      <c r="M1929" s="56"/>
      <c r="N1929" s="56"/>
      <c r="O1929" s="56"/>
      <c r="P1929" s="56"/>
      <c r="Q1929" s="56"/>
    </row>
    <row r="1930" spans="7:17" x14ac:dyDescent="0.25">
      <c r="G1930" s="56"/>
      <c r="H1930" s="56"/>
      <c r="I1930" s="56"/>
      <c r="J1930" s="56"/>
      <c r="K1930" s="56"/>
      <c r="L1930" s="56"/>
      <c r="M1930" s="56"/>
      <c r="N1930" s="56"/>
      <c r="O1930" s="56"/>
      <c r="P1930" s="56"/>
      <c r="Q1930" s="56"/>
    </row>
    <row r="1931" spans="7:17" x14ac:dyDescent="0.25">
      <c r="G1931" s="56"/>
      <c r="H1931" s="56"/>
      <c r="I1931" s="56"/>
      <c r="J1931" s="56"/>
      <c r="K1931" s="56"/>
      <c r="L1931" s="56"/>
      <c r="M1931" s="56"/>
      <c r="N1931" s="56"/>
      <c r="O1931" s="56"/>
      <c r="P1931" s="56"/>
      <c r="Q1931" s="56"/>
    </row>
    <row r="1932" spans="7:17" x14ac:dyDescent="0.25">
      <c r="G1932" s="56"/>
      <c r="H1932" s="56"/>
      <c r="I1932" s="56"/>
      <c r="J1932" s="56"/>
      <c r="K1932" s="56"/>
      <c r="L1932" s="56"/>
      <c r="M1932" s="56"/>
      <c r="N1932" s="56"/>
      <c r="O1932" s="56"/>
      <c r="P1932" s="56"/>
      <c r="Q1932" s="56"/>
    </row>
    <row r="1933" spans="7:17" x14ac:dyDescent="0.25">
      <c r="G1933" s="56"/>
      <c r="H1933" s="56"/>
      <c r="I1933" s="56"/>
      <c r="J1933" s="56"/>
      <c r="K1933" s="56"/>
      <c r="L1933" s="56"/>
      <c r="M1933" s="56"/>
      <c r="N1933" s="56"/>
      <c r="O1933" s="56"/>
      <c r="P1933" s="56"/>
      <c r="Q1933" s="56"/>
    </row>
    <row r="1934" spans="7:17" x14ac:dyDescent="0.25">
      <c r="G1934" s="56"/>
      <c r="H1934" s="56"/>
      <c r="I1934" s="56"/>
      <c r="J1934" s="56"/>
      <c r="K1934" s="56"/>
      <c r="L1934" s="56"/>
      <c r="M1934" s="56"/>
      <c r="N1934" s="56"/>
      <c r="O1934" s="56"/>
      <c r="P1934" s="56"/>
      <c r="Q1934" s="56"/>
    </row>
    <row r="1935" spans="7:17" x14ac:dyDescent="0.25">
      <c r="G1935" s="56"/>
      <c r="H1935" s="56"/>
      <c r="I1935" s="56"/>
      <c r="J1935" s="56"/>
      <c r="K1935" s="56"/>
      <c r="L1935" s="56"/>
      <c r="M1935" s="56"/>
      <c r="N1935" s="56"/>
      <c r="O1935" s="56"/>
      <c r="P1935" s="56"/>
      <c r="Q1935" s="56"/>
    </row>
    <row r="1936" spans="7:17" x14ac:dyDescent="0.25">
      <c r="G1936" s="56"/>
      <c r="H1936" s="56"/>
      <c r="I1936" s="56"/>
      <c r="J1936" s="56"/>
      <c r="K1936" s="56"/>
      <c r="L1936" s="56"/>
      <c r="M1936" s="56"/>
      <c r="N1936" s="56"/>
      <c r="O1936" s="56"/>
      <c r="P1936" s="56"/>
      <c r="Q1936" s="56"/>
    </row>
    <row r="1937" spans="7:17" x14ac:dyDescent="0.25">
      <c r="G1937" s="56"/>
      <c r="H1937" s="56"/>
      <c r="I1937" s="56"/>
      <c r="J1937" s="56"/>
      <c r="K1937" s="56"/>
      <c r="L1937" s="56"/>
      <c r="M1937" s="56"/>
      <c r="N1937" s="56"/>
      <c r="O1937" s="56"/>
      <c r="P1937" s="56"/>
      <c r="Q1937" s="56"/>
    </row>
    <row r="1938" spans="7:17" x14ac:dyDescent="0.25">
      <c r="G1938" s="56"/>
      <c r="H1938" s="56"/>
      <c r="I1938" s="56"/>
      <c r="J1938" s="56"/>
      <c r="K1938" s="56"/>
      <c r="L1938" s="56"/>
      <c r="M1938" s="56"/>
      <c r="N1938" s="56"/>
      <c r="O1938" s="56"/>
      <c r="P1938" s="56"/>
      <c r="Q1938" s="56"/>
    </row>
    <row r="1939" spans="7:17" x14ac:dyDescent="0.25">
      <c r="G1939" s="56"/>
      <c r="H1939" s="56"/>
      <c r="I1939" s="56"/>
      <c r="J1939" s="56"/>
      <c r="K1939" s="56"/>
      <c r="L1939" s="56"/>
      <c r="M1939" s="56"/>
      <c r="N1939" s="56"/>
      <c r="O1939" s="56"/>
      <c r="P1939" s="56"/>
      <c r="Q1939" s="56"/>
    </row>
    <row r="1940" spans="7:17" x14ac:dyDescent="0.25">
      <c r="G1940" s="56"/>
      <c r="H1940" s="56"/>
      <c r="I1940" s="56"/>
      <c r="J1940" s="56"/>
      <c r="K1940" s="56"/>
      <c r="L1940" s="56"/>
      <c r="M1940" s="56"/>
      <c r="N1940" s="56"/>
      <c r="O1940" s="56"/>
      <c r="P1940" s="56"/>
      <c r="Q1940" s="56"/>
    </row>
    <row r="1941" spans="7:17" x14ac:dyDescent="0.25">
      <c r="G1941" s="56"/>
      <c r="H1941" s="56"/>
      <c r="I1941" s="56"/>
      <c r="J1941" s="56"/>
      <c r="K1941" s="56"/>
      <c r="L1941" s="56"/>
      <c r="M1941" s="56"/>
      <c r="N1941" s="56"/>
      <c r="O1941" s="56"/>
      <c r="P1941" s="56"/>
      <c r="Q1941" s="56"/>
    </row>
    <row r="1942" spans="7:17" x14ac:dyDescent="0.25">
      <c r="G1942" s="56"/>
      <c r="H1942" s="56"/>
      <c r="I1942" s="56"/>
      <c r="J1942" s="56"/>
      <c r="K1942" s="56"/>
      <c r="L1942" s="56"/>
      <c r="M1942" s="56"/>
      <c r="N1942" s="56"/>
      <c r="O1942" s="56"/>
      <c r="P1942" s="56"/>
      <c r="Q1942" s="56"/>
    </row>
    <row r="1943" spans="7:17" x14ac:dyDescent="0.25">
      <c r="G1943" s="56"/>
      <c r="H1943" s="56"/>
      <c r="I1943" s="56"/>
      <c r="J1943" s="56"/>
      <c r="K1943" s="56"/>
      <c r="L1943" s="56"/>
      <c r="M1943" s="56"/>
      <c r="N1943" s="56"/>
      <c r="O1943" s="56"/>
      <c r="P1943" s="56"/>
      <c r="Q1943" s="56"/>
    </row>
    <row r="1944" spans="7:17" x14ac:dyDescent="0.25">
      <c r="G1944" s="56"/>
      <c r="H1944" s="56"/>
      <c r="I1944" s="56"/>
      <c r="J1944" s="56"/>
      <c r="K1944" s="56"/>
      <c r="L1944" s="56"/>
      <c r="M1944" s="56"/>
      <c r="N1944" s="56"/>
      <c r="O1944" s="56"/>
      <c r="P1944" s="56"/>
      <c r="Q1944" s="56"/>
    </row>
    <row r="1945" spans="7:17" x14ac:dyDescent="0.25"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</row>
    <row r="1946" spans="7:17" x14ac:dyDescent="0.25">
      <c r="G1946" s="56"/>
      <c r="H1946" s="56"/>
      <c r="I1946" s="56"/>
      <c r="J1946" s="56"/>
      <c r="K1946" s="56"/>
      <c r="L1946" s="56"/>
      <c r="M1946" s="56"/>
      <c r="N1946" s="56"/>
      <c r="O1946" s="56"/>
      <c r="P1946" s="56"/>
      <c r="Q1946" s="56"/>
    </row>
    <row r="1947" spans="7:17" x14ac:dyDescent="0.25">
      <c r="G1947" s="56"/>
      <c r="H1947" s="56"/>
      <c r="I1947" s="56"/>
      <c r="J1947" s="56"/>
      <c r="K1947" s="56"/>
      <c r="L1947" s="56"/>
      <c r="M1947" s="56"/>
      <c r="N1947" s="56"/>
      <c r="O1947" s="56"/>
      <c r="P1947" s="56"/>
      <c r="Q1947" s="56"/>
    </row>
    <row r="1948" spans="7:17" x14ac:dyDescent="0.25">
      <c r="G1948" s="56"/>
      <c r="H1948" s="56"/>
      <c r="I1948" s="56"/>
      <c r="J1948" s="56"/>
      <c r="K1948" s="56"/>
      <c r="L1948" s="56"/>
      <c r="M1948" s="56"/>
      <c r="N1948" s="56"/>
      <c r="O1948" s="56"/>
      <c r="P1948" s="56"/>
      <c r="Q1948" s="56"/>
    </row>
    <row r="1949" spans="7:17" x14ac:dyDescent="0.25">
      <c r="G1949" s="56"/>
      <c r="H1949" s="56"/>
      <c r="I1949" s="56"/>
      <c r="J1949" s="56"/>
      <c r="K1949" s="56"/>
      <c r="L1949" s="56"/>
      <c r="M1949" s="56"/>
      <c r="N1949" s="56"/>
      <c r="O1949" s="56"/>
      <c r="P1949" s="56"/>
      <c r="Q1949" s="56"/>
    </row>
    <row r="1950" spans="7:17" x14ac:dyDescent="0.25">
      <c r="G1950" s="56"/>
      <c r="H1950" s="56"/>
      <c r="I1950" s="56"/>
      <c r="J1950" s="56"/>
      <c r="K1950" s="56"/>
      <c r="L1950" s="56"/>
      <c r="M1950" s="56"/>
      <c r="N1950" s="56"/>
      <c r="O1950" s="56"/>
      <c r="P1950" s="56"/>
      <c r="Q1950" s="56"/>
    </row>
    <row r="1951" spans="7:17" x14ac:dyDescent="0.25">
      <c r="G1951" s="56"/>
      <c r="H1951" s="56"/>
      <c r="I1951" s="56"/>
      <c r="J1951" s="56"/>
      <c r="K1951" s="56"/>
      <c r="L1951" s="56"/>
      <c r="M1951" s="56"/>
      <c r="N1951" s="56"/>
      <c r="O1951" s="56"/>
      <c r="P1951" s="56"/>
      <c r="Q1951" s="56"/>
    </row>
    <row r="1952" spans="7:17" x14ac:dyDescent="0.25">
      <c r="G1952" s="56"/>
      <c r="H1952" s="56"/>
      <c r="I1952" s="56"/>
      <c r="J1952" s="56"/>
      <c r="K1952" s="56"/>
      <c r="L1952" s="56"/>
      <c r="M1952" s="56"/>
      <c r="N1952" s="56"/>
      <c r="O1952" s="56"/>
      <c r="P1952" s="56"/>
      <c r="Q1952" s="56"/>
    </row>
    <row r="1953" spans="7:17" x14ac:dyDescent="0.25">
      <c r="G1953" s="56"/>
      <c r="H1953" s="56"/>
      <c r="I1953" s="56"/>
      <c r="J1953" s="56"/>
      <c r="K1953" s="56"/>
      <c r="L1953" s="56"/>
      <c r="M1953" s="56"/>
      <c r="N1953" s="56"/>
      <c r="O1953" s="56"/>
      <c r="P1953" s="56"/>
      <c r="Q1953" s="56"/>
    </row>
    <row r="1954" spans="7:17" x14ac:dyDescent="0.25">
      <c r="G1954" s="56"/>
      <c r="H1954" s="56"/>
      <c r="I1954" s="56"/>
      <c r="J1954" s="56"/>
      <c r="K1954" s="56"/>
      <c r="L1954" s="56"/>
      <c r="M1954" s="56"/>
      <c r="N1954" s="56"/>
      <c r="O1954" s="56"/>
      <c r="P1954" s="56"/>
      <c r="Q1954" s="56"/>
    </row>
    <row r="1955" spans="7:17" x14ac:dyDescent="0.25">
      <c r="G1955" s="56"/>
      <c r="H1955" s="56"/>
      <c r="I1955" s="56"/>
      <c r="J1955" s="56"/>
      <c r="K1955" s="56"/>
      <c r="L1955" s="56"/>
      <c r="M1955" s="56"/>
      <c r="N1955" s="56"/>
      <c r="O1955" s="56"/>
      <c r="P1955" s="56"/>
      <c r="Q1955" s="56"/>
    </row>
    <row r="1956" spans="7:17" x14ac:dyDescent="0.25">
      <c r="G1956" s="56"/>
      <c r="H1956" s="56"/>
      <c r="I1956" s="56"/>
      <c r="J1956" s="56"/>
      <c r="K1956" s="56"/>
      <c r="L1956" s="56"/>
      <c r="M1956" s="56"/>
      <c r="N1956" s="56"/>
      <c r="O1956" s="56"/>
      <c r="P1956" s="56"/>
      <c r="Q1956" s="56"/>
    </row>
    <row r="1957" spans="7:17" x14ac:dyDescent="0.25">
      <c r="G1957" s="56"/>
      <c r="H1957" s="56"/>
      <c r="I1957" s="56"/>
      <c r="J1957" s="56"/>
      <c r="K1957" s="56"/>
      <c r="L1957" s="56"/>
      <c r="M1957" s="56"/>
      <c r="N1957" s="56"/>
      <c r="O1957" s="56"/>
      <c r="P1957" s="56"/>
      <c r="Q1957" s="56"/>
    </row>
    <row r="1958" spans="7:17" x14ac:dyDescent="0.25">
      <c r="G1958" s="56"/>
      <c r="H1958" s="56"/>
      <c r="I1958" s="56"/>
      <c r="J1958" s="56"/>
      <c r="K1958" s="56"/>
      <c r="L1958" s="56"/>
      <c r="M1958" s="56"/>
      <c r="N1958" s="56"/>
      <c r="O1958" s="56"/>
      <c r="P1958" s="56"/>
      <c r="Q1958" s="56"/>
    </row>
    <row r="1959" spans="7:17" x14ac:dyDescent="0.25">
      <c r="G1959" s="56"/>
      <c r="H1959" s="56"/>
      <c r="I1959" s="56"/>
      <c r="J1959" s="56"/>
      <c r="K1959" s="56"/>
      <c r="L1959" s="56"/>
      <c r="M1959" s="56"/>
      <c r="N1959" s="56"/>
      <c r="O1959" s="56"/>
      <c r="P1959" s="56"/>
      <c r="Q1959" s="56"/>
    </row>
    <row r="1960" spans="7:17" x14ac:dyDescent="0.25">
      <c r="G1960" s="56"/>
      <c r="H1960" s="56"/>
      <c r="I1960" s="56"/>
      <c r="J1960" s="56"/>
      <c r="K1960" s="56"/>
      <c r="L1960" s="56"/>
      <c r="M1960" s="56"/>
      <c r="N1960" s="56"/>
      <c r="O1960" s="56"/>
      <c r="P1960" s="56"/>
      <c r="Q1960" s="56"/>
    </row>
    <row r="1961" spans="7:17" x14ac:dyDescent="0.25">
      <c r="G1961" s="56"/>
      <c r="H1961" s="56"/>
      <c r="I1961" s="56"/>
      <c r="J1961" s="56"/>
      <c r="K1961" s="56"/>
      <c r="L1961" s="56"/>
      <c r="M1961" s="56"/>
      <c r="N1961" s="56"/>
      <c r="O1961" s="56"/>
      <c r="P1961" s="56"/>
      <c r="Q1961" s="56"/>
    </row>
    <row r="1962" spans="7:17" x14ac:dyDescent="0.25">
      <c r="G1962" s="56"/>
      <c r="H1962" s="56"/>
      <c r="I1962" s="56"/>
      <c r="J1962" s="56"/>
      <c r="K1962" s="56"/>
      <c r="L1962" s="56"/>
      <c r="M1962" s="56"/>
      <c r="N1962" s="56"/>
      <c r="O1962" s="56"/>
      <c r="P1962" s="56"/>
      <c r="Q1962" s="56"/>
    </row>
    <row r="1963" spans="7:17" x14ac:dyDescent="0.25">
      <c r="G1963" s="56"/>
      <c r="H1963" s="56"/>
      <c r="I1963" s="56"/>
      <c r="J1963" s="56"/>
      <c r="K1963" s="56"/>
      <c r="L1963" s="56"/>
      <c r="M1963" s="56"/>
      <c r="N1963" s="56"/>
      <c r="O1963" s="56"/>
      <c r="P1963" s="56"/>
      <c r="Q1963" s="56"/>
    </row>
    <row r="1964" spans="7:17" x14ac:dyDescent="0.25">
      <c r="G1964" s="56"/>
      <c r="H1964" s="56"/>
      <c r="I1964" s="56"/>
      <c r="J1964" s="56"/>
      <c r="K1964" s="56"/>
      <c r="L1964" s="56"/>
      <c r="M1964" s="56"/>
      <c r="N1964" s="56"/>
      <c r="O1964" s="56"/>
      <c r="P1964" s="56"/>
      <c r="Q1964" s="56"/>
    </row>
    <row r="1965" spans="7:17" x14ac:dyDescent="0.25">
      <c r="G1965" s="56"/>
      <c r="H1965" s="56"/>
      <c r="I1965" s="56"/>
      <c r="J1965" s="56"/>
      <c r="K1965" s="56"/>
      <c r="L1965" s="56"/>
      <c r="M1965" s="56"/>
      <c r="N1965" s="56"/>
      <c r="O1965" s="56"/>
      <c r="P1965" s="56"/>
      <c r="Q1965" s="56"/>
    </row>
    <row r="1966" spans="7:17" x14ac:dyDescent="0.25">
      <c r="G1966" s="56"/>
      <c r="H1966" s="56"/>
      <c r="I1966" s="56"/>
      <c r="J1966" s="56"/>
      <c r="K1966" s="56"/>
      <c r="L1966" s="56"/>
      <c r="M1966" s="56"/>
      <c r="N1966" s="56"/>
      <c r="O1966" s="56"/>
      <c r="P1966" s="56"/>
      <c r="Q1966" s="56"/>
    </row>
    <row r="1967" spans="7:17" x14ac:dyDescent="0.25">
      <c r="G1967" s="56"/>
      <c r="H1967" s="56"/>
      <c r="I1967" s="56"/>
      <c r="J1967" s="56"/>
      <c r="K1967" s="56"/>
      <c r="L1967" s="56"/>
      <c r="M1967" s="56"/>
      <c r="N1967" s="56"/>
      <c r="O1967" s="56"/>
      <c r="P1967" s="56"/>
      <c r="Q1967" s="56"/>
    </row>
    <row r="1968" spans="7:17" x14ac:dyDescent="0.25">
      <c r="G1968" s="56"/>
      <c r="H1968" s="56"/>
      <c r="I1968" s="56"/>
      <c r="J1968" s="56"/>
      <c r="K1968" s="56"/>
      <c r="L1968" s="56"/>
      <c r="M1968" s="56"/>
      <c r="N1968" s="56"/>
      <c r="O1968" s="56"/>
      <c r="P1968" s="56"/>
      <c r="Q1968" s="56"/>
    </row>
    <row r="1969" spans="7:17" x14ac:dyDescent="0.25">
      <c r="G1969" s="56"/>
      <c r="H1969" s="56"/>
      <c r="I1969" s="56"/>
      <c r="J1969" s="56"/>
      <c r="K1969" s="56"/>
      <c r="L1969" s="56"/>
      <c r="M1969" s="56"/>
      <c r="N1969" s="56"/>
      <c r="O1969" s="56"/>
      <c r="P1969" s="56"/>
      <c r="Q1969" s="56"/>
    </row>
    <row r="1970" spans="7:17" x14ac:dyDescent="0.25">
      <c r="G1970" s="56"/>
      <c r="H1970" s="56"/>
      <c r="I1970" s="56"/>
      <c r="J1970" s="56"/>
      <c r="K1970" s="56"/>
      <c r="L1970" s="56"/>
      <c r="M1970" s="56"/>
      <c r="N1970" s="56"/>
      <c r="O1970" s="56"/>
      <c r="P1970" s="56"/>
      <c r="Q1970" s="56"/>
    </row>
    <row r="1971" spans="7:17" x14ac:dyDescent="0.25">
      <c r="G1971" s="56"/>
      <c r="H1971" s="56"/>
      <c r="I1971" s="56"/>
      <c r="J1971" s="56"/>
      <c r="K1971" s="56"/>
      <c r="L1971" s="56"/>
      <c r="M1971" s="56"/>
      <c r="N1971" s="56"/>
      <c r="O1971" s="56"/>
      <c r="P1971" s="56"/>
      <c r="Q1971" s="56"/>
    </row>
    <row r="1972" spans="7:17" x14ac:dyDescent="0.25">
      <c r="G1972" s="56"/>
      <c r="H1972" s="56"/>
      <c r="I1972" s="56"/>
      <c r="J1972" s="56"/>
      <c r="K1972" s="56"/>
      <c r="L1972" s="56"/>
      <c r="M1972" s="56"/>
      <c r="N1972" s="56"/>
      <c r="O1972" s="56"/>
      <c r="P1972" s="56"/>
      <c r="Q1972" s="56"/>
    </row>
  </sheetData>
  <mergeCells count="9">
    <mergeCell ref="A8:A17"/>
    <mergeCell ref="A23:A32"/>
    <mergeCell ref="A38:A47"/>
    <mergeCell ref="A54:A63"/>
    <mergeCell ref="A130:A139"/>
    <mergeCell ref="A69:A78"/>
    <mergeCell ref="A84:A93"/>
    <mergeCell ref="A100:A109"/>
    <mergeCell ref="A115:A124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1554480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3</xdr:col>
                    <xdr:colOff>594360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1051560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1</xdr:col>
                    <xdr:colOff>1554480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594360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9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1051560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112</xdr:row>
                    <xdr:rowOff>0</xdr:rowOff>
                  </from>
                  <to>
                    <xdr:col>1</xdr:col>
                    <xdr:colOff>1554480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1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112</xdr:row>
                    <xdr:rowOff>0</xdr:rowOff>
                  </from>
                  <to>
                    <xdr:col>3</xdr:col>
                    <xdr:colOff>594360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2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112</xdr:row>
                    <xdr:rowOff>0</xdr:rowOff>
                  </from>
                  <to>
                    <xdr:col>4</xdr:col>
                    <xdr:colOff>1051560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127</xdr:row>
                    <xdr:rowOff>0</xdr:rowOff>
                  </from>
                  <to>
                    <xdr:col>1</xdr:col>
                    <xdr:colOff>1554480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4" name="adaytum_page_4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127</xdr:row>
                    <xdr:rowOff>0</xdr:rowOff>
                  </from>
                  <to>
                    <xdr:col>3</xdr:col>
                    <xdr:colOff>594360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5" name="adaytum_page_4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127</xdr:row>
                    <xdr:rowOff>0</xdr:rowOff>
                  </from>
                  <to>
                    <xdr:col>4</xdr:col>
                    <xdr:colOff>1051560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6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1554480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7" name="adaytum_page_5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" name="adaytum_page_5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1051560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19" name="adaytum_page_6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1</xdr:col>
                    <xdr:colOff>1554480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0" name="adaytum_page_6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594360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" name="adaytum_page_6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1051560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8" r:id="rId22" name="adaytum_page_7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1</xdr:col>
                    <xdr:colOff>1554480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9" r:id="rId23" name="adaytum_page_7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81</xdr:row>
                    <xdr:rowOff>0</xdr:rowOff>
                  </from>
                  <to>
                    <xdr:col>3</xdr:col>
                    <xdr:colOff>594360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0" r:id="rId24" name="adaytum_page_7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81</xdr:row>
                    <xdr:rowOff>0</xdr:rowOff>
                  </from>
                  <to>
                    <xdr:col>4</xdr:col>
                    <xdr:colOff>1051560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" name="adaytum_page_8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96</xdr:row>
                    <xdr:rowOff>0</xdr:rowOff>
                  </from>
                  <to>
                    <xdr:col>1</xdr:col>
                    <xdr:colOff>1554480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6" name="adaytum_page_8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96</xdr:row>
                    <xdr:rowOff>0</xdr:rowOff>
                  </from>
                  <to>
                    <xdr:col>3</xdr:col>
                    <xdr:colOff>594360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7" name="adaytum_page_8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96</xdr:row>
                    <xdr:rowOff>0</xdr:rowOff>
                  </from>
                  <to>
                    <xdr:col>4</xdr:col>
                    <xdr:colOff>1051560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28" name="adaytum_page_9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1</xdr:col>
                    <xdr:colOff>1554480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29" name="adaytum_page_9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594360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" name="adaytum_page_9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1051560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workbookViewId="0">
      <selection activeCell="P67" sqref="P67"/>
    </sheetView>
  </sheetViews>
  <sheetFormatPr defaultRowHeight="13.2" x14ac:dyDescent="0.25"/>
  <cols>
    <col min="2" max="2" width="19.5546875" customWidth="1"/>
    <col min="3" max="6" width="18.33203125" customWidth="1"/>
    <col min="7" max="7" width="21.5546875" customWidth="1"/>
    <col min="8" max="13" width="18.33203125" customWidth="1"/>
  </cols>
  <sheetData>
    <row r="1" spans="1:4" x14ac:dyDescent="0.25">
      <c r="B1" s="1" t="s">
        <v>121</v>
      </c>
    </row>
    <row r="6" spans="1:4" x14ac:dyDescent="0.25">
      <c r="B6" s="1"/>
    </row>
    <row r="7" spans="1:4" x14ac:dyDescent="0.25">
      <c r="B7" s="2" t="s">
        <v>0</v>
      </c>
    </row>
    <row r="8" spans="1:4" ht="12.75" customHeight="1" x14ac:dyDescent="0.25">
      <c r="B8" s="151" t="s">
        <v>85</v>
      </c>
    </row>
    <row r="9" spans="1:4" s="1" customFormat="1" ht="39.75" customHeight="1" x14ac:dyDescent="0.25">
      <c r="A9" s="119"/>
      <c r="B9" s="119"/>
      <c r="C9" s="261" t="s">
        <v>139</v>
      </c>
    </row>
    <row r="10" spans="1:4" x14ac:dyDescent="0.25">
      <c r="A10" s="119"/>
      <c r="B10" s="152" t="s">
        <v>138</v>
      </c>
      <c r="C10" s="262">
        <v>19</v>
      </c>
    </row>
    <row r="11" spans="1:4" x14ac:dyDescent="0.25">
      <c r="A11" s="119"/>
      <c r="B11" s="152" t="s">
        <v>28</v>
      </c>
      <c r="C11" s="262">
        <v>19</v>
      </c>
    </row>
    <row r="12" spans="1:4" x14ac:dyDescent="0.25">
      <c r="A12" s="136"/>
    </row>
    <row r="13" spans="1:4" x14ac:dyDescent="0.25">
      <c r="B13" s="2" t="s">
        <v>0</v>
      </c>
    </row>
    <row r="14" spans="1:4" x14ac:dyDescent="0.25">
      <c r="B14" s="151" t="s">
        <v>113</v>
      </c>
    </row>
    <row r="15" spans="1:4" ht="26.4" x14ac:dyDescent="0.25">
      <c r="A15" s="119"/>
      <c r="B15" s="119"/>
      <c r="C15" s="261" t="s">
        <v>139</v>
      </c>
    </row>
    <row r="16" spans="1:4" x14ac:dyDescent="0.25">
      <c r="A16" s="119"/>
      <c r="B16" s="152" t="s">
        <v>138</v>
      </c>
      <c r="C16" s="262">
        <v>18</v>
      </c>
      <c r="D16" t="s">
        <v>140</v>
      </c>
    </row>
    <row r="17" spans="1:4" x14ac:dyDescent="0.25">
      <c r="A17" s="119"/>
      <c r="B17" s="152" t="s">
        <v>29</v>
      </c>
      <c r="C17" s="262">
        <v>19</v>
      </c>
      <c r="D17" t="s">
        <v>140</v>
      </c>
    </row>
    <row r="18" spans="1:4" x14ac:dyDescent="0.25">
      <c r="A18" s="119"/>
      <c r="B18" s="152" t="s">
        <v>33</v>
      </c>
      <c r="C18" s="262">
        <v>23</v>
      </c>
      <c r="D18" t="s">
        <v>140</v>
      </c>
    </row>
    <row r="19" spans="1:4" x14ac:dyDescent="0.25">
      <c r="A19" s="119"/>
      <c r="B19" s="152" t="s">
        <v>36</v>
      </c>
      <c r="C19" s="262">
        <v>25</v>
      </c>
      <c r="D19" t="s">
        <v>140</v>
      </c>
    </row>
    <row r="21" spans="1:4" x14ac:dyDescent="0.25">
      <c r="B21" s="2" t="s">
        <v>0</v>
      </c>
    </row>
    <row r="22" spans="1:4" x14ac:dyDescent="0.25">
      <c r="B22" s="151" t="s">
        <v>120</v>
      </c>
    </row>
    <row r="23" spans="1:4" ht="26.4" x14ac:dyDescent="0.25">
      <c r="A23" s="119"/>
      <c r="B23" s="119"/>
      <c r="C23" s="261" t="s">
        <v>139</v>
      </c>
    </row>
    <row r="24" spans="1:4" x14ac:dyDescent="0.25">
      <c r="A24" s="119"/>
      <c r="B24" s="152" t="s">
        <v>138</v>
      </c>
      <c r="C24" s="262">
        <v>18</v>
      </c>
      <c r="D24" t="s">
        <v>140</v>
      </c>
    </row>
    <row r="25" spans="1:4" x14ac:dyDescent="0.25">
      <c r="A25" s="119"/>
      <c r="B25" s="152" t="s">
        <v>29</v>
      </c>
      <c r="C25" s="262">
        <v>19</v>
      </c>
      <c r="D25" t="s">
        <v>140</v>
      </c>
    </row>
    <row r="26" spans="1:4" x14ac:dyDescent="0.25">
      <c r="A26" s="119"/>
      <c r="B26" s="152" t="s">
        <v>33</v>
      </c>
      <c r="C26" s="262">
        <v>23</v>
      </c>
      <c r="D26" t="s">
        <v>140</v>
      </c>
    </row>
    <row r="27" spans="1:4" x14ac:dyDescent="0.25">
      <c r="A27" s="119"/>
      <c r="B27" s="152" t="s">
        <v>36</v>
      </c>
      <c r="C27" s="262">
        <v>25</v>
      </c>
      <c r="D27" t="s">
        <v>140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9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236220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9" r:id="rId5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4" r:id="rId6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3"/>
  <sheetViews>
    <sheetView topLeftCell="A16" workbookViewId="0">
      <selection activeCell="A46" sqref="A46"/>
    </sheetView>
  </sheetViews>
  <sheetFormatPr defaultColWidth="9.109375" defaultRowHeight="13.2" x14ac:dyDescent="0.25"/>
  <cols>
    <col min="1" max="16384" width="9.109375" style="59"/>
  </cols>
  <sheetData>
    <row r="13" spans="5:5" x14ac:dyDescent="0.25">
      <c r="E13" s="59" t="s">
        <v>296</v>
      </c>
    </row>
  </sheetData>
  <phoneticPr fontId="0" type="noConversion"/>
  <pageMargins left="0.75" right="0.75" top="0.51" bottom="0.48" header="0.5" footer="0.5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9:D27"/>
  <sheetViews>
    <sheetView workbookViewId="0">
      <selection activeCell="E13" sqref="E13"/>
    </sheetView>
  </sheetViews>
  <sheetFormatPr defaultColWidth="9.109375" defaultRowHeight="13.2" x14ac:dyDescent="0.25"/>
  <cols>
    <col min="1" max="16384" width="9.109375" style="59"/>
  </cols>
  <sheetData>
    <row r="9" spans="3:4" ht="17.399999999999999" x14ac:dyDescent="0.3">
      <c r="C9" s="79" t="s">
        <v>96</v>
      </c>
      <c r="D9" s="79"/>
    </row>
    <row r="10" spans="3:4" ht="17.399999999999999" x14ac:dyDescent="0.3">
      <c r="C10" s="79"/>
      <c r="D10" s="79"/>
    </row>
    <row r="11" spans="3:4" ht="17.399999999999999" x14ac:dyDescent="0.3">
      <c r="C11" s="80">
        <v>3</v>
      </c>
      <c r="D11" s="79" t="s">
        <v>97</v>
      </c>
    </row>
    <row r="12" spans="3:4" ht="17.399999999999999" x14ac:dyDescent="0.3">
      <c r="C12" s="80"/>
      <c r="D12" s="79"/>
    </row>
    <row r="13" spans="3:4" ht="17.399999999999999" x14ac:dyDescent="0.3">
      <c r="C13" s="80">
        <v>4</v>
      </c>
      <c r="D13" s="79" t="s">
        <v>98</v>
      </c>
    </row>
    <row r="14" spans="3:4" ht="17.399999999999999" x14ac:dyDescent="0.3">
      <c r="C14" s="80"/>
      <c r="D14" s="79"/>
    </row>
    <row r="15" spans="3:4" ht="17.399999999999999" x14ac:dyDescent="0.3">
      <c r="C15" s="80" t="s">
        <v>258</v>
      </c>
      <c r="D15" s="79" t="s">
        <v>99</v>
      </c>
    </row>
    <row r="16" spans="3:4" ht="17.399999999999999" x14ac:dyDescent="0.3">
      <c r="C16" s="80"/>
      <c r="D16" s="79"/>
    </row>
    <row r="17" spans="3:4" ht="17.399999999999999" x14ac:dyDescent="0.3">
      <c r="C17" s="80" t="s">
        <v>259</v>
      </c>
      <c r="D17" s="79" t="s">
        <v>100</v>
      </c>
    </row>
    <row r="18" spans="3:4" ht="17.399999999999999" x14ac:dyDescent="0.3">
      <c r="C18" s="80"/>
      <c r="D18" s="79"/>
    </row>
    <row r="19" spans="3:4" ht="17.399999999999999" x14ac:dyDescent="0.3">
      <c r="C19" s="80" t="s">
        <v>260</v>
      </c>
      <c r="D19" s="79" t="s">
        <v>101</v>
      </c>
    </row>
    <row r="20" spans="3:4" ht="17.399999999999999" x14ac:dyDescent="0.3">
      <c r="C20" s="80"/>
      <c r="D20" s="79"/>
    </row>
    <row r="21" spans="3:4" ht="17.399999999999999" x14ac:dyDescent="0.3">
      <c r="C21" s="80" t="s">
        <v>102</v>
      </c>
      <c r="D21" s="79"/>
    </row>
    <row r="22" spans="3:4" ht="17.399999999999999" x14ac:dyDescent="0.3">
      <c r="C22" s="80"/>
      <c r="D22" s="79"/>
    </row>
    <row r="23" spans="3:4" ht="17.399999999999999" x14ac:dyDescent="0.3">
      <c r="C23" s="80" t="s">
        <v>103</v>
      </c>
      <c r="D23" s="79"/>
    </row>
    <row r="24" spans="3:4" ht="17.399999999999999" x14ac:dyDescent="0.3">
      <c r="C24" s="80"/>
      <c r="D24" s="79"/>
    </row>
    <row r="25" spans="3:4" ht="17.399999999999999" x14ac:dyDescent="0.3">
      <c r="C25" s="80" t="s">
        <v>104</v>
      </c>
      <c r="D25" s="79"/>
    </row>
    <row r="26" spans="3:4" ht="17.399999999999999" x14ac:dyDescent="0.3">
      <c r="C26" s="80"/>
      <c r="D26" s="79"/>
    </row>
    <row r="27" spans="3:4" ht="17.399999999999999" x14ac:dyDescent="0.3">
      <c r="C27" s="80" t="s">
        <v>105</v>
      </c>
      <c r="D27" s="79"/>
    </row>
  </sheetData>
  <phoneticPr fontId="0" type="noConversion"/>
  <pageMargins left="0.75" right="0.75" top="0.54" bottom="0.52" header="0.5" footer="0.5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M52"/>
  <sheetViews>
    <sheetView showGridLines="0" topLeftCell="A3" workbookViewId="0">
      <selection activeCell="C13" sqref="C13"/>
    </sheetView>
  </sheetViews>
  <sheetFormatPr defaultRowHeight="13.2" x14ac:dyDescent="0.25"/>
  <cols>
    <col min="2" max="2" width="14.33203125" customWidth="1"/>
    <col min="3" max="5" width="11.33203125" customWidth="1"/>
    <col min="6" max="6" width="4.33203125" customWidth="1"/>
    <col min="7" max="8" width="11.33203125" customWidth="1"/>
    <col min="9" max="9" width="11.109375" customWidth="1"/>
    <col min="10" max="10" width="4.109375" customWidth="1"/>
    <col min="11" max="11" width="11.33203125" customWidth="1"/>
    <col min="12" max="12" width="12" customWidth="1"/>
    <col min="13" max="13" width="11.33203125" customWidth="1"/>
  </cols>
  <sheetData>
    <row r="7" spans="2:13" ht="21" x14ac:dyDescent="0.4">
      <c r="B7" s="13"/>
      <c r="C7" s="362" t="s">
        <v>24</v>
      </c>
      <c r="D7" s="363" t="s">
        <v>24</v>
      </c>
      <c r="E7" s="363"/>
      <c r="F7" s="85"/>
      <c r="G7" s="362" t="s">
        <v>39</v>
      </c>
      <c r="H7" s="363"/>
      <c r="I7" s="363"/>
      <c r="J7" s="85"/>
      <c r="K7" s="362" t="s">
        <v>40</v>
      </c>
      <c r="L7" s="363"/>
      <c r="M7" s="363"/>
    </row>
    <row r="8" spans="2:13" ht="9.75" customHeight="1" thickBot="1" x14ac:dyDescent="0.45">
      <c r="B8" s="13"/>
      <c r="C8" s="13"/>
      <c r="D8" s="14"/>
      <c r="E8" s="13"/>
      <c r="F8" s="13"/>
      <c r="G8" s="15"/>
      <c r="H8" s="13"/>
      <c r="I8" s="13"/>
      <c r="J8" s="13"/>
      <c r="K8" s="15"/>
      <c r="L8" s="13"/>
      <c r="M8" s="13"/>
    </row>
    <row r="9" spans="2:13" x14ac:dyDescent="0.25">
      <c r="C9" s="86" t="s">
        <v>24</v>
      </c>
      <c r="D9" s="87" t="s">
        <v>24</v>
      </c>
      <c r="E9" s="88" t="s">
        <v>24</v>
      </c>
      <c r="F9" s="89"/>
      <c r="G9" s="90" t="s">
        <v>41</v>
      </c>
      <c r="H9" s="91" t="s">
        <v>42</v>
      </c>
      <c r="I9" s="92" t="s">
        <v>44</v>
      </c>
      <c r="J9" s="93"/>
      <c r="K9" s="94" t="s">
        <v>41</v>
      </c>
      <c r="L9" s="95" t="s">
        <v>42</v>
      </c>
      <c r="M9" s="96" t="s">
        <v>44</v>
      </c>
    </row>
    <row r="10" spans="2:13" ht="26.4" x14ac:dyDescent="0.25">
      <c r="B10" s="23"/>
      <c r="C10" s="98" t="s">
        <v>114</v>
      </c>
      <c r="D10" s="104" t="s">
        <v>113</v>
      </c>
      <c r="E10" s="105" t="s">
        <v>44</v>
      </c>
      <c r="F10" s="16"/>
      <c r="G10" s="99" t="s">
        <v>108</v>
      </c>
      <c r="H10" s="100" t="s">
        <v>109</v>
      </c>
      <c r="I10" s="103" t="s">
        <v>110</v>
      </c>
      <c r="J10" s="23"/>
      <c r="K10" s="101" t="s">
        <v>111</v>
      </c>
      <c r="L10" s="102" t="s">
        <v>112</v>
      </c>
      <c r="M10" s="106" t="s">
        <v>47</v>
      </c>
    </row>
    <row r="11" spans="2:13" s="24" customFormat="1" x14ac:dyDescent="0.25">
      <c r="B11" s="25" t="s">
        <v>48</v>
      </c>
      <c r="C11" s="97"/>
      <c r="D11" s="97"/>
      <c r="E11" s="97"/>
      <c r="F11" s="16"/>
      <c r="G11" s="97"/>
      <c r="H11" s="97"/>
      <c r="I11" s="97"/>
      <c r="J11" s="27"/>
      <c r="K11" s="26"/>
      <c r="L11" s="97"/>
      <c r="M11" s="26"/>
    </row>
    <row r="12" spans="2:13" x14ac:dyDescent="0.25">
      <c r="B12" s="25" t="s">
        <v>49</v>
      </c>
      <c r="C12" s="349">
        <f>-'Adayt Summary '!C30-'Adayt Summary '!G30-'Adayt Summary '!F57</f>
        <v>-3501227.8499999996</v>
      </c>
      <c r="D12" s="350">
        <f>-'Adayt Summary '!C57-'Adayt Summary '!G57</f>
        <v>-4758215.1601999998</v>
      </c>
      <c r="E12" s="350">
        <f>-D12+C12</f>
        <v>1256987.3102000002</v>
      </c>
      <c r="F12" s="28"/>
      <c r="G12" s="349">
        <f>-'Adayt Summary '!K84-'Adayt Summary '!O84</f>
        <v>-7692264.25</v>
      </c>
      <c r="H12" s="349">
        <f>-'Adayt Summary '!K57-'Adayt Summary '!O57</f>
        <v>-6855997.5</v>
      </c>
      <c r="I12" s="349">
        <f>-H12+G12</f>
        <v>-836266.75</v>
      </c>
      <c r="J12" s="29"/>
      <c r="K12" s="349">
        <f>-'Adayt Summary '!C30-'Adayt Summary '!G30-'Adayt Summary '!F57-'Adayt Summary '!K84-'Adayt Summary '!O84</f>
        <v>-11193492.1</v>
      </c>
      <c r="L12" s="349">
        <f>-'Adayt Summary '!C30-'Adayt Summary '!G57-'Adayt Summary '!K57-'Adayt Summary '!O57</f>
        <v>-11614212.6602</v>
      </c>
      <c r="M12" s="349">
        <f>-L12+K12</f>
        <v>420720.56020000018</v>
      </c>
    </row>
    <row r="13" spans="2:13" x14ac:dyDescent="0.25">
      <c r="B13" s="25" t="s">
        <v>294</v>
      </c>
      <c r="C13" s="351">
        <f>-C12</f>
        <v>3501227.8499999996</v>
      </c>
      <c r="D13" s="352">
        <f>-D12</f>
        <v>4758215.1601999998</v>
      </c>
      <c r="E13" s="351">
        <f>-E12</f>
        <v>-1256987.3102000002</v>
      </c>
      <c r="F13" s="30"/>
      <c r="G13" s="351">
        <f>-G12</f>
        <v>7692264.25</v>
      </c>
      <c r="H13" s="351">
        <f>-H12</f>
        <v>6855997.5</v>
      </c>
      <c r="I13" s="351">
        <f>G13-H13</f>
        <v>836266.75</v>
      </c>
      <c r="J13" s="29"/>
      <c r="K13" s="351">
        <f>-K12</f>
        <v>11193492.1</v>
      </c>
      <c r="L13" s="351">
        <f>-L12</f>
        <v>11614212.6602</v>
      </c>
      <c r="M13" s="351">
        <f>-M12</f>
        <v>-420720.56020000018</v>
      </c>
    </row>
    <row r="14" spans="2:13" x14ac:dyDescent="0.25">
      <c r="B14" s="25"/>
      <c r="C14" s="31"/>
      <c r="D14" s="32"/>
      <c r="E14" s="31">
        <v>0</v>
      </c>
      <c r="F14" s="30"/>
      <c r="G14" s="31">
        <v>0</v>
      </c>
      <c r="H14" s="31">
        <v>0</v>
      </c>
      <c r="I14" s="31">
        <f>G14-H14</f>
        <v>0</v>
      </c>
      <c r="J14" s="29"/>
      <c r="K14" s="31">
        <v>0</v>
      </c>
      <c r="L14" s="31">
        <v>0</v>
      </c>
      <c r="M14" s="31">
        <f>K14-L14</f>
        <v>0</v>
      </c>
    </row>
    <row r="15" spans="2:13" ht="13.8" thickBot="1" x14ac:dyDescent="0.3">
      <c r="B15" s="33" t="s">
        <v>50</v>
      </c>
      <c r="C15" s="326">
        <v>0</v>
      </c>
      <c r="D15" s="327">
        <v>0</v>
      </c>
      <c r="E15" s="34">
        <v>0</v>
      </c>
      <c r="G15" s="353">
        <v>0</v>
      </c>
      <c r="H15" s="354">
        <v>0</v>
      </c>
      <c r="I15" s="355">
        <v>0</v>
      </c>
      <c r="K15" s="356">
        <v>0</v>
      </c>
      <c r="L15" s="357">
        <v>0</v>
      </c>
      <c r="M15" s="358">
        <v>0</v>
      </c>
    </row>
    <row r="17" spans="1:13" x14ac:dyDescent="0.25">
      <c r="B17" s="1" t="s">
        <v>121</v>
      </c>
      <c r="C17" s="50">
        <v>19</v>
      </c>
      <c r="D17" s="50">
        <v>19</v>
      </c>
      <c r="E17" s="50">
        <f>+D17-C17</f>
        <v>0</v>
      </c>
      <c r="G17" s="50">
        <v>25</v>
      </c>
      <c r="H17" s="50">
        <v>25</v>
      </c>
      <c r="I17" s="50">
        <f>+H17-G17</f>
        <v>0</v>
      </c>
      <c r="K17" s="50">
        <v>25</v>
      </c>
      <c r="L17" s="50">
        <v>25</v>
      </c>
      <c r="M17" s="50">
        <f>+L17-K17</f>
        <v>0</v>
      </c>
    </row>
    <row r="18" spans="1:13" x14ac:dyDescent="0.25">
      <c r="B18" s="1"/>
      <c r="G18" s="267"/>
      <c r="H18" s="267"/>
    </row>
    <row r="19" spans="1:13" x14ac:dyDescent="0.25">
      <c r="B19" s="35" t="s">
        <v>51</v>
      </c>
    </row>
    <row r="22" spans="1:13" ht="16.8" x14ac:dyDescent="0.3">
      <c r="A22" s="82" t="s">
        <v>82</v>
      </c>
      <c r="B22" s="83"/>
      <c r="C22" s="84"/>
    </row>
    <row r="23" spans="1:13" ht="16.8" x14ac:dyDescent="0.3">
      <c r="A23" s="82" t="s">
        <v>24</v>
      </c>
      <c r="B23" s="83"/>
      <c r="C23" s="84"/>
    </row>
    <row r="24" spans="1:13" ht="13.8" x14ac:dyDescent="0.25">
      <c r="A24" s="268" t="s">
        <v>262</v>
      </c>
      <c r="B24" s="268"/>
      <c r="C24" s="269"/>
      <c r="D24" s="269"/>
      <c r="E24" s="269"/>
      <c r="F24" s="269"/>
      <c r="G24" s="269"/>
      <c r="H24" s="269"/>
      <c r="I24" s="269"/>
      <c r="J24" s="269"/>
      <c r="K24" s="269"/>
    </row>
    <row r="25" spans="1:13" ht="13.8" x14ac:dyDescent="0.25">
      <c r="A25" s="268" t="s">
        <v>241</v>
      </c>
      <c r="B25" s="268"/>
      <c r="C25" s="269"/>
      <c r="D25" s="269"/>
      <c r="E25" s="269"/>
      <c r="F25" s="269"/>
      <c r="G25" s="269"/>
      <c r="H25" s="269"/>
      <c r="I25" s="269"/>
      <c r="J25" s="269"/>
      <c r="K25" s="269"/>
    </row>
    <row r="26" spans="1:13" ht="13.8" x14ac:dyDescent="0.25">
      <c r="A26" s="268" t="s">
        <v>142</v>
      </c>
      <c r="B26" s="268"/>
      <c r="C26" s="269"/>
      <c r="D26" s="269"/>
      <c r="E26" s="269"/>
      <c r="F26" s="269"/>
      <c r="G26" s="269"/>
      <c r="H26" s="269"/>
      <c r="I26" s="269"/>
      <c r="J26" s="269"/>
      <c r="K26" s="269"/>
    </row>
    <row r="27" spans="1:13" ht="13.8" x14ac:dyDescent="0.25">
      <c r="A27" s="268" t="s">
        <v>242</v>
      </c>
      <c r="B27" s="268"/>
      <c r="C27" s="269"/>
      <c r="D27" s="269"/>
      <c r="E27" s="269"/>
      <c r="F27" s="269"/>
      <c r="G27" s="269"/>
      <c r="H27" s="269"/>
      <c r="I27" s="269"/>
      <c r="J27" s="269"/>
      <c r="K27" s="269"/>
    </row>
    <row r="28" spans="1:13" ht="13.8" x14ac:dyDescent="0.25">
      <c r="A28" s="268" t="s">
        <v>292</v>
      </c>
      <c r="B28" s="268"/>
      <c r="C28" s="269"/>
      <c r="D28" s="269"/>
      <c r="E28" s="269"/>
      <c r="F28" s="269"/>
      <c r="G28" s="269"/>
      <c r="H28" s="269"/>
      <c r="I28" s="269"/>
      <c r="J28" s="269"/>
      <c r="K28" s="269"/>
    </row>
    <row r="29" spans="1:13" ht="13.8" x14ac:dyDescent="0.25">
      <c r="A29" s="268" t="s">
        <v>243</v>
      </c>
      <c r="B29" s="268"/>
      <c r="C29" s="269"/>
      <c r="D29" s="269"/>
      <c r="E29" s="269"/>
      <c r="F29" s="269"/>
      <c r="G29" s="269"/>
      <c r="H29" s="269"/>
      <c r="I29" s="269"/>
      <c r="J29" s="269"/>
      <c r="K29" s="269"/>
    </row>
    <row r="30" spans="1:13" ht="13.8" x14ac:dyDescent="0.25">
      <c r="A30" s="268" t="s">
        <v>244</v>
      </c>
      <c r="B30" s="268"/>
      <c r="C30" s="269"/>
      <c r="D30" s="269"/>
      <c r="E30" s="269"/>
      <c r="F30" s="269"/>
      <c r="G30" s="269"/>
      <c r="H30" s="269"/>
      <c r="I30" s="269"/>
      <c r="J30" s="269"/>
      <c r="K30" s="269"/>
    </row>
    <row r="31" spans="1:13" ht="13.8" x14ac:dyDescent="0.25">
      <c r="A31" s="268" t="s">
        <v>245</v>
      </c>
      <c r="B31" s="268"/>
      <c r="C31" s="269"/>
      <c r="D31" s="269"/>
      <c r="E31" s="269"/>
      <c r="F31" s="269"/>
      <c r="G31" s="269"/>
      <c r="H31" s="269"/>
      <c r="I31" s="269"/>
      <c r="J31" s="269"/>
      <c r="K31" s="269"/>
    </row>
    <row r="32" spans="1:13" ht="13.8" x14ac:dyDescent="0.25">
      <c r="A32" s="268" t="s">
        <v>246</v>
      </c>
      <c r="B32" s="268"/>
      <c r="C32" s="269"/>
      <c r="D32" s="269"/>
      <c r="E32" s="269"/>
      <c r="F32" s="269"/>
      <c r="G32" s="269"/>
      <c r="H32" s="269"/>
      <c r="I32" s="269"/>
      <c r="J32" s="269"/>
      <c r="K32" s="269"/>
    </row>
    <row r="33" spans="1:12" ht="13.8" x14ac:dyDescent="0.25">
      <c r="A33" s="268"/>
      <c r="B33" s="268"/>
      <c r="C33" s="269"/>
      <c r="D33" s="269"/>
      <c r="E33" s="269"/>
      <c r="F33" s="269"/>
      <c r="G33" s="269"/>
      <c r="H33" s="269"/>
      <c r="I33" s="269"/>
      <c r="J33" s="269"/>
      <c r="K33" s="269"/>
    </row>
    <row r="34" spans="1:12" ht="16.8" x14ac:dyDescent="0.3">
      <c r="A34" s="82" t="s">
        <v>83</v>
      </c>
      <c r="B34" s="83"/>
      <c r="C34" s="84"/>
    </row>
    <row r="35" spans="1:12" ht="13.8" x14ac:dyDescent="0.25">
      <c r="A35" s="268" t="s">
        <v>143</v>
      </c>
      <c r="B35" s="268"/>
      <c r="C35" s="269"/>
      <c r="D35" s="269"/>
      <c r="E35" s="269"/>
      <c r="F35" s="269"/>
      <c r="G35" s="269"/>
      <c r="H35" s="269"/>
      <c r="I35" s="269"/>
      <c r="J35" s="268"/>
      <c r="K35" s="268"/>
      <c r="L35" s="268"/>
    </row>
    <row r="36" spans="1:12" ht="13.8" x14ac:dyDescent="0.25">
      <c r="A36" s="268" t="s">
        <v>293</v>
      </c>
      <c r="B36" s="268"/>
      <c r="C36" s="269"/>
      <c r="D36" s="269"/>
      <c r="E36" s="269"/>
      <c r="F36" s="269"/>
      <c r="G36" s="269"/>
      <c r="H36" s="269"/>
      <c r="I36" s="269"/>
      <c r="J36" s="268"/>
      <c r="K36" s="268"/>
      <c r="L36" s="268"/>
    </row>
    <row r="37" spans="1:12" ht="13.8" x14ac:dyDescent="0.25">
      <c r="A37" s="268" t="s">
        <v>285</v>
      </c>
      <c r="B37" s="268"/>
      <c r="C37" s="269"/>
      <c r="D37" s="269"/>
      <c r="E37" s="269"/>
      <c r="F37" s="269"/>
      <c r="G37" s="269"/>
      <c r="H37" s="269"/>
      <c r="I37" s="269"/>
      <c r="J37" s="268"/>
      <c r="K37" s="268"/>
      <c r="L37" s="268"/>
    </row>
    <row r="38" spans="1:12" ht="13.8" x14ac:dyDescent="0.25">
      <c r="A38" s="268" t="s">
        <v>144</v>
      </c>
      <c r="B38" s="268"/>
      <c r="C38" s="269"/>
      <c r="D38" s="269"/>
      <c r="E38" s="269"/>
      <c r="F38" s="269"/>
      <c r="G38" s="269"/>
      <c r="H38" s="269"/>
      <c r="I38" s="269"/>
      <c r="J38" s="268"/>
      <c r="K38" s="268"/>
      <c r="L38" s="268"/>
    </row>
    <row r="39" spans="1:12" ht="13.8" x14ac:dyDescent="0.25">
      <c r="A39" s="268"/>
      <c r="B39" s="268"/>
      <c r="C39" s="269"/>
      <c r="D39" s="269"/>
      <c r="E39" s="269"/>
      <c r="F39" s="269"/>
      <c r="G39" s="269"/>
      <c r="H39" s="269"/>
      <c r="I39" s="269"/>
      <c r="J39" s="268"/>
      <c r="K39" s="268"/>
      <c r="L39" s="268"/>
    </row>
    <row r="40" spans="1:12" ht="16.8" x14ac:dyDescent="0.3">
      <c r="A40" s="82" t="s">
        <v>84</v>
      </c>
      <c r="B40" s="83"/>
      <c r="C40" s="84"/>
    </row>
    <row r="41" spans="1:12" ht="16.8" x14ac:dyDescent="0.3">
      <c r="A41" s="268" t="s">
        <v>291</v>
      </c>
      <c r="B41" s="83"/>
      <c r="C41" s="84"/>
    </row>
    <row r="42" spans="1:12" ht="13.8" x14ac:dyDescent="0.25">
      <c r="A42" s="268" t="s">
        <v>283</v>
      </c>
      <c r="B42" s="268"/>
      <c r="C42" s="269"/>
      <c r="D42" s="269"/>
      <c r="E42" s="269"/>
      <c r="F42" s="269"/>
      <c r="G42" s="269"/>
      <c r="H42" s="269"/>
      <c r="I42" s="269"/>
      <c r="J42" s="268"/>
      <c r="K42" s="268"/>
      <c r="L42" s="268"/>
    </row>
    <row r="43" spans="1:12" ht="13.8" x14ac:dyDescent="0.25">
      <c r="A43" s="268"/>
      <c r="B43" s="268"/>
      <c r="C43" s="269"/>
      <c r="D43" s="269"/>
      <c r="E43" s="269"/>
      <c r="F43" s="269"/>
      <c r="G43" s="269"/>
      <c r="H43" s="269"/>
      <c r="I43" s="269"/>
      <c r="J43" s="268"/>
      <c r="K43" s="268"/>
      <c r="L43" s="268"/>
    </row>
    <row r="44" spans="1:12" ht="16.8" x14ac:dyDescent="0.3">
      <c r="A44" s="82" t="s">
        <v>106</v>
      </c>
      <c r="B44" s="83"/>
      <c r="C44" s="84"/>
    </row>
    <row r="45" spans="1:12" ht="13.8" x14ac:dyDescent="0.25">
      <c r="A45" s="268" t="s">
        <v>284</v>
      </c>
      <c r="B45" s="268"/>
      <c r="C45" s="269"/>
      <c r="D45" s="269"/>
      <c r="E45" s="269"/>
      <c r="F45" s="269"/>
      <c r="G45" s="269"/>
      <c r="H45" s="269"/>
      <c r="I45" s="269"/>
      <c r="J45" s="268"/>
      <c r="K45" s="268"/>
    </row>
    <row r="46" spans="1:12" ht="13.8" x14ac:dyDescent="0.25">
      <c r="A46" s="268" t="s">
        <v>286</v>
      </c>
      <c r="B46" s="268"/>
      <c r="C46" s="269"/>
      <c r="D46" s="269"/>
      <c r="E46" s="269"/>
      <c r="F46" s="269"/>
      <c r="G46" s="269"/>
      <c r="H46" s="269"/>
      <c r="I46" s="269"/>
      <c r="J46" s="268"/>
      <c r="K46" s="268"/>
    </row>
    <row r="47" spans="1:12" ht="13.8" x14ac:dyDescent="0.25">
      <c r="A47" s="268"/>
      <c r="B47" s="268"/>
      <c r="C47" s="269"/>
      <c r="D47" s="269"/>
      <c r="E47" s="269"/>
      <c r="F47" s="269"/>
      <c r="G47" s="269"/>
      <c r="H47" s="269"/>
      <c r="I47" s="269"/>
      <c r="J47" s="268"/>
      <c r="K47" s="268"/>
    </row>
    <row r="48" spans="1:12" ht="13.8" x14ac:dyDescent="0.25">
      <c r="A48" s="268" t="s">
        <v>295</v>
      </c>
      <c r="B48" s="268"/>
      <c r="C48" s="269"/>
      <c r="D48" s="269"/>
      <c r="E48" s="269"/>
      <c r="F48" s="269"/>
      <c r="G48" s="269"/>
      <c r="H48" s="269"/>
      <c r="I48" s="269"/>
      <c r="J48" s="268"/>
      <c r="K48" s="268"/>
    </row>
    <row r="49" spans="1:11" ht="13.8" x14ac:dyDescent="0.25">
      <c r="A49" s="268"/>
      <c r="B49" s="268"/>
      <c r="C49" s="269"/>
      <c r="D49" s="269"/>
      <c r="E49" s="269"/>
      <c r="F49" s="269"/>
      <c r="G49" s="269"/>
      <c r="H49" s="269"/>
      <c r="I49" s="269"/>
      <c r="J49" s="268"/>
      <c r="K49" s="268"/>
    </row>
    <row r="50" spans="1:11" ht="18" x14ac:dyDescent="0.35">
      <c r="A50" s="82" t="s">
        <v>107</v>
      </c>
      <c r="B50" s="81"/>
    </row>
    <row r="51" spans="1:11" ht="13.8" x14ac:dyDescent="0.25">
      <c r="A51" s="268" t="s">
        <v>261</v>
      </c>
      <c r="B51" s="268"/>
      <c r="C51" s="268"/>
      <c r="D51" s="268"/>
      <c r="E51" s="268"/>
      <c r="F51" s="268"/>
      <c r="G51" s="268"/>
      <c r="H51" s="268"/>
      <c r="I51" s="268"/>
    </row>
    <row r="52" spans="1:11" ht="18" x14ac:dyDescent="0.35">
      <c r="A52" s="81"/>
      <c r="B52" s="81"/>
    </row>
  </sheetData>
  <mergeCells count="3">
    <mergeCell ref="K7:M7"/>
    <mergeCell ref="G7:I7"/>
    <mergeCell ref="C7:E7"/>
  </mergeCells>
  <phoneticPr fontId="0" type="noConversion"/>
  <pageMargins left="0.75" right="0.75" top="0.56000000000000005" bottom="0.56000000000000005" header="0.5" footer="0.5"/>
  <pageSetup paperSize="9" scale="70" orientation="landscape" r:id="rId1"/>
  <headerFooter alignWithMargins="0">
    <oddFooter>&amp;CPage 3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AQ77"/>
  <sheetViews>
    <sheetView topLeftCell="A29" zoomScale="75" workbookViewId="0">
      <selection activeCell="L59" activeCellId="1" sqref="B59 L59"/>
    </sheetView>
  </sheetViews>
  <sheetFormatPr defaultColWidth="9.109375" defaultRowHeight="13.2" outlineLevelCol="1" x14ac:dyDescent="0.25"/>
  <cols>
    <col min="1" max="1" width="4.44140625" style="59" customWidth="1"/>
    <col min="2" max="2" width="14.6640625" style="59" customWidth="1"/>
    <col min="3" max="3" width="12.33203125" style="59" hidden="1" customWidth="1"/>
    <col min="4" max="6" width="10" style="59" hidden="1" customWidth="1"/>
    <col min="7" max="7" width="2.5546875" style="59" customWidth="1"/>
    <col min="8" max="8" width="40.33203125" style="59" customWidth="1"/>
    <col min="9" max="9" width="14" style="171" customWidth="1"/>
    <col min="10" max="10" width="5.44140625" style="171" customWidth="1"/>
    <col min="11" max="11" width="10" style="59" hidden="1" customWidth="1" outlineLevel="1"/>
    <col min="12" max="12" width="14.5546875" style="59" customWidth="1" collapsed="1"/>
    <col min="13" max="14" width="14.5546875" style="59" customWidth="1"/>
    <col min="15" max="15" width="3.5546875" style="59" customWidth="1"/>
    <col min="16" max="18" width="11.44140625" style="59" hidden="1" customWidth="1"/>
    <col min="19" max="19" width="3.33203125" style="59" customWidth="1"/>
    <col min="20" max="22" width="14.5546875" style="59" customWidth="1"/>
    <col min="23" max="23" width="4.109375" style="59" customWidth="1"/>
    <col min="24" max="24" width="14" style="59" customWidth="1"/>
    <col min="25" max="25" width="13.5546875" style="59" customWidth="1"/>
    <col min="26" max="26" width="14.5546875" style="59" customWidth="1"/>
    <col min="27" max="36" width="9.109375" style="59"/>
    <col min="37" max="37" width="22.33203125" style="59" customWidth="1"/>
    <col min="38" max="38" width="13.33203125" style="59" bestFit="1" customWidth="1"/>
    <col min="39" max="39" width="15.109375" style="59" customWidth="1"/>
    <col min="40" max="40" width="9.109375" style="59"/>
    <col min="41" max="41" width="28.5546875" style="59" bestFit="1" customWidth="1"/>
    <col min="42" max="42" width="12.6640625" style="59" bestFit="1" customWidth="1"/>
    <col min="43" max="16384" width="9.109375" style="59"/>
  </cols>
  <sheetData>
    <row r="3" spans="2:40" ht="21.75" customHeight="1" x14ac:dyDescent="0.25"/>
    <row r="4" spans="2:40" ht="21" customHeight="1" x14ac:dyDescent="0.25"/>
    <row r="5" spans="2:40" ht="12.75" customHeight="1" x14ac:dyDescent="0.25"/>
    <row r="6" spans="2:40" ht="6" customHeight="1" x14ac:dyDescent="0.25"/>
    <row r="7" spans="2:40" s="154" customFormat="1" ht="21.6" thickBot="1" x14ac:dyDescent="0.45">
      <c r="B7" s="153" t="s">
        <v>52</v>
      </c>
      <c r="I7" s="294"/>
      <c r="J7" s="294"/>
      <c r="M7" s="155" t="s">
        <v>30</v>
      </c>
      <c r="Q7" s="155" t="s">
        <v>24</v>
      </c>
      <c r="T7" s="364" t="s">
        <v>39</v>
      </c>
      <c r="U7" s="365"/>
      <c r="V7" s="365"/>
      <c r="X7" s="364" t="s">
        <v>40</v>
      </c>
      <c r="Y7" s="365"/>
      <c r="Z7" s="365"/>
      <c r="AK7" s="153" t="s">
        <v>53</v>
      </c>
    </row>
    <row r="8" spans="2:40" x14ac:dyDescent="0.25">
      <c r="B8" s="36" t="s">
        <v>54</v>
      </c>
      <c r="C8" s="156" t="s">
        <v>55</v>
      </c>
      <c r="D8" s="157" t="s">
        <v>44</v>
      </c>
      <c r="E8" s="158"/>
      <c r="F8" s="158"/>
      <c r="G8" s="158"/>
      <c r="H8" s="158"/>
      <c r="I8" s="158"/>
      <c r="J8" s="158"/>
      <c r="K8" s="158"/>
      <c r="L8" s="37" t="s">
        <v>30</v>
      </c>
      <c r="M8" s="38" t="s">
        <v>30</v>
      </c>
      <c r="N8" s="39" t="s">
        <v>44</v>
      </c>
      <c r="P8" s="159" t="s">
        <v>24</v>
      </c>
      <c r="Q8" s="156" t="s">
        <v>24</v>
      </c>
      <c r="R8" s="157" t="s">
        <v>24</v>
      </c>
      <c r="S8" s="158"/>
      <c r="T8" s="108" t="s">
        <v>41</v>
      </c>
      <c r="U8" s="109" t="s">
        <v>113</v>
      </c>
      <c r="V8" s="110" t="s">
        <v>44</v>
      </c>
      <c r="X8" s="20" t="s">
        <v>41</v>
      </c>
      <c r="Y8" s="21" t="s">
        <v>113</v>
      </c>
      <c r="Z8" s="22" t="s">
        <v>44</v>
      </c>
      <c r="AK8" s="160" t="s">
        <v>41</v>
      </c>
      <c r="AL8" s="156" t="s">
        <v>55</v>
      </c>
      <c r="AM8" s="157" t="s">
        <v>44</v>
      </c>
    </row>
    <row r="9" spans="2:40" s="163" customFormat="1" ht="29.25" customHeight="1" thickBot="1" x14ac:dyDescent="0.3">
      <c r="B9" s="115" t="s">
        <v>1</v>
      </c>
      <c r="C9" s="161" t="s">
        <v>1</v>
      </c>
      <c r="D9" s="162" t="s">
        <v>1</v>
      </c>
      <c r="E9" s="158"/>
      <c r="F9" s="158"/>
      <c r="G9" s="158"/>
      <c r="H9" s="158"/>
      <c r="I9" s="158"/>
      <c r="J9" s="158"/>
      <c r="K9" s="158"/>
      <c r="L9" s="125" t="s">
        <v>122</v>
      </c>
      <c r="M9" s="113" t="s">
        <v>113</v>
      </c>
      <c r="N9" s="114" t="s">
        <v>30</v>
      </c>
      <c r="P9" s="164" t="s">
        <v>23</v>
      </c>
      <c r="Q9" s="161" t="s">
        <v>42</v>
      </c>
      <c r="R9" s="162" t="s">
        <v>44</v>
      </c>
      <c r="S9" s="158"/>
      <c r="T9" s="107" t="str">
        <f>+'Summary PL'!G10</f>
        <v>(CE2) July - Dec</v>
      </c>
      <c r="U9" s="124" t="s">
        <v>46</v>
      </c>
      <c r="V9" s="116" t="s">
        <v>46</v>
      </c>
      <c r="X9" s="111" t="str">
        <f>+'Summary PL'!K10</f>
        <v>CE2 Full Year</v>
      </c>
      <c r="Y9" s="126" t="s">
        <v>47</v>
      </c>
      <c r="Z9" s="112" t="s">
        <v>47</v>
      </c>
      <c r="AK9" s="165" t="s">
        <v>57</v>
      </c>
      <c r="AL9" s="161" t="s">
        <v>57</v>
      </c>
      <c r="AM9" s="162" t="s">
        <v>57</v>
      </c>
    </row>
    <row r="10" spans="2:40" s="171" customFormat="1" x14ac:dyDescent="0.25">
      <c r="B10" s="166"/>
      <c r="C10" s="167"/>
      <c r="D10" s="168"/>
      <c r="E10" s="169"/>
      <c r="F10" s="169"/>
      <c r="G10" s="169"/>
      <c r="H10" s="169"/>
      <c r="I10" s="169"/>
      <c r="J10" s="169"/>
      <c r="K10" s="169"/>
      <c r="L10" s="170"/>
      <c r="M10" s="170"/>
      <c r="N10" s="170"/>
      <c r="P10" s="170"/>
      <c r="Q10" s="170"/>
      <c r="R10" s="170"/>
      <c r="S10" s="169"/>
      <c r="T10" s="172"/>
      <c r="U10" s="172"/>
      <c r="V10" s="170"/>
      <c r="X10" s="167"/>
      <c r="Y10" s="173"/>
      <c r="Z10" s="174"/>
      <c r="AK10" s="167"/>
      <c r="AL10" s="167"/>
      <c r="AM10" s="174"/>
    </row>
    <row r="11" spans="2:40" s="171" customFormat="1" x14ac:dyDescent="0.25">
      <c r="B11" s="175">
        <v>0</v>
      </c>
      <c r="C11" s="176"/>
      <c r="D11" s="177">
        <v>0</v>
      </c>
      <c r="E11" s="178"/>
      <c r="F11" s="178"/>
      <c r="G11" s="178"/>
      <c r="H11" s="179" t="s">
        <v>58</v>
      </c>
      <c r="I11" s="163"/>
      <c r="J11" s="163"/>
      <c r="K11" s="178"/>
      <c r="L11" s="180"/>
      <c r="M11" s="180"/>
      <c r="N11" s="180"/>
      <c r="P11" s="180"/>
      <c r="Q11" s="180"/>
      <c r="R11" s="180"/>
      <c r="S11" s="178"/>
      <c r="T11" s="181"/>
      <c r="U11" s="176"/>
      <c r="V11" s="180"/>
      <c r="X11" s="176"/>
      <c r="Y11" s="176">
        <v>0</v>
      </c>
      <c r="Z11" s="182">
        <f>X11-Y11</f>
        <v>0</v>
      </c>
      <c r="AK11" s="181"/>
      <c r="AL11" s="176"/>
      <c r="AM11" s="180">
        <f>AK11-AL11</f>
        <v>0</v>
      </c>
    </row>
    <row r="12" spans="2:40" s="171" customFormat="1" x14ac:dyDescent="0.25">
      <c r="B12" s="175"/>
      <c r="C12" s="197"/>
      <c r="D12" s="198"/>
      <c r="E12" s="178"/>
      <c r="F12" s="178"/>
      <c r="G12" s="178"/>
      <c r="H12" s="179"/>
      <c r="I12" s="293"/>
      <c r="J12" s="293"/>
      <c r="K12" s="178"/>
      <c r="L12" s="202"/>
      <c r="M12" s="202"/>
      <c r="N12" s="202"/>
      <c r="P12" s="202"/>
      <c r="Q12" s="202"/>
      <c r="R12" s="202"/>
      <c r="S12" s="178"/>
      <c r="T12" s="291"/>
      <c r="U12" s="197"/>
      <c r="V12" s="202"/>
      <c r="X12" s="197"/>
      <c r="Y12" s="201"/>
      <c r="Z12" s="292"/>
      <c r="AK12" s="291"/>
      <c r="AL12" s="197"/>
      <c r="AM12" s="202"/>
    </row>
    <row r="13" spans="2:40" s="171" customFormat="1" ht="26.4" x14ac:dyDescent="0.25">
      <c r="B13" s="183"/>
      <c r="C13" s="167"/>
      <c r="D13" s="168"/>
      <c r="E13" s="169" t="s">
        <v>296</v>
      </c>
      <c r="F13" s="169"/>
      <c r="G13" s="169"/>
      <c r="I13" s="293" t="s">
        <v>219</v>
      </c>
      <c r="J13" s="293"/>
      <c r="K13" s="169"/>
      <c r="L13" s="174"/>
      <c r="M13" s="174"/>
      <c r="N13" s="174"/>
      <c r="P13" s="174"/>
      <c r="Q13" s="174"/>
      <c r="R13" s="174"/>
      <c r="S13" s="169"/>
      <c r="T13" s="184"/>
      <c r="U13" s="167"/>
      <c r="V13" s="174"/>
      <c r="X13" s="167"/>
      <c r="Y13" s="173"/>
      <c r="Z13" s="174"/>
      <c r="AK13" s="184"/>
      <c r="AL13" s="167"/>
      <c r="AM13" s="174"/>
    </row>
    <row r="14" spans="2:40" s="191" customFormat="1" x14ac:dyDescent="0.25">
      <c r="B14" s="185">
        <f>-'Adayt Summary '!C13</f>
        <v>-712292.88</v>
      </c>
      <c r="C14" s="184">
        <v>-1827353</v>
      </c>
      <c r="D14" s="186">
        <f>B14-C14</f>
        <v>1115060.1200000001</v>
      </c>
      <c r="E14" s="187"/>
      <c r="F14" s="187"/>
      <c r="G14" s="187"/>
      <c r="H14" s="188" t="s">
        <v>4</v>
      </c>
      <c r="I14" s="295"/>
      <c r="J14" s="295"/>
      <c r="K14" s="187"/>
      <c r="L14" s="189">
        <f>-'Adayt Summary '!G13-'Adayt Summary '!F40</f>
        <v>-887133.55</v>
      </c>
      <c r="M14" s="189">
        <f>-'Adayt Summary '!G40</f>
        <v>-872746.75</v>
      </c>
      <c r="N14" s="189">
        <f>-M14+L14</f>
        <v>-14386.800000000047</v>
      </c>
      <c r="O14" s="190"/>
      <c r="P14" s="189"/>
      <c r="Q14" s="189"/>
      <c r="R14" s="189"/>
      <c r="S14" s="187"/>
      <c r="T14" s="184">
        <f>-'Adayt Summary '!K67-'Adayt Summary '!O67</f>
        <v>-1835790.2500000002</v>
      </c>
      <c r="U14" s="184">
        <f>-'Adayt Summary '!K40-'Adayt Summary '!O40</f>
        <v>-1835791.5</v>
      </c>
      <c r="V14" s="189">
        <f>-U14+T14</f>
        <v>1.2499999997671694</v>
      </c>
      <c r="X14" s="184">
        <f>B14+L14+T14</f>
        <v>-3435216.6800000006</v>
      </c>
      <c r="Y14" s="192">
        <f>+B14-'Adayt Summary '!G40-'Adayt Summary '!K40-'Adayt Summary '!O40</f>
        <v>-3420831.13</v>
      </c>
      <c r="Z14" s="189">
        <f>X14-Y14</f>
        <v>-14385.550000000745</v>
      </c>
      <c r="AK14" s="184"/>
      <c r="AL14" s="184"/>
      <c r="AM14" s="189">
        <f>AK14-AL14</f>
        <v>0</v>
      </c>
      <c r="AN14" s="190"/>
    </row>
    <row r="15" spans="2:40" s="191" customFormat="1" x14ac:dyDescent="0.25">
      <c r="B15" s="185"/>
      <c r="C15" s="184"/>
      <c r="D15" s="186"/>
      <c r="E15" s="187"/>
      <c r="F15" s="187"/>
      <c r="G15" s="187"/>
      <c r="H15" s="193" t="s">
        <v>141</v>
      </c>
      <c r="I15" s="296" t="s">
        <v>146</v>
      </c>
      <c r="J15" s="296"/>
      <c r="K15" s="187"/>
      <c r="L15" s="189"/>
      <c r="M15" s="189"/>
      <c r="N15" s="189"/>
      <c r="O15" s="190"/>
      <c r="P15" s="189"/>
      <c r="Q15" s="189"/>
      <c r="R15" s="189"/>
      <c r="S15" s="187"/>
      <c r="T15" s="184"/>
      <c r="U15" s="184"/>
      <c r="V15" s="189"/>
      <c r="X15" s="184"/>
      <c r="Y15" s="192"/>
      <c r="Z15" s="189"/>
      <c r="AK15" s="184"/>
      <c r="AL15" s="184"/>
      <c r="AM15" s="189"/>
      <c r="AN15" s="190"/>
    </row>
    <row r="16" spans="2:40" s="191" customFormat="1" x14ac:dyDescent="0.25">
      <c r="B16" s="185"/>
      <c r="C16" s="184"/>
      <c r="D16" s="186"/>
      <c r="E16" s="187"/>
      <c r="F16" s="187"/>
      <c r="G16" s="187"/>
      <c r="H16" s="193" t="s">
        <v>194</v>
      </c>
      <c r="I16" s="296" t="s">
        <v>147</v>
      </c>
      <c r="J16" s="296"/>
      <c r="K16" s="187"/>
      <c r="L16" s="189"/>
      <c r="M16" s="189"/>
      <c r="N16" s="189"/>
      <c r="O16" s="190"/>
      <c r="P16" s="189"/>
      <c r="Q16" s="189"/>
      <c r="R16" s="189"/>
      <c r="S16" s="187"/>
      <c r="T16" s="184"/>
      <c r="U16" s="184"/>
      <c r="V16" s="189"/>
      <c r="X16" s="184"/>
      <c r="Y16" s="192"/>
      <c r="Z16" s="189"/>
      <c r="AK16" s="184"/>
      <c r="AL16" s="184"/>
      <c r="AM16" s="189"/>
      <c r="AN16" s="190"/>
    </row>
    <row r="17" spans="2:40" s="191" customFormat="1" x14ac:dyDescent="0.25">
      <c r="B17" s="185"/>
      <c r="C17" s="184"/>
      <c r="D17" s="186"/>
      <c r="E17" s="187"/>
      <c r="F17" s="187"/>
      <c r="G17" s="187"/>
      <c r="H17" s="193" t="s">
        <v>216</v>
      </c>
      <c r="I17" s="296" t="s">
        <v>217</v>
      </c>
      <c r="J17" s="296"/>
      <c r="K17" s="187">
        <f>16937+1096+4932+6327</f>
        <v>29292</v>
      </c>
      <c r="L17" s="189"/>
      <c r="M17" s="189"/>
      <c r="N17" s="189"/>
      <c r="O17" s="190"/>
      <c r="P17" s="189"/>
      <c r="Q17" s="189"/>
      <c r="R17" s="189"/>
      <c r="S17" s="187"/>
      <c r="T17" s="184"/>
      <c r="U17" s="184"/>
      <c r="V17" s="189"/>
      <c r="X17" s="184"/>
      <c r="Y17" s="192"/>
      <c r="Z17" s="189"/>
      <c r="AK17" s="184"/>
      <c r="AL17" s="184"/>
      <c r="AM17" s="189"/>
      <c r="AN17" s="190"/>
    </row>
    <row r="18" spans="2:40" s="191" customFormat="1" x14ac:dyDescent="0.25">
      <c r="B18" s="185"/>
      <c r="C18" s="184"/>
      <c r="D18" s="186"/>
      <c r="E18" s="187"/>
      <c r="F18" s="187"/>
      <c r="G18" s="187"/>
      <c r="H18" s="193" t="s">
        <v>218</v>
      </c>
      <c r="I18" s="297" t="s">
        <v>221</v>
      </c>
      <c r="J18" s="306"/>
      <c r="K18" s="187"/>
      <c r="L18" s="189"/>
      <c r="M18" s="189"/>
      <c r="N18" s="189"/>
      <c r="O18" s="190"/>
      <c r="P18" s="189"/>
      <c r="Q18" s="189"/>
      <c r="R18" s="189"/>
      <c r="S18" s="187"/>
      <c r="T18" s="184"/>
      <c r="U18" s="184"/>
      <c r="V18" s="189"/>
      <c r="X18" s="184"/>
      <c r="Y18" s="192"/>
      <c r="Z18" s="189"/>
      <c r="AK18" s="184"/>
      <c r="AL18" s="184"/>
      <c r="AM18" s="189"/>
      <c r="AN18" s="190"/>
    </row>
    <row r="19" spans="2:40" s="191" customFormat="1" x14ac:dyDescent="0.25">
      <c r="B19" s="185"/>
      <c r="C19" s="184"/>
      <c r="D19" s="186"/>
      <c r="E19" s="187"/>
      <c r="F19" s="187"/>
      <c r="G19" s="187"/>
      <c r="H19" s="290" t="s">
        <v>204</v>
      </c>
      <c r="I19" s="296" t="s">
        <v>220</v>
      </c>
      <c r="J19" s="296"/>
      <c r="K19" s="187">
        <f>393755+200297</f>
        <v>594052</v>
      </c>
      <c r="L19" s="189"/>
      <c r="M19" s="189"/>
      <c r="N19" s="189"/>
      <c r="O19" s="190"/>
      <c r="P19" s="189"/>
      <c r="Q19" s="189"/>
      <c r="R19" s="189"/>
      <c r="S19" s="187"/>
      <c r="T19" s="184"/>
      <c r="U19" s="184"/>
      <c r="V19" s="189"/>
      <c r="X19" s="184"/>
      <c r="Y19" s="192"/>
      <c r="Z19" s="189"/>
      <c r="AK19" s="184"/>
      <c r="AL19" s="184"/>
      <c r="AM19" s="189"/>
      <c r="AN19" s="190"/>
    </row>
    <row r="20" spans="2:40" s="191" customFormat="1" x14ac:dyDescent="0.25">
      <c r="B20" s="185"/>
      <c r="C20" s="184"/>
      <c r="D20" s="186"/>
      <c r="E20" s="187"/>
      <c r="F20" s="187"/>
      <c r="G20" s="187"/>
      <c r="H20" s="290"/>
      <c r="I20" s="296"/>
      <c r="J20" s="296"/>
      <c r="K20" s="187"/>
      <c r="L20" s="189"/>
      <c r="M20" s="189"/>
      <c r="N20" s="189"/>
      <c r="O20" s="190"/>
      <c r="P20" s="189"/>
      <c r="Q20" s="189"/>
      <c r="R20" s="189"/>
      <c r="S20" s="187"/>
      <c r="T20" s="184"/>
      <c r="U20" s="184"/>
      <c r="V20" s="189"/>
      <c r="X20" s="184"/>
      <c r="Y20" s="192"/>
      <c r="Z20" s="189"/>
      <c r="AK20" s="184"/>
      <c r="AL20" s="184"/>
      <c r="AM20" s="189"/>
      <c r="AN20" s="190"/>
    </row>
    <row r="21" spans="2:40" s="191" customFormat="1" x14ac:dyDescent="0.25">
      <c r="B21" s="185">
        <f>-'Adayt Summary '!C18</f>
        <v>-82702.53</v>
      </c>
      <c r="C21" s="184">
        <v>-136758</v>
      </c>
      <c r="D21" s="186">
        <f>B21-C21</f>
        <v>54055.47</v>
      </c>
      <c r="E21" s="187"/>
      <c r="F21" s="187"/>
      <c r="G21" s="187"/>
      <c r="H21" s="188" t="s">
        <v>9</v>
      </c>
      <c r="I21" s="295"/>
      <c r="J21" s="295"/>
      <c r="K21" s="187"/>
      <c r="L21" s="189">
        <f>-'Adayt Summary '!G18-'Adayt Summary '!F45</f>
        <v>-282538.76</v>
      </c>
      <c r="M21" s="189">
        <f>-'Adayt Summary '!G45</f>
        <v>-637110</v>
      </c>
      <c r="N21" s="189">
        <f>-M21+L21</f>
        <v>354571.24</v>
      </c>
      <c r="O21" s="190"/>
      <c r="P21" s="189"/>
      <c r="Q21" s="189"/>
      <c r="R21" s="189"/>
      <c r="S21" s="187"/>
      <c r="T21" s="184">
        <f>-'Adayt Summary '!K72-'Adayt Summary '!O72</f>
        <v>-1192590</v>
      </c>
      <c r="U21" s="184">
        <f>-'Adayt Summary '!K45-'Adayt Summary '!O45</f>
        <v>-1274220</v>
      </c>
      <c r="V21" s="189">
        <f>-U21+T21</f>
        <v>81630</v>
      </c>
      <c r="X21" s="184">
        <f>B21+L21+T21</f>
        <v>-1557831.29</v>
      </c>
      <c r="Y21" s="192">
        <f>+B21-'Adayt Summary '!G45-'Adayt Summary '!K45-'Adayt Summary '!O45</f>
        <v>-1994032.53</v>
      </c>
      <c r="Z21" s="189">
        <f>X21-Y21</f>
        <v>436201.24</v>
      </c>
      <c r="AK21" s="184"/>
      <c r="AL21" s="184"/>
      <c r="AM21" s="189">
        <f>AK21-AL21</f>
        <v>0</v>
      </c>
      <c r="AN21" s="190"/>
    </row>
    <row r="22" spans="2:40" s="191" customFormat="1" x14ac:dyDescent="0.25">
      <c r="B22" s="194"/>
      <c r="C22" s="184"/>
      <c r="D22" s="186"/>
      <c r="E22" s="187"/>
      <c r="F22" s="187"/>
      <c r="G22" s="187"/>
      <c r="H22" s="193" t="s">
        <v>59</v>
      </c>
      <c r="I22" s="296" t="s">
        <v>195</v>
      </c>
      <c r="J22" s="296"/>
      <c r="K22" s="187">
        <f>20237+41604</f>
        <v>61841</v>
      </c>
      <c r="L22" s="189"/>
      <c r="M22" s="189"/>
      <c r="N22" s="189"/>
      <c r="O22" s="190"/>
      <c r="P22" s="189"/>
      <c r="Q22" s="189"/>
      <c r="R22" s="189"/>
      <c r="S22" s="187"/>
      <c r="T22" s="184"/>
      <c r="U22" s="184"/>
      <c r="V22" s="189"/>
      <c r="X22" s="184"/>
      <c r="Y22" s="192"/>
      <c r="Z22" s="189"/>
      <c r="AK22" s="184"/>
      <c r="AL22" s="184"/>
      <c r="AM22" s="189"/>
      <c r="AN22" s="190"/>
    </row>
    <row r="23" spans="2:40" s="191" customFormat="1" x14ac:dyDescent="0.25">
      <c r="B23" s="194"/>
      <c r="C23" s="184"/>
      <c r="D23" s="186"/>
      <c r="E23" s="187"/>
      <c r="F23" s="187"/>
      <c r="G23" s="187"/>
      <c r="H23" s="193" t="s">
        <v>60</v>
      </c>
      <c r="I23" s="296" t="s">
        <v>196</v>
      </c>
      <c r="J23" s="296"/>
      <c r="K23" s="187">
        <f>3460+561</f>
        <v>4021</v>
      </c>
      <c r="L23" s="189"/>
      <c r="M23" s="189"/>
      <c r="N23" s="189"/>
      <c r="O23" s="190"/>
      <c r="P23" s="189"/>
      <c r="Q23" s="189"/>
      <c r="R23" s="189"/>
      <c r="S23" s="187"/>
      <c r="T23" s="184"/>
      <c r="U23" s="184"/>
      <c r="V23" s="189"/>
      <c r="X23" s="184"/>
      <c r="Y23" s="192"/>
      <c r="Z23" s="189"/>
      <c r="AK23" s="184"/>
      <c r="AL23" s="184"/>
      <c r="AM23" s="189"/>
      <c r="AN23" s="190"/>
    </row>
    <row r="24" spans="2:40" s="191" customFormat="1" x14ac:dyDescent="0.25">
      <c r="B24" s="194"/>
      <c r="C24" s="184"/>
      <c r="D24" s="186"/>
      <c r="E24" s="187"/>
      <c r="F24" s="187"/>
      <c r="G24" s="187"/>
      <c r="H24" s="193" t="s">
        <v>61</v>
      </c>
      <c r="I24" s="296" t="s">
        <v>197</v>
      </c>
      <c r="J24" s="296"/>
      <c r="K24" s="187">
        <f>637+1374</f>
        <v>2011</v>
      </c>
      <c r="L24" s="189"/>
      <c r="M24" s="189"/>
      <c r="N24" s="189"/>
      <c r="O24" s="190"/>
      <c r="P24" s="189"/>
      <c r="Q24" s="189"/>
      <c r="R24" s="189"/>
      <c r="S24" s="187"/>
      <c r="T24" s="184"/>
      <c r="U24" s="184"/>
      <c r="V24" s="189"/>
      <c r="X24" s="184"/>
      <c r="Y24" s="192"/>
      <c r="Z24" s="189"/>
      <c r="AK24" s="184"/>
      <c r="AL24" s="184"/>
      <c r="AM24" s="189"/>
      <c r="AN24" s="190"/>
    </row>
    <row r="25" spans="2:40" s="191" customFormat="1" x14ac:dyDescent="0.25">
      <c r="B25" s="194"/>
      <c r="C25" s="184"/>
      <c r="D25" s="186"/>
      <c r="E25" s="187"/>
      <c r="F25" s="187"/>
      <c r="G25" s="187"/>
      <c r="H25" s="193" t="s">
        <v>198</v>
      </c>
      <c r="I25" s="297" t="s">
        <v>197</v>
      </c>
      <c r="J25" s="306"/>
      <c r="K25" s="187"/>
      <c r="L25" s="189"/>
      <c r="M25" s="189"/>
      <c r="N25" s="189"/>
      <c r="O25" s="190"/>
      <c r="P25" s="189"/>
      <c r="Q25" s="189"/>
      <c r="R25" s="189"/>
      <c r="S25" s="187"/>
      <c r="T25" s="184"/>
      <c r="U25" s="184"/>
      <c r="V25" s="189"/>
      <c r="X25" s="184"/>
      <c r="Y25" s="192"/>
      <c r="Z25" s="189"/>
      <c r="AK25" s="184"/>
      <c r="AL25" s="184"/>
      <c r="AM25" s="189"/>
      <c r="AN25" s="190"/>
    </row>
    <row r="26" spans="2:40" s="191" customFormat="1" x14ac:dyDescent="0.25">
      <c r="B26" s="195"/>
      <c r="C26" s="184"/>
      <c r="D26" s="186"/>
      <c r="E26" s="187"/>
      <c r="F26" s="187"/>
      <c r="G26" s="187"/>
      <c r="H26" s="290" t="s">
        <v>204</v>
      </c>
      <c r="I26" s="296" t="s">
        <v>199</v>
      </c>
      <c r="J26" s="296"/>
      <c r="K26" s="187">
        <v>70149</v>
      </c>
      <c r="L26" s="189"/>
      <c r="M26" s="189"/>
      <c r="N26" s="189"/>
      <c r="O26" s="190"/>
      <c r="P26" s="189"/>
      <c r="Q26" s="189"/>
      <c r="R26" s="189"/>
      <c r="S26" s="187"/>
      <c r="T26" s="184"/>
      <c r="U26" s="184"/>
      <c r="V26" s="189"/>
      <c r="X26" s="184"/>
      <c r="Y26" s="192"/>
      <c r="Z26" s="189"/>
      <c r="AK26" s="184"/>
      <c r="AL26" s="184"/>
      <c r="AM26" s="189"/>
      <c r="AN26" s="190"/>
    </row>
    <row r="27" spans="2:40" s="191" customFormat="1" x14ac:dyDescent="0.25">
      <c r="B27" s="195"/>
      <c r="C27" s="184"/>
      <c r="D27" s="186"/>
      <c r="E27" s="187"/>
      <c r="F27" s="187"/>
      <c r="G27" s="187"/>
      <c r="H27" s="193"/>
      <c r="I27" s="298"/>
      <c r="J27" s="298"/>
      <c r="K27" s="187"/>
      <c r="L27" s="189"/>
      <c r="M27" s="189"/>
      <c r="N27" s="189"/>
      <c r="O27" s="190"/>
      <c r="P27" s="189"/>
      <c r="Q27" s="189"/>
      <c r="R27" s="189"/>
      <c r="S27" s="187"/>
      <c r="T27" s="184"/>
      <c r="U27" s="184"/>
      <c r="V27" s="189"/>
      <c r="X27" s="184"/>
      <c r="Y27" s="192"/>
      <c r="Z27" s="189"/>
      <c r="AK27" s="184"/>
      <c r="AL27" s="184"/>
      <c r="AM27" s="189"/>
      <c r="AN27" s="190"/>
    </row>
    <row r="28" spans="2:40" s="191" customFormat="1" x14ac:dyDescent="0.25">
      <c r="B28" s="185">
        <f>-'Adayt Summary '!C21</f>
        <v>-17651.330000000002</v>
      </c>
      <c r="C28" s="184">
        <v>-100833</v>
      </c>
      <c r="D28" s="186">
        <f>B28-C28</f>
        <v>83181.67</v>
      </c>
      <c r="E28" s="187"/>
      <c r="F28" s="187"/>
      <c r="G28" s="187"/>
      <c r="H28" s="188" t="s">
        <v>11</v>
      </c>
      <c r="I28" s="295"/>
      <c r="J28" s="295"/>
      <c r="K28" s="187"/>
      <c r="L28" s="189">
        <f>-'Adayt Summary '!G21-'Adayt Summary '!F48</f>
        <v>-6148.8899999999994</v>
      </c>
      <c r="M28" s="189">
        <f>-'Adayt Summary '!G48</f>
        <v>-12042</v>
      </c>
      <c r="N28" s="189">
        <f>-M28+L28</f>
        <v>5893.1100000000006</v>
      </c>
      <c r="O28" s="190"/>
      <c r="P28" s="189"/>
      <c r="Q28" s="189"/>
      <c r="R28" s="189"/>
      <c r="S28" s="187"/>
      <c r="T28" s="184">
        <f>-'Adayt Summary '!K75-'Adayt Summary '!O75</f>
        <v>-29976</v>
      </c>
      <c r="U28" s="184">
        <f>-'Adayt Summary '!K48-'Adayt Summary '!O48</f>
        <v>-24084</v>
      </c>
      <c r="V28" s="189">
        <f>-U28+T28</f>
        <v>-5892</v>
      </c>
      <c r="X28" s="184">
        <f>B28+L28+T28</f>
        <v>-53776.22</v>
      </c>
      <c r="Y28" s="192">
        <f>+B28-'Adayt Summary '!G48-'Adayt Summary '!K48-'Adayt Summary '!O48</f>
        <v>-53777.33</v>
      </c>
      <c r="Z28" s="189">
        <f>X28-Y28</f>
        <v>1.1100000000005821</v>
      </c>
      <c r="AK28" s="184"/>
      <c r="AL28" s="184"/>
      <c r="AM28" s="189">
        <f>AK28-AL28</f>
        <v>0</v>
      </c>
      <c r="AN28" s="190"/>
    </row>
    <row r="29" spans="2:40" s="191" customFormat="1" x14ac:dyDescent="0.25">
      <c r="B29" s="185"/>
      <c r="C29" s="184"/>
      <c r="D29" s="186"/>
      <c r="E29" s="187"/>
      <c r="F29" s="187"/>
      <c r="G29" s="187"/>
      <c r="H29" s="193" t="s">
        <v>62</v>
      </c>
      <c r="I29" s="298"/>
      <c r="J29" s="298"/>
      <c r="K29" s="187"/>
      <c r="L29" s="189"/>
      <c r="M29" s="189"/>
      <c r="N29" s="189"/>
      <c r="O29" s="190"/>
      <c r="P29" s="189"/>
      <c r="Q29" s="189"/>
      <c r="R29" s="189"/>
      <c r="S29" s="187"/>
      <c r="T29" s="184"/>
      <c r="U29" s="184"/>
      <c r="V29" s="189"/>
      <c r="X29" s="184"/>
      <c r="Y29" s="192"/>
      <c r="Z29" s="189"/>
      <c r="AK29" s="184"/>
      <c r="AL29" s="184"/>
      <c r="AM29" s="189"/>
      <c r="AN29" s="190"/>
    </row>
    <row r="30" spans="2:40" s="191" customFormat="1" x14ac:dyDescent="0.25">
      <c r="B30" s="185"/>
      <c r="C30" s="184"/>
      <c r="D30" s="186"/>
      <c r="E30" s="187"/>
      <c r="F30" s="187"/>
      <c r="G30" s="187"/>
      <c r="H30" s="193" t="s">
        <v>63</v>
      </c>
      <c r="I30" s="296" t="s">
        <v>197</v>
      </c>
      <c r="J30" s="296"/>
      <c r="K30" s="187">
        <f>1302+833</f>
        <v>2135</v>
      </c>
      <c r="L30" s="189"/>
      <c r="M30" s="189"/>
      <c r="N30" s="189"/>
      <c r="O30" s="190"/>
      <c r="P30" s="189"/>
      <c r="Q30" s="189"/>
      <c r="R30" s="189"/>
      <c r="S30" s="187"/>
      <c r="T30" s="184"/>
      <c r="U30" s="184"/>
      <c r="V30" s="189"/>
      <c r="X30" s="184"/>
      <c r="Y30" s="192"/>
      <c r="Z30" s="189"/>
      <c r="AK30" s="184"/>
      <c r="AL30" s="184"/>
      <c r="AM30" s="189"/>
      <c r="AN30" s="190"/>
    </row>
    <row r="31" spans="2:40" s="191" customFormat="1" x14ac:dyDescent="0.25">
      <c r="B31" s="185"/>
      <c r="C31" s="184"/>
      <c r="D31" s="186"/>
      <c r="E31" s="187"/>
      <c r="F31" s="187"/>
      <c r="G31" s="187"/>
      <c r="H31" s="193"/>
      <c r="I31" s="298"/>
      <c r="J31" s="298"/>
      <c r="K31" s="187"/>
      <c r="L31" s="189"/>
      <c r="M31" s="189"/>
      <c r="N31" s="189"/>
      <c r="O31" s="190"/>
      <c r="P31" s="189"/>
      <c r="Q31" s="189"/>
      <c r="R31" s="189"/>
      <c r="S31" s="187"/>
      <c r="T31" s="184"/>
      <c r="U31" s="184"/>
      <c r="V31" s="189"/>
      <c r="X31" s="184"/>
      <c r="Y31" s="192"/>
      <c r="Z31" s="189"/>
      <c r="AK31" s="184"/>
      <c r="AL31" s="184"/>
      <c r="AM31" s="189"/>
      <c r="AN31" s="190"/>
    </row>
    <row r="32" spans="2:40" s="191" customFormat="1" x14ac:dyDescent="0.25">
      <c r="B32" s="185">
        <f>-'Adayt Summary '!C24</f>
        <v>-290346.88</v>
      </c>
      <c r="C32" s="184">
        <v>-213227</v>
      </c>
      <c r="D32" s="186">
        <f>B32-C32</f>
        <v>-77119.88</v>
      </c>
      <c r="E32" s="187"/>
      <c r="F32" s="187"/>
      <c r="G32" s="187"/>
      <c r="H32" s="188" t="s">
        <v>14</v>
      </c>
      <c r="I32" s="295"/>
      <c r="J32" s="295"/>
      <c r="K32" s="187"/>
      <c r="L32" s="189">
        <f>-'Adayt Summary '!G24-'Adayt Summary '!F51</f>
        <v>-304080.21999999997</v>
      </c>
      <c r="M32" s="189">
        <f>-'Adayt Summary '!G51</f>
        <v>-352524.00020000001</v>
      </c>
      <c r="N32" s="189">
        <f>-M32+L32</f>
        <v>48443.780200000037</v>
      </c>
      <c r="O32" s="190"/>
      <c r="P32" s="189"/>
      <c r="Q32" s="189"/>
      <c r="R32" s="189"/>
      <c r="S32" s="187"/>
      <c r="T32" s="184">
        <f>-'Adayt Summary '!K78-'Adayt Summary '!O78</f>
        <v>-753492</v>
      </c>
      <c r="U32" s="184">
        <f>-'Adayt Summary '!K51-'Adayt Summary '!O51</f>
        <v>-705048</v>
      </c>
      <c r="V32" s="189">
        <f>-U32+T32</f>
        <v>-48444</v>
      </c>
      <c r="X32" s="184">
        <f>B32+L32+T32</f>
        <v>-1347919.1</v>
      </c>
      <c r="Y32" s="192">
        <f>+B32-'Adayt Summary '!G51-'Adayt Summary '!K51-'Adayt Summary '!O51</f>
        <v>-1347918.8802</v>
      </c>
      <c r="Z32" s="189">
        <f>X32-Y32</f>
        <v>-0.21980000007897615</v>
      </c>
      <c r="AK32" s="184"/>
      <c r="AL32" s="184"/>
      <c r="AM32" s="189">
        <f>AK32-AL32</f>
        <v>0</v>
      </c>
      <c r="AN32" s="190"/>
    </row>
    <row r="33" spans="2:40" x14ac:dyDescent="0.25">
      <c r="B33" s="196"/>
      <c r="C33" s="197"/>
      <c r="D33" s="198"/>
      <c r="E33" s="178"/>
      <c r="F33" s="178"/>
      <c r="G33" s="178"/>
      <c r="H33" s="193" t="s">
        <v>64</v>
      </c>
      <c r="I33" s="296" t="s">
        <v>201</v>
      </c>
      <c r="J33" s="296"/>
      <c r="K33" s="178">
        <f>-24261+14271+14271-9990+68779+17211</f>
        <v>80281</v>
      </c>
      <c r="L33" s="199"/>
      <c r="M33" s="199"/>
      <c r="N33" s="199"/>
      <c r="O33" s="200"/>
      <c r="P33" s="199"/>
      <c r="Q33" s="199"/>
      <c r="R33" s="199"/>
      <c r="S33" s="178"/>
      <c r="T33" s="197"/>
      <c r="U33" s="197"/>
      <c r="V33" s="199"/>
      <c r="X33" s="197"/>
      <c r="Y33" s="201">
        <v>0</v>
      </c>
      <c r="Z33" s="199">
        <f>X33-Y33</f>
        <v>0</v>
      </c>
      <c r="AK33" s="197"/>
      <c r="AL33" s="197"/>
      <c r="AM33" s="199">
        <f>AK33-AL33</f>
        <v>0</v>
      </c>
      <c r="AN33" s="200"/>
    </row>
    <row r="34" spans="2:40" x14ac:dyDescent="0.25">
      <c r="B34" s="196"/>
      <c r="C34" s="197"/>
      <c r="D34" s="198"/>
      <c r="E34" s="178"/>
      <c r="F34" s="178"/>
      <c r="G34" s="178"/>
      <c r="H34" s="193" t="s">
        <v>65</v>
      </c>
      <c r="I34" s="296" t="s">
        <v>202</v>
      </c>
      <c r="J34" s="296"/>
      <c r="K34" s="178">
        <f>2165+130+339</f>
        <v>2634</v>
      </c>
      <c r="L34" s="202"/>
      <c r="M34" s="202"/>
      <c r="N34" s="202"/>
      <c r="O34" s="200"/>
      <c r="P34" s="202"/>
      <c r="Q34" s="202"/>
      <c r="R34" s="202"/>
      <c r="S34" s="178"/>
      <c r="T34" s="197"/>
      <c r="U34" s="197"/>
      <c r="V34" s="202"/>
      <c r="X34" s="197"/>
      <c r="Y34" s="201"/>
      <c r="Z34" s="202"/>
      <c r="AK34" s="197"/>
      <c r="AL34" s="197"/>
      <c r="AM34" s="202"/>
      <c r="AN34" s="200"/>
    </row>
    <row r="35" spans="2:40" x14ac:dyDescent="0.25">
      <c r="B35" s="196"/>
      <c r="C35" s="197"/>
      <c r="D35" s="198"/>
      <c r="E35" s="178"/>
      <c r="F35" s="178"/>
      <c r="G35" s="178"/>
      <c r="H35" s="193" t="s">
        <v>66</v>
      </c>
      <c r="I35" s="298"/>
      <c r="J35" s="298"/>
      <c r="K35" s="178"/>
      <c r="L35" s="202"/>
      <c r="M35" s="202"/>
      <c r="N35" s="202"/>
      <c r="O35" s="200"/>
      <c r="P35" s="202"/>
      <c r="Q35" s="202"/>
      <c r="R35" s="202"/>
      <c r="S35" s="178"/>
      <c r="T35" s="197"/>
      <c r="U35" s="197"/>
      <c r="V35" s="202"/>
      <c r="X35" s="197"/>
      <c r="Y35" s="201"/>
      <c r="Z35" s="202"/>
      <c r="AK35" s="197"/>
      <c r="AL35" s="197"/>
      <c r="AM35" s="202"/>
      <c r="AN35" s="200"/>
    </row>
    <row r="36" spans="2:40" x14ac:dyDescent="0.25">
      <c r="B36" s="196"/>
      <c r="C36" s="197"/>
      <c r="D36" s="198"/>
      <c r="E36" s="178"/>
      <c r="F36" s="178"/>
      <c r="G36" s="178"/>
      <c r="H36" s="193" t="s">
        <v>67</v>
      </c>
      <c r="I36" s="298"/>
      <c r="J36" s="298"/>
      <c r="K36" s="178"/>
      <c r="L36" s="202"/>
      <c r="M36" s="202"/>
      <c r="N36" s="202"/>
      <c r="O36" s="200"/>
      <c r="P36" s="202"/>
      <c r="Q36" s="202"/>
      <c r="R36" s="202"/>
      <c r="S36" s="178"/>
      <c r="T36" s="197"/>
      <c r="U36" s="197"/>
      <c r="V36" s="202"/>
      <c r="X36" s="197"/>
      <c r="Y36" s="201"/>
      <c r="Z36" s="202"/>
      <c r="AK36" s="197"/>
      <c r="AL36" s="197"/>
      <c r="AM36" s="202"/>
      <c r="AN36" s="200"/>
    </row>
    <row r="37" spans="2:40" x14ac:dyDescent="0.25">
      <c r="B37" s="196"/>
      <c r="C37" s="197"/>
      <c r="D37" s="198"/>
      <c r="E37" s="178"/>
      <c r="F37" s="178"/>
      <c r="G37" s="178"/>
      <c r="H37" s="193" t="s">
        <v>68</v>
      </c>
      <c r="I37" s="298"/>
      <c r="J37" s="298"/>
      <c r="K37" s="178"/>
      <c r="L37" s="202"/>
      <c r="M37" s="202"/>
      <c r="N37" s="202"/>
      <c r="O37" s="200"/>
      <c r="P37" s="202"/>
      <c r="Q37" s="202"/>
      <c r="R37" s="202"/>
      <c r="S37" s="178"/>
      <c r="T37" s="197"/>
      <c r="U37" s="197"/>
      <c r="V37" s="202"/>
      <c r="X37" s="197"/>
      <c r="Y37" s="201"/>
      <c r="Z37" s="202"/>
      <c r="AK37" s="197"/>
      <c r="AL37" s="197"/>
      <c r="AM37" s="202"/>
      <c r="AN37" s="200"/>
    </row>
    <row r="38" spans="2:40" x14ac:dyDescent="0.25">
      <c r="B38" s="196"/>
      <c r="C38" s="197"/>
      <c r="D38" s="198"/>
      <c r="E38" s="178"/>
      <c r="F38" s="178"/>
      <c r="G38" s="178"/>
      <c r="H38" s="193" t="s">
        <v>69</v>
      </c>
      <c r="I38" s="297" t="s">
        <v>203</v>
      </c>
      <c r="J38" s="306"/>
      <c r="K38" s="178">
        <f>187000-83000</f>
        <v>104000</v>
      </c>
      <c r="L38" s="202"/>
      <c r="M38" s="202"/>
      <c r="N38" s="202"/>
      <c r="O38" s="200"/>
      <c r="P38" s="202"/>
      <c r="Q38" s="202"/>
      <c r="R38" s="202"/>
      <c r="S38" s="178"/>
      <c r="T38" s="197"/>
      <c r="U38" s="197"/>
      <c r="V38" s="202"/>
      <c r="X38" s="197"/>
      <c r="Y38" s="201"/>
      <c r="Z38" s="202"/>
      <c r="AK38" s="197"/>
      <c r="AL38" s="197"/>
      <c r="AM38" s="202"/>
      <c r="AN38" s="200"/>
    </row>
    <row r="39" spans="2:40" x14ac:dyDescent="0.25">
      <c r="B39" s="195"/>
      <c r="C39" s="197"/>
      <c r="D39" s="198"/>
      <c r="E39" s="178"/>
      <c r="F39" s="178"/>
      <c r="G39" s="178"/>
      <c r="H39" s="290" t="s">
        <v>205</v>
      </c>
      <c r="I39" s="296" t="s">
        <v>200</v>
      </c>
      <c r="J39" s="296"/>
      <c r="K39" s="178">
        <f>34053+152519</f>
        <v>186572</v>
      </c>
      <c r="L39" s="202"/>
      <c r="M39" s="202"/>
      <c r="N39" s="202"/>
      <c r="O39" s="200"/>
      <c r="P39" s="202"/>
      <c r="Q39" s="202"/>
      <c r="R39" s="202"/>
      <c r="S39" s="178"/>
      <c r="T39" s="197"/>
      <c r="U39" s="197"/>
      <c r="V39" s="202"/>
      <c r="X39" s="197"/>
      <c r="Y39" s="201"/>
      <c r="Z39" s="202"/>
      <c r="AK39" s="197"/>
      <c r="AL39" s="197"/>
      <c r="AM39" s="202"/>
      <c r="AN39" s="200"/>
    </row>
    <row r="40" spans="2:40" x14ac:dyDescent="0.25">
      <c r="B40" s="195"/>
      <c r="C40" s="197"/>
      <c r="D40" s="198"/>
      <c r="E40" s="178"/>
      <c r="F40" s="178"/>
      <c r="G40" s="178"/>
      <c r="H40" s="290"/>
      <c r="I40" s="296"/>
      <c r="J40" s="296"/>
      <c r="K40" s="178"/>
      <c r="L40" s="202"/>
      <c r="M40" s="202"/>
      <c r="N40" s="202"/>
      <c r="O40" s="200"/>
      <c r="P40" s="202"/>
      <c r="Q40" s="202"/>
      <c r="R40" s="202"/>
      <c r="S40" s="178"/>
      <c r="T40" s="197"/>
      <c r="U40" s="197"/>
      <c r="V40" s="202"/>
      <c r="X40" s="197"/>
      <c r="Y40" s="201"/>
      <c r="Z40" s="202"/>
      <c r="AK40" s="197"/>
      <c r="AL40" s="197"/>
      <c r="AM40" s="202"/>
      <c r="AN40" s="200"/>
    </row>
    <row r="41" spans="2:40" s="191" customFormat="1" x14ac:dyDescent="0.25">
      <c r="B41" s="185">
        <f>-'Adayt Summary '!C25</f>
        <v>-215079.33</v>
      </c>
      <c r="C41" s="184">
        <v>-222497</v>
      </c>
      <c r="D41" s="186">
        <f>B41-C41</f>
        <v>7417.6700000000128</v>
      </c>
      <c r="E41" s="187"/>
      <c r="F41" s="187"/>
      <c r="G41" s="187"/>
      <c r="H41" s="188" t="s">
        <v>70</v>
      </c>
      <c r="I41" s="296" t="s">
        <v>206</v>
      </c>
      <c r="J41" s="296"/>
      <c r="K41" s="187">
        <f>3700+7913</f>
        <v>11613</v>
      </c>
      <c r="L41" s="189">
        <f>-'Adayt Summary '!G25-'Adayt Summary '!F52</f>
        <v>-474751.64</v>
      </c>
      <c r="M41" s="189">
        <f>-'Adayt Summary '!G52</f>
        <v>-1389417</v>
      </c>
      <c r="N41" s="189">
        <f>-M41+L41</f>
        <v>914665.36</v>
      </c>
      <c r="O41" s="190"/>
      <c r="P41" s="189"/>
      <c r="Q41" s="189"/>
      <c r="R41" s="189"/>
      <c r="S41" s="187"/>
      <c r="T41" s="184">
        <f>-'Adayt Summary '!K79-'Adayt Summary '!O79</f>
        <v>-3693498</v>
      </c>
      <c r="U41" s="184">
        <f>-'Adayt Summary '!K52-'Adayt Summary '!O52</f>
        <v>-2778834</v>
      </c>
      <c r="V41" s="189">
        <f>-U41+T41</f>
        <v>-914664</v>
      </c>
      <c r="X41" s="184">
        <f>B41+L41+T41</f>
        <v>-4383328.97</v>
      </c>
      <c r="Y41" s="192">
        <f>+B41-'Adayt Summary '!G52-'Adayt Summary '!K52-'Adayt Summary '!O52</f>
        <v>-4383330.33</v>
      </c>
      <c r="Z41" s="189">
        <f>X41-Y41</f>
        <v>1.3600000003352761</v>
      </c>
      <c r="AK41" s="184"/>
      <c r="AL41" s="184"/>
      <c r="AM41" s="189">
        <f>AK41-AL41</f>
        <v>0</v>
      </c>
      <c r="AN41" s="190"/>
    </row>
    <row r="42" spans="2:40" s="191" customFormat="1" x14ac:dyDescent="0.25">
      <c r="B42" s="185"/>
      <c r="C42" s="184"/>
      <c r="D42" s="186"/>
      <c r="E42" s="187"/>
      <c r="F42" s="187"/>
      <c r="G42" s="187"/>
      <c r="H42" s="188"/>
      <c r="I42" s="295"/>
      <c r="J42" s="295"/>
      <c r="K42" s="187"/>
      <c r="L42" s="189"/>
      <c r="M42" s="189"/>
      <c r="N42" s="189"/>
      <c r="O42" s="190"/>
      <c r="P42" s="189"/>
      <c r="Q42" s="189"/>
      <c r="R42" s="189"/>
      <c r="S42" s="187"/>
      <c r="T42" s="184"/>
      <c r="U42" s="184"/>
      <c r="V42" s="189"/>
      <c r="X42" s="184"/>
      <c r="Y42" s="192"/>
      <c r="Z42" s="189"/>
      <c r="AK42" s="184"/>
      <c r="AL42" s="184"/>
      <c r="AM42" s="189"/>
      <c r="AN42" s="190"/>
    </row>
    <row r="43" spans="2:40" s="191" customFormat="1" x14ac:dyDescent="0.25">
      <c r="B43" s="185">
        <f>-'Adayt Summary '!C26</f>
        <v>-24732.36</v>
      </c>
      <c r="C43" s="184">
        <v>-526868</v>
      </c>
      <c r="D43" s="186">
        <f>B43-C43</f>
        <v>502135.64</v>
      </c>
      <c r="E43" s="187"/>
      <c r="F43" s="187"/>
      <c r="G43" s="187"/>
      <c r="H43" s="203" t="s">
        <v>71</v>
      </c>
      <c r="I43" s="296" t="s">
        <v>207</v>
      </c>
      <c r="J43" s="296"/>
      <c r="K43" s="187">
        <f>23129+11680</f>
        <v>34809</v>
      </c>
      <c r="L43" s="189">
        <f>-'Adayt Summary '!G26-'Adayt Summary '!F53</f>
        <v>-39809.21</v>
      </c>
      <c r="M43" s="189">
        <f>-'Adayt Summary '!G53</f>
        <v>-15000</v>
      </c>
      <c r="N43" s="189">
        <f>-M43+L43</f>
        <v>-24809.21</v>
      </c>
      <c r="O43" s="190"/>
      <c r="P43" s="189"/>
      <c r="Q43" s="189"/>
      <c r="R43" s="189"/>
      <c r="S43" s="187"/>
      <c r="T43" s="184">
        <f>-'Adayt Summary '!K80-'Adayt Summary '!O80</f>
        <v>-30000</v>
      </c>
      <c r="U43" s="184">
        <f>-'Adayt Summary '!K53-'Adayt Summary '!O53</f>
        <v>-30000</v>
      </c>
      <c r="V43" s="189">
        <f>-U43+T43</f>
        <v>0</v>
      </c>
      <c r="X43" s="184">
        <f>B43+L43+T43</f>
        <v>-94541.57</v>
      </c>
      <c r="Y43" s="192">
        <f>+B43-'Adayt Summary '!G53-'Adayt Summary '!K53-'Adayt Summary '!O53</f>
        <v>-69732.36</v>
      </c>
      <c r="Z43" s="189">
        <f>X43-Y43</f>
        <v>-24809.210000000006</v>
      </c>
      <c r="AK43" s="184"/>
      <c r="AL43" s="184"/>
      <c r="AM43" s="189">
        <f>AK43-AL43</f>
        <v>0</v>
      </c>
      <c r="AN43" s="190"/>
    </row>
    <row r="44" spans="2:40" x14ac:dyDescent="0.25">
      <c r="B44" s="204"/>
      <c r="C44" s="205"/>
      <c r="D44" s="206"/>
      <c r="E44" s="207"/>
      <c r="F44" s="207"/>
      <c r="G44" s="207"/>
      <c r="H44" s="208"/>
      <c r="I44" s="298"/>
      <c r="J44" s="298"/>
      <c r="K44" s="207"/>
      <c r="L44" s="202"/>
      <c r="M44" s="202"/>
      <c r="N44" s="202"/>
      <c r="O44" s="200"/>
      <c r="P44" s="202"/>
      <c r="Q44" s="202"/>
      <c r="R44" s="202"/>
      <c r="S44" s="207"/>
      <c r="T44" s="197"/>
      <c r="U44" s="197"/>
      <c r="V44" s="202"/>
      <c r="X44" s="197"/>
      <c r="Y44" s="201"/>
      <c r="Z44" s="202"/>
      <c r="AK44" s="197"/>
      <c r="AL44" s="197"/>
      <c r="AM44" s="202"/>
      <c r="AN44" s="200"/>
    </row>
    <row r="45" spans="2:40" s="191" customFormat="1" x14ac:dyDescent="0.25">
      <c r="B45" s="185">
        <f>-'Adayt Summary '!C27</f>
        <v>-24973.82</v>
      </c>
      <c r="C45" s="184">
        <v>-46224</v>
      </c>
      <c r="D45" s="186">
        <f>B45-C45</f>
        <v>21250.18</v>
      </c>
      <c r="E45" s="187"/>
      <c r="F45" s="187"/>
      <c r="G45" s="187"/>
      <c r="H45" s="188" t="s">
        <v>17</v>
      </c>
      <c r="I45" s="295"/>
      <c r="J45" s="295"/>
      <c r="K45" s="187"/>
      <c r="L45" s="189">
        <f>-'Adayt Summary '!G27-'Adayt Summary '!F54</f>
        <v>-114907.99</v>
      </c>
      <c r="M45" s="189">
        <f>-'Adayt Summary '!G54</f>
        <v>-70428</v>
      </c>
      <c r="N45" s="189">
        <f>-M45+L45</f>
        <v>-44479.990000000005</v>
      </c>
      <c r="O45" s="190"/>
      <c r="P45" s="189"/>
      <c r="Q45" s="189"/>
      <c r="R45" s="189"/>
      <c r="S45" s="187"/>
      <c r="T45" s="184">
        <f>-'Adayt Summary '!K81-'Adayt Summary '!O81</f>
        <v>-96360</v>
      </c>
      <c r="U45" s="184">
        <f>-'Adayt Summary '!K54-'Adayt Summary '!O54</f>
        <v>-140856</v>
      </c>
      <c r="V45" s="189">
        <f>-U45+T45</f>
        <v>44496</v>
      </c>
      <c r="X45" s="184">
        <f>B45+L45+T45</f>
        <v>-236241.81</v>
      </c>
      <c r="Y45" s="192">
        <f>+B45-'Adayt Summary '!G54-'Adayt Summary '!K54-'Adayt Summary '!O54</f>
        <v>-236257.82</v>
      </c>
      <c r="Z45" s="189">
        <f>X45-Y45</f>
        <v>16.010000000009313</v>
      </c>
      <c r="AK45" s="184"/>
      <c r="AL45" s="184"/>
      <c r="AM45" s="189">
        <f>AK45-AL45</f>
        <v>0</v>
      </c>
      <c r="AN45" s="190"/>
    </row>
    <row r="46" spans="2:40" s="191" customFormat="1" x14ac:dyDescent="0.25">
      <c r="B46" s="185"/>
      <c r="C46" s="184"/>
      <c r="D46" s="186"/>
      <c r="E46" s="187"/>
      <c r="F46" s="187"/>
      <c r="G46" s="187"/>
      <c r="H46" s="193" t="s">
        <v>210</v>
      </c>
      <c r="I46" s="296" t="s">
        <v>211</v>
      </c>
      <c r="J46" s="296"/>
      <c r="K46" s="187">
        <f>4896+7658</f>
        <v>12554</v>
      </c>
      <c r="L46" s="189"/>
      <c r="M46" s="189"/>
      <c r="N46" s="189"/>
      <c r="O46" s="190"/>
      <c r="P46" s="189"/>
      <c r="Q46" s="189"/>
      <c r="R46" s="189"/>
      <c r="S46" s="187"/>
      <c r="T46" s="184"/>
      <c r="U46" s="184"/>
      <c r="V46" s="189"/>
      <c r="X46" s="184"/>
      <c r="Y46" s="192"/>
      <c r="Z46" s="189"/>
      <c r="AK46" s="184"/>
      <c r="AL46" s="184"/>
      <c r="AM46" s="189"/>
      <c r="AN46" s="190"/>
    </row>
    <row r="47" spans="2:40" s="191" customFormat="1" x14ac:dyDescent="0.25">
      <c r="B47" s="194"/>
      <c r="C47" s="184"/>
      <c r="D47" s="186"/>
      <c r="E47" s="187"/>
      <c r="F47" s="187"/>
      <c r="G47" s="187"/>
      <c r="H47" s="193" t="s">
        <v>208</v>
      </c>
      <c r="I47" s="296" t="s">
        <v>209</v>
      </c>
      <c r="J47" s="296"/>
      <c r="K47" s="187">
        <f>1427+66560</f>
        <v>67987</v>
      </c>
      <c r="L47" s="189"/>
      <c r="M47" s="189"/>
      <c r="N47" s="189"/>
      <c r="O47" s="190"/>
      <c r="P47" s="189"/>
      <c r="Q47" s="189"/>
      <c r="R47" s="189"/>
      <c r="S47" s="187"/>
      <c r="T47" s="184"/>
      <c r="U47" s="184"/>
      <c r="V47" s="189"/>
      <c r="X47" s="184"/>
      <c r="Y47" s="192"/>
      <c r="Z47" s="189"/>
      <c r="AK47" s="184"/>
      <c r="AL47" s="184"/>
      <c r="AM47" s="189"/>
      <c r="AN47" s="190"/>
    </row>
    <row r="48" spans="2:40" s="191" customFormat="1" x14ac:dyDescent="0.25">
      <c r="B48" s="194"/>
      <c r="C48" s="184"/>
      <c r="D48" s="186"/>
      <c r="E48" s="187"/>
      <c r="F48" s="187"/>
      <c r="G48" s="187"/>
      <c r="H48" s="193" t="s">
        <v>214</v>
      </c>
      <c r="I48" s="297" t="s">
        <v>213</v>
      </c>
      <c r="J48" s="306"/>
      <c r="K48" s="187">
        <f>+K49-K47-K46</f>
        <v>10891</v>
      </c>
      <c r="L48" s="189"/>
      <c r="M48" s="189"/>
      <c r="N48" s="189"/>
      <c r="O48" s="190"/>
      <c r="P48" s="189"/>
      <c r="Q48" s="189"/>
      <c r="R48" s="189"/>
      <c r="S48" s="187"/>
      <c r="T48" s="184"/>
      <c r="U48" s="184"/>
      <c r="V48" s="189"/>
      <c r="X48" s="184"/>
      <c r="Y48" s="192"/>
      <c r="Z48" s="189"/>
      <c r="AK48" s="184"/>
      <c r="AL48" s="184"/>
      <c r="AM48" s="189"/>
      <c r="AN48" s="190"/>
    </row>
    <row r="49" spans="2:40" s="191" customFormat="1" x14ac:dyDescent="0.25">
      <c r="B49" s="194"/>
      <c r="C49" s="184"/>
      <c r="D49" s="186"/>
      <c r="E49" s="187"/>
      <c r="F49" s="187"/>
      <c r="G49" s="187"/>
      <c r="H49" s="290" t="s">
        <v>205</v>
      </c>
      <c r="I49" s="296" t="s">
        <v>212</v>
      </c>
      <c r="J49" s="296"/>
      <c r="K49" s="187">
        <f>7075+84357</f>
        <v>91432</v>
      </c>
      <c r="L49" s="189"/>
      <c r="M49" s="189"/>
      <c r="N49" s="189"/>
      <c r="O49" s="190"/>
      <c r="P49" s="189"/>
      <c r="Q49" s="189"/>
      <c r="R49" s="189"/>
      <c r="S49" s="187"/>
      <c r="T49" s="184"/>
      <c r="U49" s="184"/>
      <c r="V49" s="189"/>
      <c r="X49" s="184"/>
      <c r="Y49" s="192"/>
      <c r="Z49" s="189"/>
      <c r="AK49" s="184"/>
      <c r="AL49" s="184"/>
      <c r="AM49" s="189"/>
      <c r="AN49" s="190"/>
    </row>
    <row r="50" spans="2:40" s="191" customFormat="1" x14ac:dyDescent="0.25">
      <c r="B50" s="194"/>
      <c r="C50" s="184"/>
      <c r="D50" s="186"/>
      <c r="E50" s="187"/>
      <c r="F50" s="187"/>
      <c r="G50" s="187"/>
      <c r="H50" s="290"/>
      <c r="I50" s="296"/>
      <c r="J50" s="296"/>
      <c r="K50" s="187"/>
      <c r="L50" s="189"/>
      <c r="M50" s="189"/>
      <c r="N50" s="189"/>
      <c r="O50" s="190"/>
      <c r="P50" s="189"/>
      <c r="Q50" s="189"/>
      <c r="R50" s="189"/>
      <c r="S50" s="187"/>
      <c r="T50" s="184"/>
      <c r="U50" s="184"/>
      <c r="V50" s="189"/>
      <c r="X50" s="184"/>
      <c r="Y50" s="192"/>
      <c r="Z50" s="189"/>
      <c r="AK50" s="184"/>
      <c r="AL50" s="184"/>
      <c r="AM50" s="189"/>
      <c r="AN50" s="190"/>
    </row>
    <row r="51" spans="2:40" s="191" customFormat="1" ht="13.5" customHeight="1" x14ac:dyDescent="0.25">
      <c r="B51" s="185">
        <f>-'Adayt Summary '!C28</f>
        <v>-7586.28</v>
      </c>
      <c r="C51" s="184">
        <v>-215600</v>
      </c>
      <c r="D51" s="186">
        <f>B51-C51</f>
        <v>208013.72</v>
      </c>
      <c r="E51" s="187"/>
      <c r="F51" s="187"/>
      <c r="G51" s="187"/>
      <c r="H51" s="188" t="s">
        <v>72</v>
      </c>
      <c r="I51" s="296" t="s">
        <v>215</v>
      </c>
      <c r="J51" s="296"/>
      <c r="K51" s="187">
        <f>5017+281</f>
        <v>5298</v>
      </c>
      <c r="L51" s="189">
        <f>-'Adayt Summary '!G28-'Adayt Summary '!F55</f>
        <v>-16492.18</v>
      </c>
      <c r="M51" s="189">
        <f>-'Adayt Summary '!G55</f>
        <v>-33582</v>
      </c>
      <c r="N51" s="189">
        <f>-M51+L51</f>
        <v>17089.82</v>
      </c>
      <c r="O51" s="190"/>
      <c r="P51" s="189"/>
      <c r="Q51" s="189"/>
      <c r="R51" s="189"/>
      <c r="S51" s="187"/>
      <c r="T51" s="184">
        <f>-'Adayt Summary '!K82-'Adayt Summary '!O82</f>
        <v>-60558</v>
      </c>
      <c r="U51" s="184">
        <f>-'Adayt Summary '!K55-'Adayt Summary '!O55</f>
        <v>-67164</v>
      </c>
      <c r="V51" s="189">
        <f>-U51+T51</f>
        <v>6606</v>
      </c>
      <c r="X51" s="184">
        <f>B51+L51+T51</f>
        <v>-84636.459999999992</v>
      </c>
      <c r="Y51" s="192">
        <f>+B51-'Adayt Summary '!G55-'Adayt Summary '!K55-'Adayt Summary '!O55</f>
        <v>-108332.28</v>
      </c>
      <c r="Z51" s="189">
        <f>X51-Y51</f>
        <v>23695.820000000007</v>
      </c>
      <c r="AK51" s="184"/>
      <c r="AL51" s="184"/>
      <c r="AM51" s="189">
        <f>AK51-AL51</f>
        <v>0</v>
      </c>
      <c r="AN51" s="190"/>
    </row>
    <row r="52" spans="2:40" s="191" customFormat="1" x14ac:dyDescent="0.25">
      <c r="B52" s="185"/>
      <c r="C52" s="184"/>
      <c r="D52" s="186"/>
      <c r="E52" s="187"/>
      <c r="F52" s="187"/>
      <c r="G52" s="187"/>
      <c r="H52" s="188"/>
      <c r="I52" s="295"/>
      <c r="J52" s="295"/>
      <c r="K52" s="187"/>
      <c r="L52" s="189"/>
      <c r="M52" s="189"/>
      <c r="N52" s="189"/>
      <c r="O52" s="190"/>
      <c r="P52" s="189"/>
      <c r="Q52" s="189"/>
      <c r="R52" s="189"/>
      <c r="S52" s="187"/>
      <c r="T52" s="184"/>
      <c r="U52" s="184"/>
      <c r="V52" s="189"/>
      <c r="X52" s="184"/>
      <c r="Y52" s="192"/>
      <c r="Z52" s="189"/>
      <c r="AK52" s="184"/>
      <c r="AL52" s="184"/>
      <c r="AM52" s="189"/>
      <c r="AN52" s="190"/>
    </row>
    <row r="53" spans="2:40" s="191" customFormat="1" x14ac:dyDescent="0.25">
      <c r="B53" s="185">
        <f>-'Adayt Summary '!C29</f>
        <v>0</v>
      </c>
      <c r="C53" s="184">
        <v>0</v>
      </c>
      <c r="D53" s="186">
        <f>B53-C53</f>
        <v>0</v>
      </c>
      <c r="E53" s="187"/>
      <c r="F53" s="187"/>
      <c r="G53" s="187"/>
      <c r="H53" s="209" t="s">
        <v>73</v>
      </c>
      <c r="I53" s="299" t="s">
        <v>146</v>
      </c>
      <c r="J53" s="299"/>
      <c r="K53" s="187"/>
      <c r="L53" s="189">
        <f>-'Adayt Summary '!G29-'Adayt Summary '!F56</f>
        <v>0</v>
      </c>
      <c r="M53" s="189">
        <f>-'Adayt Summary '!G56</f>
        <v>0</v>
      </c>
      <c r="N53" s="189">
        <f>-M53+L53</f>
        <v>0</v>
      </c>
      <c r="O53" s="190"/>
      <c r="P53" s="189"/>
      <c r="Q53" s="189"/>
      <c r="R53" s="189"/>
      <c r="S53" s="187"/>
      <c r="T53" s="184">
        <f>-'Adayt Summary '!K83-'Adayt Summary '!O83</f>
        <v>0</v>
      </c>
      <c r="U53" s="184">
        <f>-'Adayt Summary '!K56-'Adayt Summary '!O56</f>
        <v>0</v>
      </c>
      <c r="V53" s="189">
        <f>-U53+T53</f>
        <v>0</v>
      </c>
      <c r="X53" s="184">
        <f>B53+L53+T53</f>
        <v>0</v>
      </c>
      <c r="Y53" s="192">
        <f>+B53-'Adayt Summary '!G56-'Adayt Summary '!K56-'Adayt Summary '!O56</f>
        <v>0</v>
      </c>
      <c r="Z53" s="189">
        <f>X53-Y53</f>
        <v>0</v>
      </c>
      <c r="AK53" s="184"/>
      <c r="AL53" s="184"/>
      <c r="AM53" s="189">
        <f>AK53-AL53</f>
        <v>0</v>
      </c>
      <c r="AN53" s="190"/>
    </row>
    <row r="54" spans="2:40" x14ac:dyDescent="0.25">
      <c r="B54" s="210"/>
      <c r="C54" s="176"/>
      <c r="D54" s="177"/>
      <c r="E54" s="178"/>
      <c r="F54" s="178"/>
      <c r="G54" s="178"/>
      <c r="H54" s="211"/>
      <c r="I54" s="300"/>
      <c r="J54" s="300"/>
      <c r="K54" s="178"/>
      <c r="L54" s="180"/>
      <c r="M54" s="180"/>
      <c r="N54" s="180"/>
      <c r="O54" s="200"/>
      <c r="P54" s="180"/>
      <c r="Q54" s="180"/>
      <c r="R54" s="180"/>
      <c r="S54" s="178"/>
      <c r="T54" s="176"/>
      <c r="U54" s="176"/>
      <c r="V54" s="180"/>
      <c r="X54" s="176"/>
      <c r="Y54" s="176"/>
      <c r="Z54" s="180"/>
      <c r="AK54" s="176"/>
      <c r="AL54" s="176"/>
      <c r="AM54" s="180"/>
      <c r="AN54" s="200"/>
    </row>
    <row r="55" spans="2:40" s="214" customFormat="1" ht="13.8" x14ac:dyDescent="0.25">
      <c r="B55" s="175">
        <f>SUM(B14:B54)</f>
        <v>-1375365.4100000004</v>
      </c>
      <c r="C55" s="212">
        <f>SUM(C14:C54)</f>
        <v>-3289360</v>
      </c>
      <c r="D55" s="186">
        <f>B55-C55</f>
        <v>1913994.5899999996</v>
      </c>
      <c r="E55" s="187"/>
      <c r="F55" s="187"/>
      <c r="G55" s="187"/>
      <c r="H55" s="188" t="s">
        <v>20</v>
      </c>
      <c r="I55" s="308" t="s">
        <v>222</v>
      </c>
      <c r="J55" s="307"/>
      <c r="K55" s="187">
        <f>5+92+35+12+187+70+594</f>
        <v>995</v>
      </c>
      <c r="L55" s="197">
        <f>SUM(L14:L53)</f>
        <v>-2125862.4400000004</v>
      </c>
      <c r="M55" s="197">
        <f>SUM(M14:M53)</f>
        <v>-3382849.7502000001</v>
      </c>
      <c r="N55" s="197">
        <f>SUM(N14:N53)</f>
        <v>1256987.3102000002</v>
      </c>
      <c r="O55" s="213"/>
      <c r="P55" s="197"/>
      <c r="Q55" s="197"/>
      <c r="R55" s="197"/>
      <c r="S55" s="187"/>
      <c r="T55" s="197">
        <f>SUM(T14:T53)</f>
        <v>-7692264.25</v>
      </c>
      <c r="U55" s="197">
        <f>SUM(U14:U53)</f>
        <v>-6855997.5</v>
      </c>
      <c r="V55" s="197">
        <f>SUM(V14:V53)</f>
        <v>-836266.75000000023</v>
      </c>
      <c r="X55" s="184">
        <f>SUM(X14:X53)</f>
        <v>-11193492.100000003</v>
      </c>
      <c r="Y55" s="197">
        <f>SUM(Y14:Y54)</f>
        <v>-11614212.6602</v>
      </c>
      <c r="Z55" s="197">
        <f>SUM(Z14:Z54)</f>
        <v>420720.56019999948</v>
      </c>
      <c r="AK55" s="197">
        <f>SUM(AK14:AK51)</f>
        <v>0</v>
      </c>
      <c r="AL55" s="197">
        <f>SUM(AL14:AL54)</f>
        <v>0</v>
      </c>
      <c r="AM55" s="197">
        <f>SUM(AM14:AM54)</f>
        <v>0</v>
      </c>
      <c r="AN55" s="213"/>
    </row>
    <row r="56" spans="2:40" s="214" customFormat="1" ht="13.8" x14ac:dyDescent="0.25">
      <c r="B56" s="215"/>
      <c r="C56" s="216"/>
      <c r="D56" s="217"/>
      <c r="E56" s="218"/>
      <c r="F56" s="218"/>
      <c r="G56" s="218"/>
      <c r="H56" s="219"/>
      <c r="I56" s="301"/>
      <c r="J56" s="301"/>
      <c r="K56" s="218"/>
      <c r="L56" s="220"/>
      <c r="M56" s="220"/>
      <c r="N56" s="220"/>
      <c r="O56" s="213"/>
      <c r="P56" s="220"/>
      <c r="Q56" s="220"/>
      <c r="R56" s="220"/>
      <c r="S56" s="218"/>
      <c r="T56" s="216"/>
      <c r="U56" s="216"/>
      <c r="V56" s="220"/>
      <c r="X56" s="216"/>
      <c r="Y56" s="221"/>
      <c r="Z56" s="220"/>
      <c r="AK56" s="216"/>
      <c r="AL56" s="216"/>
      <c r="AM56" s="220"/>
      <c r="AN56" s="213"/>
    </row>
    <row r="57" spans="2:40" s="214" customFormat="1" ht="13.8" x14ac:dyDescent="0.25">
      <c r="B57" s="175">
        <f>-'Adayt Summary '!C31-'Adayt Summary '!C32</f>
        <v>0</v>
      </c>
      <c r="C57" s="197">
        <v>-200000</v>
      </c>
      <c r="D57" s="198">
        <f>B57-C57</f>
        <v>200000</v>
      </c>
      <c r="E57" s="178"/>
      <c r="F57" s="178"/>
      <c r="G57" s="178"/>
      <c r="H57" s="222" t="s">
        <v>74</v>
      </c>
      <c r="I57" s="302">
        <v>0</v>
      </c>
      <c r="J57" s="302"/>
      <c r="K57" s="178"/>
      <c r="L57" s="202"/>
      <c r="M57" s="202"/>
      <c r="N57" s="202"/>
      <c r="O57" s="213"/>
      <c r="P57" s="202"/>
      <c r="Q57" s="202"/>
      <c r="R57" s="202"/>
      <c r="S57" s="178"/>
      <c r="T57" s="223"/>
      <c r="U57" s="223"/>
      <c r="V57" s="202"/>
      <c r="X57" s="184">
        <f>+L57+T57</f>
        <v>0</v>
      </c>
      <c r="Y57" s="197">
        <v>0</v>
      </c>
      <c r="Z57" s="199">
        <f>X57-Y57</f>
        <v>0</v>
      </c>
      <c r="AK57" s="223"/>
      <c r="AL57" s="223"/>
      <c r="AM57" s="202">
        <f>AK57-AL57</f>
        <v>0</v>
      </c>
      <c r="AN57" s="213"/>
    </row>
    <row r="58" spans="2:40" s="214" customFormat="1" ht="13.8" x14ac:dyDescent="0.25">
      <c r="B58" s="210">
        <v>0</v>
      </c>
      <c r="C58" s="176">
        <v>0</v>
      </c>
      <c r="D58" s="177">
        <f>B58-C58</f>
        <v>0</v>
      </c>
      <c r="E58" s="178"/>
      <c r="F58" s="178"/>
      <c r="G58" s="178"/>
      <c r="H58" s="222" t="s">
        <v>75</v>
      </c>
      <c r="I58" s="302">
        <v>0</v>
      </c>
      <c r="J58" s="302"/>
      <c r="K58" s="178"/>
      <c r="L58" s="202"/>
      <c r="M58" s="202"/>
      <c r="N58" s="202"/>
      <c r="O58" s="213"/>
      <c r="P58" s="202"/>
      <c r="Q58" s="202"/>
      <c r="R58" s="202"/>
      <c r="S58" s="178"/>
      <c r="T58" s="223"/>
      <c r="U58" s="223"/>
      <c r="V58" s="202"/>
      <c r="X58" s="197">
        <f>B58</f>
        <v>0</v>
      </c>
      <c r="Y58" s="197">
        <v>0</v>
      </c>
      <c r="Z58" s="199">
        <f>X58-Y58</f>
        <v>0</v>
      </c>
      <c r="AK58" s="223">
        <v>0</v>
      </c>
      <c r="AL58" s="223">
        <v>0</v>
      </c>
      <c r="AM58" s="202">
        <f>AK58-AL58</f>
        <v>0</v>
      </c>
      <c r="AN58" s="213"/>
    </row>
    <row r="59" spans="2:40" s="214" customFormat="1" ht="14.4" thickBot="1" x14ac:dyDescent="0.3">
      <c r="B59" s="224">
        <f>SUM(B55:B58)</f>
        <v>-1375365.4100000004</v>
      </c>
      <c r="C59" s="225">
        <f>SUM(C55:C58)</f>
        <v>-3489360</v>
      </c>
      <c r="D59" s="226">
        <f>SUM(D55:D58)</f>
        <v>2113994.59</v>
      </c>
      <c r="E59" s="221"/>
      <c r="F59" s="221"/>
      <c r="G59" s="221"/>
      <c r="H59" s="227" t="s">
        <v>76</v>
      </c>
      <c r="I59" s="305" t="str">
        <f>+I55</f>
        <v>$996k</v>
      </c>
      <c r="J59" s="303"/>
      <c r="K59" s="221"/>
      <c r="L59" s="224">
        <f>SUM(L55:L58)</f>
        <v>-2125862.4400000004</v>
      </c>
      <c r="M59" s="224">
        <f>SUM(M55:M58)</f>
        <v>-3382849.7502000001</v>
      </c>
      <c r="N59" s="224">
        <f>SUM(N55:N58)</f>
        <v>1256987.3102000002</v>
      </c>
      <c r="O59" s="213"/>
      <c r="P59" s="225"/>
      <c r="Q59" s="225"/>
      <c r="R59" s="225"/>
      <c r="S59" s="221"/>
      <c r="T59" s="224">
        <f>SUM(T55:T58)</f>
        <v>-7692264.25</v>
      </c>
      <c r="U59" s="224">
        <f>SUM(U55:U58)</f>
        <v>-6855997.5</v>
      </c>
      <c r="V59" s="224">
        <f>SUM(V55:V58)</f>
        <v>-836266.75000000023</v>
      </c>
      <c r="X59" s="228">
        <f>SUM(X55:X58)</f>
        <v>-11193492.100000003</v>
      </c>
      <c r="Y59" s="228">
        <f>SUM(Y55:Y58)</f>
        <v>-11614212.6602</v>
      </c>
      <c r="Z59" s="228">
        <f>SUM(Z55:Z58)</f>
        <v>420720.56019999948</v>
      </c>
      <c r="AK59" s="225">
        <f>SUM(AK55:AK58)</f>
        <v>0</v>
      </c>
      <c r="AL59" s="225">
        <f>SUM(AL55:AL58)</f>
        <v>0</v>
      </c>
      <c r="AM59" s="225">
        <f>SUM(AM55:AM58)</f>
        <v>0</v>
      </c>
      <c r="AN59" s="213"/>
    </row>
    <row r="60" spans="2:40" s="214" customFormat="1" ht="14.4" thickTop="1" x14ac:dyDescent="0.25">
      <c r="B60" s="215"/>
      <c r="C60" s="216"/>
      <c r="D60" s="217"/>
      <c r="E60" s="218"/>
      <c r="F60" s="218"/>
      <c r="G60" s="218"/>
      <c r="H60" s="227"/>
      <c r="I60" s="303"/>
      <c r="J60" s="303"/>
      <c r="K60" s="218"/>
      <c r="L60" s="220"/>
      <c r="M60" s="220"/>
      <c r="N60" s="220"/>
      <c r="O60" s="213"/>
      <c r="P60" s="220"/>
      <c r="Q60" s="220"/>
      <c r="R60" s="220"/>
      <c r="S60" s="218"/>
      <c r="T60" s="216"/>
      <c r="U60" s="216"/>
      <c r="V60" s="220"/>
      <c r="X60" s="184"/>
      <c r="Y60" s="192"/>
      <c r="Z60" s="189"/>
      <c r="AK60" s="216"/>
      <c r="AL60" s="216"/>
      <c r="AM60" s="220"/>
      <c r="AN60" s="213"/>
    </row>
    <row r="61" spans="2:40" s="214" customFormat="1" ht="13.8" x14ac:dyDescent="0.25">
      <c r="B61" s="185">
        <f>-B59</f>
        <v>1375365.4100000004</v>
      </c>
      <c r="C61" s="197">
        <v>-250000</v>
      </c>
      <c r="D61" s="217">
        <f>B61-C61</f>
        <v>1625365.4100000004</v>
      </c>
      <c r="E61" s="218"/>
      <c r="F61" s="218"/>
      <c r="G61" s="218"/>
      <c r="H61" s="227" t="s">
        <v>77</v>
      </c>
      <c r="I61" s="303" t="s">
        <v>224</v>
      </c>
      <c r="J61" s="303"/>
      <c r="K61" s="218"/>
      <c r="L61" s="220">
        <f>-L59</f>
        <v>2125862.4400000004</v>
      </c>
      <c r="M61" s="220">
        <f>-M59</f>
        <v>3382849.7502000001</v>
      </c>
      <c r="N61" s="202">
        <f>L61-M61</f>
        <v>-1256987.3101999997</v>
      </c>
      <c r="O61" s="213"/>
      <c r="P61" s="202"/>
      <c r="Q61" s="202"/>
      <c r="R61" s="202"/>
      <c r="S61" s="218"/>
      <c r="T61" s="197">
        <f>-T59</f>
        <v>7692264.25</v>
      </c>
      <c r="U61" s="197">
        <f>-U59</f>
        <v>6855997.5</v>
      </c>
      <c r="V61" s="202">
        <f>T61-U61</f>
        <v>836266.75</v>
      </c>
      <c r="X61" s="184">
        <f>-X59</f>
        <v>11193492.100000003</v>
      </c>
      <c r="Y61" s="197">
        <f>-Y59</f>
        <v>11614212.6602</v>
      </c>
      <c r="Z61" s="199">
        <f>X61-Y61</f>
        <v>-420720.56019999646</v>
      </c>
      <c r="AK61" s="197"/>
      <c r="AL61" s="197"/>
      <c r="AM61" s="202">
        <f>AK61-AL61</f>
        <v>0</v>
      </c>
      <c r="AN61" s="213"/>
    </row>
    <row r="62" spans="2:40" s="214" customFormat="1" ht="13.8" x14ac:dyDescent="0.25">
      <c r="B62" s="185">
        <v>0</v>
      </c>
      <c r="C62" s="216"/>
      <c r="D62" s="217"/>
      <c r="E62" s="218"/>
      <c r="F62" s="218"/>
      <c r="G62" s="218"/>
      <c r="H62" s="227" t="s">
        <v>145</v>
      </c>
      <c r="I62" s="303" t="s">
        <v>223</v>
      </c>
      <c r="J62" s="303"/>
      <c r="K62" s="218">
        <f>468+110</f>
        <v>578</v>
      </c>
      <c r="L62" s="220">
        <v>0</v>
      </c>
      <c r="M62" s="220">
        <v>0</v>
      </c>
      <c r="N62" s="220">
        <f>L62-M62</f>
        <v>0</v>
      </c>
      <c r="O62" s="213"/>
      <c r="P62" s="220"/>
      <c r="Q62" s="220"/>
      <c r="R62" s="220"/>
      <c r="S62" s="218"/>
      <c r="T62" s="216">
        <v>0</v>
      </c>
      <c r="U62" s="216">
        <v>0</v>
      </c>
      <c r="V62" s="220">
        <f>T62-U62</f>
        <v>0</v>
      </c>
      <c r="X62" s="184"/>
      <c r="Y62" s="192"/>
      <c r="Z62" s="189"/>
      <c r="AK62" s="216"/>
      <c r="AL62" s="216"/>
      <c r="AM62" s="220"/>
      <c r="AN62" s="213"/>
    </row>
    <row r="63" spans="2:40" x14ac:dyDescent="0.25">
      <c r="B63" s="229"/>
      <c r="C63" s="202">
        <v>0</v>
      </c>
      <c r="D63" s="198">
        <f>B63-C63</f>
        <v>0</v>
      </c>
      <c r="E63" s="178"/>
      <c r="F63" s="178"/>
      <c r="G63" s="178"/>
      <c r="H63" s="59" t="s">
        <v>78</v>
      </c>
      <c r="K63" s="178"/>
      <c r="L63" s="202"/>
      <c r="M63" s="202"/>
      <c r="N63" s="202"/>
      <c r="O63" s="200"/>
      <c r="P63" s="202"/>
      <c r="Q63" s="202"/>
      <c r="R63" s="202"/>
      <c r="S63" s="178"/>
      <c r="T63" s="202"/>
      <c r="U63" s="202"/>
      <c r="V63" s="202"/>
      <c r="X63" s="197">
        <v>0</v>
      </c>
      <c r="Y63" s="197">
        <v>0</v>
      </c>
      <c r="Z63" s="199">
        <f>X63-Y63</f>
        <v>0</v>
      </c>
      <c r="AK63" s="202">
        <v>0</v>
      </c>
      <c r="AL63" s="202">
        <v>0</v>
      </c>
      <c r="AM63" s="202">
        <f>AK63-AL63</f>
        <v>0</v>
      </c>
      <c r="AN63" s="200"/>
    </row>
    <row r="64" spans="2:40" x14ac:dyDescent="0.25">
      <c r="B64" s="229">
        <v>0</v>
      </c>
      <c r="C64" s="202">
        <v>0</v>
      </c>
      <c r="D64" s="198">
        <f>B64-C64</f>
        <v>0</v>
      </c>
      <c r="E64" s="178"/>
      <c r="F64" s="178"/>
      <c r="G64" s="178"/>
      <c r="H64" s="59" t="s">
        <v>79</v>
      </c>
      <c r="K64" s="178"/>
      <c r="L64" s="202"/>
      <c r="M64" s="202"/>
      <c r="N64" s="202"/>
      <c r="O64" s="200"/>
      <c r="P64" s="202"/>
      <c r="Q64" s="202"/>
      <c r="R64" s="202"/>
      <c r="S64" s="178"/>
      <c r="T64" s="202"/>
      <c r="U64" s="202"/>
      <c r="V64" s="202"/>
      <c r="X64" s="197">
        <v>0</v>
      </c>
      <c r="Y64" s="197">
        <v>0</v>
      </c>
      <c r="Z64" s="199">
        <f>X64-Y64</f>
        <v>0</v>
      </c>
      <c r="AK64" s="202">
        <v>0</v>
      </c>
      <c r="AL64" s="202">
        <v>0</v>
      </c>
      <c r="AM64" s="202">
        <f>AK64-AL64</f>
        <v>0</v>
      </c>
      <c r="AN64" s="200"/>
    </row>
    <row r="65" spans="2:43" ht="13.8" thickBot="1" x14ac:dyDescent="0.3">
      <c r="B65" s="229"/>
      <c r="C65" s="202"/>
      <c r="D65" s="198"/>
      <c r="E65" s="178"/>
      <c r="F65" s="178"/>
      <c r="G65" s="178"/>
      <c r="K65" s="178"/>
      <c r="L65" s="202"/>
      <c r="M65" s="202"/>
      <c r="N65" s="202"/>
      <c r="O65" s="200"/>
      <c r="P65" s="202"/>
      <c r="Q65" s="202"/>
      <c r="R65" s="202"/>
      <c r="S65" s="178"/>
      <c r="T65" s="202"/>
      <c r="U65" s="202"/>
      <c r="V65" s="202"/>
      <c r="X65" s="199"/>
      <c r="Y65" s="230"/>
      <c r="Z65" s="199"/>
      <c r="AK65" s="202"/>
      <c r="AL65" s="202"/>
      <c r="AM65" s="202"/>
      <c r="AN65" s="200"/>
    </row>
    <row r="66" spans="2:43" ht="14.4" thickBot="1" x14ac:dyDescent="0.3">
      <c r="B66" s="231">
        <f>B61+B63+B64+B59+B11+B62</f>
        <v>0</v>
      </c>
      <c r="C66" s="232">
        <f>C61+C63+C64+C59+C11</f>
        <v>-3739360</v>
      </c>
      <c r="D66" s="233">
        <f>D61+D63+D64+D59+D11</f>
        <v>3739360</v>
      </c>
      <c r="E66" s="187"/>
      <c r="F66" s="187"/>
      <c r="G66" s="187"/>
      <c r="H66" s="227" t="s">
        <v>80</v>
      </c>
      <c r="I66" s="303">
        <v>0</v>
      </c>
      <c r="J66" s="303"/>
      <c r="K66" s="187"/>
      <c r="L66" s="325" t="s">
        <v>263</v>
      </c>
      <c r="M66" s="325" t="s">
        <v>263</v>
      </c>
      <c r="N66" s="325" t="s">
        <v>263</v>
      </c>
      <c r="O66" s="200"/>
      <c r="P66" s="234"/>
      <c r="Q66" s="234"/>
      <c r="R66" s="234"/>
      <c r="S66" s="200"/>
      <c r="T66" s="231">
        <f>T61+T62+T11+T59</f>
        <v>0</v>
      </c>
      <c r="U66" s="231">
        <f>U61+U62+U59+U11</f>
        <v>0</v>
      </c>
      <c r="V66" s="231">
        <f>V61+V62+V11+V59</f>
        <v>0</v>
      </c>
      <c r="X66" s="235">
        <f>SUM(X11+X59+X61+X63)</f>
        <v>0</v>
      </c>
      <c r="Y66" s="235">
        <f>SUM(Y11+Y59+Y61+Y63)</f>
        <v>0</v>
      </c>
      <c r="Z66" s="235">
        <f>SUM(Z11+Z59+Z61+Z63)</f>
        <v>3.0267983675003052E-9</v>
      </c>
      <c r="AK66" s="235">
        <f>AK61+AK63+AK64+AK59+AK11</f>
        <v>0</v>
      </c>
      <c r="AL66" s="232">
        <f>AL61+AL63+AL64+AL59+AL11</f>
        <v>0</v>
      </c>
      <c r="AM66" s="233">
        <f>AK66-AL66</f>
        <v>0</v>
      </c>
      <c r="AN66" s="200"/>
    </row>
    <row r="67" spans="2:43" x14ac:dyDescent="0.25">
      <c r="B67" s="200"/>
      <c r="C67" s="200"/>
      <c r="D67" s="200"/>
      <c r="E67" s="200"/>
      <c r="F67" s="200"/>
      <c r="G67" s="200"/>
      <c r="H67" s="191"/>
      <c r="I67" s="163"/>
      <c r="J67" s="163"/>
      <c r="K67" s="200"/>
      <c r="L67" s="200"/>
      <c r="M67" s="200"/>
      <c r="N67" s="200"/>
      <c r="O67" s="200"/>
      <c r="P67" s="200"/>
      <c r="Q67" s="200"/>
      <c r="R67" s="200"/>
      <c r="S67" s="200"/>
      <c r="X67" s="200"/>
      <c r="Y67" s="200"/>
      <c r="Z67" s="200"/>
      <c r="AK67" s="200"/>
      <c r="AL67" s="200"/>
      <c r="AM67" s="200"/>
      <c r="AN67" s="200"/>
    </row>
    <row r="68" spans="2:43" x14ac:dyDescent="0.25">
      <c r="B68" s="163">
        <f>+'Adayt Headcount'!C11</f>
        <v>19</v>
      </c>
      <c r="C68" s="163">
        <v>45</v>
      </c>
      <c r="D68" s="236">
        <f>B68-C68</f>
        <v>-26</v>
      </c>
      <c r="E68" s="236"/>
      <c r="F68" s="236"/>
      <c r="G68" s="236"/>
      <c r="H68" s="191" t="s">
        <v>81</v>
      </c>
      <c r="I68" s="163">
        <v>19</v>
      </c>
      <c r="J68" s="163"/>
      <c r="K68" s="236"/>
      <c r="L68" s="236">
        <v>19</v>
      </c>
      <c r="M68" s="163">
        <f>+'Adayt Headcount'!C17</f>
        <v>19</v>
      </c>
      <c r="N68" s="237">
        <f>+M68-L68</f>
        <v>0</v>
      </c>
      <c r="T68" s="163">
        <f>+'Adayt Headcount'!C27</f>
        <v>25</v>
      </c>
      <c r="U68" s="163">
        <f>+'Adayt Headcount'!C19</f>
        <v>25</v>
      </c>
      <c r="V68" s="163">
        <f>+U68-T68</f>
        <v>0</v>
      </c>
      <c r="X68" s="163">
        <f>+'Adayt Headcount'!C27</f>
        <v>25</v>
      </c>
      <c r="Y68" s="163">
        <f>+'Adayt Headcount'!C27</f>
        <v>25</v>
      </c>
      <c r="Z68" s="163">
        <f>X68-Y68</f>
        <v>0</v>
      </c>
      <c r="AK68" s="163">
        <v>57</v>
      </c>
      <c r="AL68" s="163">
        <v>57</v>
      </c>
      <c r="AM68" s="236">
        <f>AK68-AL68</f>
        <v>0</v>
      </c>
      <c r="AN68" s="163"/>
    </row>
    <row r="69" spans="2:43" x14ac:dyDescent="0.25">
      <c r="D69" s="238"/>
      <c r="E69" s="238"/>
      <c r="F69" s="238"/>
      <c r="G69" s="238"/>
      <c r="H69" s="238"/>
      <c r="I69" s="304"/>
      <c r="J69" s="304"/>
      <c r="K69" s="238"/>
      <c r="L69" s="238"/>
      <c r="AQ69" s="200"/>
    </row>
    <row r="70" spans="2:43" x14ac:dyDescent="0.25">
      <c r="B70" s="200"/>
      <c r="D70" s="238"/>
      <c r="E70" s="238"/>
      <c r="F70" s="238"/>
      <c r="G70" s="238"/>
      <c r="H70" s="238"/>
      <c r="I70" s="304"/>
      <c r="J70" s="304"/>
      <c r="K70" s="238"/>
      <c r="L70" s="238"/>
    </row>
    <row r="73" spans="2:43" ht="21.6" thickBot="1" x14ac:dyDescent="0.45">
      <c r="B73" s="153" t="s">
        <v>52</v>
      </c>
      <c r="C73" s="154"/>
      <c r="D73" s="154"/>
      <c r="E73" s="154"/>
      <c r="F73" s="154"/>
      <c r="G73" s="154"/>
      <c r="H73" s="154"/>
      <c r="I73" s="294"/>
      <c r="J73" s="294"/>
      <c r="K73" s="154"/>
      <c r="L73" s="154"/>
      <c r="M73" s="155" t="s">
        <v>30</v>
      </c>
      <c r="N73" s="154"/>
      <c r="O73" s="154"/>
      <c r="P73" s="154"/>
      <c r="Q73" s="155" t="s">
        <v>24</v>
      </c>
      <c r="R73" s="154"/>
      <c r="S73" s="154"/>
      <c r="T73" s="364" t="s">
        <v>39</v>
      </c>
      <c r="U73" s="365"/>
      <c r="V73" s="365"/>
      <c r="W73" s="154"/>
      <c r="X73" s="364" t="s">
        <v>40</v>
      </c>
      <c r="Y73" s="365"/>
      <c r="Z73" s="365"/>
    </row>
    <row r="74" spans="2:43" x14ac:dyDescent="0.25">
      <c r="B74" s="36" t="s">
        <v>54</v>
      </c>
      <c r="C74" s="156" t="s">
        <v>55</v>
      </c>
      <c r="D74" s="157" t="s">
        <v>44</v>
      </c>
      <c r="E74" s="158"/>
      <c r="F74" s="158"/>
      <c r="G74" s="158"/>
      <c r="H74" s="158"/>
      <c r="I74" s="158"/>
      <c r="J74" s="158"/>
      <c r="K74" s="158"/>
      <c r="L74" s="37" t="s">
        <v>30</v>
      </c>
      <c r="M74" s="38" t="s">
        <v>30</v>
      </c>
      <c r="N74" s="39" t="s">
        <v>44</v>
      </c>
      <c r="P74" s="159" t="s">
        <v>24</v>
      </c>
      <c r="Q74" s="156" t="s">
        <v>24</v>
      </c>
      <c r="R74" s="157" t="s">
        <v>24</v>
      </c>
      <c r="S74" s="158"/>
      <c r="T74" s="17" t="s">
        <v>41</v>
      </c>
      <c r="U74" s="18" t="s">
        <v>42</v>
      </c>
      <c r="V74" s="19" t="s">
        <v>43</v>
      </c>
      <c r="X74" s="20" t="s">
        <v>41</v>
      </c>
      <c r="Y74" s="21" t="s">
        <v>42</v>
      </c>
      <c r="Z74" s="22" t="s">
        <v>44</v>
      </c>
    </row>
    <row r="75" spans="2:43" ht="13.8" thickBot="1" x14ac:dyDescent="0.3">
      <c r="B75" s="40" t="s">
        <v>1</v>
      </c>
      <c r="C75" s="161" t="s">
        <v>1</v>
      </c>
      <c r="D75" s="162" t="s">
        <v>1</v>
      </c>
      <c r="E75" s="158"/>
      <c r="F75" s="158"/>
      <c r="G75" s="158"/>
      <c r="H75" s="158"/>
      <c r="I75" s="158"/>
      <c r="J75" s="158"/>
      <c r="K75" s="158"/>
      <c r="L75" s="41" t="s">
        <v>56</v>
      </c>
      <c r="M75" s="42" t="s">
        <v>42</v>
      </c>
      <c r="N75" s="43" t="s">
        <v>30</v>
      </c>
      <c r="O75" s="163"/>
      <c r="P75" s="164" t="s">
        <v>23</v>
      </c>
      <c r="Q75" s="161" t="s">
        <v>42</v>
      </c>
      <c r="R75" s="162" t="s">
        <v>44</v>
      </c>
      <c r="S75" s="158"/>
      <c r="T75" s="44" t="s">
        <v>45</v>
      </c>
      <c r="U75" s="45" t="s">
        <v>45</v>
      </c>
      <c r="V75" s="46" t="s">
        <v>46</v>
      </c>
      <c r="W75" s="163"/>
      <c r="X75" s="47" t="s">
        <v>47</v>
      </c>
      <c r="Y75" s="48" t="s">
        <v>38</v>
      </c>
      <c r="Z75" s="49" t="s">
        <v>47</v>
      </c>
    </row>
    <row r="76" spans="2:43" x14ac:dyDescent="0.25">
      <c r="B76" s="166"/>
      <c r="C76" s="167"/>
      <c r="D76" s="168"/>
      <c r="E76" s="169"/>
      <c r="F76" s="169"/>
      <c r="G76" s="169"/>
      <c r="H76" s="169"/>
      <c r="I76" s="169"/>
      <c r="J76" s="169"/>
      <c r="K76" s="169"/>
      <c r="L76" s="170"/>
      <c r="M76" s="170"/>
      <c r="N76" s="170"/>
      <c r="O76" s="171"/>
      <c r="P76" s="170"/>
      <c r="Q76" s="170"/>
      <c r="R76" s="170"/>
      <c r="S76" s="169"/>
      <c r="T76" s="172"/>
      <c r="U76" s="172"/>
      <c r="V76" s="170"/>
      <c r="W76" s="171"/>
      <c r="X76" s="167"/>
      <c r="Y76" s="173"/>
      <c r="Z76" s="174"/>
    </row>
    <row r="77" spans="2:43" x14ac:dyDescent="0.25">
      <c r="B77" s="210">
        <v>0</v>
      </c>
      <c r="C77" s="176"/>
      <c r="D77" s="177">
        <v>0</v>
      </c>
      <c r="E77" s="178"/>
      <c r="F77" s="178"/>
      <c r="G77" s="178"/>
      <c r="H77" s="179" t="s">
        <v>58</v>
      </c>
      <c r="I77" s="163"/>
      <c r="J77" s="163"/>
      <c r="K77" s="178"/>
      <c r="L77" s="180"/>
      <c r="M77" s="180"/>
      <c r="N77" s="180"/>
      <c r="O77" s="171"/>
      <c r="P77" s="180"/>
      <c r="Q77" s="180"/>
      <c r="R77" s="180"/>
      <c r="S77" s="178"/>
      <c r="T77" s="181"/>
      <c r="U77" s="176"/>
      <c r="V77" s="180"/>
      <c r="W77" s="171"/>
      <c r="X77" s="176"/>
      <c r="Y77" s="176">
        <v>0</v>
      </c>
      <c r="Z77" s="182">
        <f>X77-Y77</f>
        <v>0</v>
      </c>
    </row>
  </sheetData>
  <mergeCells count="4">
    <mergeCell ref="X73:Z73"/>
    <mergeCell ref="T73:V73"/>
    <mergeCell ref="T7:V7"/>
    <mergeCell ref="X7:Z7"/>
  </mergeCells>
  <phoneticPr fontId="0" type="noConversion"/>
  <pageMargins left="0.24" right="0.15748031496062992" top="0.43" bottom="0.59055118110236227" header="0.32" footer="0.46"/>
  <pageSetup paperSize="9" scale="48" orientation="landscape" r:id="rId1"/>
  <headerFooter alignWithMargins="0">
    <oddFooter>&amp;C&amp;12 page 4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769620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7</xdr:col>
                    <xdr:colOff>1165860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F43"/>
  <sheetViews>
    <sheetView workbookViewId="0">
      <selection activeCell="E12" sqref="E12"/>
    </sheetView>
  </sheetViews>
  <sheetFormatPr defaultColWidth="9.109375" defaultRowHeight="13.2" x14ac:dyDescent="0.25"/>
  <cols>
    <col min="1" max="16384" width="9.109375" style="59"/>
  </cols>
  <sheetData>
    <row r="7" spans="2:2" x14ac:dyDescent="0.25">
      <c r="B7" s="270" t="s">
        <v>228</v>
      </c>
    </row>
    <row r="41" spans="2:6" x14ac:dyDescent="0.25">
      <c r="B41" s="270" t="s">
        <v>227</v>
      </c>
      <c r="C41" s="270"/>
      <c r="F41" s="270">
        <v>12.5</v>
      </c>
    </row>
    <row r="43" spans="2:6" x14ac:dyDescent="0.25">
      <c r="B43" s="270" t="s">
        <v>226</v>
      </c>
      <c r="C43" s="270"/>
      <c r="F43" s="270">
        <v>25</v>
      </c>
    </row>
  </sheetData>
  <phoneticPr fontId="0" type="noConversion"/>
  <pageMargins left="0.75" right="0.75" top="0.53" bottom="0.66" header="0.5" footer="0.5"/>
  <pageSetup paperSize="9" scale="85" orientation="landscape" r:id="rId1"/>
  <headerFooter alignWithMargins="0">
    <oddHeader>Page &amp;P</oddHeader>
    <oddFooter>&amp;Cpage 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78</vt:i4>
      </vt:variant>
    </vt:vector>
  </HeadingPairs>
  <TitlesOfParts>
    <vt:vector size="95" baseType="lpstr">
      <vt:lpstr>Instructions</vt:lpstr>
      <vt:lpstr>Adayt Summary </vt:lpstr>
      <vt:lpstr>Adayt Appendices</vt:lpstr>
      <vt:lpstr>Adayt Headcount</vt:lpstr>
      <vt:lpstr>Header</vt:lpstr>
      <vt:lpstr>Index</vt:lpstr>
      <vt:lpstr>Summary PL</vt:lpstr>
      <vt:lpstr>CE2 PL Analysis</vt:lpstr>
      <vt:lpstr>Org Chart</vt:lpstr>
      <vt:lpstr>Org Chart (2)</vt:lpstr>
      <vt:lpstr>Expense Analysis (2)</vt:lpstr>
      <vt:lpstr>Expense Analysis</vt:lpstr>
      <vt:lpstr>Allocations</vt:lpstr>
      <vt:lpstr>Appendice</vt:lpstr>
      <vt:lpstr>Appendices Qtr</vt:lpstr>
      <vt:lpstr>AppendicesYTD</vt:lpstr>
      <vt:lpstr>Appendices Full Year</vt:lpstr>
      <vt:lpstr>'Adayt Appendices'!adaytum_col_1</vt:lpstr>
      <vt:lpstr>'Adayt Headcount'!adaytum_col_1</vt:lpstr>
      <vt:lpstr>'Adayt Summary '!adaytum_col_1</vt:lpstr>
      <vt:lpstr>'Adayt Appendices'!adaytum_col_2</vt:lpstr>
      <vt:lpstr>'Adayt Summary '!adaytum_col_2</vt:lpstr>
      <vt:lpstr>'Adayt Appendices'!adaytum_col_3</vt:lpstr>
      <vt:lpstr>'Adayt Summary '!adaytum_col_3</vt:lpstr>
      <vt:lpstr>'Adayt Appendices'!adaytum_col_4</vt:lpstr>
      <vt:lpstr>'Adayt Appendices'!adaytum_col_5</vt:lpstr>
      <vt:lpstr>'Adayt Appendices'!adaytum_col_6</vt:lpstr>
      <vt:lpstr>'Adayt Appendices'!adaytum_col_7</vt:lpstr>
      <vt:lpstr>'Adayt Appendices'!adaytum_col_8</vt:lpstr>
      <vt:lpstr>'Adayt Headcount'!adaytum_col_8</vt:lpstr>
      <vt:lpstr>'Adayt Appendices'!adaytum_col_9</vt:lpstr>
      <vt:lpstr>'Adayt Headcount'!adaytum_col_9</vt:lpstr>
      <vt:lpstr>'Adayt Appendices'!adaytum_data_1</vt:lpstr>
      <vt:lpstr>'Adayt Headcount'!adaytum_data_1</vt:lpstr>
      <vt:lpstr>'Adayt Summary '!adaytum_data_1</vt:lpstr>
      <vt:lpstr>'Adayt Appendices'!adaytum_data_2</vt:lpstr>
      <vt:lpstr>'Adayt Summary '!adaytum_data_2</vt:lpstr>
      <vt:lpstr>'Adayt Appendices'!adaytum_data_3</vt:lpstr>
      <vt:lpstr>'Adayt Summary '!adaytum_data_3</vt:lpstr>
      <vt:lpstr>'Adayt Appendices'!adaytum_data_4</vt:lpstr>
      <vt:lpstr>'Adayt Appendices'!adaytum_data_5</vt:lpstr>
      <vt:lpstr>'Adayt Appendices'!adaytum_data_6</vt:lpstr>
      <vt:lpstr>'Adayt Appendices'!adaytum_data_7</vt:lpstr>
      <vt:lpstr>'Adayt Appendices'!adaytum_data_8</vt:lpstr>
      <vt:lpstr>'Adayt Headcount'!adaytum_data_8</vt:lpstr>
      <vt:lpstr>'Adayt Appendices'!adaytum_data_9</vt:lpstr>
      <vt:lpstr>'Adayt Headcount'!adaytum_data_9</vt:lpstr>
      <vt:lpstr>'Adayt Appendices'!adaytum_page_1</vt:lpstr>
      <vt:lpstr>'Adayt Headcount'!adaytum_page_1</vt:lpstr>
      <vt:lpstr>'Adayt Summary '!adaytum_page_1</vt:lpstr>
      <vt:lpstr>'Adayt Appendices'!adaytum_page_2</vt:lpstr>
      <vt:lpstr>'Adayt Headcount'!adaytum_page_2</vt:lpstr>
      <vt:lpstr>'Adayt Summary '!adaytum_page_2</vt:lpstr>
      <vt:lpstr>'Adayt Appendices'!adaytum_page_3</vt:lpstr>
      <vt:lpstr>'Adayt Headcount'!adaytum_page_3</vt:lpstr>
      <vt:lpstr>'Adayt Summary '!adaytum_page_3</vt:lpstr>
      <vt:lpstr>'Adayt Appendices'!adaytum_page_4</vt:lpstr>
      <vt:lpstr>'Adayt Appendices'!adaytum_page_5</vt:lpstr>
      <vt:lpstr>'Adayt Appendices'!adaytum_page_6</vt:lpstr>
      <vt:lpstr>'Adayt Appendices'!adaytum_page_7</vt:lpstr>
      <vt:lpstr>'Adayt Appendices'!adaytum_page_8</vt:lpstr>
      <vt:lpstr>'Adayt Appendices'!adaytum_page_9</vt:lpstr>
      <vt:lpstr>'Adayt Appendices'!adaytum_row_1</vt:lpstr>
      <vt:lpstr>'Adayt Headcount'!adaytum_row_1</vt:lpstr>
      <vt:lpstr>'Adayt Summary '!adaytum_row_1</vt:lpstr>
      <vt:lpstr>'Adayt Appendices'!adaytum_row_2</vt:lpstr>
      <vt:lpstr>'Adayt Headcount'!adaytum_row_2</vt:lpstr>
      <vt:lpstr>'Adayt Summary '!adaytum_row_2</vt:lpstr>
      <vt:lpstr>'Adayt Appendices'!adaytum_row_3</vt:lpstr>
      <vt:lpstr>'Adayt Headcount'!adaytum_row_3</vt:lpstr>
      <vt:lpstr>'Adayt Summary '!adaytum_row_3</vt:lpstr>
      <vt:lpstr>'Adayt Appendices'!adaytum_row_4</vt:lpstr>
      <vt:lpstr>'Adayt Appendices'!adaytum_row_5</vt:lpstr>
      <vt:lpstr>'Adayt Appendices'!adaytum_row_6</vt:lpstr>
      <vt:lpstr>'Adayt Appendices'!adaytum_row_7</vt:lpstr>
      <vt:lpstr>'Adayt Appendices'!adaytum_row_8</vt:lpstr>
      <vt:lpstr>'Adayt Appendices'!adaytum_row_9</vt:lpstr>
      <vt:lpstr>'Adayt Appendices'!adaytum_view_1</vt:lpstr>
      <vt:lpstr>'Adayt Headcount'!adaytum_view_1</vt:lpstr>
      <vt:lpstr>'Adayt Summary '!adaytum_view_1</vt:lpstr>
      <vt:lpstr>'Adayt Appendices'!adaytum_view_2</vt:lpstr>
      <vt:lpstr>'Adayt Summary '!adaytum_view_2</vt:lpstr>
      <vt:lpstr>'Adayt Appendices'!adaytum_view_3</vt:lpstr>
      <vt:lpstr>'Adayt Summary '!adaytum_view_3</vt:lpstr>
      <vt:lpstr>'Adayt Appendices'!adaytum_view_4</vt:lpstr>
      <vt:lpstr>'Adayt Appendices'!adaytum_view_5</vt:lpstr>
      <vt:lpstr>'Adayt Headcount'!adaytum_view_5</vt:lpstr>
      <vt:lpstr>'Adayt Appendices'!adaytum_view_6</vt:lpstr>
      <vt:lpstr>'Adayt Headcount'!adaytum_view_6</vt:lpstr>
      <vt:lpstr>'Adayt Appendices'!adaytum_view_7</vt:lpstr>
      <vt:lpstr>'Adayt Appendices'!adaytum_view_8</vt:lpstr>
      <vt:lpstr>'Adayt Appendices'!adaytum_view_9</vt:lpstr>
      <vt:lpstr>'CE2 PL Analysis'!Print_Area</vt:lpstr>
      <vt:lpstr>'Org Chart'!Print_Area</vt:lpstr>
      <vt:lpstr>'Org Chart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devans5</dc:creator>
  <cp:lastModifiedBy>Havlíček Jan</cp:lastModifiedBy>
  <cp:lastPrinted>2001-07-05T12:53:19Z</cp:lastPrinted>
  <dcterms:created xsi:type="dcterms:W3CDTF">2001-06-19T10:34:16Z</dcterms:created>
  <dcterms:modified xsi:type="dcterms:W3CDTF">2023-09-10T15:42:36Z</dcterms:modified>
</cp:coreProperties>
</file>