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<sst xmlns="http://schemas.openxmlformats.org/spreadsheetml/2006/main" count="150" uniqueCount="51">
  <si>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</si>
  <si>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</si>
  <si>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</si>
  <si>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</si>
  <si>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</si>
  <si>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</si>
  <si>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</si>
  <si>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</si>
  <si>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</si>
  <si>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</si>
  <si>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</si>
  <si>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</si>
  <si>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</si>
  <si>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</si>
  <si>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</si>
  <si>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</si>
  <si>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</si>
  <si>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</si>
  <si>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</si>
  <si>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</si>
  <si>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</si>
  <si>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</si>
  <si>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</si>
  <si>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</si>
  <si>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</si>
  <si>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</si>
  <si>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</si>
  <si>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</si>
  <si>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</si>
  <si>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</si>
  <si>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</si>
  <si>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</si>
  <si>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</si>
  <si>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</si>
  <si>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</si>
  <si>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</si>
  <si>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</si>
  <si>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</si>
  <si>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</si>
  <si>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</si>
  <si>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</si>
  <si>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</si>
  <si>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</si>
  <si>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EOL Crude
e
A
1147507
010
NXC1
WTI NXC1</t>
  </si>
  <si>
    <t>EOL Crude
e
A
1147507
010
NXC1-OPT
WTI NXC1</t>
  </si>
  <si>
    <t>EOL Crude
e
A
1147507
020
NXC2
WTI NXC1</t>
  </si>
  <si>
    <t>EOL Crude
e
B
1147508
010
NXC2
WTI NXC2</t>
  </si>
  <si>
    <t>EOL Crude
e
B
1147508
020
NXC1
WTI NXC2</t>
  </si>
  <si>
    <t>EOL Crude
e
C
1147509
010
NXC1
WTI HEDGE</t>
  </si>
  <si>
    <t>EOL Crude
e
C
1147509
020
NXC2
WTI HEDGE</t>
  </si>
  <si>
    <t xml:space="preserve">
23-May-2001
04:03:59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</si>
</sst>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50</v>
      </c>
      <c r="B1" s="30" t="s">
        <v>43</v>
      </c>
      <c r="D1" s="31" t="s">
        <v>44</v>
      </c>
      <c r="F1" s="30" t="s">
        <v>45</v>
      </c>
      <c r="H1" s="30" t="s">
        <v>46</v>
      </c>
      <c r="J1" s="30" t="s">
        <v>47</v>
      </c>
      <c r="L1" s="30" t="s">
        <v>48</v>
      </c>
      <c r="N1" s="30" t="s">
        <v>49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37043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>
        <v>14.933930699999999</v>
      </c>
      <c r="C5" s="33">
        <v>0</v>
      </c>
      <c r="D5" s="33"/>
      <c r="E5" s="33"/>
      <c r="F5" s="33"/>
      <c r="G5" s="33"/>
      <c r="H5" s="33">
        <v>-776.56441830000006</v>
      </c>
      <c r="I5" s="33">
        <v>0</v>
      </c>
      <c r="J5" s="33"/>
      <c r="K5" s="33"/>
      <c r="L5" s="33">
        <v>0</v>
      </c>
      <c r="M5" s="33">
        <v>131.61791059999999</v>
      </c>
      <c r="N5" s="33">
        <v>647.13701519999995</v>
      </c>
      <c r="O5" s="33">
        <v>0</v>
      </c>
      <c r="P5" s="33">
        <v>-114.49347240000009</v>
      </c>
      <c r="Q5" s="33">
        <v>131.61791059999999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A9" sqref="A9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37034.671279282411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14.933930699999999</v>
      </c>
      <c r="G11" s="148"/>
      <c r="H11" s="123">
        <f>+H22</f>
        <v>-776.56441830000006</v>
      </c>
      <c r="I11" s="148"/>
      <c r="J11" s="162">
        <f>+J22</f>
        <v>0</v>
      </c>
      <c r="K11" s="158">
        <f>+K22</f>
        <v>647.13701519999995</v>
      </c>
      <c r="L11" s="78"/>
      <c r="M11" s="123">
        <f>+M22</f>
        <v>131.61791059999999</v>
      </c>
      <c r="N11" s="148"/>
      <c r="O11" s="150">
        <f>+O22</f>
        <v>17.124438199999901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-114.49347240000009</v>
      </c>
      <c r="AB11" s="6"/>
      <c r="AC11" s="84">
        <f>O11</f>
        <v>17.124438199999901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f>OBS!B4</f>
        <v>0</v>
      </c>
      <c r="G18" s="93"/>
      <c r="H18" s="126">
        <f>OBS!H4</f>
        <v>0</v>
      </c>
      <c r="I18" s="93"/>
      <c r="J18" s="119">
        <f>OBS!L4</f>
        <v>0</v>
      </c>
      <c r="K18" s="120">
        <f>OBS!N4</f>
        <v>0</v>
      </c>
      <c r="L18" s="96"/>
      <c r="M18" s="126">
        <f>OBS!E4+OBS!M4</f>
        <v>0</v>
      </c>
      <c r="N18" s="93"/>
      <c r="O18" s="142">
        <f>SUM(F18:M18)</f>
        <v>0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0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f>OBS!B5</f>
        <v>14.933930699999999</v>
      </c>
      <c r="G20" s="93"/>
      <c r="H20" s="126">
        <f>OBS!H5</f>
        <v>-776.56441830000006</v>
      </c>
      <c r="I20" s="93"/>
      <c r="J20" s="119">
        <f>OBS!L5</f>
        <v>0</v>
      </c>
      <c r="K20" s="120">
        <f>OBS!N5</f>
        <v>647.13701519999995</v>
      </c>
      <c r="L20" s="96"/>
      <c r="M20" s="126">
        <f>OBS!E5+OBS!M5</f>
        <v>131.61791059999999</v>
      </c>
      <c r="N20" s="93"/>
      <c r="O20" s="142">
        <f>SUM(F20:M20)</f>
        <v>17.124438199999901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-114.49347240000009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14.933930699999999</v>
      </c>
      <c r="G22" s="103"/>
      <c r="H22" s="129">
        <f>SUM(H16:H21)</f>
        <v>-776.56441830000006</v>
      </c>
      <c r="I22" s="103"/>
      <c r="J22" s="130">
        <f>SUM(J16:J21)</f>
        <v>0</v>
      </c>
      <c r="K22" s="131">
        <f>SUM(K16:K21)</f>
        <v>647.13701519999995</v>
      </c>
      <c r="L22" s="129"/>
      <c r="M22" s="129">
        <f>SUM(M16:M21)</f>
        <v>131.61791059999999</v>
      </c>
      <c r="N22" s="103"/>
      <c r="O22" s="163">
        <f>SUM(O16:O21)</f>
        <v>17.124438199999901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-114.49347240000009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pane="topRight"/>
      <selection pane="bottomLeft"/>
      <selection pane="bottomRight" activeCell="M20" sqref="M20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37034.671279282411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-373.30440129999999</v>
      </c>
      <c r="G11" s="148"/>
      <c r="H11" s="123">
        <f>+H22</f>
        <v>457.83437990000004</v>
      </c>
      <c r="I11" s="148"/>
      <c r="J11" s="162">
        <f>+J22</f>
        <v>0</v>
      </c>
      <c r="K11" s="158">
        <f>+K22</f>
        <v>7.312889999991512E-2</v>
      </c>
      <c r="L11" s="78"/>
      <c r="M11" s="123">
        <f>+M22</f>
        <v>393.07618719999994</v>
      </c>
      <c r="N11" s="148"/>
      <c r="O11" s="150">
        <f>+O22</f>
        <v>477.6792946999999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84.603107499999965</v>
      </c>
      <c r="AB11"/>
      <c r="AC11" s="84">
        <f>O11</f>
        <v>477.6792946999999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37043</v>
      </c>
      <c r="B18" s="93"/>
      <c r="C18" s="94"/>
      <c r="D18" s="95"/>
      <c r="E18" s="93"/>
      <c r="F18" s="126">
        <f>+'WTI GW'!F18-'WTI GW Prior'!F18</f>
        <v>0</v>
      </c>
      <c r="G18" s="93"/>
      <c r="H18" s="126">
        <f>+'WTI GW'!H18-'WTI GW Prior'!H18</f>
        <v>0</v>
      </c>
      <c r="I18" s="93"/>
      <c r="J18" s="119">
        <f>+'WTI GW'!J18-'WTI GW Prior'!J18</f>
        <v>0</v>
      </c>
      <c r="K18" s="120">
        <f>+'WTI GW'!K18-'WTI GW Prior'!K18</f>
        <v>0</v>
      </c>
      <c r="L18" s="96"/>
      <c r="M18" s="126">
        <f>+'WTI GW'!M18-'WTI GW Prior'!M18</f>
        <v>0</v>
      </c>
      <c r="N18" s="93"/>
      <c r="O18" s="143">
        <f>SUM(F18:M18)</f>
        <v>0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0</v>
      </c>
      <c r="AC18" s="127">
        <f>O18</f>
        <v>0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37073</v>
      </c>
      <c r="B20" s="93"/>
      <c r="C20" s="94"/>
      <c r="D20" s="95"/>
      <c r="E20" s="93"/>
      <c r="F20" s="126">
        <f>+'WTI GW'!F20-'WTI GW Prior'!F20</f>
        <v>-373.30440129999999</v>
      </c>
      <c r="G20" s="93"/>
      <c r="H20" s="126">
        <f>+'WTI GW'!H20-'WTI GW Prior'!H20</f>
        <v>457.83437990000004</v>
      </c>
      <c r="I20" s="93"/>
      <c r="J20" s="119">
        <f>+'WTI GW'!J20-'WTI GW Prior'!J20</f>
        <v>0</v>
      </c>
      <c r="K20" s="120">
        <f>+'WTI GW'!K20-'WTI GW Prior'!K20</f>
        <v>7.312889999991512E-2</v>
      </c>
      <c r="L20" s="96"/>
      <c r="M20" s="126">
        <f>+'WTI GW'!M20-'WTI GW Prior'!M20</f>
        <v>393.07618719999994</v>
      </c>
      <c r="N20" s="93"/>
      <c r="O20" s="143">
        <f>SUM(F20:M20)</f>
        <v>477.6792946999999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84.603107499999965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-373.30440129999999</v>
      </c>
      <c r="G22" s="100"/>
      <c r="H22" s="132">
        <f>SUM(H16:H21)</f>
        <v>457.83437990000004</v>
      </c>
      <c r="I22" s="100"/>
      <c r="J22" s="133">
        <f>SUM(J16:J21)</f>
        <v>0</v>
      </c>
      <c r="K22" s="134">
        <f>SUM(K16:K21)</f>
        <v>7.312889999991512E-2</v>
      </c>
      <c r="L22" s="132"/>
      <c r="M22" s="132">
        <f>SUM(M16:M21)</f>
        <v>393.07618719999994</v>
      </c>
      <c r="N22" s="100"/>
      <c r="O22" s="165">
        <f>SUM(O16:O21)</f>
        <v>477.6792946999999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84.603107499999965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37033.671279282411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388.23833200000001</v>
      </c>
      <c r="G11" s="148"/>
      <c r="H11" s="123">
        <v>-1234.3987982000001</v>
      </c>
      <c r="I11" s="148"/>
      <c r="J11" s="162">
        <v>0</v>
      </c>
      <c r="K11" s="158">
        <v>647.06388630000004</v>
      </c>
      <c r="L11" s="78"/>
      <c r="M11" s="123">
        <v>-261.45827659999998</v>
      </c>
      <c r="N11" s="148"/>
      <c r="O11" s="150">
        <v>-460.55485650000003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-199.09657990000005</v>
      </c>
      <c r="AB11" s="6"/>
      <c r="AC11" s="84">
        <v>-460.55485650000003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37043</v>
      </c>
      <c r="B18" s="93"/>
      <c r="C18" s="94"/>
      <c r="D18" s="95"/>
      <c r="E18" s="93"/>
      <c r="F18" s="126">
        <v>0</v>
      </c>
      <c r="G18" s="93"/>
      <c r="H18" s="126">
        <v>0</v>
      </c>
      <c r="I18" s="93"/>
      <c r="J18" s="119">
        <v>0</v>
      </c>
      <c r="K18" s="120">
        <v>0</v>
      </c>
      <c r="L18" s="96"/>
      <c r="M18" s="126">
        <v>0</v>
      </c>
      <c r="N18" s="93"/>
      <c r="O18" s="142">
        <v>0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0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37073</v>
      </c>
      <c r="B20" s="93"/>
      <c r="C20" s="94"/>
      <c r="D20" s="95"/>
      <c r="E20" s="93"/>
      <c r="F20" s="126">
        <v>388.23833200000001</v>
      </c>
      <c r="G20" s="93"/>
      <c r="H20" s="126">
        <v>-1234.3987982000001</v>
      </c>
      <c r="I20" s="93"/>
      <c r="J20" s="119">
        <v>0</v>
      </c>
      <c r="K20" s="120">
        <v>647.06388630000004</v>
      </c>
      <c r="L20" s="96"/>
      <c r="M20" s="126">
        <v>-261.45827659999998</v>
      </c>
      <c r="N20" s="93"/>
      <c r="O20" s="142">
        <v>-460.55485650000003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-199.09657990000005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388.23833200000001</v>
      </c>
      <c r="G22" s="103"/>
      <c r="H22" s="129">
        <v>-1234.3987982000001</v>
      </c>
      <c r="I22" s="103"/>
      <c r="J22" s="130">
        <v>0</v>
      </c>
      <c r="K22" s="131">
        <v>647.06388630000004</v>
      </c>
      <c r="L22" s="129"/>
      <c r="M22" s="129">
        <v>-261.45827659999998</v>
      </c>
      <c r="N22" s="103"/>
      <c r="O22" s="163">
        <v>-460.55485650000003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-199.09657990000005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2001-05-23T21:07:01Z</cp:lastPrinted>
  <dcterms:created xsi:type="dcterms:W3CDTF">1997-02-04T06:23:25Z</dcterms:created>
  <dcterms:modified xsi:type="dcterms:W3CDTF">2023-09-10T15:43:29Z</dcterms:modified>
</cp:coreProperties>
</file>