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<sst xmlns="http://schemas.openxmlformats.org/spreadsheetml/2006/main" count="150" uniqueCount="51">
  <si>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</si>
  <si>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</si>
  <si>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</si>
  <si>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</si>
  <si>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</si>
  <si>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</si>
  <si>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</si>
  <si>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</si>
  <si>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</si>
  <si>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</si>
  <si>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</si>
  <si>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</si>
  <si>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</si>
  <si>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</si>
  <si>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</si>
  <si>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</si>
  <si>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</si>
  <si>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</si>
  <si>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</si>
  <si>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</si>
  <si>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</si>
  <si>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</si>
  <si>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</si>
  <si>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</si>
  <si>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</si>
  <si>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</si>
  <si>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</si>
  <si>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</si>
  <si>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</si>
  <si>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</si>
  <si>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</si>
  <si>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</si>
  <si>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</si>
  <si>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</si>
  <si>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</si>
  <si>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</si>
  <si>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</si>
  <si>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</si>
  <si>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</si>
  <si>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</si>
  <si>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</si>
  <si>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</si>
  <si>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</si>
  <si>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EOL Crude
e
A
1144517
010
NXC1
WTI NXC1</t>
  </si>
  <si>
    <t>EOL Crude
e
A
1144517
010
NXC1-OPT
WTI NXC1</t>
  </si>
  <si>
    <t>EOL Crude
e
A
1144517
020
NXC2
WTI NXC1</t>
  </si>
  <si>
    <t>EOL Crude
e
B
1144518
010
NXC2
WTI NXC2</t>
  </si>
  <si>
    <t>EOL Crude
e
B
1144518
020
NXC1
WTI NXC2</t>
  </si>
  <si>
    <t xml:space="preserve">
21-May-2001
07:11:50 PM</t>
  </si>
  <si>
    <t>EOL Crude
e
C
1144519
010
NXC1
WTI HEDGE</t>
  </si>
  <si>
    <t>EOL Crude
e
C
1144519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</si>
</sst>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32</xdr:row>
          <xdr:rowOff>76200</xdr:rowOff>
        </xdr:from>
        <xdr:to>
          <xdr:col>5</xdr:col>
          <xdr:colOff>891540</xdr:colOff>
          <xdr:row>34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32</xdr:row>
          <xdr:rowOff>68580</xdr:rowOff>
        </xdr:from>
        <xdr:to>
          <xdr:col>7</xdr:col>
          <xdr:colOff>701040</xdr:colOff>
          <xdr:row>34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I17" sqref="I17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48</v>
      </c>
      <c r="B1" s="30" t="s">
        <v>43</v>
      </c>
      <c r="D1" s="31" t="s">
        <v>44</v>
      </c>
      <c r="F1" s="30" t="s">
        <v>45</v>
      </c>
      <c r="H1" s="30" t="s">
        <v>46</v>
      </c>
      <c r="J1" s="30" t="s">
        <v>47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3">
        <v>37012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4">
        <v>37043</v>
      </c>
      <c r="B4" s="33">
        <v>1143.5769409</v>
      </c>
      <c r="C4" s="33">
        <v>0</v>
      </c>
      <c r="D4" s="33"/>
      <c r="E4" s="33"/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>
        <v>1143.5769409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37073</v>
      </c>
      <c r="B5" s="33">
        <v>114.4675661</v>
      </c>
      <c r="C5" s="33">
        <v>0</v>
      </c>
      <c r="D5" s="33">
        <v>0</v>
      </c>
      <c r="E5" s="33">
        <v>-119.2274269</v>
      </c>
      <c r="F5" s="33"/>
      <c r="G5" s="33"/>
      <c r="H5" s="33">
        <v>-1358.6802411000001</v>
      </c>
      <c r="I5" s="33">
        <v>0</v>
      </c>
      <c r="J5" s="33"/>
      <c r="K5" s="33"/>
      <c r="L5" s="33"/>
      <c r="M5" s="33"/>
      <c r="N5" s="33">
        <v>646.99059099999999</v>
      </c>
      <c r="O5" s="33">
        <v>0</v>
      </c>
      <c r="P5" s="33">
        <v>-597.22208400000022</v>
      </c>
      <c r="Q5" s="33">
        <v>-119.2274269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37032.801329166665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1258.0445070000001</v>
      </c>
      <c r="G11" s="148"/>
      <c r="H11" s="123">
        <f>+H22</f>
        <v>-1358.6802411000001</v>
      </c>
      <c r="I11" s="148"/>
      <c r="J11" s="162">
        <f>+J22</f>
        <v>0</v>
      </c>
      <c r="K11" s="158">
        <f>+K22</f>
        <v>646.99059099999999</v>
      </c>
      <c r="L11" s="78"/>
      <c r="M11" s="123">
        <f>+M22</f>
        <v>-119.2274269</v>
      </c>
      <c r="N11" s="148"/>
      <c r="O11" s="150">
        <f>+O22</f>
        <v>427.12742999999978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546.35485689999973</v>
      </c>
      <c r="AB11" s="6"/>
      <c r="AC11" s="84">
        <f>O11</f>
        <v>427.12742999999978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f>OBS!B4</f>
        <v>1143.5769409</v>
      </c>
      <c r="G18" s="93"/>
      <c r="H18" s="126">
        <f>OBS!H4</f>
        <v>0</v>
      </c>
      <c r="I18" s="93"/>
      <c r="J18" s="119">
        <f>OBS!L4</f>
        <v>0</v>
      </c>
      <c r="K18" s="120">
        <f>OBS!N4</f>
        <v>0</v>
      </c>
      <c r="L18" s="96"/>
      <c r="M18" s="126">
        <f>OBS!E4+OBS!M4</f>
        <v>0</v>
      </c>
      <c r="N18" s="93"/>
      <c r="O18" s="142">
        <f>SUM(F18:M18)</f>
        <v>1143.5769409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1143.5769409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f>OBS!B5</f>
        <v>114.4675661</v>
      </c>
      <c r="G20" s="93"/>
      <c r="H20" s="126">
        <f>OBS!H5</f>
        <v>-1358.6802411000001</v>
      </c>
      <c r="I20" s="93"/>
      <c r="J20" s="119">
        <f>OBS!L5</f>
        <v>0</v>
      </c>
      <c r="K20" s="120">
        <f>OBS!N5</f>
        <v>646.99059099999999</v>
      </c>
      <c r="L20" s="96"/>
      <c r="M20" s="126">
        <f>OBS!E5+OBS!M5</f>
        <v>-119.2274269</v>
      </c>
      <c r="N20" s="93"/>
      <c r="O20" s="142">
        <f>SUM(F20:M20)</f>
        <v>-716.44951090000018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-597.22208400000022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1258.0445070000001</v>
      </c>
      <c r="G22" s="103"/>
      <c r="H22" s="129">
        <f>SUM(H16:H21)</f>
        <v>-1358.6802411000001</v>
      </c>
      <c r="I22" s="103"/>
      <c r="J22" s="130">
        <f>SUM(J16:J21)</f>
        <v>0</v>
      </c>
      <c r="K22" s="131">
        <f>SUM(K16:K21)</f>
        <v>646.99059099999999</v>
      </c>
      <c r="L22" s="129"/>
      <c r="M22" s="129">
        <f>SUM(M16:M21)</f>
        <v>-119.2274269</v>
      </c>
      <c r="N22" s="103"/>
      <c r="O22" s="163">
        <f>SUM(O16:O21)</f>
        <v>427.12742999999978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546.35485689999973</v>
      </c>
      <c r="AB22" s="39"/>
      <c r="AC22" s="164">
        <f>SUM(AC16:AC16)</f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37032.801329166665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165.05942850000002</v>
      </c>
      <c r="G11" s="148"/>
      <c r="H11" s="123">
        <f>+H22</f>
        <v>3593.4658332999998</v>
      </c>
      <c r="I11" s="148"/>
      <c r="J11" s="162">
        <f>+J22</f>
        <v>0</v>
      </c>
      <c r="K11" s="158">
        <f>+K22</f>
        <v>174.93766249999999</v>
      </c>
      <c r="L11" s="78"/>
      <c r="M11" s="123">
        <f>+M22</f>
        <v>-46.765761900000001</v>
      </c>
      <c r="N11" s="148"/>
      <c r="O11" s="150">
        <f>+O22</f>
        <v>3886.6971623999993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3933.4629242999995</v>
      </c>
      <c r="AB11"/>
      <c r="AC11" s="84">
        <f>O11</f>
        <v>3886.6971623999993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6" x14ac:dyDescent="0.3">
      <c r="A18" s="92">
        <v>37043</v>
      </c>
      <c r="B18" s="93"/>
      <c r="C18" s="94"/>
      <c r="D18" s="95"/>
      <c r="E18" s="93"/>
      <c r="F18" s="126">
        <f>+'WTI GW'!F18-'WTI GW Prior'!F18</f>
        <v>135.17037210000001</v>
      </c>
      <c r="G18" s="93"/>
      <c r="H18" s="126">
        <f>+'WTI GW'!H18-'WTI GW Prior'!H18</f>
        <v>3474.5097587999999</v>
      </c>
      <c r="I18" s="93"/>
      <c r="J18" s="119">
        <f>+'WTI GW'!J18-'WTI GW Prior'!J18</f>
        <v>0</v>
      </c>
      <c r="K18" s="120">
        <f>+'WTI GW'!K18-'WTI GW Prior'!K18</f>
        <v>-723.8561985</v>
      </c>
      <c r="L18" s="96"/>
      <c r="M18" s="126">
        <f>+'WTI GW'!M18-'WTI GW Prior'!M18</f>
        <v>0</v>
      </c>
      <c r="N18" s="93"/>
      <c r="O18" s="143">
        <f>SUM(F18:M18)</f>
        <v>2885.8239323999996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2885.8239323999996</v>
      </c>
      <c r="AC18" s="127">
        <f>O18</f>
        <v>2885.8239323999996</v>
      </c>
    </row>
    <row r="19" spans="1:29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6" x14ac:dyDescent="0.3">
      <c r="A20" s="92">
        <v>37073</v>
      </c>
      <c r="B20" s="93"/>
      <c r="C20" s="94"/>
      <c r="D20" s="95"/>
      <c r="E20" s="93"/>
      <c r="F20" s="126">
        <f>+'WTI GW'!F20-'WTI GW Prior'!F20</f>
        <v>29.889056400000001</v>
      </c>
      <c r="G20" s="93"/>
      <c r="H20" s="126">
        <f>+'WTI GW'!H20-'WTI GW Prior'!H20</f>
        <v>118.95607449999989</v>
      </c>
      <c r="I20" s="93"/>
      <c r="J20" s="119">
        <f>+'WTI GW'!J20-'WTI GW Prior'!J20</f>
        <v>0</v>
      </c>
      <c r="K20" s="120">
        <f>+'WTI GW'!K20-'WTI GW Prior'!K20</f>
        <v>898.79386099999999</v>
      </c>
      <c r="L20" s="96"/>
      <c r="M20" s="126">
        <f>+'WTI GW'!M20-'WTI GW Prior'!M20</f>
        <v>-46.765761900000001</v>
      </c>
      <c r="N20" s="93"/>
      <c r="O20" s="143">
        <f>SUM(F20:M20)</f>
        <v>1000.8732299999998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1047.6389918999998</v>
      </c>
      <c r="AC20" s="127"/>
    </row>
    <row r="21" spans="1:29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165.05942850000002</v>
      </c>
      <c r="G22" s="100"/>
      <c r="H22" s="132">
        <f>SUM(H16:H21)</f>
        <v>3593.4658332999998</v>
      </c>
      <c r="I22" s="100"/>
      <c r="J22" s="133">
        <f>SUM(J16:J21)</f>
        <v>0</v>
      </c>
      <c r="K22" s="134">
        <f>SUM(K16:K21)</f>
        <v>174.93766249999999</v>
      </c>
      <c r="L22" s="132"/>
      <c r="M22" s="132">
        <f>SUM(M16:M21)</f>
        <v>-46.765761900000001</v>
      </c>
      <c r="N22" s="100"/>
      <c r="O22" s="165">
        <f>SUM(O16:O21)</f>
        <v>3886.6971623999993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3933.4629242999995</v>
      </c>
      <c r="AB22" s="24"/>
      <c r="AC22" s="166">
        <f>SUM(AC16:AC16)</f>
        <v>0</v>
      </c>
    </row>
    <row r="23" spans="1:29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32</xdr:row>
                    <xdr:rowOff>76200</xdr:rowOff>
                  </from>
                  <to>
                    <xdr:col>5</xdr:col>
                    <xdr:colOff>891540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32</xdr:row>
                    <xdr:rowOff>68580</xdr:rowOff>
                  </from>
                  <to>
                    <xdr:col>7</xdr:col>
                    <xdr:colOff>701040</xdr:colOff>
                    <xdr:row>34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K20" sqref="K20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37031.801329166665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1092.9850784999999</v>
      </c>
      <c r="G11" s="148"/>
      <c r="H11" s="123">
        <v>-4952.1460743999996</v>
      </c>
      <c r="I11" s="148"/>
      <c r="J11" s="162">
        <v>0</v>
      </c>
      <c r="K11" s="158">
        <v>472.05292850000001</v>
      </c>
      <c r="L11" s="78"/>
      <c r="M11" s="123">
        <v>-72.461664999999996</v>
      </c>
      <c r="N11" s="148"/>
      <c r="O11" s="150">
        <v>-3459.5697323999993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-3387.1080673999995</v>
      </c>
      <c r="AB11" s="6"/>
      <c r="AC11" s="84">
        <v>-3459.5697323999993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v>1008.4065687999999</v>
      </c>
      <c r="G18" s="93"/>
      <c r="H18" s="126">
        <v>-3474.5097587999999</v>
      </c>
      <c r="I18" s="93"/>
      <c r="J18" s="119">
        <v>0</v>
      </c>
      <c r="K18" s="120">
        <v>723.8561985</v>
      </c>
      <c r="L18" s="96"/>
      <c r="M18" s="126">
        <v>0</v>
      </c>
      <c r="N18" s="93"/>
      <c r="O18" s="142">
        <v>-1742.2469914999997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-1742.2469914999997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v>84.578509699999998</v>
      </c>
      <c r="G20" s="93"/>
      <c r="H20" s="126">
        <v>-1477.6363156</v>
      </c>
      <c r="I20" s="93"/>
      <c r="J20" s="119">
        <v>0</v>
      </c>
      <c r="K20" s="120">
        <v>-251.80327</v>
      </c>
      <c r="L20" s="96"/>
      <c r="M20" s="126">
        <v>-72.461664999999996</v>
      </c>
      <c r="N20" s="93"/>
      <c r="O20" s="142">
        <v>-1717.3227408999999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-1644.8610758999998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1092.9850784999999</v>
      </c>
      <c r="G22" s="103"/>
      <c r="H22" s="129">
        <v>-4952.1460743999996</v>
      </c>
      <c r="I22" s="103"/>
      <c r="J22" s="130">
        <v>0</v>
      </c>
      <c r="K22" s="131">
        <v>472.05292850000001</v>
      </c>
      <c r="L22" s="129"/>
      <c r="M22" s="129">
        <v>-72.461664999999996</v>
      </c>
      <c r="N22" s="103"/>
      <c r="O22" s="163">
        <v>-3459.5697323999993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-3387.1080673999995</v>
      </c>
      <c r="AB22" s="39"/>
      <c r="AC22" s="164"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2001-05-22T00:13:45Z</cp:lastPrinted>
  <dcterms:created xsi:type="dcterms:W3CDTF">1997-02-04T06:23:25Z</dcterms:created>
  <dcterms:modified xsi:type="dcterms:W3CDTF">2023-09-10T15:43:37Z</dcterms:modified>
</cp:coreProperties>
</file>