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36" windowWidth="9876" windowHeight="10932" tabRatio="889" activeTab="1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GW'!$A$1:$AB$24</definedName>
    <definedName name="_xlnm.Print_Area" localSheetId="2">'WTI GW Change'!$A$1:$AB$24</definedName>
  </definedNames>
  <calcPr calcId="92512" calcOnSave="0"/>
</workbook>
</file>

<file path=xl/calcChain.xml><?xml version="1.0" encoding="utf-8"?>
<calcChain xmlns="http://schemas.openxmlformats.org/spreadsheetml/2006/main">
  <c r="A5" i="26" l="1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F17" i="26"/>
  <c r="H17" i="26"/>
  <c r="J17" i="26"/>
  <c r="K17" i="26"/>
  <c r="M17" i="26"/>
  <c r="O17" i="26"/>
  <c r="W17" i="26"/>
  <c r="AA17" i="26"/>
  <c r="AC17" i="26"/>
  <c r="F19" i="26"/>
  <c r="H19" i="26"/>
  <c r="J19" i="26"/>
  <c r="K19" i="26"/>
  <c r="M19" i="26"/>
  <c r="O19" i="26"/>
  <c r="W19" i="26"/>
  <c r="AA19" i="26"/>
  <c r="F21" i="26"/>
  <c r="H21" i="26"/>
  <c r="J21" i="26"/>
  <c r="K21" i="26"/>
  <c r="M21" i="26"/>
  <c r="O21" i="26"/>
  <c r="W21" i="26"/>
  <c r="AA21" i="26"/>
  <c r="B23" i="26"/>
  <c r="C23" i="26"/>
  <c r="D23" i="26"/>
  <c r="F23" i="26"/>
  <c r="H23" i="26"/>
  <c r="J23" i="26"/>
  <c r="K23" i="26"/>
  <c r="M23" i="26"/>
  <c r="O23" i="26"/>
  <c r="Q23" i="26"/>
  <c r="R23" i="26"/>
  <c r="S23" i="26"/>
  <c r="T23" i="26"/>
  <c r="U23" i="26"/>
  <c r="X23" i="26"/>
  <c r="Y23" i="26"/>
  <c r="Z23" i="26"/>
  <c r="AA23" i="26"/>
  <c r="AC23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F17" i="28"/>
  <c r="H17" i="28"/>
  <c r="J17" i="28"/>
  <c r="K17" i="28"/>
  <c r="M17" i="28"/>
  <c r="O17" i="28"/>
  <c r="W17" i="28"/>
  <c r="AA17" i="28"/>
  <c r="AC17" i="28"/>
  <c r="F19" i="28"/>
  <c r="H19" i="28"/>
  <c r="J19" i="28"/>
  <c r="K19" i="28"/>
  <c r="M19" i="28"/>
  <c r="O19" i="28"/>
  <c r="W19" i="28"/>
  <c r="AA19" i="28"/>
  <c r="AC19" i="28"/>
  <c r="F21" i="28"/>
  <c r="H21" i="28"/>
  <c r="J21" i="28"/>
  <c r="K21" i="28"/>
  <c r="M21" i="28"/>
  <c r="O21" i="28"/>
  <c r="W21" i="28"/>
  <c r="AA21" i="28"/>
  <c r="B23" i="28"/>
  <c r="C23" i="28"/>
  <c r="D23" i="28"/>
  <c r="F23" i="28"/>
  <c r="H23" i="28"/>
  <c r="J23" i="28"/>
  <c r="K23" i="28"/>
  <c r="M23" i="28"/>
  <c r="O23" i="28"/>
  <c r="Q23" i="28"/>
  <c r="R23" i="28"/>
  <c r="S23" i="28"/>
  <c r="T23" i="28"/>
  <c r="U23" i="28"/>
  <c r="X23" i="28"/>
  <c r="Y23" i="28"/>
  <c r="Z23" i="28"/>
  <c r="AA23" i="28"/>
  <c r="AC23" i="28"/>
  <c r="A5" i="27"/>
</calcChain>
</file>

<file path=xl/sharedStrings.xml><?xml version="1.0" encoding="utf-8"?>
<sst xmlns="http://schemas.openxmlformats.org/spreadsheetml/2006/main" count="150" uniqueCount="51">
  <si>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</si>
  <si>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</si>
  <si>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</si>
  <si>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</si>
  <si>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</si>
  <si>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</si>
  <si>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</si>
  <si>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</si>
  <si>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</si>
  <si>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</si>
  <si>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</si>
  <si>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</si>
  <si>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</si>
  <si>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</si>
  <si>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</si>
  <si>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</si>
  <si>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</si>
  <si>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</si>
  <si>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</si>
  <si>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</si>
  <si>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</si>
  <si>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</si>
  <si>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</si>
  <si>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</si>
  <si>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</si>
  <si>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</si>
  <si>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</si>
  <si>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</si>
  <si>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</si>
  <si>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</si>
  <si>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</si>
  <si>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</si>
  <si>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</si>
  <si>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</si>
  <si>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</si>
  <si>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</si>
  <si>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</si>
  <si>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</si>
  <si>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</si>
  <si>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</si>
  <si>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</si>
  <si>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</si>
  <si>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</si>
  <si>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 xml:space="preserve">
09-Apr-2001
03:18:38 PM</t>
  </si>
  <si>
    <t>EOL Crude
e
A
1100561
010
NXC1
WTI NXC1</t>
  </si>
  <si>
    <t>EOL Crude
e
A
1100561
010
NXC1-OPT
WTI NXC1</t>
  </si>
  <si>
    <t>EOL Crude
e
A
1100561
020
NXC2
WTI NXC1</t>
  </si>
  <si>
    <t>EOL Crude
e
B
1100562
010
NXC2
WTI NXC2</t>
  </si>
  <si>
    <t>EOL Crude
e
B
1100562
020
NXC1
WTI NXC2</t>
  </si>
  <si>
    <t>EOL Crude
e
C
1100563
010
NXC1
WTI HEDGE</t>
  </si>
  <si>
    <t>EOL Crude
e
C
1100563
020
NXC2
WTI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</si>
</sst>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80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165" fontId="30" fillId="0" borderId="33" xfId="0" applyNumberFormat="1" applyFont="1" applyFill="1" applyBorder="1" applyAlignment="1">
      <alignment horizontal="center"/>
    </xf>
    <xf numFmtId="165" fontId="30" fillId="0" borderId="34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81640625" defaultRowHeight="5.4" customHeight="1" x14ac:dyDescent="0.25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449580</xdr:colOff>
          <xdr:row>33</xdr:row>
          <xdr:rowOff>76200</xdr:rowOff>
        </xdr:from>
        <xdr:to>
          <xdr:col>5</xdr:col>
          <xdr:colOff>891540</xdr:colOff>
          <xdr:row>35</xdr:row>
          <xdr:rowOff>68580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121920</xdr:colOff>
          <xdr:row>33</xdr:row>
          <xdr:rowOff>68580</xdr:rowOff>
        </xdr:from>
        <xdr:to>
          <xdr:col>7</xdr:col>
          <xdr:colOff>701040</xdr:colOff>
          <xdr:row>35</xdr:row>
          <xdr:rowOff>68580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5"/>
  <sheetViews>
    <sheetView showGridLines="0" zoomScale="7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A6" sqref="A6:IV6"/>
    </sheetView>
  </sheetViews>
  <sheetFormatPr defaultColWidth="16.08984375" defaultRowHeight="13.2" x14ac:dyDescent="0.25"/>
  <cols>
    <col min="1" max="1" width="11.81640625" style="174" customWidth="1"/>
    <col min="2" max="2" width="17.81640625" style="34" customWidth="1"/>
    <col min="3" max="3" width="8.81640625" style="34" customWidth="1"/>
    <col min="4" max="4" width="20.08984375" style="35" customWidth="1"/>
    <col min="5" max="5" width="9.36328125" style="34" bestFit="1" customWidth="1"/>
    <col min="6" max="6" width="16.453125" style="34" customWidth="1"/>
    <col min="7" max="7" width="8.54296875" style="34" customWidth="1"/>
    <col min="8" max="8" width="16.08984375" style="34" customWidth="1"/>
    <col min="9" max="9" width="7.81640625" style="34" customWidth="1"/>
    <col min="10" max="10" width="16.453125" style="34" customWidth="1"/>
    <col min="11" max="11" width="7.1796875" style="34" customWidth="1"/>
    <col min="12" max="12" width="16.08984375" style="34" customWidth="1"/>
    <col min="13" max="13" width="5.81640625" style="34" customWidth="1"/>
    <col min="14" max="14" width="16.54296875" style="34" customWidth="1"/>
    <col min="15" max="15" width="8.08984375" style="34" customWidth="1"/>
    <col min="16" max="17" width="9.90625" style="34" customWidth="1"/>
    <col min="18" max="18" width="14.36328125" style="34" customWidth="1"/>
    <col min="19" max="19" width="7.54296875" style="34" customWidth="1"/>
    <col min="20" max="20" width="15.54296875" style="34" customWidth="1"/>
    <col min="21" max="21" width="5.1796875" style="34" customWidth="1"/>
    <col min="22" max="22" width="15.81640625" style="34" customWidth="1"/>
    <col min="23" max="23" width="12" style="34" customWidth="1"/>
    <col min="24" max="24" width="15" style="34" customWidth="1"/>
    <col min="25" max="25" width="6.81640625" style="34" customWidth="1"/>
    <col min="26" max="26" width="16.1796875" style="34" customWidth="1"/>
    <col min="27" max="27" width="7.1796875" style="34" customWidth="1"/>
    <col min="28" max="28" width="14.36328125" style="34" customWidth="1"/>
    <col min="29" max="172" width="16.08984375" style="34" customWidth="1"/>
    <col min="173" max="16384" width="16.08984375" style="23"/>
  </cols>
  <sheetData>
    <row r="1" spans="1:179" s="30" customFormat="1" ht="90" customHeight="1" x14ac:dyDescent="0.25">
      <c r="A1" s="172" t="s">
        <v>43</v>
      </c>
      <c r="B1" s="30" t="s">
        <v>44</v>
      </c>
      <c r="D1" s="31" t="s">
        <v>45</v>
      </c>
      <c r="F1" s="30" t="s">
        <v>46</v>
      </c>
      <c r="H1" s="30" t="s">
        <v>47</v>
      </c>
      <c r="J1" s="30" t="s">
        <v>48</v>
      </c>
      <c r="L1" s="30" t="s">
        <v>49</v>
      </c>
      <c r="N1" s="30" t="s">
        <v>50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5">
      <c r="A2" s="173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19</v>
      </c>
      <c r="Q2" s="32" t="s">
        <v>20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s="24" customFormat="1" x14ac:dyDescent="0.25">
      <c r="A3" s="173">
        <v>36982</v>
      </c>
      <c r="B3" s="32">
        <v>0</v>
      </c>
      <c r="C3" s="32">
        <v>0</v>
      </c>
      <c r="D3" s="32">
        <v>0</v>
      </c>
      <c r="E3" s="32">
        <v>0</v>
      </c>
      <c r="F3" s="32"/>
      <c r="G3" s="32"/>
      <c r="H3" s="32">
        <v>0</v>
      </c>
      <c r="I3" s="32">
        <v>0</v>
      </c>
      <c r="J3" s="32"/>
      <c r="K3" s="32"/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spans="1:179" x14ac:dyDescent="0.25">
      <c r="A4" s="174">
        <v>37012</v>
      </c>
      <c r="B4" s="33">
        <v>687.88052210000001</v>
      </c>
      <c r="C4" s="33">
        <v>0</v>
      </c>
      <c r="D4" s="33"/>
      <c r="E4" s="33"/>
      <c r="F4" s="33"/>
      <c r="G4" s="33"/>
      <c r="H4" s="33">
        <v>-1513.3371474</v>
      </c>
      <c r="I4" s="33">
        <v>0</v>
      </c>
      <c r="J4" s="33"/>
      <c r="K4" s="33"/>
      <c r="L4" s="33">
        <v>0</v>
      </c>
      <c r="M4" s="33">
        <v>486.8308743</v>
      </c>
      <c r="N4" s="33">
        <v>922.15867009999999</v>
      </c>
      <c r="O4" s="33">
        <v>0</v>
      </c>
      <c r="P4" s="33">
        <v>96.702044799999953</v>
      </c>
      <c r="Q4" s="33">
        <v>486.8308743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5">
      <c r="A5" s="174">
        <v>37043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>
        <v>-697.84980440000004</v>
      </c>
      <c r="O5" s="33">
        <v>0</v>
      </c>
      <c r="P5" s="33">
        <v>-697.84980440000004</v>
      </c>
      <c r="Q5" s="33">
        <v>0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5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</row>
    <row r="7" spans="1:179" x14ac:dyDescent="0.25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5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5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5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5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5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5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5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5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5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5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5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5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5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5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5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5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5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5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5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5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5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5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5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5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5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5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5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5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5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5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5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5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5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5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5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5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5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5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5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5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5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5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5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5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5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5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5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5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5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5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5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5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5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5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5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5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5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5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5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5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5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5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5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5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5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5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5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5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5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5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5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5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5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5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5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5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5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5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5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5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5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5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5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5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5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5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5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5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5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5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5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5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5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5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5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5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5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5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5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5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5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5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5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5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5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5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5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5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5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5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5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5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5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5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5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5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5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5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5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5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5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5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5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5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5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5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5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5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5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5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5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5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5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5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5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5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5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5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5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5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5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5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5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5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5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5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5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5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5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5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5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5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5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5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5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5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5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5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5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5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5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5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5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5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5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5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5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5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5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5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5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5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5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5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5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5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5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5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5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5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5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5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5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5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5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5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5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5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5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5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5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5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5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5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5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5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5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5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5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5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5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5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5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5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5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5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5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5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5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5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5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5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5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5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5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5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5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5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5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5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5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5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5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5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5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5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5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5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5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5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5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5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5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5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5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5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5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5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5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5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5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5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5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5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5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5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5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5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5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5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5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5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5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5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5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5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5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5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5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5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5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5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5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5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5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5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5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5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5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5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5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5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5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5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5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5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5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5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5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5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5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5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5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5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5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5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5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5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5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5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5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5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5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5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5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5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5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5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5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5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5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5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5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5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5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5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5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5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5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5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5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5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5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5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5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5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5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5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5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5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5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5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5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5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5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5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5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5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5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5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5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5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5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5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5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5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5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5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5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5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5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5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5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5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5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5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5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5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5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5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5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5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5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5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5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5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5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5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5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5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5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5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5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5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5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5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5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5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5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5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5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5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5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5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5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5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5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5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5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5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5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5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5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5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5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5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5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5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5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5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5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5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5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5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5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5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5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5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5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5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5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5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5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5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5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5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5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5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5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5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5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5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5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5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5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5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5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5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5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5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5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5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5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5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5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5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5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5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5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5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5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5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5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5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5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5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5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5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5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5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5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5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5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5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5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5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5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5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5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5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5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  <row r="514" spans="2:152" x14ac:dyDescent="0.25"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</row>
    <row r="515" spans="2:152" x14ac:dyDescent="0.25"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  <c r="DB515" s="33"/>
      <c r="DC515" s="33"/>
      <c r="DD515" s="33"/>
      <c r="DE515" s="33"/>
      <c r="DF515" s="33"/>
      <c r="DG515" s="33"/>
      <c r="DH515" s="33"/>
      <c r="DI515" s="33"/>
      <c r="DJ515" s="33"/>
      <c r="DK515" s="33"/>
      <c r="DL515" s="33"/>
      <c r="DM515" s="33"/>
      <c r="DN515" s="33"/>
      <c r="DO515" s="33"/>
      <c r="DP515" s="33"/>
      <c r="DQ515" s="33"/>
      <c r="DR515" s="33"/>
      <c r="DS515" s="33"/>
      <c r="DT515" s="33"/>
      <c r="DU515" s="33"/>
      <c r="DV515" s="33"/>
      <c r="DW515" s="33"/>
      <c r="DX515" s="33"/>
      <c r="DY515" s="33"/>
      <c r="DZ515" s="33"/>
      <c r="EA515" s="33"/>
      <c r="EB515" s="33"/>
      <c r="EC515" s="33"/>
      <c r="ED515" s="33"/>
      <c r="EE515" s="33"/>
      <c r="EF515" s="33"/>
      <c r="EG515" s="33"/>
      <c r="EH515" s="33"/>
      <c r="EI515" s="33"/>
      <c r="EJ515" s="33"/>
      <c r="EK515" s="33"/>
      <c r="EL515" s="33"/>
      <c r="EM515" s="33"/>
      <c r="EN515" s="33"/>
      <c r="EO515" s="33"/>
      <c r="EP515" s="33"/>
      <c r="EQ515" s="33"/>
      <c r="ER515" s="33"/>
      <c r="ES515" s="33"/>
      <c r="ET515" s="33"/>
      <c r="EU515" s="33"/>
      <c r="EV515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71"/>
  <sheetViews>
    <sheetView showGridLines="0" tabSelected="1" zoomScale="75" zoomScaleNormal="75" workbookViewId="0">
      <pane xSplit="1" ySplit="11" topLeftCell="B12" activePane="bottomRight" state="frozen"/>
      <selection pane="topRight"/>
      <selection pane="bottomLeft"/>
      <selection pane="bottomRight" activeCell="A11" sqref="A11:IV23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5429687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8.984375E-2" style="1" customWidth="1"/>
    <col min="23" max="23" width="13" style="1" customWidth="1"/>
    <col min="24" max="25" width="6.6328125" style="1" hidden="1" customWidth="1"/>
    <col min="26" max="26" width="23.453125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1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5">
      <c r="A3" s="175" t="s">
        <v>33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7"/>
      <c r="AC3" s="153"/>
    </row>
    <row r="4" spans="1:31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6" x14ac:dyDescent="0.3">
      <c r="A5" s="36">
        <f ca="1">NOW()</f>
        <v>36990.640215277781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1" t="s">
        <v>42</v>
      </c>
      <c r="AE10" s="170"/>
    </row>
    <row r="11" spans="1:31" s="22" customFormat="1" ht="28.5" customHeight="1" thickBot="1" x14ac:dyDescent="0.35">
      <c r="A11" s="78" t="s">
        <v>4</v>
      </c>
      <c r="B11" s="79">
        <f>+B23</f>
        <v>0</v>
      </c>
      <c r="C11" s="79">
        <f>+C23</f>
        <v>0</v>
      </c>
      <c r="D11" s="80">
        <f>+D23</f>
        <v>0</v>
      </c>
      <c r="E11" s="78"/>
      <c r="F11" s="123">
        <f>+F23</f>
        <v>687.88052210000001</v>
      </c>
      <c r="G11" s="148"/>
      <c r="H11" s="123">
        <f>+H23</f>
        <v>-1513.3371474</v>
      </c>
      <c r="I11" s="148"/>
      <c r="J11" s="162">
        <f>+J23</f>
        <v>0</v>
      </c>
      <c r="K11" s="158">
        <f>+K23</f>
        <v>224.30886569999996</v>
      </c>
      <c r="L11" s="78"/>
      <c r="M11" s="123">
        <f>+M23</f>
        <v>486.8308743</v>
      </c>
      <c r="N11" s="148"/>
      <c r="O11" s="150">
        <f>+O23</f>
        <v>-114.31688530000008</v>
      </c>
      <c r="P11" s="82"/>
      <c r="Q11" s="79">
        <f>+Q23</f>
        <v>0</v>
      </c>
      <c r="R11" s="79">
        <f>+R23</f>
        <v>0</v>
      </c>
      <c r="S11" s="79">
        <f>+S23</f>
        <v>0</v>
      </c>
      <c r="T11" s="79">
        <f>+T23</f>
        <v>0</v>
      </c>
      <c r="U11" s="81">
        <f>+U23</f>
        <v>0</v>
      </c>
      <c r="V11" s="46"/>
      <c r="W11" s="78"/>
      <c r="X11" s="83">
        <f>+X23</f>
        <v>0</v>
      </c>
      <c r="Y11" s="83">
        <f>+Y23</f>
        <v>0</v>
      </c>
      <c r="Z11" s="136">
        <f>+Z23</f>
        <v>0</v>
      </c>
      <c r="AA11" s="84">
        <f>+AA23</f>
        <v>-601.14775960000009</v>
      </c>
      <c r="AB11" s="6"/>
      <c r="AC11" s="84">
        <f>O11</f>
        <v>-114.31688530000008</v>
      </c>
    </row>
    <row r="12" spans="1:31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6" x14ac:dyDescent="0.3">
      <c r="A17" s="92">
        <v>37012</v>
      </c>
      <c r="B17" s="93"/>
      <c r="C17" s="94"/>
      <c r="D17" s="95"/>
      <c r="E17" s="93"/>
      <c r="F17" s="126">
        <f>OBS!B4</f>
        <v>687.88052210000001</v>
      </c>
      <c r="G17" s="93"/>
      <c r="H17" s="126">
        <f>OBS!H4</f>
        <v>-1513.3371474</v>
      </c>
      <c r="I17" s="93"/>
      <c r="J17" s="119">
        <f>OBS!L4</f>
        <v>0</v>
      </c>
      <c r="K17" s="120">
        <f>OBS!N4</f>
        <v>922.15867009999999</v>
      </c>
      <c r="L17" s="96"/>
      <c r="M17" s="126">
        <f>OBS!E4+OBS!M4</f>
        <v>486.8308743</v>
      </c>
      <c r="N17" s="93"/>
      <c r="O17" s="142">
        <f>SUM(F17:M17)</f>
        <v>583.53291909999996</v>
      </c>
      <c r="P17" s="96"/>
      <c r="Q17" s="96"/>
      <c r="R17" s="96"/>
      <c r="S17" s="96"/>
      <c r="T17" s="96"/>
      <c r="U17" s="95"/>
      <c r="V17" s="93"/>
      <c r="W17" s="92">
        <f>+A17</f>
        <v>37012</v>
      </c>
      <c r="X17" s="97"/>
      <c r="Y17" s="98"/>
      <c r="Z17" s="98"/>
      <c r="AA17" s="127">
        <f>O17-M17</f>
        <v>96.702044799999953</v>
      </c>
      <c r="AB17" s="21"/>
      <c r="AC17" s="127">
        <f>O17</f>
        <v>583.53291909999996</v>
      </c>
    </row>
    <row r="18" spans="1:30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</row>
    <row r="19" spans="1:30" ht="15.6" x14ac:dyDescent="0.3">
      <c r="A19" s="92">
        <v>37043</v>
      </c>
      <c r="B19" s="93"/>
      <c r="C19" s="94"/>
      <c r="D19" s="95"/>
      <c r="E19" s="93"/>
      <c r="F19" s="126">
        <f>OBS!B5</f>
        <v>0</v>
      </c>
      <c r="G19" s="93"/>
      <c r="H19" s="126">
        <f>OBS!H5</f>
        <v>0</v>
      </c>
      <c r="I19" s="93"/>
      <c r="J19" s="119">
        <f>OBS!L5</f>
        <v>0</v>
      </c>
      <c r="K19" s="120">
        <f>OBS!N5</f>
        <v>-697.84980440000004</v>
      </c>
      <c r="L19" s="96"/>
      <c r="M19" s="126">
        <f>OBS!E5+OBS!M5</f>
        <v>0</v>
      </c>
      <c r="N19" s="93"/>
      <c r="O19" s="142">
        <f>SUM(F19:M19)</f>
        <v>-697.84980440000004</v>
      </c>
      <c r="P19" s="96"/>
      <c r="Q19" s="96"/>
      <c r="R19" s="96"/>
      <c r="S19" s="96"/>
      <c r="T19" s="96"/>
      <c r="U19" s="95"/>
      <c r="V19" s="93"/>
      <c r="W19" s="92">
        <f>A19</f>
        <v>37043</v>
      </c>
      <c r="X19" s="97"/>
      <c r="Y19" s="98"/>
      <c r="Z19" s="98"/>
      <c r="AA19" s="127">
        <f>O19-M19</f>
        <v>-697.84980440000004</v>
      </c>
      <c r="AB19" s="21"/>
      <c r="AC19" s="127">
        <v>0</v>
      </c>
    </row>
    <row r="20" spans="1:30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</row>
    <row r="21" spans="1:30" ht="15.6" x14ac:dyDescent="0.3">
      <c r="A21" s="92">
        <v>37073</v>
      </c>
      <c r="B21" s="93"/>
      <c r="C21" s="94"/>
      <c r="D21" s="95"/>
      <c r="E21" s="93"/>
      <c r="F21" s="126">
        <f>OBS!B6</f>
        <v>0</v>
      </c>
      <c r="G21" s="93"/>
      <c r="H21" s="126">
        <f>OBS!H6</f>
        <v>0</v>
      </c>
      <c r="I21" s="93"/>
      <c r="J21" s="119">
        <f>OBS!L6</f>
        <v>0</v>
      </c>
      <c r="K21" s="120">
        <f>OBS!N6</f>
        <v>0</v>
      </c>
      <c r="L21" s="96"/>
      <c r="M21" s="126">
        <f>OBS!E6+OBS!M6</f>
        <v>0</v>
      </c>
      <c r="N21" s="93"/>
      <c r="O21" s="142">
        <f>SUM(F21:M21)</f>
        <v>0</v>
      </c>
      <c r="P21" s="96"/>
      <c r="Q21" s="96"/>
      <c r="R21" s="96"/>
      <c r="S21" s="96"/>
      <c r="T21" s="96"/>
      <c r="U21" s="95"/>
      <c r="V21" s="93"/>
      <c r="W21" s="92">
        <f>A21</f>
        <v>37073</v>
      </c>
      <c r="X21" s="97"/>
      <c r="Y21" s="98"/>
      <c r="Z21" s="98"/>
      <c r="AA21" s="127">
        <f>O21-M21</f>
        <v>0</v>
      </c>
      <c r="AB21" s="21"/>
      <c r="AC21" s="127"/>
    </row>
    <row r="22" spans="1:30" ht="15.6" x14ac:dyDescent="0.3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2"/>
      <c r="P22" s="96"/>
      <c r="Q22" s="96"/>
      <c r="R22" s="96"/>
      <c r="S22" s="96"/>
      <c r="T22" s="96"/>
      <c r="U22" s="95"/>
      <c r="V22" s="93"/>
      <c r="W22" s="92"/>
      <c r="X22" s="97"/>
      <c r="Y22" s="98"/>
      <c r="Z22" s="98"/>
      <c r="AA22" s="127"/>
      <c r="AB22" s="21"/>
      <c r="AC22" s="127"/>
    </row>
    <row r="23" spans="1:30" ht="16.2" thickBot="1" x14ac:dyDescent="0.35">
      <c r="A23" s="99" t="s">
        <v>3</v>
      </c>
      <c r="B23" s="100">
        <f>SUM(B16:B17)</f>
        <v>0</v>
      </c>
      <c r="C23" s="100">
        <f>SUM(C16:C17)</f>
        <v>0</v>
      </c>
      <c r="D23" s="101">
        <f>SUM(D16:D17)</f>
        <v>0</v>
      </c>
      <c r="E23" s="102"/>
      <c r="F23" s="129">
        <f>SUM(F16:F22)</f>
        <v>687.88052210000001</v>
      </c>
      <c r="G23" s="103"/>
      <c r="H23" s="129">
        <f>SUM(H16:H22)</f>
        <v>-1513.3371474</v>
      </c>
      <c r="I23" s="103"/>
      <c r="J23" s="130">
        <f>SUM(J16:J22)</f>
        <v>0</v>
      </c>
      <c r="K23" s="131">
        <f>SUM(K16:K22)</f>
        <v>224.30886569999996</v>
      </c>
      <c r="L23" s="129"/>
      <c r="M23" s="129">
        <f>SUM(M16:M22)</f>
        <v>486.8308743</v>
      </c>
      <c r="N23" s="103"/>
      <c r="O23" s="163">
        <f>SUM(O16:O22)</f>
        <v>-114.31688530000008</v>
      </c>
      <c r="P23" s="103"/>
      <c r="Q23" s="103">
        <f>SUM(Q16:Q17)</f>
        <v>0</v>
      </c>
      <c r="R23" s="103">
        <f>SUM(R16:R17)</f>
        <v>0</v>
      </c>
      <c r="S23" s="103">
        <f>SUM(S16:S17)</f>
        <v>0</v>
      </c>
      <c r="T23" s="103">
        <f>SUM(T16:T17)</f>
        <v>0</v>
      </c>
      <c r="U23" s="101">
        <f>SUM(U16:U17)</f>
        <v>0</v>
      </c>
      <c r="V23" s="104"/>
      <c r="W23" s="105"/>
      <c r="X23" s="106">
        <f>SUM(X16:X17)</f>
        <v>0</v>
      </c>
      <c r="Y23" s="106">
        <f>SUM(Y16:Y17)</f>
        <v>0</v>
      </c>
      <c r="Z23" s="106">
        <f>SUM(Z16:Z17)</f>
        <v>0</v>
      </c>
      <c r="AA23" s="164">
        <f>SUM(AA16:AA22)</f>
        <v>-601.14775960000009</v>
      </c>
      <c r="AB23" s="39"/>
      <c r="AC23" s="164">
        <f>SUM(AC16:AC17)</f>
        <v>583.53291909999996</v>
      </c>
      <c r="AD23" s="29"/>
    </row>
    <row r="24" spans="1:30" ht="12.9" customHeight="1" thickTop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  <c r="AB26" s="21"/>
    </row>
    <row r="27" spans="1:30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" customHeight="1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5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71"/>
  <sheetViews>
    <sheetView showGridLines="0" zoomScale="75"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632812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customWidth="1"/>
    <col min="23" max="23" width="11.36328125" style="1" customWidth="1"/>
    <col min="24" max="25" width="6.6328125" style="1" hidden="1" customWidth="1"/>
    <col min="26" max="26" width="8.984375E-2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4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4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6" x14ac:dyDescent="0.3">
      <c r="A5" s="36">
        <f ca="1">'WTI GW'!A5</f>
        <v>36990.640215277781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4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4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</row>
    <row r="10" spans="1:34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1" t="s">
        <v>42</v>
      </c>
      <c r="AE10" s="170"/>
    </row>
    <row r="11" spans="1:34" s="22" customFormat="1" ht="28.5" customHeight="1" thickBot="1" x14ac:dyDescent="0.35">
      <c r="A11" s="78" t="s">
        <v>4</v>
      </c>
      <c r="B11" s="79">
        <f>+B23</f>
        <v>0</v>
      </c>
      <c r="C11" s="79">
        <f>+C23</f>
        <v>0</v>
      </c>
      <c r="D11" s="80">
        <f>+D23</f>
        <v>0</v>
      </c>
      <c r="E11" s="78"/>
      <c r="F11" s="123">
        <f>+F23</f>
        <v>418.82493879999998</v>
      </c>
      <c r="G11" s="148"/>
      <c r="H11" s="123">
        <f>+H23</f>
        <v>-469.00288739999996</v>
      </c>
      <c r="I11" s="148"/>
      <c r="J11" s="162">
        <f>+J23</f>
        <v>0</v>
      </c>
      <c r="K11" s="158">
        <f>+K23</f>
        <v>9.5880599999986771E-2</v>
      </c>
      <c r="L11" s="78"/>
      <c r="M11" s="123">
        <f>+M23</f>
        <v>56.764751699999977</v>
      </c>
      <c r="N11" s="148"/>
      <c r="O11" s="150">
        <f>+O23</f>
        <v>6.6826836999999841</v>
      </c>
      <c r="P11" s="82"/>
      <c r="Q11" s="79">
        <f>+Q23</f>
        <v>0</v>
      </c>
      <c r="R11" s="79">
        <f>+R23</f>
        <v>0</v>
      </c>
      <c r="S11" s="79">
        <f>+S23</f>
        <v>0</v>
      </c>
      <c r="T11" s="79">
        <f>+T23</f>
        <v>0</v>
      </c>
      <c r="U11" s="81">
        <f>+U23</f>
        <v>0</v>
      </c>
      <c r="V11" s="46"/>
      <c r="W11" s="78"/>
      <c r="X11" s="83">
        <f>+X23</f>
        <v>0</v>
      </c>
      <c r="Y11" s="83">
        <f>+Y23</f>
        <v>0</v>
      </c>
      <c r="Z11" s="136">
        <f>+Z23</f>
        <v>0</v>
      </c>
      <c r="AA11" s="84">
        <f>+AA23</f>
        <v>-50.082067999999992</v>
      </c>
      <c r="AB11"/>
      <c r="AC11" s="84">
        <f>O11</f>
        <v>6.6826836999999841</v>
      </c>
    </row>
    <row r="12" spans="1:34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</row>
    <row r="13" spans="1:34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</row>
    <row r="14" spans="1:34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</row>
    <row r="15" spans="1:34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</row>
    <row r="16" spans="1:34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</row>
    <row r="17" spans="1:29" ht="15.6" x14ac:dyDescent="0.3">
      <c r="A17" s="92">
        <v>37012</v>
      </c>
      <c r="B17" s="93"/>
      <c r="C17" s="94"/>
      <c r="D17" s="95"/>
      <c r="E17" s="93"/>
      <c r="F17" s="126">
        <f>+'WTI GW'!F17-'WTI GW Prior'!F17</f>
        <v>418.82493879999998</v>
      </c>
      <c r="G17" s="93"/>
      <c r="H17" s="126">
        <f>+'WTI GW'!H17-'WTI GW Prior'!H17</f>
        <v>-469.00288739999996</v>
      </c>
      <c r="I17" s="93"/>
      <c r="J17" s="119">
        <f>+'WTI GW'!J17-'WTI GW Prior'!J17</f>
        <v>0</v>
      </c>
      <c r="K17" s="120">
        <f>+'WTI GW'!K17-'WTI GW Prior'!K17</f>
        <v>0.39417509999998401</v>
      </c>
      <c r="L17" s="96"/>
      <c r="M17" s="126">
        <f>+'WTI GW'!M17-'WTI GW Prior'!M17</f>
        <v>56.764751699999977</v>
      </c>
      <c r="N17" s="93"/>
      <c r="O17" s="143">
        <f>SUM(F17:M17)</f>
        <v>6.9809781999999814</v>
      </c>
      <c r="P17" s="87"/>
      <c r="Q17" s="87"/>
      <c r="R17" s="87"/>
      <c r="S17" s="87"/>
      <c r="T17" s="87"/>
      <c r="U17" s="86"/>
      <c r="V17" s="93"/>
      <c r="W17" s="92">
        <f>+A17</f>
        <v>37012</v>
      </c>
      <c r="X17" s="97"/>
      <c r="Y17" s="98"/>
      <c r="Z17" s="98"/>
      <c r="AA17" s="127">
        <f>O17-M17</f>
        <v>-49.783773499999995</v>
      </c>
      <c r="AC17" s="127">
        <f>O17</f>
        <v>6.9809781999999814</v>
      </c>
    </row>
    <row r="18" spans="1:29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3"/>
      <c r="P18" s="87"/>
      <c r="Q18" s="87"/>
      <c r="R18" s="87"/>
      <c r="S18" s="87"/>
      <c r="T18" s="87"/>
      <c r="U18" s="86"/>
      <c r="V18" s="93"/>
      <c r="W18" s="92"/>
      <c r="X18" s="97"/>
      <c r="Y18" s="98"/>
      <c r="Z18" s="98"/>
      <c r="AA18" s="127"/>
      <c r="AC18" s="127"/>
    </row>
    <row r="19" spans="1:29" ht="15.6" x14ac:dyDescent="0.3">
      <c r="A19" s="92">
        <v>37043</v>
      </c>
      <c r="B19" s="93"/>
      <c r="C19" s="94"/>
      <c r="D19" s="95"/>
      <c r="E19" s="93"/>
      <c r="F19" s="126">
        <f>+'WTI GW'!F19-'WTI GW Prior'!F19</f>
        <v>0</v>
      </c>
      <c r="G19" s="93"/>
      <c r="H19" s="126">
        <f>+'WTI GW'!H19-'WTI GW Prior'!H19</f>
        <v>0</v>
      </c>
      <c r="I19" s="93"/>
      <c r="J19" s="119">
        <f>+'WTI GW'!J19-'WTI GW Prior'!J19</f>
        <v>0</v>
      </c>
      <c r="K19" s="120">
        <f>+'WTI GW'!K19-'WTI GW Prior'!K19</f>
        <v>-0.29829449999999724</v>
      </c>
      <c r="L19" s="96"/>
      <c r="M19" s="126">
        <f>+'WTI GW'!M19-'WTI GW Prior'!M19</f>
        <v>0</v>
      </c>
      <c r="N19" s="93"/>
      <c r="O19" s="143">
        <f>SUM(F19:M19)</f>
        <v>-0.29829449999999724</v>
      </c>
      <c r="P19" s="87"/>
      <c r="Q19" s="87"/>
      <c r="R19" s="87"/>
      <c r="S19" s="87"/>
      <c r="T19" s="87"/>
      <c r="U19" s="86"/>
      <c r="V19" s="93"/>
      <c r="W19" s="92">
        <f>A19</f>
        <v>37043</v>
      </c>
      <c r="X19" s="97"/>
      <c r="Y19" s="98"/>
      <c r="Z19" s="98"/>
      <c r="AA19" s="127">
        <f>O19-M19</f>
        <v>-0.29829449999999724</v>
      </c>
      <c r="AC19" s="127">
        <f>O19</f>
        <v>-0.29829449999999724</v>
      </c>
    </row>
    <row r="20" spans="1:29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3"/>
      <c r="P20" s="87"/>
      <c r="Q20" s="87"/>
      <c r="R20" s="87"/>
      <c r="S20" s="87"/>
      <c r="T20" s="87"/>
      <c r="U20" s="86"/>
      <c r="V20" s="93"/>
      <c r="W20" s="92"/>
      <c r="X20" s="97"/>
      <c r="Y20" s="98"/>
      <c r="Z20" s="98"/>
      <c r="AA20" s="127"/>
      <c r="AC20" s="127"/>
    </row>
    <row r="21" spans="1:29" ht="15.6" x14ac:dyDescent="0.3">
      <c r="A21" s="92">
        <v>37073</v>
      </c>
      <c r="B21" s="93"/>
      <c r="C21" s="94"/>
      <c r="D21" s="95"/>
      <c r="E21" s="93"/>
      <c r="F21" s="126">
        <f>+'WTI GW'!F21-'WTI GW Prior'!F21</f>
        <v>0</v>
      </c>
      <c r="G21" s="93"/>
      <c r="H21" s="126">
        <f>+'WTI GW'!H21-'WTI GW Prior'!H21</f>
        <v>0</v>
      </c>
      <c r="I21" s="93"/>
      <c r="J21" s="119">
        <f>+'WTI GW'!J21-'WTI GW Prior'!J21</f>
        <v>0</v>
      </c>
      <c r="K21" s="120">
        <f>+'WTI GW'!K21-'WTI GW Prior'!K21</f>
        <v>0</v>
      </c>
      <c r="L21" s="96"/>
      <c r="M21" s="126">
        <f>+'WTI GW'!M21-'WTI GW Prior'!M21</f>
        <v>0</v>
      </c>
      <c r="N21" s="93"/>
      <c r="O21" s="143">
        <f>SUM(F21:M21)</f>
        <v>0</v>
      </c>
      <c r="P21" s="87"/>
      <c r="Q21" s="87"/>
      <c r="R21" s="87"/>
      <c r="S21" s="87"/>
      <c r="T21" s="87"/>
      <c r="U21" s="86"/>
      <c r="V21" s="93"/>
      <c r="W21" s="92">
        <f>A21</f>
        <v>37073</v>
      </c>
      <c r="X21" s="97"/>
      <c r="Y21" s="98"/>
      <c r="Z21" s="98"/>
      <c r="AA21" s="127">
        <f>O21-M21</f>
        <v>0</v>
      </c>
      <c r="AC21" s="127"/>
    </row>
    <row r="22" spans="1:29" ht="15.6" x14ac:dyDescent="0.3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3"/>
      <c r="P22" s="87"/>
      <c r="Q22" s="87"/>
      <c r="R22" s="87"/>
      <c r="S22" s="87"/>
      <c r="T22" s="87"/>
      <c r="U22" s="86"/>
      <c r="V22" s="93"/>
      <c r="W22" s="92"/>
      <c r="X22" s="97"/>
      <c r="Y22" s="98"/>
      <c r="Z22" s="98"/>
      <c r="AA22" s="127"/>
      <c r="AC22" s="127"/>
    </row>
    <row r="23" spans="1:29" ht="16.2" thickBot="1" x14ac:dyDescent="0.35">
      <c r="A23" s="99" t="s">
        <v>3</v>
      </c>
      <c r="B23" s="100">
        <f>SUM(B16:B17)</f>
        <v>0</v>
      </c>
      <c r="C23" s="100">
        <f>SUM(C16:C17)</f>
        <v>0</v>
      </c>
      <c r="D23" s="110">
        <f>SUM(D16:D17)</f>
        <v>0</v>
      </c>
      <c r="E23" s="100"/>
      <c r="F23" s="132">
        <f>SUM(F16:F22)</f>
        <v>418.82493879999998</v>
      </c>
      <c r="G23" s="100"/>
      <c r="H23" s="132">
        <f>SUM(H16:H22)</f>
        <v>-469.00288739999996</v>
      </c>
      <c r="I23" s="100"/>
      <c r="J23" s="133">
        <f>SUM(J16:J22)</f>
        <v>0</v>
      </c>
      <c r="K23" s="134">
        <f>SUM(K16:K22)</f>
        <v>9.5880599999986771E-2</v>
      </c>
      <c r="L23" s="132"/>
      <c r="M23" s="132">
        <f>SUM(M16:M22)</f>
        <v>56.764751699999977</v>
      </c>
      <c r="N23" s="100"/>
      <c r="O23" s="165">
        <f>SUM(O16:O22)</f>
        <v>6.6826836999999841</v>
      </c>
      <c r="P23" s="100"/>
      <c r="Q23" s="100">
        <f>SUM(Q16:Q17)</f>
        <v>0</v>
      </c>
      <c r="R23" s="100">
        <f>SUM(R16:R17)</f>
        <v>0</v>
      </c>
      <c r="S23" s="100">
        <f>SUM(S16:S17)</f>
        <v>0</v>
      </c>
      <c r="T23" s="100">
        <f>SUM(T16:T17)</f>
        <v>0</v>
      </c>
      <c r="U23" s="110">
        <f>SUM(U16:U17)</f>
        <v>0</v>
      </c>
      <c r="V23" s="100"/>
      <c r="W23" s="100"/>
      <c r="X23" s="111">
        <f>SUM(X16:X17)</f>
        <v>0</v>
      </c>
      <c r="Y23" s="111">
        <f>SUM(Y16:Y17)</f>
        <v>0</v>
      </c>
      <c r="Z23" s="111">
        <f>SUM(Z16:Z17)</f>
        <v>0</v>
      </c>
      <c r="AA23" s="166">
        <f>SUM(AA16:AA22)</f>
        <v>-50.082067999999992</v>
      </c>
      <c r="AB23" s="24"/>
      <c r="AC23" s="166">
        <f>SUM(AC16:AC17)</f>
        <v>6.9809781999999814</v>
      </c>
    </row>
    <row r="24" spans="1:29" ht="12.9" customHeight="1" thickTop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29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29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29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29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29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29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29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29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" customHeight="1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5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1.1200000000000001" right="0.75" top="1" bottom="1" header="0.5" footer="0.5"/>
  <pageSetup scale="7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449580</xdr:colOff>
                    <xdr:row>33</xdr:row>
                    <xdr:rowOff>76200</xdr:rowOff>
                  </from>
                  <to>
                    <xdr:col>5</xdr:col>
                    <xdr:colOff>891540</xdr:colOff>
                    <xdr:row>35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121920</xdr:colOff>
                    <xdr:row>33</xdr:row>
                    <xdr:rowOff>68580</xdr:rowOff>
                  </from>
                  <to>
                    <xdr:col>7</xdr:col>
                    <xdr:colOff>701040</xdr:colOff>
                    <xdr:row>35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E71"/>
  <sheetViews>
    <sheetView showGridLines="0" zoomScale="75" workbookViewId="0">
      <selection activeCell="A11" sqref="A11:IV23"/>
    </sheetView>
  </sheetViews>
  <sheetFormatPr defaultColWidth="9.08984375" defaultRowHeight="13.2" x14ac:dyDescent="0.25"/>
  <cols>
    <col min="1" max="1" width="12.9062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632812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customWidth="1"/>
    <col min="23" max="23" width="13" style="1" customWidth="1"/>
    <col min="24" max="25" width="6.6328125" style="1" hidden="1" customWidth="1"/>
    <col min="26" max="26" width="23.453125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1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5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1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6" x14ac:dyDescent="0.3">
      <c r="A5" s="36">
        <f ca="1">NOW()-1</f>
        <v>36989.640215277781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1" t="s">
        <v>42</v>
      </c>
      <c r="AE10" s="170"/>
    </row>
    <row r="11" spans="1:31" s="22" customFormat="1" ht="28.5" customHeight="1" thickBot="1" x14ac:dyDescent="0.35">
      <c r="A11" s="78" t="s">
        <v>4</v>
      </c>
      <c r="B11" s="79">
        <v>0</v>
      </c>
      <c r="C11" s="79">
        <v>0</v>
      </c>
      <c r="D11" s="80">
        <v>0</v>
      </c>
      <c r="E11" s="78"/>
      <c r="F11" s="123">
        <v>269.05558330000002</v>
      </c>
      <c r="G11" s="148"/>
      <c r="H11" s="123">
        <v>-1044.3342600000001</v>
      </c>
      <c r="I11" s="148"/>
      <c r="J11" s="162">
        <v>0</v>
      </c>
      <c r="K11" s="158">
        <v>224.21298509999997</v>
      </c>
      <c r="L11" s="78"/>
      <c r="M11" s="123">
        <v>430.06612260000003</v>
      </c>
      <c r="N11" s="148"/>
      <c r="O11" s="150">
        <v>-120.99956899999995</v>
      </c>
      <c r="P11" s="82"/>
      <c r="Q11" s="79">
        <v>0</v>
      </c>
      <c r="R11" s="79">
        <v>0</v>
      </c>
      <c r="S11" s="79">
        <v>0</v>
      </c>
      <c r="T11" s="79">
        <v>0</v>
      </c>
      <c r="U11" s="81">
        <v>0</v>
      </c>
      <c r="V11" s="46"/>
      <c r="W11" s="78"/>
      <c r="X11" s="83">
        <v>0</v>
      </c>
      <c r="Y11" s="83">
        <v>0</v>
      </c>
      <c r="Z11" s="136">
        <v>0</v>
      </c>
      <c r="AA11" s="84">
        <v>-551.06569160000004</v>
      </c>
      <c r="AB11" s="6"/>
      <c r="AC11" s="84">
        <v>-120.99956899999995</v>
      </c>
    </row>
    <row r="12" spans="1:31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6" x14ac:dyDescent="0.3">
      <c r="A17" s="92">
        <v>37012</v>
      </c>
      <c r="B17" s="93"/>
      <c r="C17" s="94"/>
      <c r="D17" s="95"/>
      <c r="E17" s="93"/>
      <c r="F17" s="126">
        <v>269.05558330000002</v>
      </c>
      <c r="G17" s="93"/>
      <c r="H17" s="126">
        <v>-1044.3342600000001</v>
      </c>
      <c r="I17" s="93"/>
      <c r="J17" s="119">
        <v>0</v>
      </c>
      <c r="K17" s="120">
        <v>921.76449500000001</v>
      </c>
      <c r="L17" s="96"/>
      <c r="M17" s="126">
        <v>430.06612260000003</v>
      </c>
      <c r="N17" s="93"/>
      <c r="O17" s="142">
        <v>576.55194090000009</v>
      </c>
      <c r="P17" s="96"/>
      <c r="Q17" s="96"/>
      <c r="R17" s="96"/>
      <c r="S17" s="96"/>
      <c r="T17" s="96"/>
      <c r="U17" s="95"/>
      <c r="V17" s="93"/>
      <c r="W17" s="92">
        <v>37012</v>
      </c>
      <c r="X17" s="97"/>
      <c r="Y17" s="98"/>
      <c r="Z17" s="98"/>
      <c r="AA17" s="127">
        <v>146.48581830000006</v>
      </c>
      <c r="AB17" s="21"/>
      <c r="AC17" s="127">
        <v>576.55194090000009</v>
      </c>
    </row>
    <row r="18" spans="1:30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</row>
    <row r="19" spans="1:30" ht="15.6" x14ac:dyDescent="0.3">
      <c r="A19" s="92">
        <v>37043</v>
      </c>
      <c r="B19" s="93"/>
      <c r="C19" s="94"/>
      <c r="D19" s="95"/>
      <c r="E19" s="93"/>
      <c r="F19" s="126">
        <v>0</v>
      </c>
      <c r="G19" s="93"/>
      <c r="H19" s="126">
        <v>0</v>
      </c>
      <c r="I19" s="93"/>
      <c r="J19" s="119">
        <v>0</v>
      </c>
      <c r="K19" s="120">
        <v>-697.55150990000004</v>
      </c>
      <c r="L19" s="96"/>
      <c r="M19" s="126">
        <v>0</v>
      </c>
      <c r="N19" s="93"/>
      <c r="O19" s="142">
        <v>-697.55150990000004</v>
      </c>
      <c r="P19" s="96"/>
      <c r="Q19" s="96"/>
      <c r="R19" s="96"/>
      <c r="S19" s="96"/>
      <c r="T19" s="96"/>
      <c r="U19" s="95"/>
      <c r="V19" s="93"/>
      <c r="W19" s="92">
        <v>37043</v>
      </c>
      <c r="X19" s="97"/>
      <c r="Y19" s="98"/>
      <c r="Z19" s="98"/>
      <c r="AA19" s="127">
        <v>-697.55150990000004</v>
      </c>
      <c r="AB19" s="21"/>
      <c r="AC19" s="127">
        <v>0</v>
      </c>
    </row>
    <row r="20" spans="1:30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</row>
    <row r="21" spans="1:30" ht="15.6" x14ac:dyDescent="0.3">
      <c r="A21" s="92">
        <v>37073</v>
      </c>
      <c r="B21" s="93"/>
      <c r="C21" s="94"/>
      <c r="D21" s="95"/>
      <c r="E21" s="93"/>
      <c r="F21" s="126">
        <v>0</v>
      </c>
      <c r="G21" s="93"/>
      <c r="H21" s="126">
        <v>0</v>
      </c>
      <c r="I21" s="93"/>
      <c r="J21" s="119">
        <v>0</v>
      </c>
      <c r="K21" s="120">
        <v>0</v>
      </c>
      <c r="L21" s="96"/>
      <c r="M21" s="126">
        <v>0</v>
      </c>
      <c r="N21" s="93"/>
      <c r="O21" s="142">
        <v>0</v>
      </c>
      <c r="P21" s="96"/>
      <c r="Q21" s="96"/>
      <c r="R21" s="96"/>
      <c r="S21" s="96"/>
      <c r="T21" s="96"/>
      <c r="U21" s="95"/>
      <c r="V21" s="93"/>
      <c r="W21" s="92">
        <v>37073</v>
      </c>
      <c r="X21" s="97"/>
      <c r="Y21" s="98"/>
      <c r="Z21" s="98"/>
      <c r="AA21" s="127">
        <v>0</v>
      </c>
      <c r="AB21" s="21"/>
      <c r="AC21" s="127"/>
    </row>
    <row r="22" spans="1:30" ht="15.6" x14ac:dyDescent="0.3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2"/>
      <c r="P22" s="96"/>
      <c r="Q22" s="96"/>
      <c r="R22" s="96"/>
      <c r="S22" s="96"/>
      <c r="T22" s="96"/>
      <c r="U22" s="95"/>
      <c r="V22" s="93"/>
      <c r="W22" s="92"/>
      <c r="X22" s="97"/>
      <c r="Y22" s="98"/>
      <c r="Z22" s="98"/>
      <c r="AA22" s="127"/>
      <c r="AB22" s="21"/>
      <c r="AC22" s="127"/>
    </row>
    <row r="23" spans="1:30" ht="16.2" thickBot="1" x14ac:dyDescent="0.35">
      <c r="A23" s="99" t="s">
        <v>3</v>
      </c>
      <c r="B23" s="100">
        <v>0</v>
      </c>
      <c r="C23" s="100">
        <v>0</v>
      </c>
      <c r="D23" s="101">
        <v>0</v>
      </c>
      <c r="E23" s="102"/>
      <c r="F23" s="129">
        <v>269.05558330000002</v>
      </c>
      <c r="G23" s="103"/>
      <c r="H23" s="129">
        <v>-1044.3342600000001</v>
      </c>
      <c r="I23" s="103"/>
      <c r="J23" s="130">
        <v>0</v>
      </c>
      <c r="K23" s="131">
        <v>224.21298509999997</v>
      </c>
      <c r="L23" s="129"/>
      <c r="M23" s="129">
        <v>430.06612260000003</v>
      </c>
      <c r="N23" s="103"/>
      <c r="O23" s="163">
        <v>-120.99956899999995</v>
      </c>
      <c r="P23" s="103"/>
      <c r="Q23" s="103">
        <v>0</v>
      </c>
      <c r="R23" s="103">
        <v>0</v>
      </c>
      <c r="S23" s="103">
        <v>0</v>
      </c>
      <c r="T23" s="103">
        <v>0</v>
      </c>
      <c r="U23" s="101">
        <v>0</v>
      </c>
      <c r="V23" s="104"/>
      <c r="W23" s="105"/>
      <c r="X23" s="106">
        <v>0</v>
      </c>
      <c r="Y23" s="106">
        <v>0</v>
      </c>
      <c r="Z23" s="106">
        <v>0</v>
      </c>
      <c r="AA23" s="164">
        <v>-551.06569160000004</v>
      </c>
      <c r="AB23" s="39"/>
      <c r="AC23" s="164">
        <v>576.55194090000009</v>
      </c>
      <c r="AD23" s="29"/>
    </row>
    <row r="24" spans="1:30" ht="12.9" customHeight="1" thickTop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  <c r="AB26" s="21"/>
    </row>
    <row r="27" spans="1:30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" customHeight="1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5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H10" sqref="H10"/>
    </sheetView>
  </sheetViews>
  <sheetFormatPr defaultRowHeight="13.2" x14ac:dyDescent="0.25"/>
  <cols>
    <col min="1" max="1" width="10.453125" customWidth="1"/>
    <col min="4" max="4" width="11" customWidth="1"/>
    <col min="11" max="11" width="27" customWidth="1"/>
  </cols>
  <sheetData>
    <row r="6" spans="1:17" ht="60.6" x14ac:dyDescent="1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.6" x14ac:dyDescent="1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60" x14ac:dyDescent="0.9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75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75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75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75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9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2001-04-09T20:25:07Z</cp:lastPrinted>
  <dcterms:created xsi:type="dcterms:W3CDTF">1997-02-04T06:23:25Z</dcterms:created>
  <dcterms:modified xsi:type="dcterms:W3CDTF">2023-09-10T15:43:45Z</dcterms:modified>
</cp:coreProperties>
</file>