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Date'!$B$2:$R$38</definedName>
    <definedName name="_xlnm.Print_Area" localSheetId="2">Sept!$B$1:$AJ$31</definedName>
  </definedNames>
  <calcPr calcId="92512" fullCalcOnLoad="1"/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1" i="8"/>
  <c r="I21" i="8"/>
  <c r="K21" i="8"/>
  <c r="M21" i="8"/>
  <c r="Q21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Q25" i="8"/>
  <c r="F26" i="8"/>
  <c r="I26" i="8"/>
  <c r="K26" i="8"/>
  <c r="M26" i="8"/>
  <c r="O26" i="8"/>
  <c r="P26" i="8"/>
  <c r="Q26" i="8"/>
  <c r="V26" i="8"/>
  <c r="W26" i="8"/>
  <c r="AC26" i="8"/>
  <c r="AD26" i="8"/>
  <c r="AI26" i="8"/>
  <c r="AJ26" i="8"/>
  <c r="AK26" i="8"/>
  <c r="AL26" i="8"/>
  <c r="AM26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1" i="8"/>
  <c r="I31" i="8"/>
  <c r="K31" i="8"/>
  <c r="M31" i="8"/>
  <c r="Q31" i="8"/>
  <c r="F33" i="8"/>
  <c r="I33" i="8"/>
  <c r="K33" i="8"/>
  <c r="M33" i="8"/>
  <c r="Q33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F23" i="7"/>
  <c r="F24" i="7"/>
  <c r="F25" i="7"/>
  <c r="F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<sst xmlns="http://schemas.openxmlformats.org/spreadsheetml/2006/main" count="126" uniqueCount="44">
  <si>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</si>
  <si>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</si>
  <si>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</si>
  <si>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</si>
  <si>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</si>
  <si>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</si>
  <si>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</si>
  <si>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</si>
  <si>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</si>
  <si>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</si>
  <si>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</si>
  <si>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</si>
  <si>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</si>
  <si>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</si>
  <si>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</si>
  <si>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</si>
  <si>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</si>
  <si>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</si>
  <si>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</si>
  <si>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</si>
  <si>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</si>
  <si>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</si>
  <si>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</si>
  <si>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</si>
  <si>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</si>
  <si>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</si>
  <si>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</si>
  <si>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</si>
  <si>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</si>
  <si>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</si>
  <si>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</si>
  <si>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</si>
  <si>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</si>
  <si>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</si>
  <si>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</si>
  <si>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</si>
  <si>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</si>
  <si>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</si>
  <si>
    <t>Enron Global Assets</t>
  </si>
  <si>
    <t>Enron Corp.</t>
  </si>
  <si>
    <t xml:space="preserve">*Includes an inflow in the month of July of $915 MM and an outflow in the month of August of $915 MM, </t>
  </si>
  <si>
    <t>all related to the Marlin refinancing.</t>
  </si>
  <si>
    <t xml:space="preserve">Certain items such as payroll that is paid by Corp on behalf of a business unit has NOT been allocated to the </t>
  </si>
  <si>
    <t>business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</si>
</sst>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23" sqref="F23"/>
    </sheetView>
  </sheetViews>
  <sheetFormatPr defaultRowHeight="13.2" x14ac:dyDescent="0.25"/>
  <cols>
    <col min="6" max="6" width="13.6640625" style="1" bestFit="1" customWidth="1"/>
    <col min="22" max="22" width="9.33203125" customWidth="1"/>
  </cols>
  <sheetData>
    <row r="1" spans="2:37" ht="15.6" x14ac:dyDescent="0.3">
      <c r="B1" s="2" t="s">
        <v>23</v>
      </c>
    </row>
    <row r="2" spans="2:37" ht="15.6" x14ac:dyDescent="0.3">
      <c r="B2" s="2" t="s">
        <v>0</v>
      </c>
    </row>
    <row r="3" spans="2:37" x14ac:dyDescent="0.25">
      <c r="B3" s="9" t="s">
        <v>33</v>
      </c>
    </row>
    <row r="5" spans="2:37" x14ac:dyDescent="0.25">
      <c r="F5" s="10" t="s">
        <v>1</v>
      </c>
    </row>
    <row r="6" spans="2:37" s="1" customFormat="1" x14ac:dyDescent="0.25">
      <c r="F6" s="11" t="s">
        <v>18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5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5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5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5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5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5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5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5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5">
      <c r="B17" t="s">
        <v>12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5">
      <c r="B18" s="1" t="s">
        <v>24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5">
      <c r="B19" t="s">
        <v>15</v>
      </c>
      <c r="F19" s="12">
        <f>SUM(G19:AL19)</f>
        <v>-14.399999999999999</v>
      </c>
      <c r="G19" s="4">
        <v>3.2</v>
      </c>
      <c r="H19" s="4">
        <v>-0.4</v>
      </c>
      <c r="I19" s="4">
        <v>0</v>
      </c>
      <c r="J19" s="4">
        <v>0</v>
      </c>
      <c r="K19" s="4">
        <v>-1.3</v>
      </c>
      <c r="L19" s="4">
        <v>-0.5</v>
      </c>
      <c r="M19" s="4">
        <v>0.2</v>
      </c>
      <c r="N19" s="4">
        <v>-0.2</v>
      </c>
      <c r="O19" s="4">
        <v>-1.9</v>
      </c>
      <c r="P19" s="4">
        <v>0</v>
      </c>
      <c r="Q19" s="4">
        <v>0</v>
      </c>
      <c r="R19" s="4">
        <v>-0.9</v>
      </c>
      <c r="S19" s="4">
        <v>-0.8</v>
      </c>
      <c r="T19" s="4">
        <v>-1.7</v>
      </c>
      <c r="U19" s="4">
        <v>-0.4</v>
      </c>
      <c r="V19" s="4">
        <v>-2.2999999999999998</v>
      </c>
      <c r="W19" s="4">
        <v>0</v>
      </c>
      <c r="X19" s="4">
        <v>0</v>
      </c>
      <c r="Y19" s="4">
        <v>-1.4</v>
      </c>
      <c r="Z19" s="4">
        <v>-0.3</v>
      </c>
      <c r="AA19" s="4">
        <v>-0.4</v>
      </c>
      <c r="AB19" s="4">
        <v>-0.7</v>
      </c>
      <c r="AC19" s="4">
        <v>-0.7</v>
      </c>
      <c r="AD19" s="4">
        <v>0</v>
      </c>
      <c r="AE19" s="4">
        <v>0</v>
      </c>
      <c r="AF19" s="4">
        <v>-0.7</v>
      </c>
      <c r="AG19" s="4">
        <v>-1</v>
      </c>
      <c r="AH19" s="4">
        <v>0</v>
      </c>
      <c r="AI19" s="4">
        <v>-0.7</v>
      </c>
      <c r="AJ19" s="4">
        <v>-1.5</v>
      </c>
      <c r="AK19" s="4">
        <v>0</v>
      </c>
    </row>
    <row r="20" spans="2:38" x14ac:dyDescent="0.25">
      <c r="B20" t="s">
        <v>28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5">
      <c r="B21" t="s">
        <v>21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5">
      <c r="B22" s="1" t="s">
        <v>13</v>
      </c>
      <c r="F22" s="12">
        <f>F18+F19+F21+F20</f>
        <v>-79.400000000000105</v>
      </c>
      <c r="G22" s="5">
        <f>G18+G21</f>
        <v>-124.69999999999999</v>
      </c>
      <c r="H22" s="5">
        <f t="shared" ref="H22:AK22" si="4">H18+H24+H20+H21</f>
        <v>37.1</v>
      </c>
      <c r="I22" s="5">
        <f t="shared" si="4"/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5">
      <c r="B23" t="s">
        <v>14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5">
      <c r="B24" t="s">
        <v>38</v>
      </c>
      <c r="F24" s="12">
        <f>SUM(G24:AL24)</f>
        <v>63.329999999999991</v>
      </c>
      <c r="G24" s="4">
        <v>0.3</v>
      </c>
      <c r="H24" s="4">
        <v>-0.3</v>
      </c>
      <c r="I24" s="4">
        <v>0</v>
      </c>
      <c r="J24" s="4">
        <v>0</v>
      </c>
      <c r="K24" s="4">
        <v>-0.3</v>
      </c>
      <c r="L24" s="4">
        <v>0.6</v>
      </c>
      <c r="M24" s="4">
        <v>-4.8</v>
      </c>
      <c r="N24" s="4">
        <v>-0.3</v>
      </c>
      <c r="O24" s="4">
        <v>-0.6</v>
      </c>
      <c r="P24" s="4">
        <v>0</v>
      </c>
      <c r="Q24" s="4">
        <v>0</v>
      </c>
      <c r="R24" s="4">
        <v>28.8</v>
      </c>
      <c r="S24" s="4">
        <v>3.5</v>
      </c>
      <c r="T24" s="4">
        <v>3.2</v>
      </c>
      <c r="U24" s="4">
        <v>0</v>
      </c>
      <c r="V24" s="4">
        <v>-1.5</v>
      </c>
      <c r="W24" s="4">
        <v>0</v>
      </c>
      <c r="X24" s="4">
        <v>0</v>
      </c>
      <c r="Y24" s="4">
        <v>0.2</v>
      </c>
      <c r="Z24" s="4">
        <v>9.5</v>
      </c>
      <c r="AA24" s="4">
        <v>16.5</v>
      </c>
      <c r="AB24" s="4">
        <v>-0.6</v>
      </c>
      <c r="AC24" s="4">
        <v>-1</v>
      </c>
      <c r="AD24" s="4">
        <v>0</v>
      </c>
      <c r="AE24" s="4">
        <v>0</v>
      </c>
      <c r="AF24" s="4">
        <v>6.2</v>
      </c>
      <c r="AG24" s="4">
        <v>4.7</v>
      </c>
      <c r="AH24" s="4">
        <v>0</v>
      </c>
      <c r="AI24" s="4">
        <v>-1.5</v>
      </c>
      <c r="AJ24" s="4">
        <v>0.73</v>
      </c>
      <c r="AK24" s="4">
        <v>0</v>
      </c>
    </row>
    <row r="25" spans="2:38" x14ac:dyDescent="0.25">
      <c r="B25" t="s">
        <v>16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5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5">
      <c r="B27" s="1" t="s">
        <v>17</v>
      </c>
      <c r="F27" s="13">
        <f>F9+F22+F23+F24+F25+F26</f>
        <v>716.63000000000011</v>
      </c>
      <c r="G27" s="5">
        <f>G9+G22+G23+G19+G25+G26+0.1</f>
        <v>-63.29999999999999</v>
      </c>
      <c r="H27" s="5">
        <f t="shared" ref="H27:AK27" si="5">H9+H22+H23+H19+H25+H26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 t="shared" si="5"/>
        <v>-47.17</v>
      </c>
      <c r="AK27" s="5">
        <f t="shared" si="5"/>
        <v>0</v>
      </c>
      <c r="AL27" s="5"/>
    </row>
    <row r="29" spans="2:38" x14ac:dyDescent="0.25">
      <c r="B29" s="14" t="s">
        <v>19</v>
      </c>
    </row>
    <row r="30" spans="2:38" x14ac:dyDescent="0.25">
      <c r="B30" s="14" t="s">
        <v>20</v>
      </c>
    </row>
    <row r="31" spans="2:38" x14ac:dyDescent="0.25">
      <c r="B31" s="14" t="s">
        <v>25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G27" sqref="G27"/>
    </sheetView>
  </sheetViews>
  <sheetFormatPr defaultRowHeight="13.2" x14ac:dyDescent="0.25"/>
  <cols>
    <col min="6" max="6" width="13.6640625" style="1" bestFit="1" customWidth="1"/>
    <col min="7" max="7" width="9.88671875" customWidth="1"/>
    <col min="12" max="13" width="0" hidden="1" customWidth="1"/>
    <col min="22" max="22" width="9.33203125" customWidth="1"/>
    <col min="26" max="27" width="0" hidden="1" customWidth="1"/>
  </cols>
  <sheetData>
    <row r="1" spans="2:37" ht="15.6" x14ac:dyDescent="0.3">
      <c r="B1" s="2" t="s">
        <v>23</v>
      </c>
    </row>
    <row r="2" spans="2:37" ht="15.6" x14ac:dyDescent="0.3">
      <c r="B2" s="2" t="s">
        <v>0</v>
      </c>
    </row>
    <row r="3" spans="2:37" x14ac:dyDescent="0.25">
      <c r="B3" s="1" t="s">
        <v>35</v>
      </c>
    </row>
    <row r="5" spans="2:37" x14ac:dyDescent="0.25">
      <c r="F5" s="10" t="s">
        <v>1</v>
      </c>
    </row>
    <row r="6" spans="2:37" s="1" customFormat="1" x14ac:dyDescent="0.25">
      <c r="F6" s="11" t="s">
        <v>18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5">
      <c r="B7" t="s">
        <v>2</v>
      </c>
      <c r="F7" s="12">
        <f>SUM(G7:AK7)</f>
        <v>28.299999999999997</v>
      </c>
      <c r="G7" s="4">
        <v>-1.4</v>
      </c>
      <c r="H7" s="4">
        <v>-0.1</v>
      </c>
      <c r="I7" s="4">
        <v>-1.6</v>
      </c>
      <c r="J7" s="4">
        <v>-0.9</v>
      </c>
      <c r="K7" s="4">
        <v>5</v>
      </c>
      <c r="L7" s="4">
        <v>0</v>
      </c>
      <c r="M7" s="4">
        <v>0</v>
      </c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5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28.299999999999997</v>
      </c>
      <c r="G9" s="17">
        <f t="shared" ref="G9:AK9" si="1">SUM(G7:G8)</f>
        <v>-1.4</v>
      </c>
      <c r="H9" s="17">
        <f t="shared" si="1"/>
        <v>-0.1</v>
      </c>
      <c r="I9" s="17">
        <f t="shared" si="1"/>
        <v>-1.6</v>
      </c>
      <c r="J9" s="17">
        <f t="shared" si="1"/>
        <v>-0.9</v>
      </c>
      <c r="K9" s="17">
        <f t="shared" si="1"/>
        <v>5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5">
      <c r="B10" t="s">
        <v>5</v>
      </c>
      <c r="F10" s="12">
        <f>SUM(G10:AK10)</f>
        <v>-76.69999999999996</v>
      </c>
      <c r="G10" s="4">
        <v>-18</v>
      </c>
      <c r="H10" s="4">
        <v>-84.5</v>
      </c>
      <c r="I10" s="4">
        <v>-142</v>
      </c>
      <c r="J10" s="4">
        <v>60.8</v>
      </c>
      <c r="K10" s="4">
        <v>-168</v>
      </c>
      <c r="L10" s="4">
        <v>0</v>
      </c>
      <c r="M10" s="4">
        <v>0</v>
      </c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5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5">
      <c r="B12" s="1" t="s">
        <v>7</v>
      </c>
      <c r="F12" s="12">
        <f>SUM(F10:F11)</f>
        <v>-76.69999999999996</v>
      </c>
      <c r="G12" s="17">
        <f t="shared" ref="G12:AK12" si="2">SUM(G10:G11)</f>
        <v>-18</v>
      </c>
      <c r="H12" s="17">
        <f t="shared" si="2"/>
        <v>-84.5</v>
      </c>
      <c r="I12" s="17">
        <f t="shared" si="2"/>
        <v>-142</v>
      </c>
      <c r="J12" s="17">
        <f t="shared" si="2"/>
        <v>60.8</v>
      </c>
      <c r="K12" s="17">
        <f t="shared" si="2"/>
        <v>-168</v>
      </c>
      <c r="L12" s="17">
        <f t="shared" si="2"/>
        <v>0</v>
      </c>
      <c r="M12" s="17">
        <f t="shared" si="2"/>
        <v>0</v>
      </c>
      <c r="N12" s="17">
        <f t="shared" si="2"/>
        <v>104.2</v>
      </c>
      <c r="O12" s="17">
        <f t="shared" si="2"/>
        <v>6</v>
      </c>
      <c r="P12" s="17">
        <f t="shared" si="2"/>
        <v>84.3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5">
      <c r="B13" t="s">
        <v>8</v>
      </c>
      <c r="F13" s="12">
        <f>SUM(G13:AL13)</f>
        <v>-123.00000000000003</v>
      </c>
      <c r="G13" s="4">
        <v>-16.3</v>
      </c>
      <c r="H13" s="4">
        <v>7.7</v>
      </c>
      <c r="I13" s="4">
        <v>-2.8</v>
      </c>
      <c r="J13" s="4">
        <v>3.2</v>
      </c>
      <c r="K13" s="4">
        <v>0.3</v>
      </c>
      <c r="L13" s="4">
        <v>0</v>
      </c>
      <c r="M13" s="4">
        <v>0</v>
      </c>
      <c r="N13" s="4">
        <v>-12.4</v>
      </c>
      <c r="O13" s="4">
        <v>4.2</v>
      </c>
      <c r="P13" s="4">
        <v>-0.3</v>
      </c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5">
      <c r="B14" t="s">
        <v>9</v>
      </c>
      <c r="F14" s="12">
        <f>SUM(G14:AL14)</f>
        <v>40</v>
      </c>
      <c r="G14" s="4">
        <v>1</v>
      </c>
      <c r="H14" s="4">
        <v>12.4</v>
      </c>
      <c r="I14" s="4">
        <v>-14.3</v>
      </c>
      <c r="J14" s="4">
        <v>-9.8000000000000007</v>
      </c>
      <c r="K14" s="4">
        <v>8.6999999999999993</v>
      </c>
      <c r="L14" s="4"/>
      <c r="M14" s="4"/>
      <c r="N14" s="4">
        <v>-40.799999999999997</v>
      </c>
      <c r="O14" s="4">
        <v>12.1</v>
      </c>
      <c r="P14" s="4">
        <v>-18.3</v>
      </c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5">
      <c r="B15" t="s">
        <v>10</v>
      </c>
      <c r="F15" s="12">
        <f>SUM(G15:AL15)</f>
        <v>2.8999999999999995</v>
      </c>
      <c r="G15" s="4">
        <v>-0.7</v>
      </c>
      <c r="H15" s="4">
        <v>-1.3</v>
      </c>
      <c r="I15" s="4">
        <v>1.9</v>
      </c>
      <c r="J15" s="4">
        <v>-0.7</v>
      </c>
      <c r="K15" s="4">
        <v>5.9</v>
      </c>
      <c r="L15" s="4"/>
      <c r="M15" s="4"/>
      <c r="N15" s="4">
        <v>1.1000000000000001</v>
      </c>
      <c r="O15" s="4">
        <v>0.8</v>
      </c>
      <c r="P15" s="4">
        <v>0.1</v>
      </c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5">
      <c r="B16" t="s">
        <v>11</v>
      </c>
      <c r="F16" s="12">
        <f>SUM(G16:AL16)</f>
        <v>-33.700000000000003</v>
      </c>
      <c r="G16" s="4">
        <v>-2.1</v>
      </c>
      <c r="H16" s="4">
        <v>3.4</v>
      </c>
      <c r="I16" s="4">
        <v>-0.6</v>
      </c>
      <c r="J16" s="4">
        <v>-0.9</v>
      </c>
      <c r="K16" s="4">
        <v>-6.8</v>
      </c>
      <c r="L16" s="4"/>
      <c r="M16" s="4"/>
      <c r="N16" s="4">
        <v>-0.4</v>
      </c>
      <c r="O16" s="4">
        <v>-0.5</v>
      </c>
      <c r="P16" s="4">
        <v>-1.2</v>
      </c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5">
      <c r="B17" t="s">
        <v>12</v>
      </c>
      <c r="F17" s="12">
        <f>SUM(G17:AL17)+0.5</f>
        <v>-1.1000000000000001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-0.1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-1.5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5">
      <c r="B18" s="1" t="s">
        <v>24</v>
      </c>
      <c r="F18" s="12">
        <f t="shared" ref="F18:AK18" si="3">SUM(F12:F17)</f>
        <v>-191.6</v>
      </c>
      <c r="G18" s="17">
        <f t="shared" si="3"/>
        <v>-36.1</v>
      </c>
      <c r="H18" s="17">
        <f t="shared" si="3"/>
        <v>-62.29999999999999</v>
      </c>
      <c r="I18" s="17">
        <f t="shared" si="3"/>
        <v>-157.80000000000001</v>
      </c>
      <c r="J18" s="17">
        <f t="shared" si="3"/>
        <v>52.6</v>
      </c>
      <c r="K18" s="17">
        <f t="shared" si="3"/>
        <v>-159.9</v>
      </c>
      <c r="L18" s="17">
        <f t="shared" si="3"/>
        <v>0</v>
      </c>
      <c r="M18" s="17">
        <f t="shared" si="3"/>
        <v>0</v>
      </c>
      <c r="N18" s="17">
        <f t="shared" si="3"/>
        <v>51.7</v>
      </c>
      <c r="O18" s="17">
        <f t="shared" si="3"/>
        <v>22.599999999999998</v>
      </c>
      <c r="P18" s="17">
        <f t="shared" si="3"/>
        <v>64.5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-58.1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5">
      <c r="B19" t="s">
        <v>15</v>
      </c>
      <c r="F19" s="12">
        <f>SUM(G19:AL19)</f>
        <v>-32.800000000000004</v>
      </c>
      <c r="G19" s="4">
        <v>1.1000000000000001</v>
      </c>
      <c r="H19" s="4">
        <v>-1</v>
      </c>
      <c r="I19" s="4">
        <v>-0.4</v>
      </c>
      <c r="J19" s="4">
        <v>-0.7</v>
      </c>
      <c r="K19" s="4">
        <v>0</v>
      </c>
      <c r="L19" s="4"/>
      <c r="M19" s="4"/>
      <c r="N19" s="4">
        <v>-4.4000000000000004</v>
      </c>
      <c r="O19" s="4">
        <v>0.1</v>
      </c>
      <c r="P19" s="4">
        <v>-0.6</v>
      </c>
      <c r="Q19" s="4">
        <v>-3.6</v>
      </c>
      <c r="R19" s="4">
        <v>-0.4</v>
      </c>
      <c r="S19" s="4">
        <v>0</v>
      </c>
      <c r="T19" s="4">
        <v>0</v>
      </c>
      <c r="U19" s="4">
        <v>-5.8</v>
      </c>
      <c r="V19" s="4">
        <v>0.7</v>
      </c>
      <c r="W19" s="4">
        <v>-4.9000000000000004</v>
      </c>
      <c r="X19" s="4">
        <v>-0.4</v>
      </c>
      <c r="Y19" s="4">
        <v>-0.8</v>
      </c>
      <c r="Z19" s="4"/>
      <c r="AA19" s="4"/>
      <c r="AB19" s="4">
        <v>0</v>
      </c>
      <c r="AC19" s="4">
        <v>-2.8</v>
      </c>
      <c r="AD19" s="4">
        <v>-0.4</v>
      </c>
      <c r="AE19" s="4">
        <v>-3.3</v>
      </c>
      <c r="AF19" s="4">
        <v>-1.3</v>
      </c>
      <c r="AG19" s="4">
        <v>0</v>
      </c>
      <c r="AH19" s="4">
        <v>0</v>
      </c>
      <c r="AI19" s="4">
        <v>-3.1</v>
      </c>
      <c r="AJ19" s="4">
        <v>-0.2</v>
      </c>
      <c r="AK19" s="4">
        <v>-0.6</v>
      </c>
    </row>
    <row r="20" spans="2:38" x14ac:dyDescent="0.25">
      <c r="B20" t="s">
        <v>28</v>
      </c>
      <c r="F20" s="12">
        <f>SUM(G20:AL20)</f>
        <v>-4.6999999999999993</v>
      </c>
      <c r="G20" s="4">
        <v>3.5</v>
      </c>
      <c r="H20" s="4">
        <v>-12</v>
      </c>
      <c r="I20" s="4">
        <v>0</v>
      </c>
      <c r="J20" s="4">
        <v>0</v>
      </c>
      <c r="K20" s="4">
        <v>0</v>
      </c>
      <c r="L20" s="4"/>
      <c r="M20" s="4"/>
      <c r="N20" s="4">
        <v>0</v>
      </c>
      <c r="O20" s="4">
        <v>0</v>
      </c>
      <c r="P20" s="4">
        <v>0</v>
      </c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5">
      <c r="B21" t="s">
        <v>21</v>
      </c>
      <c r="F21" s="12">
        <f>SUM(G21:AL21)</f>
        <v>72.200000000000017</v>
      </c>
      <c r="G21" s="4">
        <v>130.5</v>
      </c>
      <c r="H21" s="4">
        <v>8.1</v>
      </c>
      <c r="I21" s="4">
        <v>2.9</v>
      </c>
      <c r="J21" s="4">
        <v>0.4</v>
      </c>
      <c r="K21" s="4">
        <v>-2.1</v>
      </c>
      <c r="L21" s="4"/>
      <c r="M21" s="4"/>
      <c r="N21" s="4">
        <v>-2.7</v>
      </c>
      <c r="O21" s="4">
        <v>-1.9</v>
      </c>
      <c r="P21" s="4">
        <v>-3.4</v>
      </c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5">
      <c r="B22" s="1" t="s">
        <v>13</v>
      </c>
      <c r="F22" s="12">
        <f>F21+F20+F19+F18</f>
        <v>-156.89999999999998</v>
      </c>
      <c r="G22" s="17">
        <f t="shared" ref="G22:AK22" si="4">G18+G24+G20+G21</f>
        <v>94.199999999999989</v>
      </c>
      <c r="H22" s="17">
        <f t="shared" si="4"/>
        <v>-66.3</v>
      </c>
      <c r="I22" s="17">
        <f t="shared" si="4"/>
        <v>-156</v>
      </c>
      <c r="J22" s="17">
        <f t="shared" si="4"/>
        <v>52.5</v>
      </c>
      <c r="K22" s="17">
        <f t="shared" si="4"/>
        <v>-162</v>
      </c>
      <c r="L22" s="17">
        <f t="shared" si="4"/>
        <v>0</v>
      </c>
      <c r="M22" s="17">
        <f t="shared" si="4"/>
        <v>0</v>
      </c>
      <c r="N22" s="17">
        <f t="shared" si="4"/>
        <v>48.7</v>
      </c>
      <c r="O22" s="17">
        <f t="shared" si="4"/>
        <v>20.2</v>
      </c>
      <c r="P22" s="17">
        <f t="shared" si="4"/>
        <v>61.1</v>
      </c>
      <c r="Q22" s="17">
        <f t="shared" si="4"/>
        <v>52.5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-63.600000000000009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5">
      <c r="B23" t="s">
        <v>14</v>
      </c>
      <c r="F23" s="12">
        <f>SUM(G23:AL23)</f>
        <v>-59.3</v>
      </c>
      <c r="G23" s="4">
        <v>-3.2</v>
      </c>
      <c r="H23" s="4">
        <v>-24.5</v>
      </c>
      <c r="I23" s="4">
        <v>13.5</v>
      </c>
      <c r="J23" s="4">
        <v>19.3</v>
      </c>
      <c r="K23" s="4">
        <v>23.8</v>
      </c>
      <c r="L23" s="4"/>
      <c r="M23" s="4"/>
      <c r="N23" s="4">
        <v>-14.5</v>
      </c>
      <c r="O23" s="4">
        <v>-3.1</v>
      </c>
      <c r="P23" s="4">
        <v>-13.5</v>
      </c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5">
      <c r="B24" t="s">
        <v>38</v>
      </c>
      <c r="F24" s="12">
        <f>SUM(G24:AL24)</f>
        <v>87.3</v>
      </c>
      <c r="G24" s="4">
        <v>-3.7</v>
      </c>
      <c r="H24" s="4">
        <v>-0.1</v>
      </c>
      <c r="I24" s="4">
        <v>-1.1000000000000001</v>
      </c>
      <c r="J24" s="4">
        <v>-0.5</v>
      </c>
      <c r="K24" s="4">
        <v>0</v>
      </c>
      <c r="L24" s="4">
        <v>0</v>
      </c>
      <c r="M24" s="4">
        <v>0</v>
      </c>
      <c r="N24" s="4">
        <v>-0.3</v>
      </c>
      <c r="O24" s="4">
        <v>-0.5</v>
      </c>
      <c r="P24" s="4">
        <v>0</v>
      </c>
      <c r="Q24" s="4">
        <v>-0.1</v>
      </c>
      <c r="R24" s="4">
        <v>-2.1</v>
      </c>
      <c r="S24" s="4">
        <v>0</v>
      </c>
      <c r="T24" s="4">
        <v>0</v>
      </c>
      <c r="U24" s="4">
        <v>0.3</v>
      </c>
      <c r="V24" s="4">
        <v>0</v>
      </c>
      <c r="W24" s="4">
        <v>11.8</v>
      </c>
      <c r="X24" s="4">
        <v>0.4</v>
      </c>
      <c r="Y24" s="4">
        <v>-0.4</v>
      </c>
      <c r="Z24" s="4">
        <v>0</v>
      </c>
      <c r="AA24" s="4">
        <v>0</v>
      </c>
      <c r="AB24" s="4">
        <v>-1.7</v>
      </c>
      <c r="AC24" s="4">
        <v>-0.9</v>
      </c>
      <c r="AD24" s="4">
        <v>3.6</v>
      </c>
      <c r="AE24" s="4">
        <v>69.3</v>
      </c>
      <c r="AF24" s="4">
        <v>-0.2</v>
      </c>
      <c r="AG24" s="4">
        <v>0</v>
      </c>
      <c r="AH24" s="4">
        <v>0</v>
      </c>
      <c r="AI24" s="4">
        <v>14.8</v>
      </c>
      <c r="AJ24" s="4">
        <v>-0.5</v>
      </c>
      <c r="AK24" s="4">
        <v>-0.8</v>
      </c>
    </row>
    <row r="25" spans="2:38" x14ac:dyDescent="0.25">
      <c r="B25" t="s">
        <v>16</v>
      </c>
      <c r="F25" s="12">
        <f>SUM(G25:AL25)</f>
        <v>-802.7</v>
      </c>
      <c r="G25" s="4">
        <v>-72</v>
      </c>
      <c r="H25" s="4">
        <v>-41.1</v>
      </c>
      <c r="I25" s="4">
        <v>-46.5</v>
      </c>
      <c r="J25" s="4">
        <v>11.9</v>
      </c>
      <c r="K25" s="4">
        <v>36</v>
      </c>
      <c r="L25" s="4"/>
      <c r="M25" s="4"/>
      <c r="N25" s="4">
        <v>-21</v>
      </c>
      <c r="O25" s="4">
        <v>40</v>
      </c>
      <c r="P25" s="4">
        <v>-33.299999999999997</v>
      </c>
      <c r="Q25" s="4">
        <v>128.1</v>
      </c>
      <c r="R25" s="4">
        <v>-2.9</v>
      </c>
      <c r="S25" s="4">
        <v>0</v>
      </c>
      <c r="T25" s="4">
        <v>0</v>
      </c>
      <c r="U25" s="4">
        <v>-59.2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v>-3.2</v>
      </c>
      <c r="AD25" s="4">
        <v>11.7</v>
      </c>
      <c r="AE25" s="4">
        <v>71.400000000000006</v>
      </c>
      <c r="AF25" s="4">
        <v>45.4</v>
      </c>
      <c r="AG25" s="4">
        <v>0</v>
      </c>
      <c r="AH25" s="4">
        <v>0</v>
      </c>
      <c r="AI25" s="4">
        <v>17.600000000000001</v>
      </c>
      <c r="AJ25" s="4">
        <v>-57.1</v>
      </c>
      <c r="AK25" s="4">
        <v>7</v>
      </c>
    </row>
    <row r="26" spans="2:38" x14ac:dyDescent="0.25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5">
      <c r="B27" s="1" t="s">
        <v>17</v>
      </c>
      <c r="F27" s="13">
        <f>F9+F22+F23+F25+F26+F24</f>
        <v>-903.30000000000007</v>
      </c>
      <c r="G27" s="17">
        <f t="shared" ref="G27:AK27" si="5">G9+G22+G23+G19+G25+G26</f>
        <v>18.699999999999974</v>
      </c>
      <c r="H27" s="17">
        <f t="shared" si="5"/>
        <v>-133</v>
      </c>
      <c r="I27" s="17">
        <f t="shared" si="5"/>
        <v>-191</v>
      </c>
      <c r="J27" s="17">
        <f t="shared" si="5"/>
        <v>82.100000000000009</v>
      </c>
      <c r="K27" s="17">
        <f t="shared" si="5"/>
        <v>-97.199999999999989</v>
      </c>
      <c r="L27" s="17">
        <f t="shared" si="5"/>
        <v>0</v>
      </c>
      <c r="M27" s="17">
        <f t="shared" si="5"/>
        <v>0</v>
      </c>
      <c r="N27" s="17">
        <f t="shared" si="5"/>
        <v>9.5000000000000071</v>
      </c>
      <c r="O27" s="17">
        <f t="shared" si="5"/>
        <v>56.599999999999994</v>
      </c>
      <c r="P27" s="17">
        <f t="shared" si="5"/>
        <v>9.1000000000000014</v>
      </c>
      <c r="Q27" s="17">
        <f t="shared" si="5"/>
        <v>161.5</v>
      </c>
      <c r="R27" s="17">
        <f t="shared" si="5"/>
        <v>203.9</v>
      </c>
      <c r="S27" s="17">
        <f t="shared" si="5"/>
        <v>0</v>
      </c>
      <c r="T27" s="17">
        <f t="shared" si="5"/>
        <v>0</v>
      </c>
      <c r="U27" s="17">
        <f t="shared" si="5"/>
        <v>-159.9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>AB9+AB22+AB23+AB19+AB25+AB26</f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5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5">
      <c r="B29" s="14" t="s">
        <v>19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5">
      <c r="B30" s="14" t="s">
        <v>20</v>
      </c>
    </row>
    <row r="31" spans="2:38" x14ac:dyDescent="0.25">
      <c r="B31" s="14" t="s">
        <v>25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AC21" sqref="AC21"/>
    </sheetView>
  </sheetViews>
  <sheetFormatPr defaultRowHeight="13.2" x14ac:dyDescent="0.25"/>
  <cols>
    <col min="6" max="6" width="13.6640625" style="1" bestFit="1" customWidth="1"/>
    <col min="21" max="21" width="9.33203125" customWidth="1"/>
  </cols>
  <sheetData>
    <row r="1" spans="2:36" ht="15.6" x14ac:dyDescent="0.3">
      <c r="B1" s="2" t="s">
        <v>23</v>
      </c>
    </row>
    <row r="2" spans="2:36" ht="15.6" x14ac:dyDescent="0.3">
      <c r="B2" s="2" t="s">
        <v>0</v>
      </c>
    </row>
    <row r="3" spans="2:36" x14ac:dyDescent="0.25">
      <c r="B3" s="9" t="s">
        <v>34</v>
      </c>
    </row>
    <row r="5" spans="2:36" x14ac:dyDescent="0.25">
      <c r="F5" s="15" t="s">
        <v>1</v>
      </c>
    </row>
    <row r="6" spans="2:36" s="1" customFormat="1" x14ac:dyDescent="0.25">
      <c r="F6" s="16" t="s">
        <v>18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5">
      <c r="B7" s="4" t="s">
        <v>2</v>
      </c>
      <c r="F7" s="17">
        <f>SUM(G7:AL7)</f>
        <v>-1.1000000000000001</v>
      </c>
      <c r="AD7" s="4">
        <v>-0.4</v>
      </c>
      <c r="AE7" s="4">
        <v>1.3</v>
      </c>
      <c r="AF7" s="4">
        <v>-0.8</v>
      </c>
      <c r="AG7" s="4">
        <v>-1.2</v>
      </c>
      <c r="AH7" s="4">
        <v>0</v>
      </c>
      <c r="AI7" s="4">
        <v>0</v>
      </c>
      <c r="AJ7" s="4">
        <v>0</v>
      </c>
    </row>
    <row r="8" spans="2:36" s="4" customFormat="1" x14ac:dyDescent="0.25">
      <c r="B8" s="4" t="s">
        <v>3</v>
      </c>
      <c r="F8" s="17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</row>
    <row r="9" spans="2:36" s="5" customFormat="1" x14ac:dyDescent="0.25">
      <c r="B9" s="5" t="s">
        <v>4</v>
      </c>
      <c r="F9" s="17">
        <f>SUM(F7:F8)</f>
        <v>-1.1000000000000001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-0.4</v>
      </c>
      <c r="AE9" s="17">
        <f t="shared" si="1"/>
        <v>1.3</v>
      </c>
      <c r="AF9" s="17">
        <f t="shared" si="1"/>
        <v>-0.8</v>
      </c>
      <c r="AG9" s="17">
        <f t="shared" si="1"/>
        <v>-1.2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s="4" customFormat="1" x14ac:dyDescent="0.25">
      <c r="B10" s="4" t="s">
        <v>5</v>
      </c>
      <c r="F10" s="17">
        <f>SUM(G10:AL10)</f>
        <v>497.20000000000005</v>
      </c>
      <c r="AD10" s="4">
        <v>93.5</v>
      </c>
      <c r="AE10" s="4">
        <v>269.8</v>
      </c>
      <c r="AF10" s="4">
        <v>-3</v>
      </c>
      <c r="AG10" s="4">
        <v>136.9</v>
      </c>
      <c r="AH10" s="4">
        <v>0</v>
      </c>
      <c r="AI10" s="4">
        <v>0</v>
      </c>
      <c r="AJ10" s="4">
        <v>0</v>
      </c>
    </row>
    <row r="11" spans="2:36" s="4" customFormat="1" x14ac:dyDescent="0.25">
      <c r="B11" s="4" t="s">
        <v>6</v>
      </c>
      <c r="F11" s="17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</row>
    <row r="12" spans="2:36" s="5" customFormat="1" x14ac:dyDescent="0.25">
      <c r="B12" s="5" t="s">
        <v>7</v>
      </c>
      <c r="F12" s="17">
        <f>SUM(F10:F11)</f>
        <v>497.20000000000005</v>
      </c>
      <c r="G12" s="17">
        <f t="shared" ref="G12:AJ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0</v>
      </c>
      <c r="W12" s="17">
        <f t="shared" si="2"/>
        <v>0</v>
      </c>
      <c r="X12" s="17">
        <f t="shared" si="2"/>
        <v>0</v>
      </c>
      <c r="Y12" s="17">
        <f t="shared" si="2"/>
        <v>0</v>
      </c>
      <c r="Z12" s="17">
        <f t="shared" si="2"/>
        <v>0</v>
      </c>
      <c r="AA12" s="17">
        <f t="shared" si="2"/>
        <v>0</v>
      </c>
      <c r="AB12" s="17">
        <f t="shared" si="2"/>
        <v>0</v>
      </c>
      <c r="AC12" s="17">
        <f t="shared" si="2"/>
        <v>0</v>
      </c>
      <c r="AD12" s="17">
        <f t="shared" si="2"/>
        <v>93.5</v>
      </c>
      <c r="AE12" s="17">
        <f t="shared" si="2"/>
        <v>269.8</v>
      </c>
      <c r="AF12" s="17">
        <f t="shared" si="2"/>
        <v>-3</v>
      </c>
      <c r="AG12" s="17">
        <f t="shared" si="2"/>
        <v>136.9</v>
      </c>
      <c r="AH12" s="17">
        <f t="shared" si="2"/>
        <v>0</v>
      </c>
      <c r="AI12" s="17">
        <f t="shared" si="2"/>
        <v>0</v>
      </c>
      <c r="AJ12" s="17">
        <f t="shared" si="2"/>
        <v>0</v>
      </c>
    </row>
    <row r="13" spans="2:36" s="4" customFormat="1" x14ac:dyDescent="0.25">
      <c r="B13" s="4" t="s">
        <v>8</v>
      </c>
      <c r="F13" s="17">
        <f>SUM(G13:AL13)</f>
        <v>-33.199999999999996</v>
      </c>
      <c r="AD13" s="4">
        <v>-16.2</v>
      </c>
      <c r="AE13" s="4">
        <v>0.9</v>
      </c>
      <c r="AF13" s="4">
        <v>-10</v>
      </c>
      <c r="AG13" s="4">
        <v>-7.9</v>
      </c>
    </row>
    <row r="14" spans="2:36" s="4" customFormat="1" x14ac:dyDescent="0.25">
      <c r="B14" s="4" t="s">
        <v>9</v>
      </c>
      <c r="F14" s="17">
        <f>SUM(G14:AL14)</f>
        <v>1.3999999999999968</v>
      </c>
      <c r="AD14" s="4">
        <v>-7.7</v>
      </c>
      <c r="AE14" s="4">
        <v>43.5</v>
      </c>
      <c r="AF14" s="4">
        <v>-28.3</v>
      </c>
      <c r="AG14" s="4">
        <v>-6.1</v>
      </c>
    </row>
    <row r="15" spans="2:36" s="4" customFormat="1" x14ac:dyDescent="0.25">
      <c r="B15" s="4" t="s">
        <v>10</v>
      </c>
      <c r="F15" s="17">
        <f>SUM(G15:AL15)</f>
        <v>-2.4999999999999996</v>
      </c>
      <c r="AD15" s="4">
        <v>-3</v>
      </c>
      <c r="AE15" s="4">
        <v>-0.7</v>
      </c>
      <c r="AF15" s="4">
        <v>-1.4</v>
      </c>
      <c r="AG15" s="4">
        <v>2.6</v>
      </c>
    </row>
    <row r="16" spans="2:36" s="4" customFormat="1" x14ac:dyDescent="0.25">
      <c r="B16" s="4" t="s">
        <v>11</v>
      </c>
      <c r="F16" s="17">
        <f>SUM(G16:AL16)</f>
        <v>-3.9</v>
      </c>
      <c r="AD16" s="4">
        <v>-0.9</v>
      </c>
      <c r="AE16" s="4">
        <v>-0.7</v>
      </c>
      <c r="AF16" s="4">
        <v>-1.2</v>
      </c>
      <c r="AG16" s="4">
        <v>-1.1000000000000001</v>
      </c>
    </row>
    <row r="17" spans="2:36" s="4" customFormat="1" x14ac:dyDescent="0.25">
      <c r="B17" s="4" t="s">
        <v>12</v>
      </c>
      <c r="F17" s="17">
        <f>SUM(G17:AL17)</f>
        <v>-0.30000000000000004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-0.1</v>
      </c>
      <c r="AE17" s="4">
        <v>-0.2</v>
      </c>
      <c r="AF17" s="4">
        <v>0</v>
      </c>
      <c r="AG17" s="4">
        <v>0</v>
      </c>
    </row>
    <row r="18" spans="2:36" s="5" customFormat="1" x14ac:dyDescent="0.25">
      <c r="B18" s="5" t="s">
        <v>24</v>
      </c>
      <c r="F18" s="17">
        <f>SUM(F12:F17)</f>
        <v>458.70000000000005</v>
      </c>
      <c r="G18" s="17">
        <f t="shared" ref="G18:AJ18" si="3">SUM(G12:G17)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65.599999999999994</v>
      </c>
      <c r="AE18" s="17">
        <f t="shared" si="3"/>
        <v>312.60000000000002</v>
      </c>
      <c r="AF18" s="17">
        <f t="shared" si="3"/>
        <v>-43.9</v>
      </c>
      <c r="AG18" s="17">
        <f t="shared" si="3"/>
        <v>124.4</v>
      </c>
      <c r="AH18" s="17">
        <f t="shared" si="3"/>
        <v>0</v>
      </c>
      <c r="AI18" s="17">
        <f t="shared" si="3"/>
        <v>0</v>
      </c>
      <c r="AJ18" s="17">
        <f t="shared" si="3"/>
        <v>0</v>
      </c>
    </row>
    <row r="19" spans="2:36" s="4" customFormat="1" x14ac:dyDescent="0.25">
      <c r="B19" s="4" t="s">
        <v>15</v>
      </c>
      <c r="F19" s="17">
        <f>SUM(G19:AL19)</f>
        <v>-2.8</v>
      </c>
      <c r="AD19" s="4">
        <v>-0.1</v>
      </c>
      <c r="AE19" s="4">
        <v>-0.8</v>
      </c>
      <c r="AF19" s="4">
        <v>-1.1000000000000001</v>
      </c>
      <c r="AG19" s="4">
        <v>-0.8</v>
      </c>
    </row>
    <row r="20" spans="2:36" s="4" customFormat="1" x14ac:dyDescent="0.25">
      <c r="B20" s="4" t="s">
        <v>28</v>
      </c>
      <c r="F20" s="17">
        <f>SUM(G20:AL20)</f>
        <v>7</v>
      </c>
      <c r="AD20" s="4">
        <v>-0.2</v>
      </c>
      <c r="AE20" s="4">
        <v>6.8</v>
      </c>
      <c r="AF20" s="4">
        <v>0</v>
      </c>
      <c r="AG20" s="4">
        <v>0.4</v>
      </c>
    </row>
    <row r="21" spans="2:36" s="4" customFormat="1" x14ac:dyDescent="0.25">
      <c r="B21" s="4" t="s">
        <v>21</v>
      </c>
      <c r="F21" s="17">
        <f>SUM(G21:AL21)</f>
        <v>-16.399999999999999</v>
      </c>
      <c r="AD21" s="4">
        <v>-12</v>
      </c>
      <c r="AE21" s="4">
        <v>-6</v>
      </c>
      <c r="AF21" s="4">
        <v>-7.4</v>
      </c>
      <c r="AG21" s="4">
        <v>9</v>
      </c>
    </row>
    <row r="22" spans="2:36" s="5" customFormat="1" x14ac:dyDescent="0.25">
      <c r="B22" s="5" t="s">
        <v>13</v>
      </c>
      <c r="F22" s="17">
        <f>F18+F19+F21+F20</f>
        <v>446.50000000000006</v>
      </c>
      <c r="G22" s="17">
        <f t="shared" ref="G22:AJ22" si="4">G18+G19+G21+G20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0</v>
      </c>
      <c r="AB22" s="17">
        <f t="shared" si="4"/>
        <v>0</v>
      </c>
      <c r="AC22" s="17">
        <f t="shared" si="4"/>
        <v>0</v>
      </c>
      <c r="AD22" s="17">
        <f t="shared" si="4"/>
        <v>53.3</v>
      </c>
      <c r="AE22" s="17">
        <f t="shared" si="4"/>
        <v>312.60000000000002</v>
      </c>
      <c r="AF22" s="17">
        <f t="shared" si="4"/>
        <v>-52.4</v>
      </c>
      <c r="AG22" s="17">
        <f t="shared" si="4"/>
        <v>133.00000000000003</v>
      </c>
      <c r="AH22" s="17">
        <f t="shared" si="4"/>
        <v>0</v>
      </c>
      <c r="AI22" s="17">
        <f t="shared" si="4"/>
        <v>0</v>
      </c>
      <c r="AJ22" s="17">
        <f t="shared" si="4"/>
        <v>0</v>
      </c>
    </row>
    <row r="23" spans="2:36" s="4" customFormat="1" x14ac:dyDescent="0.25">
      <c r="B23" s="4" t="s">
        <v>14</v>
      </c>
      <c r="F23" s="17">
        <f>SUM(G23:AL23)</f>
        <v>7.5999999999999988</v>
      </c>
      <c r="AD23" s="4">
        <v>9.6999999999999993</v>
      </c>
      <c r="AE23" s="4">
        <v>-13.9</v>
      </c>
      <c r="AF23" s="4">
        <v>2.2000000000000002</v>
      </c>
      <c r="AG23" s="4">
        <v>9.6</v>
      </c>
    </row>
    <row r="24" spans="2:36" s="4" customFormat="1" x14ac:dyDescent="0.25">
      <c r="B24" s="4" t="s">
        <v>38</v>
      </c>
      <c r="F24" s="17">
        <f>SUM(G24:AL24)</f>
        <v>-0.39999999999999991</v>
      </c>
      <c r="AD24" s="4">
        <v>-0.9</v>
      </c>
      <c r="AE24" s="4">
        <v>0.2</v>
      </c>
      <c r="AF24" s="4">
        <v>1.1000000000000001</v>
      </c>
      <c r="AG24" s="4">
        <v>-0.8</v>
      </c>
      <c r="AH24" s="4">
        <v>0</v>
      </c>
      <c r="AI24" s="4">
        <v>0</v>
      </c>
      <c r="AJ24" s="4">
        <v>0</v>
      </c>
    </row>
    <row r="25" spans="2:36" s="4" customFormat="1" x14ac:dyDescent="0.25">
      <c r="B25" s="4" t="s">
        <v>16</v>
      </c>
      <c r="F25" s="17">
        <f>SUM(G25:AL25)</f>
        <v>-118.00000000000001</v>
      </c>
      <c r="AD25" s="4">
        <v>-9.3000000000000007</v>
      </c>
      <c r="AE25" s="4">
        <v>-29.1</v>
      </c>
      <c r="AF25" s="4">
        <v>12.7</v>
      </c>
      <c r="AG25" s="4">
        <v>-92.4</v>
      </c>
      <c r="AH25" s="4">
        <v>0.1</v>
      </c>
    </row>
    <row r="26" spans="2:36" s="4" customFormat="1" x14ac:dyDescent="0.25">
      <c r="B26" s="4" t="s">
        <v>12</v>
      </c>
      <c r="F26" s="17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</row>
    <row r="27" spans="2:36" s="5" customFormat="1" x14ac:dyDescent="0.25">
      <c r="B27" s="5" t="s">
        <v>17</v>
      </c>
      <c r="F27" s="17">
        <f>F9+F22+F23+F24+F25+F26</f>
        <v>334.60000000000008</v>
      </c>
      <c r="G27" s="17">
        <f t="shared" ref="G27:AJ27" si="5">G9+G22+G23+G24+G25+G26</f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0</v>
      </c>
      <c r="AB27" s="17">
        <f t="shared" si="5"/>
        <v>0</v>
      </c>
      <c r="AC27" s="17">
        <f t="shared" si="5"/>
        <v>0</v>
      </c>
      <c r="AD27" s="17">
        <f t="shared" si="5"/>
        <v>52.399999999999991</v>
      </c>
      <c r="AE27" s="17">
        <f t="shared" si="5"/>
        <v>271.10000000000002</v>
      </c>
      <c r="AF27" s="17">
        <f t="shared" si="5"/>
        <v>-37.199999999999989</v>
      </c>
      <c r="AG27" s="17">
        <f t="shared" si="5"/>
        <v>48.200000000000017</v>
      </c>
      <c r="AH27" s="17">
        <f t="shared" si="5"/>
        <v>0.1</v>
      </c>
      <c r="AI27" s="17">
        <f t="shared" si="5"/>
        <v>0</v>
      </c>
      <c r="AJ27" s="17">
        <f t="shared" si="5"/>
        <v>0</v>
      </c>
    </row>
    <row r="29" spans="2:36" x14ac:dyDescent="0.25">
      <c r="B29" s="14" t="s">
        <v>19</v>
      </c>
    </row>
    <row r="30" spans="2:36" x14ac:dyDescent="0.25">
      <c r="B30" s="14" t="s">
        <v>20</v>
      </c>
    </row>
    <row r="31" spans="2:36" x14ac:dyDescent="0.25">
      <c r="B31" s="14" t="s">
        <v>25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1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Q6" sqref="Q6"/>
    </sheetView>
  </sheetViews>
  <sheetFormatPr defaultRowHeight="13.2" x14ac:dyDescent="0.25"/>
  <cols>
    <col min="6" max="6" width="13.6640625" style="1" bestFit="1" customWidth="1"/>
    <col min="7" max="7" width="0" hidden="1" customWidth="1"/>
    <col min="8" max="8" width="3" customWidth="1"/>
    <col min="10" max="10" width="3" customWidth="1"/>
    <col min="11" max="11" width="9.441406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546875" style="4" bestFit="1" customWidth="1"/>
    <col min="22" max="22" width="0" hidden="1" customWidth="1"/>
    <col min="23" max="23" width="9.33203125" hidden="1" customWidth="1"/>
    <col min="29" max="30" width="0" hidden="1" customWidth="1"/>
    <col min="36" max="37" width="0" hidden="1" customWidth="1"/>
  </cols>
  <sheetData>
    <row r="1" spans="2:38" ht="15.6" x14ac:dyDescent="0.3">
      <c r="B1" s="24" t="s">
        <v>39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2:38" ht="15.6" x14ac:dyDescent="0.3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38" ht="15.6" x14ac:dyDescent="0.3">
      <c r="B3" s="24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2:38" x14ac:dyDescent="0.25">
      <c r="B4" s="25" t="s">
        <v>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38" x14ac:dyDescent="0.25">
      <c r="Q5" s="19">
        <v>37141</v>
      </c>
    </row>
    <row r="6" spans="2:38" x14ac:dyDescent="0.25">
      <c r="F6" s="15" t="s">
        <v>1</v>
      </c>
      <c r="I6" s="6" t="s">
        <v>22</v>
      </c>
      <c r="J6" s="6"/>
      <c r="L6" s="6"/>
      <c r="M6" s="6"/>
      <c r="Q6" s="18" t="s">
        <v>26</v>
      </c>
    </row>
    <row r="7" spans="2:38" x14ac:dyDescent="0.25">
      <c r="F7" s="16" t="s">
        <v>36</v>
      </c>
      <c r="G7" s="3" t="e">
        <f>I7+1</f>
        <v>#VALUE!</v>
      </c>
      <c r="H7" s="3"/>
      <c r="I7" s="7" t="s">
        <v>31</v>
      </c>
      <c r="J7" s="7"/>
      <c r="K7" s="7" t="s">
        <v>30</v>
      </c>
      <c r="L7" s="7"/>
      <c r="M7" s="7" t="s">
        <v>29</v>
      </c>
      <c r="N7" s="3"/>
      <c r="O7" s="3"/>
      <c r="P7" s="3"/>
      <c r="Q7" s="18" t="s">
        <v>27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5">
      <c r="B8" t="s">
        <v>2</v>
      </c>
      <c r="F8" s="17">
        <f>SUM(I8:M8)</f>
        <v>98.5</v>
      </c>
      <c r="I8" s="4">
        <f>Sept!F7</f>
        <v>-1.1000000000000001</v>
      </c>
      <c r="J8" s="4"/>
      <c r="K8" s="4">
        <f>Aug!F7</f>
        <v>28.299999999999997</v>
      </c>
      <c r="L8" s="4"/>
      <c r="M8" s="4">
        <f>July!F7</f>
        <v>71.3</v>
      </c>
      <c r="Q8" s="4">
        <f>Sept!AD7</f>
        <v>-0.4</v>
      </c>
    </row>
    <row r="9" spans="2:38" x14ac:dyDescent="0.25">
      <c r="B9" t="s">
        <v>3</v>
      </c>
      <c r="F9" s="20">
        <f t="shared" ref="F9:F33" si="0">SUM(I9:M9)</f>
        <v>0</v>
      </c>
      <c r="I9" s="21">
        <f>Sept!F8</f>
        <v>0</v>
      </c>
      <c r="J9" s="4"/>
      <c r="K9" s="21">
        <f>Aug!F8</f>
        <v>0</v>
      </c>
      <c r="L9" s="23"/>
      <c r="M9" s="21">
        <f>July!F8</f>
        <v>0</v>
      </c>
      <c r="Q9" s="21">
        <f>Sept!AD8</f>
        <v>0</v>
      </c>
    </row>
    <row r="10" spans="2:38" s="1" customFormat="1" x14ac:dyDescent="0.25">
      <c r="B10" s="1" t="s">
        <v>4</v>
      </c>
      <c r="F10" s="17">
        <f t="shared" si="0"/>
        <v>98.5</v>
      </c>
      <c r="I10" s="5">
        <f>Sept!F9</f>
        <v>-1.1000000000000001</v>
      </c>
      <c r="J10" s="5"/>
      <c r="K10" s="5">
        <f>Aug!F9</f>
        <v>28.299999999999997</v>
      </c>
      <c r="L10" s="5"/>
      <c r="M10" s="5">
        <f>July!F9</f>
        <v>71.3</v>
      </c>
      <c r="Q10" s="17">
        <f>Sept!AD9</f>
        <v>-0.4</v>
      </c>
    </row>
    <row r="11" spans="2:38" s="1" customFormat="1" ht="6" customHeight="1" x14ac:dyDescent="0.25">
      <c r="F11" s="17"/>
      <c r="I11" s="5"/>
      <c r="J11" s="5"/>
      <c r="K11" s="5"/>
      <c r="L11" s="5"/>
      <c r="M11" s="5"/>
    </row>
    <row r="12" spans="2:38" x14ac:dyDescent="0.25">
      <c r="B12" t="s">
        <v>5</v>
      </c>
      <c r="F12" s="17">
        <f t="shared" si="0"/>
        <v>284.80000000000007</v>
      </c>
      <c r="I12" s="4">
        <f>Sept!F10</f>
        <v>497.20000000000005</v>
      </c>
      <c r="J12" s="4"/>
      <c r="K12" s="4">
        <f>Aug!F10</f>
        <v>-76.69999999999996</v>
      </c>
      <c r="L12" s="4"/>
      <c r="M12" s="4">
        <f>July!F10</f>
        <v>-135.70000000000007</v>
      </c>
      <c r="Q12" s="4">
        <f>Sept!AD10</f>
        <v>93.5</v>
      </c>
    </row>
    <row r="13" spans="2:38" x14ac:dyDescent="0.25">
      <c r="B13" t="s">
        <v>6</v>
      </c>
      <c r="F13" s="20">
        <f t="shared" si="0"/>
        <v>0</v>
      </c>
      <c r="I13" s="21">
        <f>Sept!F11</f>
        <v>0</v>
      </c>
      <c r="J13" s="4"/>
      <c r="K13" s="21">
        <f>Aug!F11</f>
        <v>0</v>
      </c>
      <c r="L13" s="23"/>
      <c r="M13" s="21">
        <f>July!F11</f>
        <v>0</v>
      </c>
      <c r="Q13" s="21">
        <f>Sept!AD11</f>
        <v>0</v>
      </c>
    </row>
    <row r="14" spans="2:38" s="1" customFormat="1" x14ac:dyDescent="0.25">
      <c r="B14" s="1" t="s">
        <v>7</v>
      </c>
      <c r="F14" s="17">
        <f t="shared" si="0"/>
        <v>284.80000000000007</v>
      </c>
      <c r="I14" s="5">
        <f>Sept!F12</f>
        <v>497.20000000000005</v>
      </c>
      <c r="J14" s="5"/>
      <c r="K14" s="5">
        <f>Aug!F12</f>
        <v>-76.69999999999996</v>
      </c>
      <c r="L14" s="5"/>
      <c r="M14" s="5">
        <f>July!F12</f>
        <v>-135.70000000000007</v>
      </c>
      <c r="Q14" s="5">
        <f>Sept!AD12</f>
        <v>93.5</v>
      </c>
    </row>
    <row r="15" spans="2:38" s="1" customFormat="1" ht="6" customHeight="1" x14ac:dyDescent="0.25">
      <c r="F15" s="17"/>
      <c r="I15" s="5"/>
      <c r="J15" s="5"/>
      <c r="K15" s="5"/>
      <c r="L15" s="5"/>
      <c r="M15" s="5"/>
    </row>
    <row r="16" spans="2:38" x14ac:dyDescent="0.25">
      <c r="B16" t="s">
        <v>8</v>
      </c>
      <c r="F16" s="17">
        <f t="shared" si="0"/>
        <v>-92.500000000000028</v>
      </c>
      <c r="I16" s="4">
        <f>Sept!F13</f>
        <v>-33.199999999999996</v>
      </c>
      <c r="J16" s="4"/>
      <c r="K16" s="4">
        <f>Aug!F13</f>
        <v>-123.00000000000003</v>
      </c>
      <c r="L16" s="4"/>
      <c r="M16" s="4">
        <f>July!F13</f>
        <v>63.699999999999989</v>
      </c>
      <c r="Q16" s="4">
        <f>Sept!AD13</f>
        <v>-16.2</v>
      </c>
    </row>
    <row r="17" spans="2:40" x14ac:dyDescent="0.25">
      <c r="B17" t="s">
        <v>9</v>
      </c>
      <c r="F17" s="17">
        <f t="shared" si="0"/>
        <v>2.9999999999999929</v>
      </c>
      <c r="I17" s="4">
        <f>Sept!F14</f>
        <v>1.3999999999999968</v>
      </c>
      <c r="J17" s="4"/>
      <c r="K17" s="4">
        <f>Aug!F14</f>
        <v>40</v>
      </c>
      <c r="L17" s="4"/>
      <c r="M17" s="4">
        <f>July!F14</f>
        <v>-38.400000000000006</v>
      </c>
      <c r="Q17" s="4">
        <f>Sept!AD14</f>
        <v>-7.7</v>
      </c>
    </row>
    <row r="18" spans="2:40" x14ac:dyDescent="0.25">
      <c r="B18" t="s">
        <v>10</v>
      </c>
      <c r="F18" s="17">
        <f t="shared" si="0"/>
        <v>-10.000000000000004</v>
      </c>
      <c r="I18" s="4">
        <f>Sept!F15</f>
        <v>-2.4999999999999996</v>
      </c>
      <c r="J18" s="4"/>
      <c r="K18" s="4">
        <f>Aug!F15</f>
        <v>2.8999999999999995</v>
      </c>
      <c r="L18" s="4"/>
      <c r="M18" s="4">
        <f>July!F15</f>
        <v>-10.400000000000004</v>
      </c>
      <c r="Q18" s="4">
        <f>Sept!AD15</f>
        <v>-3</v>
      </c>
    </row>
    <row r="19" spans="2:40" x14ac:dyDescent="0.25">
      <c r="B19" t="s">
        <v>11</v>
      </c>
      <c r="F19" s="17">
        <f t="shared" si="0"/>
        <v>-68.900000000000006</v>
      </c>
      <c r="I19" s="4">
        <f>Sept!F16</f>
        <v>-3.9</v>
      </c>
      <c r="J19" s="4"/>
      <c r="K19" s="4">
        <f>Aug!F16</f>
        <v>-33.700000000000003</v>
      </c>
      <c r="L19" s="4"/>
      <c r="M19" s="4">
        <f>July!F16</f>
        <v>-31.300000000000004</v>
      </c>
      <c r="Q19" s="4">
        <f>Sept!AD16</f>
        <v>-0.9</v>
      </c>
    </row>
    <row r="20" spans="2:40" x14ac:dyDescent="0.25">
      <c r="B20" t="s">
        <v>12</v>
      </c>
      <c r="F20" s="20">
        <f t="shared" si="0"/>
        <v>-1.6</v>
      </c>
      <c r="I20" s="21">
        <f>Sept!F17</f>
        <v>-0.30000000000000004</v>
      </c>
      <c r="J20" s="4"/>
      <c r="K20" s="21">
        <f>Aug!F17</f>
        <v>-1.1000000000000001</v>
      </c>
      <c r="L20" s="23"/>
      <c r="M20" s="21">
        <f>July!F17</f>
        <v>-0.2</v>
      </c>
      <c r="Q20" s="21">
        <f>Sept!AD17</f>
        <v>-0.1</v>
      </c>
    </row>
    <row r="21" spans="2:40" s="1" customFormat="1" x14ac:dyDescent="0.25">
      <c r="B21" s="1" t="s">
        <v>24</v>
      </c>
      <c r="F21" s="17">
        <f t="shared" si="0"/>
        <v>114.79999999999993</v>
      </c>
      <c r="I21" s="5">
        <f>Sept!F18</f>
        <v>458.70000000000005</v>
      </c>
      <c r="J21" s="5"/>
      <c r="K21" s="5">
        <f>Aug!F18</f>
        <v>-191.6</v>
      </c>
      <c r="L21" s="5"/>
      <c r="M21" s="5">
        <f>July!F18</f>
        <v>-152.3000000000001</v>
      </c>
      <c r="Q21" s="5">
        <f>Sept!AD18</f>
        <v>65.599999999999994</v>
      </c>
    </row>
    <row r="22" spans="2:40" s="1" customFormat="1" ht="6" customHeight="1" x14ac:dyDescent="0.25">
      <c r="F22" s="17"/>
      <c r="I22" s="5"/>
      <c r="J22" s="5"/>
      <c r="K22" s="5"/>
      <c r="L22" s="5"/>
      <c r="M22" s="5"/>
    </row>
    <row r="23" spans="2:40" x14ac:dyDescent="0.25">
      <c r="B23" t="s">
        <v>15</v>
      </c>
      <c r="F23" s="17">
        <f>SUM(I23:M23)</f>
        <v>-50</v>
      </c>
      <c r="I23" s="4">
        <f>Sept!F19</f>
        <v>-2.8</v>
      </c>
      <c r="J23" s="4"/>
      <c r="K23" s="4">
        <f>Aug!F19</f>
        <v>-32.800000000000004</v>
      </c>
      <c r="L23" s="4"/>
      <c r="M23" s="4">
        <f>July!F19</f>
        <v>-14.399999999999999</v>
      </c>
      <c r="Q23" s="4">
        <f>Sept!AD19</f>
        <v>-0.1</v>
      </c>
    </row>
    <row r="24" spans="2:40" x14ac:dyDescent="0.25">
      <c r="B24" t="s">
        <v>28</v>
      </c>
      <c r="F24" s="17">
        <f>SUM(I24:M24)</f>
        <v>2.7000000000000011</v>
      </c>
      <c r="I24" s="4">
        <f>Sept!F20</f>
        <v>7</v>
      </c>
      <c r="J24" s="4"/>
      <c r="K24" s="4">
        <f>Aug!F20</f>
        <v>-4.6999999999999993</v>
      </c>
      <c r="L24" s="4"/>
      <c r="M24" s="4">
        <f>July!F20</f>
        <v>0.40000000000000013</v>
      </c>
      <c r="Q24" s="4">
        <f>Sept!AD20</f>
        <v>-0.2</v>
      </c>
    </row>
    <row r="25" spans="2:40" x14ac:dyDescent="0.25">
      <c r="B25" t="s">
        <v>21</v>
      </c>
      <c r="F25" s="20">
        <f t="shared" si="0"/>
        <v>142.70000000000002</v>
      </c>
      <c r="I25" s="21">
        <f>Sept!F21</f>
        <v>-16.399999999999999</v>
      </c>
      <c r="J25" s="4"/>
      <c r="K25" s="21">
        <f>Aug!F21</f>
        <v>72.200000000000017</v>
      </c>
      <c r="L25" s="23"/>
      <c r="M25" s="21">
        <f>July!F21</f>
        <v>86.899999999999991</v>
      </c>
      <c r="Q25" s="21">
        <f>Sept!AD21</f>
        <v>-12</v>
      </c>
    </row>
    <row r="26" spans="2:40" s="1" customFormat="1" x14ac:dyDescent="0.25">
      <c r="B26" s="1" t="s">
        <v>13</v>
      </c>
      <c r="F26" s="17">
        <f>SUM(F21:F25)</f>
        <v>210.19999999999993</v>
      </c>
      <c r="I26" s="5">
        <f>Aug!E22</f>
        <v>0</v>
      </c>
      <c r="J26" s="5"/>
      <c r="K26" s="5">
        <f>Aug!F22</f>
        <v>-156.89999999999998</v>
      </c>
      <c r="L26" s="5"/>
      <c r="M26" s="5">
        <f>July!F22</f>
        <v>-79.400000000000105</v>
      </c>
      <c r="N26" s="5"/>
      <c r="O26" s="5">
        <f>O21+O29+O24+O25</f>
        <v>0</v>
      </c>
      <c r="P26" s="5">
        <f>P21+P29+P24+P25</f>
        <v>0</v>
      </c>
      <c r="Q26" s="5">
        <f>Sept!AD22</f>
        <v>53.3</v>
      </c>
      <c r="R26" s="5"/>
      <c r="S26" s="5"/>
      <c r="T26" s="5"/>
      <c r="U26" s="5"/>
      <c r="V26" s="5">
        <f>V21+V29+V24+V25</f>
        <v>0</v>
      </c>
      <c r="W26" s="5">
        <f>W21+W29+W24+W25</f>
        <v>0</v>
      </c>
      <c r="X26" s="5"/>
      <c r="Y26" s="5"/>
      <c r="Z26" s="5"/>
      <c r="AA26" s="5"/>
      <c r="AB26" s="5"/>
      <c r="AC26" s="5">
        <f>AC21+AC29+AC24+AC25</f>
        <v>0</v>
      </c>
      <c r="AD26" s="5">
        <f>AD21+AD29+AD24+AD25</f>
        <v>0</v>
      </c>
      <c r="AE26" s="5"/>
      <c r="AF26" s="5"/>
      <c r="AG26" s="5"/>
      <c r="AH26" s="5"/>
      <c r="AI26" s="5">
        <f>AI21+AI29+AI24+AI25</f>
        <v>0</v>
      </c>
      <c r="AJ26" s="5">
        <f>AJ21+AJ29+AJ24+AJ25</f>
        <v>0</v>
      </c>
      <c r="AK26" s="5">
        <f>AK21+AK29+AK24+AK25</f>
        <v>0</v>
      </c>
      <c r="AL26" s="5">
        <f>AL21+AL29+AL24+AL25</f>
        <v>0</v>
      </c>
      <c r="AM26" s="5">
        <f>AM21+AM29+AM24+AM25</f>
        <v>0</v>
      </c>
      <c r="AN26" s="5"/>
    </row>
    <row r="27" spans="2:40" s="1" customFormat="1" ht="6" customHeight="1" x14ac:dyDescent="0.25">
      <c r="F27" s="17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5">
      <c r="B28" s="1" t="s">
        <v>14</v>
      </c>
      <c r="F28" s="17">
        <f t="shared" si="0"/>
        <v>-143.69999999999999</v>
      </c>
      <c r="I28" s="4">
        <f>Sept!F23</f>
        <v>7.5999999999999988</v>
      </c>
      <c r="J28" s="4"/>
      <c r="K28" s="5">
        <f>Aug!F23</f>
        <v>-59.3</v>
      </c>
      <c r="L28" s="5"/>
      <c r="M28" s="5">
        <f>July!F23</f>
        <v>-92</v>
      </c>
      <c r="N28" s="1"/>
      <c r="O28" s="1"/>
      <c r="P28" s="1"/>
      <c r="Q28" s="5">
        <f>Sept!AD23</f>
        <v>9.6999999999999993</v>
      </c>
    </row>
    <row r="29" spans="2:40" x14ac:dyDescent="0.25">
      <c r="B29" s="1" t="s">
        <v>38</v>
      </c>
      <c r="F29" s="17">
        <f>SUM(I29:M29)</f>
        <v>150.22999999999999</v>
      </c>
      <c r="I29" s="4">
        <f>Sept!F24</f>
        <v>-0.39999999999999991</v>
      </c>
      <c r="J29" s="4"/>
      <c r="K29" s="5">
        <f>Aug!F24</f>
        <v>87.3</v>
      </c>
      <c r="L29" s="5"/>
      <c r="M29" s="5">
        <f>July!F24</f>
        <v>63.329999999999991</v>
      </c>
      <c r="N29" s="1"/>
      <c r="O29" s="1"/>
      <c r="P29" s="1"/>
      <c r="Q29" s="5">
        <f>Sept!AD324</f>
        <v>0</v>
      </c>
    </row>
    <row r="30" spans="2:40" x14ac:dyDescent="0.25">
      <c r="B30" s="1" t="s">
        <v>16</v>
      </c>
      <c r="F30" s="17">
        <f t="shared" si="0"/>
        <v>-167.29999999999984</v>
      </c>
      <c r="I30" s="4">
        <f>Sept!F25</f>
        <v>-118.00000000000001</v>
      </c>
      <c r="J30" s="4"/>
      <c r="K30" s="5">
        <f>Aug!F25</f>
        <v>-802.7</v>
      </c>
      <c r="L30" s="5"/>
      <c r="M30" s="5">
        <f>July!F25</f>
        <v>753.4000000000002</v>
      </c>
      <c r="N30" s="1"/>
      <c r="O30" s="1"/>
      <c r="P30" s="1"/>
      <c r="Q30" s="5">
        <f>Sept!AD25</f>
        <v>-9.3000000000000007</v>
      </c>
    </row>
    <row r="31" spans="2:40" x14ac:dyDescent="0.25">
      <c r="B31" s="1" t="s">
        <v>12</v>
      </c>
      <c r="F31" s="17">
        <f t="shared" si="0"/>
        <v>0</v>
      </c>
      <c r="I31" s="4">
        <f>Sept!F26</f>
        <v>0</v>
      </c>
      <c r="J31" s="4"/>
      <c r="K31" s="5">
        <f>Aug!F26</f>
        <v>0</v>
      </c>
      <c r="L31" s="5"/>
      <c r="M31" s="5">
        <f>July!F26</f>
        <v>0</v>
      </c>
      <c r="N31" s="1"/>
      <c r="O31" s="1"/>
      <c r="P31" s="1"/>
      <c r="Q31" s="5">
        <f>Sept!AD26</f>
        <v>0</v>
      </c>
    </row>
    <row r="32" spans="2:40" ht="6" customHeight="1" x14ac:dyDescent="0.25">
      <c r="F32" s="17"/>
      <c r="I32" s="4"/>
      <c r="J32" s="4"/>
      <c r="K32" s="4"/>
      <c r="L32" s="23"/>
      <c r="M32" s="4"/>
    </row>
    <row r="33" spans="2:17" s="1" customFormat="1" ht="13.8" thickBot="1" x14ac:dyDescent="0.3">
      <c r="B33" s="1" t="s">
        <v>37</v>
      </c>
      <c r="F33" s="22">
        <f t="shared" si="0"/>
        <v>147.93000000000006</v>
      </c>
      <c r="I33" s="22">
        <f>Sept!F27</f>
        <v>334.60000000000008</v>
      </c>
      <c r="J33" s="5"/>
      <c r="K33" s="22">
        <f>Aug!F27</f>
        <v>-903.30000000000007</v>
      </c>
      <c r="L33" s="17"/>
      <c r="M33" s="22">
        <f>July!F27</f>
        <v>716.63000000000011</v>
      </c>
      <c r="Q33" s="22">
        <f>Sept!$AD$27</f>
        <v>52.399999999999991</v>
      </c>
    </row>
    <row r="34" spans="2:17" ht="13.8" thickTop="1" x14ac:dyDescent="0.25"/>
    <row r="35" spans="2:17" x14ac:dyDescent="0.25">
      <c r="B35" s="14" t="s">
        <v>19</v>
      </c>
    </row>
    <row r="36" spans="2:17" x14ac:dyDescent="0.25">
      <c r="B36" s="14" t="s">
        <v>20</v>
      </c>
    </row>
    <row r="37" spans="2:17" x14ac:dyDescent="0.25">
      <c r="B37" s="14" t="s">
        <v>42</v>
      </c>
    </row>
    <row r="38" spans="2:17" x14ac:dyDescent="0.25">
      <c r="B38" s="14" t="s">
        <v>43</v>
      </c>
    </row>
    <row r="39" spans="2:17" ht="3" customHeight="1" x14ac:dyDescent="0.25">
      <c r="B39" s="14"/>
    </row>
    <row r="40" spans="2:17" x14ac:dyDescent="0.25">
      <c r="B40" s="14" t="s">
        <v>40</v>
      </c>
    </row>
    <row r="41" spans="2:17" x14ac:dyDescent="0.25">
      <c r="B41" s="14" t="s">
        <v>41</v>
      </c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2001-09-04T21:50:19Z</cp:lastPrinted>
  <dcterms:created xsi:type="dcterms:W3CDTF">2001-06-11T15:39:54Z</dcterms:created>
  <dcterms:modified xsi:type="dcterms:W3CDTF">2023-09-10T15:44:03Z</dcterms:modified>
</cp:coreProperties>
</file>