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5.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6.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drawings/drawing10.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3.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15312" windowHeight="4548" tabRatio="643"/>
  </bookViews>
  <sheets>
    <sheet name="Graph Data June 4" sheetId="21" r:id="rId1"/>
    <sheet name="summary 0604" sheetId="22" r:id="rId2"/>
    <sheet name="summary 0528" sheetId="19" r:id="rId3"/>
    <sheet name="summary 0518" sheetId="13" r:id="rId4"/>
    <sheet name="chart0518" sheetId="14" r:id="rId5"/>
    <sheet name="Chart0518A" sheetId="15" r:id="rId6"/>
    <sheet name="Summary0510" sheetId="1" r:id="rId7"/>
    <sheet name="Chart1 0510" sheetId="6" r:id="rId8"/>
    <sheet name="Chart2 0510" sheetId="9" r:id="rId9"/>
    <sheet name="Summary0502" sheetId="3" r:id="rId10"/>
    <sheet name="Chart1 0502" sheetId="10" r:id="rId11"/>
    <sheet name="Chart2 0502" sheetId="11" r:id="rId12"/>
    <sheet name="Chart1 Official Books" sheetId="12" r:id="rId13"/>
    <sheet name="Officialized Books As Of 0530" sheetId="18" r:id="rId14"/>
    <sheet name="Graph Data May 28" sheetId="20" r:id="rId15"/>
    <sheet name="Graphing Data" sheetId="2" r:id="rId16"/>
    <sheet name="DPR Graph" sheetId="16" r:id="rId17"/>
    <sheet name="Chart0518 to 0525" sheetId="17" r:id="rId18"/>
    <sheet name="Chart of 0502 to 0517" sheetId="7" r:id="rId19"/>
  </sheets>
  <externalReferences>
    <externalReference r:id="rId20"/>
    <externalReference r:id="rId21"/>
    <externalReference r:id="rId22"/>
    <externalReference r:id="rId23"/>
  </externalReferences>
  <definedNames>
    <definedName name="_xlnm.Print_Area" localSheetId="18">'Chart of 0502 to 0517'!$A$1:$O$74</definedName>
    <definedName name="_xlnm.Print_Area" localSheetId="0">'Graph Data June 4'!$A$72:$L$112</definedName>
    <definedName name="_xlnm.Print_Area" localSheetId="14">'Graph Data May 28'!$A$15:$I$70</definedName>
  </definedNames>
  <calcPr calcId="92512"/>
</workbook>
</file>

<file path=xl/calcChain.xml><?xml version="1.0" encoding="utf-8"?>
<calcChain xmlns="http://schemas.openxmlformats.org/spreadsheetml/2006/main">
  <c r="H2" i="21" l="1"/>
  <c r="J2" i="21"/>
  <c r="G4" i="21"/>
  <c r="H4" i="21"/>
  <c r="I4" i="21"/>
  <c r="J4" i="21"/>
  <c r="N4" i="21"/>
  <c r="O4" i="21"/>
  <c r="G5" i="21"/>
  <c r="H5" i="21"/>
  <c r="I5" i="21"/>
  <c r="J5" i="21"/>
  <c r="N5" i="21"/>
  <c r="O5" i="21"/>
  <c r="G6" i="21"/>
  <c r="H6" i="21"/>
  <c r="I6" i="21"/>
  <c r="J6" i="21"/>
  <c r="O6" i="21"/>
  <c r="G7" i="21"/>
  <c r="N7" i="21"/>
  <c r="O7" i="21"/>
  <c r="G8" i="21"/>
  <c r="H8" i="21"/>
  <c r="I8" i="21"/>
  <c r="J8" i="21"/>
  <c r="N8" i="21"/>
  <c r="O9" i="21"/>
  <c r="J10" i="21"/>
  <c r="K10" i="21"/>
  <c r="L10" i="21"/>
  <c r="M10" i="21"/>
  <c r="N10" i="21"/>
  <c r="O10" i="21"/>
  <c r="B125" i="21"/>
  <c r="C125" i="21"/>
  <c r="D125" i="21"/>
  <c r="B126" i="21"/>
  <c r="C126" i="21"/>
  <c r="D126" i="21"/>
  <c r="B127" i="21"/>
  <c r="C127" i="21"/>
  <c r="D127" i="21"/>
  <c r="B128" i="21"/>
  <c r="C128" i="21"/>
  <c r="B129" i="21"/>
  <c r="C129" i="21"/>
  <c r="D129" i="21"/>
  <c r="B130" i="21"/>
  <c r="C130" i="21"/>
  <c r="D130" i="21"/>
  <c r="B131" i="21"/>
  <c r="C131" i="21"/>
  <c r="B132" i="21"/>
  <c r="C132" i="21"/>
  <c r="B133" i="21"/>
  <c r="C133" i="21"/>
  <c r="B134" i="21"/>
  <c r="C134" i="21"/>
  <c r="D134" i="21"/>
  <c r="H2" i="20"/>
  <c r="J2" i="20"/>
  <c r="G4" i="20"/>
  <c r="H4" i="20"/>
  <c r="I4" i="20"/>
  <c r="J4" i="20"/>
  <c r="N4" i="20"/>
  <c r="G5" i="20"/>
  <c r="H5" i="20"/>
  <c r="I5" i="20"/>
  <c r="J5" i="20"/>
  <c r="N5" i="20"/>
  <c r="G6" i="20"/>
  <c r="H6" i="20"/>
  <c r="I6" i="20"/>
  <c r="J6" i="20"/>
  <c r="G7" i="20"/>
  <c r="N7" i="20"/>
  <c r="G8" i="20"/>
  <c r="H8" i="20"/>
  <c r="I8" i="20"/>
  <c r="J8" i="20"/>
  <c r="N8" i="20"/>
  <c r="J10" i="20"/>
  <c r="K10" i="20"/>
  <c r="L10" i="20"/>
  <c r="M10" i="20"/>
  <c r="N10" i="20"/>
  <c r="B109" i="20"/>
  <c r="B110" i="20"/>
  <c r="C110" i="20"/>
  <c r="B111" i="20"/>
  <c r="C111" i="20"/>
  <c r="B112" i="20"/>
  <c r="B113" i="20"/>
  <c r="C113" i="20"/>
  <c r="B114" i="20"/>
  <c r="C114" i="20"/>
  <c r="B115" i="20"/>
  <c r="B116" i="20"/>
  <c r="C116" i="20"/>
  <c r="K5" i="13"/>
  <c r="I32" i="13"/>
  <c r="K5" i="19"/>
  <c r="K12" i="19"/>
  <c r="K13" i="19"/>
  <c r="K15" i="19"/>
  <c r="K16" i="19"/>
  <c r="I33" i="19"/>
  <c r="K5" i="22"/>
  <c r="K12" i="22"/>
  <c r="K13" i="22"/>
  <c r="K14" i="22"/>
  <c r="K15" i="22"/>
  <c r="K17" i="22"/>
  <c r="I25" i="22"/>
  <c r="I26" i="22"/>
  <c r="I28" i="22"/>
  <c r="I29" i="22"/>
  <c r="I33" i="22"/>
  <c r="K5" i="3"/>
  <c r="I31" i="3"/>
  <c r="K5" i="1"/>
  <c r="I32" i="1"/>
</calcChain>
</file>

<file path=xl/sharedStrings.xml><?xml version="1.0" encoding="utf-8"?>
<sst xmlns="http://schemas.openxmlformats.org/spreadsheetml/2006/main" count="852" uniqueCount="191">
  <si>
    <t>Deal Capture</t>
  </si>
  <si>
    <t>Deal Valuation</t>
  </si>
  <si>
    <t>Category</t>
  </si>
  <si>
    <t>Curve Issues</t>
  </si>
  <si>
    <t>Miscellaneous</t>
  </si>
  <si>
    <t>Breakdown in Officializing Process- Human</t>
  </si>
  <si>
    <t>Breakdown in Officializing Process- IT</t>
  </si>
  <si>
    <t>Uncontrollable-System Needs to Change</t>
  </si>
  <si>
    <t>A</t>
  </si>
  <si>
    <t>B</t>
  </si>
  <si>
    <t>C</t>
  </si>
  <si>
    <t>D</t>
  </si>
  <si>
    <t>E</t>
  </si>
  <si>
    <t>F</t>
  </si>
  <si>
    <t>G</t>
  </si>
  <si>
    <t>Breakdown By Group</t>
  </si>
  <si>
    <t>Description</t>
  </si>
  <si>
    <t>TOTAL ISSUES</t>
  </si>
  <si>
    <t>EIM</t>
  </si>
  <si>
    <t>EGM</t>
  </si>
  <si>
    <t>EEL</t>
  </si>
  <si>
    <t>EA - GAS</t>
  </si>
  <si>
    <t>EA - POWER</t>
  </si>
  <si>
    <t>EES</t>
  </si>
  <si>
    <t>EBS</t>
  </si>
  <si>
    <t># of Issues</t>
  </si>
  <si>
    <t>Biggest Problem</t>
  </si>
  <si>
    <t>—</t>
  </si>
  <si>
    <t>Not utilizing the Active/Inactive website to see if book was officialized.</t>
  </si>
  <si>
    <t>Not utilizing the Active/Inactive website to see if the correct book was officialized and make sure those books with no positions are made inactive.</t>
  </si>
  <si>
    <t>H</t>
  </si>
  <si>
    <t>Not identified</t>
  </si>
  <si>
    <t>Load time. New RisktRac use.</t>
  </si>
  <si>
    <t>EA-CAN</t>
  </si>
  <si>
    <t>Training.</t>
  </si>
  <si>
    <t>SUMMARY BY WEEK FOR  05/10 - 05/17</t>
  </si>
  <si>
    <t>SUMMARY BY WEEK FOR  05/02 - 05/09</t>
  </si>
  <si>
    <t>SUMMARY FOR  05/10 - 05/17 BY GROUP</t>
  </si>
  <si>
    <t>SUMMARY FOR  05/02 - 05/09 BY GROUP</t>
  </si>
  <si>
    <t>Officializing late and not having gas positions captured in AGG-ECT.</t>
  </si>
  <si>
    <t>Having problems sending information and rolling books after holidays.</t>
  </si>
  <si>
    <t>Experiencing various IT problems when sending their feeds.</t>
  </si>
  <si>
    <t>Not utilizing the Active/Inactive website to see if book was officialized.  New person being trained.</t>
  </si>
  <si>
    <t>WEEKLY SUMMARY OF DAILY LOG</t>
  </si>
  <si>
    <t>Prior Week 05/02 - 05/09</t>
  </si>
  <si>
    <t>Current Week 5/10 - 5/17</t>
  </si>
  <si>
    <t>BOOKS PER GROUP</t>
  </si>
  <si>
    <t xml:space="preserve"> </t>
  </si>
  <si>
    <t>SUMMARY FOR  05/18 - 05/24 BY GROUP</t>
  </si>
  <si>
    <t>SUMMARY FOR  05/18 - 05/25 BY GROUP</t>
  </si>
  <si>
    <t>SUMMARY BY WEEK FOR  05/18 - 05/25</t>
  </si>
  <si>
    <t>Having various problems sending files over due to technical difficulties.</t>
  </si>
  <si>
    <t>Failure in power system and Book Administrator not utilizing Active/Inactive website to see if book was officialized.</t>
  </si>
  <si>
    <t>WEEKLY SUMMARY OF MORNING LOG</t>
  </si>
  <si>
    <t>SUMMARY BY WEEK FOR  05/28-06/01</t>
  </si>
  <si>
    <t>Breakdown in Officializing Process- IT (UK)</t>
  </si>
  <si>
    <t>Breakdown in Officializing Process- IT (US)</t>
  </si>
  <si>
    <t>Books not properly officialized</t>
  </si>
  <si>
    <t>Book not properly officialized.</t>
  </si>
  <si>
    <t>Due to work in South America Model spreadsheet make-up altered, which caused linked formulas to pull incorrect deal valuation</t>
  </si>
  <si>
    <t>Breakdown in Officializing Process- IT(UK)</t>
  </si>
  <si>
    <t>SUMMARY BY WEEK OF</t>
  </si>
  <si>
    <t>4/12-4/18</t>
  </si>
  <si>
    <t>4/05-4/11</t>
  </si>
  <si>
    <t>4/19-4/25</t>
  </si>
  <si>
    <t>5/2/-5/9</t>
  </si>
  <si>
    <t>5/10-5/17</t>
  </si>
  <si>
    <t>5/18-5/25</t>
  </si>
  <si>
    <t>5/28-6/1</t>
  </si>
  <si>
    <t>Total Errors for the Week</t>
  </si>
  <si>
    <t>% of errors to books</t>
  </si>
  <si>
    <t># of errors</t>
  </si>
  <si>
    <r>
      <t xml:space="preserve"># </t>
    </r>
    <r>
      <rPr>
        <sz val="10"/>
        <rFont val="Arial"/>
        <family val="2"/>
      </rPr>
      <t>books by group</t>
    </r>
  </si>
  <si>
    <t>SUMMARY FOR  05/28 - 06/01 BY GROUP</t>
  </si>
  <si>
    <t>Bandwidth Curve</t>
  </si>
  <si>
    <t>Bandwidth</t>
  </si>
  <si>
    <t>Gary Stadler</t>
  </si>
  <si>
    <t xml:space="preserve">Volatilty Curve Data not Captured in RisktRAC.  </t>
  </si>
  <si>
    <t>Following up with IT to determine issue and resolution</t>
  </si>
  <si>
    <t>Y</t>
  </si>
  <si>
    <t>N</t>
  </si>
  <si>
    <t>Pending</t>
  </si>
  <si>
    <t>UK Power</t>
  </si>
  <si>
    <t>James New</t>
  </si>
  <si>
    <t>D1</t>
  </si>
  <si>
    <t>Book was loaded into RisktRac 14 mins late at 6:14 AM Houston time.</t>
  </si>
  <si>
    <t>Resolution has been developed and is currently being tested.  Should be moved to production around 06/08/01</t>
  </si>
  <si>
    <t>Nordic Power</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</si>
  <si>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</si>
  <si>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</si>
  <si>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EBS-BWT</t>
  </si>
  <si>
    <t>Risk Management advised that file is late because of month-end issues and a larger than normal number of deals to be input.</t>
  </si>
  <si>
    <t>Steps are being taken by IT to try to reduce the feed time of moving the UK Power file to RisktRac.</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</si>
  <si>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</si>
  <si>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</si>
  <si>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</si>
  <si>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</si>
  <si>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</si>
  <si>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</si>
  <si>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</si>
  <si>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 xml:space="preserve">UK Gas </t>
  </si>
  <si>
    <t>PPP power curve was loaded into the curve file thus causing incorrect valuation and problems with the position files.</t>
  </si>
  <si>
    <t>Waiting for an Action Plan from UK.</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</si>
  <si>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</si>
  <si>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</si>
  <si>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Unified Power</t>
  </si>
  <si>
    <t>EA-POWER</t>
  </si>
  <si>
    <t>Power</t>
  </si>
  <si>
    <t>Leslie Reeves</t>
  </si>
  <si>
    <t>Unified power system failed and had to be re-run.</t>
  </si>
  <si>
    <t>Unified system personnel are monitoring the system to determine cause of the problem.</t>
  </si>
  <si>
    <t>Multiple UK files came in at the same time, therefore, the Nordic file was not able to get through.</t>
  </si>
  <si>
    <t>Have the DBA increase the size to allow files to be sent simultaneously.</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</si>
  <si>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</si>
  <si>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</si>
  <si>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</si>
  <si>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</si>
  <si>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</si>
  <si>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CLASS</t>
  </si>
  <si>
    <r>
      <t xml:space="preserve">   </t>
    </r>
    <r>
      <rPr>
        <b/>
        <sz val="10"/>
        <rFont val="Arial"/>
        <family val="2"/>
      </rPr>
      <t>A</t>
    </r>
    <r>
      <rPr>
        <sz val="10"/>
        <rFont val="Arial"/>
      </rPr>
      <t xml:space="preserve">   -   Deal Capture</t>
    </r>
  </si>
  <si>
    <r>
      <t xml:space="preserve">   </t>
    </r>
    <r>
      <rPr>
        <b/>
        <sz val="10"/>
        <rFont val="Arial"/>
        <family val="2"/>
      </rPr>
      <t>B</t>
    </r>
    <r>
      <rPr>
        <sz val="10"/>
        <rFont val="Arial"/>
      </rPr>
      <t xml:space="preserve">   -   Deal Valuation</t>
    </r>
  </si>
  <si>
    <r>
      <t xml:space="preserve">   </t>
    </r>
    <r>
      <rPr>
        <b/>
        <sz val="10"/>
        <rFont val="Arial"/>
        <family val="2"/>
      </rPr>
      <t>C</t>
    </r>
    <r>
      <rPr>
        <sz val="10"/>
        <rFont val="Arial"/>
      </rPr>
      <t xml:space="preserve">   -   Breakdown in transfer of data to RiskTrac (Officializing Process) - </t>
    </r>
    <r>
      <rPr>
        <b/>
        <sz val="10"/>
        <rFont val="Arial"/>
        <family val="2"/>
      </rPr>
      <t>Human</t>
    </r>
  </si>
  <si>
    <r>
      <t xml:space="preserve">   </t>
    </r>
    <r>
      <rPr>
        <b/>
        <sz val="10"/>
        <rFont val="Arial"/>
        <family val="2"/>
      </rPr>
      <t>D1</t>
    </r>
    <r>
      <rPr>
        <sz val="10"/>
        <rFont val="Arial"/>
      </rPr>
      <t xml:space="preserve">   -   Breakdown in transfer of data to RiskTrac (Officializing Process) - </t>
    </r>
    <r>
      <rPr>
        <b/>
        <sz val="10"/>
        <rFont val="Arial"/>
        <family val="2"/>
      </rPr>
      <t>IT (UK)</t>
    </r>
  </si>
  <si>
    <r>
      <t xml:space="preserve">   </t>
    </r>
    <r>
      <rPr>
        <b/>
        <sz val="10"/>
        <rFont val="Arial"/>
        <family val="2"/>
      </rPr>
      <t>D2</t>
    </r>
    <r>
      <rPr>
        <sz val="10"/>
        <rFont val="Arial"/>
      </rPr>
      <t xml:space="preserve">   -   Breakdown in transfer of data to RiskTrac (Officializing Process) - </t>
    </r>
    <r>
      <rPr>
        <b/>
        <sz val="10"/>
        <rFont val="Arial"/>
        <family val="2"/>
      </rPr>
      <t>IT (US)</t>
    </r>
  </si>
  <si>
    <r>
      <t xml:space="preserve">   </t>
    </r>
    <r>
      <rPr>
        <b/>
        <sz val="10"/>
        <rFont val="Arial"/>
        <family val="2"/>
      </rPr>
      <t>E</t>
    </r>
    <r>
      <rPr>
        <sz val="10"/>
        <rFont val="Arial"/>
      </rPr>
      <t xml:space="preserve">   -   Curve Issues</t>
    </r>
  </si>
  <si>
    <r>
      <t xml:space="preserve">  </t>
    </r>
    <r>
      <rPr>
        <b/>
        <sz val="10"/>
        <rFont val="Arial"/>
        <family val="2"/>
      </rPr>
      <t xml:space="preserve"> F</t>
    </r>
    <r>
      <rPr>
        <sz val="10"/>
        <rFont val="Arial"/>
      </rPr>
      <t xml:space="preserve">   -   No ones fault.  System needs to change.</t>
    </r>
  </si>
  <si>
    <r>
      <t xml:space="preserve">  </t>
    </r>
    <r>
      <rPr>
        <b/>
        <sz val="10"/>
        <rFont val="Arial"/>
        <family val="2"/>
      </rPr>
      <t xml:space="preserve"> G</t>
    </r>
    <r>
      <rPr>
        <sz val="10"/>
        <rFont val="Arial"/>
      </rPr>
      <t xml:space="preserve">   -   Other</t>
    </r>
  </si>
  <si>
    <r>
      <t xml:space="preserve">  </t>
    </r>
    <r>
      <rPr>
        <b/>
        <sz val="10"/>
        <rFont val="Arial"/>
        <family val="2"/>
      </rPr>
      <t xml:space="preserve"> H</t>
    </r>
    <r>
      <rPr>
        <sz val="10"/>
        <rFont val="Arial"/>
      </rPr>
      <t xml:space="preserve">   -   Not identified.</t>
    </r>
  </si>
  <si>
    <t>RESPONSIBLE</t>
  </si>
  <si>
    <t>VAR</t>
  </si>
  <si>
    <t>CREDIT</t>
  </si>
  <si>
    <t>IMPACT CASH</t>
  </si>
  <si>
    <t>STATUS</t>
  </si>
  <si>
    <t>DATE</t>
  </si>
  <si>
    <t>BOOK/AREA</t>
  </si>
  <si>
    <t>Group</t>
  </si>
  <si>
    <t>COMMODITY/OFFICE</t>
  </si>
  <si>
    <t>PARTY</t>
  </si>
  <si>
    <t>PROBLEM</t>
  </si>
  <si>
    <t>ACTION PLAN</t>
  </si>
  <si>
    <t>RERUN?</t>
  </si>
  <si>
    <t>AFFECTED?</t>
  </si>
  <si>
    <t>FLOWS?</t>
  </si>
  <si>
    <t>(DATE)</t>
  </si>
  <si>
    <t>FT-CAND-AB-GDL-GDL, INTRA-CAND-BC-BAS, INTRA-CAND-BC-GD-GDL, INTRA-CAND-BE-PRC, INTRA-CAN-WE-DG-DGL, FT-CAND-OP-GD-GDL</t>
  </si>
  <si>
    <t>Canada</t>
  </si>
  <si>
    <t>Peggy Hedstrom</t>
  </si>
  <si>
    <t>Books not officialized.  When running the exception reports, an incorrect effective date was used, resulting in the inaccurate capture of PostID's that were not officialized.</t>
  </si>
  <si>
    <t>Implementation of new Active/Inactive book website should help identify any unofficialized books during end of day process. Canada Risk Mgmt. Group to be trained on using Active/Inactive book website.</t>
  </si>
  <si>
    <t>EBS Books</t>
  </si>
  <si>
    <t>EBS US</t>
  </si>
  <si>
    <t>D2</t>
  </si>
  <si>
    <t>Takes 1+ hour to upload books into RiskTrac.</t>
  </si>
  <si>
    <t>Risk + RAC to determine if there is an easier way. Debbie Brackett and Ramesh will meet with Kristin Albrecht to discuss prioritizing file load.</t>
  </si>
  <si>
    <t>LOG OF PENDING VALUATION ISSUES</t>
  </si>
  <si>
    <t>04/26-05/01</t>
  </si>
  <si>
    <t>06/04-06/08</t>
  </si>
  <si>
    <t>SUMMARY BY WEEK FOR  06/04-06/08</t>
  </si>
  <si>
    <t>Unify Power File not transmited.</t>
  </si>
  <si>
    <t>Power Curve not saved for Jun 7th, which created a problem with DPR, MTM and Credit data.</t>
  </si>
  <si>
    <t>Book was not officialized</t>
  </si>
  <si>
    <t>Other</t>
  </si>
  <si>
    <t>TOTAL</t>
  </si>
  <si>
    <t>% of Total Errors for the Week</t>
  </si>
  <si>
    <t>OTHER</t>
  </si>
  <si>
    <t xml:space="preserve">UK Power Book was officialized on time, however the feed did not complete until 6:13 am due to length of time needed for extract process.  </t>
  </si>
  <si>
    <t>Resolution has been developed and is currently being tested.  Test feed should be in place by 06/11/01</t>
  </si>
  <si>
    <t>EAF-AUS-PRC</t>
  </si>
  <si>
    <t>Australian Power</t>
  </si>
  <si>
    <t>Justin Den Hertog</t>
  </si>
  <si>
    <t>Due to Australian Holiday book was not officialized.  However, the holiday procedures were not followed.</t>
  </si>
  <si>
    <t xml:space="preserve">Need to recommunicate holiday officialization procedures to Risk Management team.  </t>
  </si>
  <si>
    <t>Eastern Spreadsheets 1&amp;2</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</si>
  <si>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</si>
  <si>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</si>
  <si>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 xml:space="preserve">UK Power Book was officialized on time, however the feed did not complete until 6:50 am due to length of time needed for extract process.  </t>
  </si>
  <si>
    <t>Traders failed to save Power Curves for June 7th.   Therefore, no P&amp;L Curve shift available.  All positions were properly loaded into RisktRAC</t>
  </si>
  <si>
    <t>Risk Management is working to develop process to insure that all needed curve data is saved for each day.</t>
  </si>
  <si>
    <t>Coal Positions</t>
  </si>
  <si>
    <t>COAL</t>
  </si>
  <si>
    <t>Michaels Stark</t>
  </si>
  <si>
    <t xml:space="preserve">Positions related to a specific curve, F-CAPE-TC, was not captured in the system which impacts the VaR calculation.  Deals were being moved to different books and using different curves to value.   </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</si>
  <si>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</si>
  <si>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</si>
  <si>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</si>
  <si>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</si>
  <si>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 xml:space="preserve">UK Power Book was officialized on time, however the feed did not complete until 6:50 am due to database issues.  The database problem was caused by  "Rollback Segment"  error , which is caused by the size of data conflicting with other users.  </t>
  </si>
  <si>
    <t>DBA have improved rollback segment, but IT to research solution to prevent further occurance.</t>
  </si>
  <si>
    <t>INTRA-CAND-WE-GD-GDL</t>
  </si>
  <si>
    <t>Book not officialized</t>
  </si>
  <si>
    <t>Implement Active/Inactive website.Canada Risk Mgmt. Group to be trained on using Active/Inactive book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</si>
</sst>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ont>
    <font>
      <sz val="10"/>
      <name val="Arial"/>
    </font>
    <font>
      <b/>
      <sz val="10"/>
      <name val="Arial"/>
      <family val="2"/>
    </font>
    <font>
      <b/>
      <sz val="12"/>
      <name val="Arial"/>
      <family val="2"/>
    </font>
    <font>
      <b/>
      <sz val="11"/>
      <name val="Arial"/>
      <family val="2"/>
    </font>
    <font>
      <sz val="9.5"/>
      <name val="Arial"/>
    </font>
    <font>
      <sz val="9.5"/>
      <name val="Arial"/>
    </font>
    <font>
      <sz val="9.5"/>
      <name val="Arial"/>
    </font>
    <font>
      <sz val="9.5"/>
      <name val="Arial"/>
    </font>
    <font>
      <sz val="8"/>
      <name val="Arial"/>
    </font>
    <font>
      <sz val="9.5"/>
      <name val="Arial"/>
    </font>
    <font>
      <sz val="9.5"/>
      <name val="Arial"/>
    </font>
    <font>
      <sz val="9.5"/>
      <name val="Arial"/>
    </font>
    <font>
      <sz val="9.5"/>
      <name val="Arial"/>
    </font>
    <font>
      <sz val="10"/>
      <name val="Arial"/>
    </font>
    <font>
      <sz val="10"/>
      <name val="Arial"/>
    </font>
    <font>
      <sz val="10"/>
      <name val="Arial"/>
    </font>
    <font>
      <sz val="10"/>
      <name val="Arial"/>
    </font>
    <font>
      <sz val="9.5"/>
      <name val="Arial"/>
    </font>
    <font>
      <sz val="9.5"/>
      <name val="Arial"/>
    </font>
    <font>
      <b/>
      <sz val="13"/>
      <name val="Arial"/>
      <family val="2"/>
    </font>
    <font>
      <sz val="10"/>
      <name val="Arial"/>
    </font>
    <font>
      <sz val="10"/>
      <name val="Arial"/>
    </font>
    <font>
      <sz val="10"/>
      <name val="Arial"/>
      <family val="2"/>
    </font>
    <font>
      <b/>
      <u/>
      <sz val="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4">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86">
    <xf numFmtId="0" fontId="0" fillId="0" borderId="0" xfId="0"/>
    <xf numFmtId="0" fontId="2" fillId="0" borderId="0" xfId="0" applyFont="1"/>
    <xf numFmtId="0" fontId="0" fillId="0" borderId="0" xfId="0" applyAlignment="1">
      <alignment horizontal="center"/>
    </xf>
    <xf numFmtId="0" fontId="3" fillId="0" borderId="0" xfId="0" applyFont="1" applyAlignment="1">
      <alignment horizontal="center"/>
    </xf>
    <xf numFmtId="0" fontId="0" fillId="0" borderId="1" xfId="0" applyBorder="1"/>
    <xf numFmtId="0" fontId="2" fillId="0" borderId="0" xfId="0" applyFont="1" applyBorder="1"/>
    <xf numFmtId="0" fontId="0" fillId="0" borderId="0" xfId="0" applyBorder="1"/>
    <xf numFmtId="0" fontId="0" fillId="0" borderId="0" xfId="0" applyBorder="1" applyAlignment="1">
      <alignment horizontal="center"/>
    </xf>
    <xf numFmtId="0" fontId="0" fillId="0" borderId="2" xfId="0" applyBorder="1"/>
    <xf numFmtId="0" fontId="2" fillId="0" borderId="3" xfId="0" applyFont="1" applyBorder="1"/>
    <xf numFmtId="0" fontId="0" fillId="0" borderId="3" xfId="0" applyBorder="1"/>
    <xf numFmtId="0" fontId="0" fillId="0" borderId="2" xfId="0" applyBorder="1" applyAlignment="1">
      <alignment horizontal="center"/>
    </xf>
    <xf numFmtId="0" fontId="2" fillId="0" borderId="4" xfId="0" applyFont="1" applyBorder="1"/>
    <xf numFmtId="0" fontId="0" fillId="0" borderId="5" xfId="0" applyBorder="1"/>
    <xf numFmtId="14" fontId="2" fillId="0" borderId="0" xfId="0" applyNumberFormat="1" applyFont="1" applyBorder="1" applyAlignment="1">
      <alignment horizontal="center"/>
    </xf>
    <xf numFmtId="0" fontId="2" fillId="0" borderId="6" xfId="0" applyFont="1" applyBorder="1"/>
    <xf numFmtId="0" fontId="0" fillId="0" borderId="6" xfId="0" applyBorder="1"/>
    <xf numFmtId="0" fontId="0" fillId="0" borderId="1"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2" xfId="0" applyBorder="1" applyAlignment="1">
      <alignment horizontal="left" vertical="top" wrapText="1"/>
    </xf>
    <xf numFmtId="0" fontId="4" fillId="0" borderId="0" xfId="0" applyFont="1" applyAlignment="1">
      <alignment horizontal="center"/>
    </xf>
    <xf numFmtId="0" fontId="0" fillId="0" borderId="0" xfId="0" applyBorder="1" applyAlignment="1">
      <alignment horizontal="left" vertical="top" wrapText="1"/>
    </xf>
    <xf numFmtId="14" fontId="2" fillId="0" borderId="7" xfId="0" applyNumberFormat="1" applyFont="1" applyBorder="1" applyAlignment="1">
      <alignment horizontal="center"/>
    </xf>
    <xf numFmtId="0" fontId="0" fillId="0" borderId="0" xfId="0" applyBorder="1" applyAlignment="1">
      <alignment horizontal="left"/>
    </xf>
    <xf numFmtId="0" fontId="2" fillId="0" borderId="7" xfId="0" applyFont="1" applyBorder="1" applyAlignment="1">
      <alignment horizontal="center"/>
    </xf>
    <xf numFmtId="0" fontId="2" fillId="0" borderId="8" xfId="0" applyFont="1" applyBorder="1" applyAlignment="1">
      <alignment horizontal="center"/>
    </xf>
    <xf numFmtId="14"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7" xfId="0" applyBorder="1"/>
    <xf numFmtId="0" fontId="0" fillId="0" borderId="22" xfId="0" applyBorder="1"/>
    <xf numFmtId="14" fontId="0" fillId="0" borderId="2" xfId="0" applyNumberFormat="1" applyBorder="1" applyAlignment="1">
      <alignmen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0" fillId="0" borderId="0" xfId="0" applyBorder="1" applyAlignment="1">
      <alignment horizontal="center" vertical="top" wrapText="1"/>
    </xf>
    <xf numFmtId="0" fontId="20" fillId="0" borderId="7" xfId="0" applyFont="1" applyBorder="1" applyAlignment="1">
      <alignment horizontal="center"/>
    </xf>
    <xf numFmtId="16" fontId="2" fillId="0" borderId="0" xfId="0" applyNumberFormat="1" applyFont="1"/>
    <xf numFmtId="0" fontId="0" fillId="0" borderId="0" xfId="0" applyFill="1" applyBorder="1"/>
    <xf numFmtId="14" fontId="2" fillId="0" borderId="0" xfId="0" applyNumberFormat="1" applyFont="1"/>
    <xf numFmtId="9" fontId="0" fillId="0" borderId="0" xfId="1" applyFont="1" applyBorder="1" applyAlignment="1">
      <alignment horizontal="left"/>
    </xf>
    <xf numFmtId="9" fontId="0" fillId="0" borderId="0" xfId="1" applyFont="1"/>
    <xf numFmtId="14" fontId="23" fillId="0" borderId="23" xfId="0" applyNumberFormat="1" applyFont="1" applyFill="1" applyBorder="1" applyAlignment="1">
      <alignment vertical="top" wrapText="1"/>
    </xf>
    <xf numFmtId="0" fontId="23" fillId="0" borderId="0" xfId="0" applyFont="1" applyFill="1" applyAlignment="1">
      <alignment horizontal="center"/>
    </xf>
    <xf numFmtId="14" fontId="23" fillId="0" borderId="23" xfId="0" applyNumberFormat="1" applyFont="1" applyBorder="1" applyAlignment="1">
      <alignment vertical="top" wrapText="1"/>
    </xf>
    <xf numFmtId="0" fontId="0" fillId="0" borderId="23" xfId="0" applyBorder="1" applyAlignment="1">
      <alignment vertical="top" wrapText="1"/>
    </xf>
    <xf numFmtId="0" fontId="0" fillId="0" borderId="23" xfId="0" applyBorder="1" applyAlignment="1">
      <alignment horizontal="center" vertical="top" wrapText="1"/>
    </xf>
    <xf numFmtId="0" fontId="0" fillId="0" borderId="23" xfId="0" applyBorder="1" applyAlignment="1">
      <alignment horizontal="left" vertical="top" wrapText="1"/>
    </xf>
    <xf numFmtId="0" fontId="0" fillId="0" borderId="0" xfId="0" applyAlignment="1">
      <alignment horizontal="center" vertical="top" wrapText="1"/>
    </xf>
    <xf numFmtId="14" fontId="0" fillId="0" borderId="23" xfId="0" applyNumberFormat="1" applyBorder="1" applyAlignment="1">
      <alignment vertical="top" wrapText="1"/>
    </xf>
    <xf numFmtId="0" fontId="3" fillId="2" borderId="0" xfId="0" applyFont="1" applyFill="1"/>
    <xf numFmtId="0" fontId="0" fillId="2" borderId="0" xfId="0" applyFill="1"/>
    <xf numFmtId="0" fontId="0" fillId="2" borderId="0" xfId="0" applyFill="1" applyAlignment="1">
      <alignment horizontal="center"/>
    </xf>
    <xf numFmtId="0" fontId="24" fillId="2" borderId="0" xfId="0" applyFont="1" applyFill="1"/>
    <xf numFmtId="0" fontId="2" fillId="3" borderId="0" xfId="0" applyFont="1" applyFill="1" applyAlignment="1">
      <alignment horizontal="center"/>
    </xf>
    <xf numFmtId="0" fontId="23" fillId="0" borderId="0" xfId="0" applyFont="1" applyFill="1" applyAlignment="1">
      <alignment horizontal="left"/>
    </xf>
    <xf numFmtId="0" fontId="0" fillId="0" borderId="2" xfId="0" applyFill="1" applyBorder="1" applyAlignment="1">
      <alignment horizontal="center" vertical="top" wrapText="1"/>
    </xf>
    <xf numFmtId="9" fontId="1" fillId="0" borderId="0" xfId="1" applyBorder="1" applyAlignment="1">
      <alignment horizontal="left"/>
    </xf>
    <xf numFmtId="9" fontId="1" fillId="0" borderId="0" xfId="1"/>
    <xf numFmtId="0" fontId="0" fillId="0" borderId="0" xfId="0" applyAlignment="1">
      <alignment horizontal="left"/>
    </xf>
    <xf numFmtId="0" fontId="0" fillId="0" borderId="0" xfId="0" applyFill="1" applyBorder="1" applyAlignment="1">
      <alignment horizontal="left"/>
    </xf>
    <xf numFmtId="9" fontId="0" fillId="0" borderId="0" xfId="0" applyNumberFormat="1"/>
    <xf numFmtId="0" fontId="0" fillId="0" borderId="23" xfId="0" applyFill="1" applyBorder="1" applyAlignment="1">
      <alignment horizontal="center" vertical="top" wrapText="1"/>
    </xf>
    <xf numFmtId="14" fontId="23" fillId="0" borderId="2" xfId="0" applyNumberFormat="1" applyFont="1" applyFill="1" applyBorder="1" applyAlignment="1">
      <alignment vertical="top" wrapText="1"/>
    </xf>
    <xf numFmtId="0" fontId="0" fillId="0" borderId="2" xfId="0" applyFill="1" applyBorder="1" applyAlignment="1">
      <alignment vertical="top" wrapText="1"/>
    </xf>
    <xf numFmtId="0" fontId="0" fillId="0" borderId="2" xfId="0" applyFill="1" applyBorder="1" applyAlignment="1">
      <alignment horizontal="left" vertical="top" wrapText="1"/>
    </xf>
    <xf numFmtId="0" fontId="23" fillId="0" borderId="2" xfId="0" applyFont="1" applyFill="1" applyBorder="1" applyAlignment="1">
      <alignment horizontal="center"/>
    </xf>
    <xf numFmtId="14" fontId="23" fillId="0" borderId="2" xfId="0" applyNumberFormat="1" applyFont="1" applyBorder="1" applyAlignment="1">
      <alignment vertical="top" wrapText="1"/>
    </xf>
    <xf numFmtId="0" fontId="3" fillId="0" borderId="0" xfId="0" applyFont="1" applyAlignment="1">
      <alignment horizontal="center"/>
    </xf>
    <xf numFmtId="0" fontId="20" fillId="0" borderId="0" xfId="0" applyFont="1" applyAlignment="1">
      <alignment horizontal="center"/>
    </xf>
    <xf numFmtId="0" fontId="3" fillId="0" borderId="6" xfId="0" applyFont="1"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chartsheet" Target="chartsheets/sheet7.xml"/><Relationship Id="rId18" Type="http://schemas.openxmlformats.org/officeDocument/2006/relationships/worksheet" Target="worksheets/sheet10.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5.xml"/><Relationship Id="rId12" Type="http://schemas.openxmlformats.org/officeDocument/2006/relationships/chartsheet" Target="chartsheets/sheet6.xml"/><Relationship Id="rId17" Type="http://schemas.openxmlformats.org/officeDocument/2006/relationships/worksheet" Target="worksheets/sheet9.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8.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hartsheet" Target="chartsheets/sheet5.xml"/><Relationship Id="rId24" Type="http://schemas.openxmlformats.org/officeDocument/2006/relationships/theme" Target="theme/theme1.xml"/><Relationship Id="rId5" Type="http://schemas.openxmlformats.org/officeDocument/2006/relationships/chartsheet" Target="chartsheets/sheet1.xml"/><Relationship Id="rId15" Type="http://schemas.openxmlformats.org/officeDocument/2006/relationships/worksheet" Target="worksheets/sheet7.xml"/><Relationship Id="rId23" Type="http://schemas.openxmlformats.org/officeDocument/2006/relationships/externalLink" Target="externalLinks/externalLink4.xml"/><Relationship Id="rId10" Type="http://schemas.openxmlformats.org/officeDocument/2006/relationships/worksheet" Target="worksheets/sheet6.xml"/><Relationship Id="rId19" Type="http://schemas.openxmlformats.org/officeDocument/2006/relationships/worksheet" Target="worksheets/sheet11.xml"/><Relationship Id="rId4" Type="http://schemas.openxmlformats.org/officeDocument/2006/relationships/worksheet" Target="worksheets/sheet4.xml"/><Relationship Id="rId9" Type="http://schemas.openxmlformats.org/officeDocument/2006/relationships/chartsheet" Target="chartsheets/sheet4.xml"/><Relationship Id="rId14" Type="http://schemas.openxmlformats.org/officeDocument/2006/relationships/chartsheet" Target="chartsheets/sheet8.xml"/><Relationship Id="rId22" Type="http://schemas.openxmlformats.org/officeDocument/2006/relationships/externalLink" Target="externalLinks/externalLink3.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956014841765815"/>
          <c:y val="2.475247524752475E-2"/>
        </c:manualLayout>
      </c:layout>
      <c:overlay val="0"/>
      <c:spPr>
        <a:noFill/>
        <a:ln w="25400">
          <a:noFill/>
        </a:ln>
      </c:spPr>
    </c:title>
    <c:autoTitleDeleted val="0"/>
    <c:plotArea>
      <c:layout>
        <c:manualLayout>
          <c:layoutTarget val="inner"/>
          <c:xMode val="edge"/>
          <c:yMode val="edge"/>
          <c:x val="6.1063704768349693E-2"/>
          <c:y val="0.21534653465346534"/>
          <c:w val="0.75311902547631282"/>
          <c:h val="0.52970297029702973"/>
        </c:manualLayout>
      </c:layout>
      <c:barChart>
        <c:barDir val="col"/>
        <c:grouping val="stacked"/>
        <c:varyColors val="0"/>
        <c:ser>
          <c:idx val="0"/>
          <c:order val="0"/>
          <c:tx>
            <c:strRef>
              <c:f>'Graph Data June 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4'!$G$2:$O$2</c:f>
              <c:numCache>
                <c:formatCode>General</c:formatCode>
                <c:ptCount val="9"/>
                <c:pt idx="1">
                  <c:v>2</c:v>
                </c:pt>
                <c:pt idx="3">
                  <c:v>1</c:v>
                </c:pt>
              </c:numCache>
            </c:numRef>
          </c:val>
          <c:extLst>
            <c:ext xmlns:c16="http://schemas.microsoft.com/office/drawing/2014/chart" uri="{C3380CC4-5D6E-409C-BE32-E72D297353CC}">
              <c16:uniqueId val="{00000000-2DBC-4DAE-B274-9623EFE45BBA}"/>
            </c:ext>
          </c:extLst>
        </c:ser>
        <c:ser>
          <c:idx val="1"/>
          <c:order val="1"/>
          <c:tx>
            <c:strRef>
              <c:f>'Graph Data June 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65988197088377887"/>
                  <c:y val="0.6930693069306929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BC-4DAE-B274-9623EFE45BBA}"/>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4'!$G$3:$O$3</c:f>
              <c:numCache>
                <c:formatCode>General</c:formatCode>
                <c:ptCount val="9"/>
                <c:pt idx="7">
                  <c:v>1</c:v>
                </c:pt>
              </c:numCache>
            </c:numRef>
          </c:val>
          <c:extLst>
            <c:ext xmlns:c16="http://schemas.microsoft.com/office/drawing/2014/chart" uri="{C3380CC4-5D6E-409C-BE32-E72D297353CC}">
              <c16:uniqueId val="{00000002-2DBC-4DAE-B274-9623EFE45BBA}"/>
            </c:ext>
          </c:extLst>
        </c:ser>
        <c:ser>
          <c:idx val="2"/>
          <c:order val="2"/>
          <c:tx>
            <c:strRef>
              <c:f>'Graph Data June 4'!$A$4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4'!$G$4:$O$4</c:f>
              <c:numCache>
                <c:formatCode>General</c:formatCode>
                <c:ptCount val="9"/>
                <c:pt idx="0">
                  <c:v>30</c:v>
                </c:pt>
                <c:pt idx="1">
                  <c:v>6</c:v>
                </c:pt>
                <c:pt idx="2">
                  <c:v>10</c:v>
                </c:pt>
                <c:pt idx="3">
                  <c:v>19</c:v>
                </c:pt>
                <c:pt idx="4">
                  <c:v>13</c:v>
                </c:pt>
                <c:pt idx="5">
                  <c:v>7</c:v>
                </c:pt>
                <c:pt idx="6">
                  <c:v>2</c:v>
                </c:pt>
                <c:pt idx="7">
                  <c:v>8</c:v>
                </c:pt>
                <c:pt idx="8">
                  <c:v>5</c:v>
                </c:pt>
              </c:numCache>
            </c:numRef>
          </c:val>
          <c:extLst>
            <c:ext xmlns:c16="http://schemas.microsoft.com/office/drawing/2014/chart" uri="{C3380CC4-5D6E-409C-BE32-E72D297353CC}">
              <c16:uniqueId val="{00000003-2DBC-4DAE-B274-9623EFE45BBA}"/>
            </c:ext>
          </c:extLst>
        </c:ser>
        <c:ser>
          <c:idx val="3"/>
          <c:order val="3"/>
          <c:tx>
            <c:strRef>
              <c:f>'Graph Data June 4'!$A$5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4'!$G$5:$O$5</c:f>
              <c:numCache>
                <c:formatCode>General</c:formatCode>
                <c:ptCount val="9"/>
                <c:pt idx="0">
                  <c:v>5</c:v>
                </c:pt>
                <c:pt idx="1">
                  <c:v>3</c:v>
                </c:pt>
                <c:pt idx="2">
                  <c:v>3</c:v>
                </c:pt>
                <c:pt idx="3">
                  <c:v>2</c:v>
                </c:pt>
                <c:pt idx="4">
                  <c:v>6</c:v>
                </c:pt>
                <c:pt idx="5">
                  <c:v>5</c:v>
                </c:pt>
                <c:pt idx="6">
                  <c:v>6</c:v>
                </c:pt>
                <c:pt idx="7">
                  <c:v>4</c:v>
                </c:pt>
                <c:pt idx="8">
                  <c:v>5</c:v>
                </c:pt>
              </c:numCache>
            </c:numRef>
          </c:val>
          <c:extLst>
            <c:ext xmlns:c16="http://schemas.microsoft.com/office/drawing/2014/chart" uri="{C3380CC4-5D6E-409C-BE32-E72D297353CC}">
              <c16:uniqueId val="{00000004-2DBC-4DAE-B274-9623EFE45BBA}"/>
            </c:ext>
          </c:extLst>
        </c:ser>
        <c:ser>
          <c:idx val="4"/>
          <c:order val="4"/>
          <c:tx>
            <c:strRef>
              <c:f>'Graph Data June 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60078806304344046"/>
                  <c:y val="0.6089108910891089"/>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DBC-4DAE-B274-9623EFE45BBA}"/>
                </c:ext>
              </c:extLst>
            </c:dLbl>
            <c:dLbl>
              <c:idx val="8"/>
              <c:layout>
                <c:manualLayout>
                  <c:xMode val="edge"/>
                  <c:yMode val="edge"/>
                  <c:x val="0.76362460909237295"/>
                  <c:y val="0.59158415841584144"/>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DBC-4DAE-B274-9623EFE45BBA}"/>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4'!$G$6:$O$6</c:f>
              <c:numCache>
                <c:formatCode>General</c:formatCode>
                <c:ptCount val="9"/>
                <c:pt idx="0">
                  <c:v>2</c:v>
                </c:pt>
                <c:pt idx="1">
                  <c:v>4</c:v>
                </c:pt>
                <c:pt idx="2">
                  <c:v>1</c:v>
                </c:pt>
                <c:pt idx="3">
                  <c:v>3</c:v>
                </c:pt>
                <c:pt idx="6">
                  <c:v>1</c:v>
                </c:pt>
                <c:pt idx="8">
                  <c:v>1</c:v>
                </c:pt>
              </c:numCache>
            </c:numRef>
          </c:val>
          <c:extLst>
            <c:ext xmlns:c16="http://schemas.microsoft.com/office/drawing/2014/chart" uri="{C3380CC4-5D6E-409C-BE32-E72D297353CC}">
              <c16:uniqueId val="{00000007-2DBC-4DAE-B274-9623EFE45BBA}"/>
            </c:ext>
          </c:extLst>
        </c:ser>
        <c:ser>
          <c:idx val="5"/>
          <c:order val="5"/>
          <c:tx>
            <c:strRef>
              <c:f>'Graph Data June 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69008552377995191"/>
                  <c:y val="0.5445544554455445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DBC-4DAE-B274-9623EFE45BBA}"/>
                </c:ext>
              </c:extLst>
            </c:dLbl>
            <c:dLbl>
              <c:idx val="8"/>
              <c:layout>
                <c:manualLayout>
                  <c:xMode val="edge"/>
                  <c:yMode val="edge"/>
                  <c:x val="0.78069618246847072"/>
                  <c:y val="0.5717821782178217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DBC-4DAE-B274-9623EFE45BBA}"/>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4'!$G$7:$O$7</c:f>
              <c:numCache>
                <c:formatCode>General</c:formatCode>
                <c:ptCount val="9"/>
                <c:pt idx="0">
                  <c:v>3</c:v>
                </c:pt>
                <c:pt idx="6">
                  <c:v>1</c:v>
                </c:pt>
                <c:pt idx="7">
                  <c:v>1</c:v>
                </c:pt>
                <c:pt idx="8">
                  <c:v>3</c:v>
                </c:pt>
              </c:numCache>
            </c:numRef>
          </c:val>
          <c:extLst>
            <c:ext xmlns:c16="http://schemas.microsoft.com/office/drawing/2014/chart" uri="{C3380CC4-5D6E-409C-BE32-E72D297353CC}">
              <c16:uniqueId val="{0000000A-2DBC-4DAE-B274-9623EFE45BBA}"/>
            </c:ext>
          </c:extLst>
        </c:ser>
        <c:ser>
          <c:idx val="6"/>
          <c:order val="6"/>
          <c:tx>
            <c:strRef>
              <c:f>'Graph Data June 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4'!$G$8:$O$8</c:f>
              <c:numCache>
                <c:formatCode>General</c:formatCode>
                <c:ptCount val="9"/>
                <c:pt idx="0">
                  <c:v>4</c:v>
                </c:pt>
                <c:pt idx="1">
                  <c:v>1</c:v>
                </c:pt>
                <c:pt idx="2">
                  <c:v>5</c:v>
                </c:pt>
                <c:pt idx="3">
                  <c:v>1</c:v>
                </c:pt>
                <c:pt idx="4">
                  <c:v>2</c:v>
                </c:pt>
                <c:pt idx="5">
                  <c:v>1</c:v>
                </c:pt>
                <c:pt idx="7">
                  <c:v>3</c:v>
                </c:pt>
              </c:numCache>
            </c:numRef>
          </c:val>
          <c:extLst>
            <c:ext xmlns:c16="http://schemas.microsoft.com/office/drawing/2014/chart" uri="{C3380CC4-5D6E-409C-BE32-E72D297353CC}">
              <c16:uniqueId val="{0000000B-2DBC-4DAE-B274-9623EFE45BBA}"/>
            </c:ext>
          </c:extLst>
        </c:ser>
        <c:ser>
          <c:idx val="7"/>
          <c:order val="7"/>
          <c:tx>
            <c:strRef>
              <c:f>'Graph Data June 4'!$A$9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4'!$G$9:$O$9</c:f>
              <c:numCache>
                <c:formatCode>General</c:formatCode>
                <c:ptCount val="9"/>
                <c:pt idx="4">
                  <c:v>1</c:v>
                </c:pt>
                <c:pt idx="6">
                  <c:v>1</c:v>
                </c:pt>
                <c:pt idx="8">
                  <c:v>2</c:v>
                </c:pt>
              </c:numCache>
            </c:numRef>
          </c:val>
          <c:extLst>
            <c:ext xmlns:c16="http://schemas.microsoft.com/office/drawing/2014/chart" uri="{C3380CC4-5D6E-409C-BE32-E72D297353CC}">
              <c16:uniqueId val="{0000000C-2DBC-4DAE-B274-9623EFE45BBA}"/>
            </c:ext>
          </c:extLst>
        </c:ser>
        <c:dLbls>
          <c:showLegendKey val="0"/>
          <c:showVal val="1"/>
          <c:showCatName val="0"/>
          <c:showSerName val="0"/>
          <c:showPercent val="0"/>
          <c:showBubbleSize val="0"/>
        </c:dLbls>
        <c:gapWidth val="110"/>
        <c:overlap val="50"/>
        <c:axId val="187417464"/>
        <c:axId val="1"/>
      </c:barChart>
      <c:catAx>
        <c:axId val="187417464"/>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Week Of</a:t>
                </a:r>
              </a:p>
            </c:rich>
          </c:tx>
          <c:layout>
            <c:manualLayout>
              <c:xMode val="edge"/>
              <c:yMode val="edge"/>
              <c:x val="0.41037436000235006"/>
              <c:y val="0.85396039603960394"/>
            </c:manualLayout>
          </c:layout>
          <c:overlay val="0"/>
          <c:spPr>
            <a:noFill/>
            <a:ln w="25400">
              <a:noFill/>
            </a:ln>
          </c:spPr>
        </c:title>
        <c:numFmt formatCode="m/d/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Number of Errors</a:t>
                </a:r>
              </a:p>
            </c:rich>
          </c:tx>
          <c:layout>
            <c:manualLayout>
              <c:xMode val="edge"/>
              <c:yMode val="edge"/>
              <c:x val="1.444517747208272E-2"/>
              <c:y val="0.2871287128712871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87417464"/>
        <c:crosses val="autoZero"/>
        <c:crossBetween val="between"/>
      </c:valAx>
      <c:spPr>
        <a:solidFill>
          <a:srgbClr val="FFFFFF"/>
        </a:solidFill>
        <a:ln w="12700">
          <a:solidFill>
            <a:srgbClr val="C0C0C0"/>
          </a:solidFill>
          <a:prstDash val="solid"/>
        </a:ln>
      </c:spPr>
    </c:plotArea>
    <c:legend>
      <c:legendPos val="r"/>
      <c:layout>
        <c:manualLayout>
          <c:xMode val="edge"/>
          <c:yMode val="edge"/>
          <c:x val="0.83913349133280546"/>
          <c:y val="0.12376237623762376"/>
          <c:w val="0.15233096243287234"/>
          <c:h val="0.8638613861386137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05/02 - 05/09</a:t>
            </a:r>
          </a:p>
        </c:rich>
      </c:tx>
      <c:layout>
        <c:manualLayout>
          <c:xMode val="edge"/>
          <c:yMode val="edge"/>
          <c:x val="0.37831125827814571"/>
          <c:y val="2.0380434782608696E-2"/>
        </c:manualLayout>
      </c:layout>
      <c:overlay val="0"/>
      <c:spPr>
        <a:noFill/>
        <a:ln w="25400">
          <a:noFill/>
        </a:ln>
      </c:spPr>
    </c:title>
    <c:autoTitleDeleted val="0"/>
    <c:plotArea>
      <c:layout>
        <c:manualLayout>
          <c:layoutTarget val="inner"/>
          <c:xMode val="edge"/>
          <c:yMode val="edge"/>
          <c:x val="0.30049668874172186"/>
          <c:y val="0.16440217391304346"/>
          <c:w val="0.39817880794701993"/>
          <c:h val="0.65353260869565222"/>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AD0F-40D4-BFCC-CD9ABF0B477A}"/>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AD0F-40D4-BFCC-CD9ABF0B477A}"/>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AD0F-40D4-BFCC-CD9ABF0B477A}"/>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AD0F-40D4-BFCC-CD9ABF0B477A}"/>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AD0F-40D4-BFCC-CD9ABF0B477A}"/>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AD0F-40D4-BFCC-CD9ABF0B477A}"/>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AD0F-40D4-BFCC-CD9ABF0B477A}"/>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AD0F-40D4-BFCC-CD9ABF0B477A}"/>
              </c:ext>
            </c:extLst>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extLst>
            <c:ext xmlns:c16="http://schemas.microsoft.com/office/drawing/2014/chart" uri="{C3380CC4-5D6E-409C-BE32-E72D297353CC}">
              <c16:uniqueId val="{00000008-AD0F-40D4-BFCC-CD9ABF0B477A}"/>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3.7251655629139076E-2"/>
          <c:y val="0.88179347826086951"/>
          <c:w val="0.92549668874172186"/>
          <c:h val="0.1127717391304347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05/02 - 05/09</a:t>
            </a:r>
          </a:p>
        </c:rich>
      </c:tx>
      <c:layout>
        <c:manualLayout>
          <c:xMode val="edge"/>
          <c:yMode val="edge"/>
          <c:x val="0.37831125827814571"/>
          <c:y val="2.0380434782608696E-2"/>
        </c:manualLayout>
      </c:layout>
      <c:overlay val="0"/>
      <c:spPr>
        <a:noFill/>
        <a:ln w="25400">
          <a:noFill/>
        </a:ln>
      </c:spPr>
    </c:title>
    <c:autoTitleDeleted val="0"/>
    <c:plotArea>
      <c:layout>
        <c:manualLayout>
          <c:layoutTarget val="inner"/>
          <c:xMode val="edge"/>
          <c:yMode val="edge"/>
          <c:x val="0.2814569536423841"/>
          <c:y val="0.16983695652173914"/>
          <c:w val="0.435430463576159"/>
          <c:h val="0.71467391304347827"/>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48CE-4727-96DC-D14BF52863B9}"/>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48CE-4727-96DC-D14BF52863B9}"/>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48CE-4727-96DC-D14BF52863B9}"/>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48CE-4727-96DC-D14BF52863B9}"/>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48CE-4727-96DC-D14BF52863B9}"/>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48CE-4727-96DC-D14BF52863B9}"/>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48CE-4727-96DC-D14BF52863B9}"/>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48CE-4727-96DC-D14BF52863B9}"/>
              </c:ext>
            </c:extLst>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extLst>
            <c:ext xmlns:c16="http://schemas.microsoft.com/office/drawing/2014/chart" uri="{C3380CC4-5D6E-409C-BE32-E72D297353CC}">
              <c16:uniqueId val="{00000008-48CE-4727-96DC-D14BF52863B9}"/>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6390728476821192"/>
          <c:y val="0.95380434782608692"/>
          <c:w val="0.70364238410596036"/>
          <c:h val="3.9402173913043473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30249110320284694"/>
          <c:y val="1.7015706806282727E-2"/>
        </c:manualLayout>
      </c:layout>
      <c:overlay val="0"/>
      <c:spPr>
        <a:noFill/>
        <a:ln w="25400">
          <a:noFill/>
        </a:ln>
      </c:spPr>
    </c:title>
    <c:autoTitleDeleted val="0"/>
    <c:plotArea>
      <c:layout>
        <c:manualLayout>
          <c:layoutTarget val="inner"/>
          <c:xMode val="edge"/>
          <c:yMode val="edge"/>
          <c:x val="0.2455516014234875"/>
          <c:y val="0.13874345549738221"/>
          <c:w val="0.74288256227757998"/>
          <c:h val="0.7094240837696335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413E-42CC-ACDA-1CE76E9C74BE}"/>
            </c:ext>
          </c:extLst>
        </c:ser>
        <c:dLbls>
          <c:showLegendKey val="0"/>
          <c:showVal val="0"/>
          <c:showCatName val="0"/>
          <c:showSerName val="0"/>
          <c:showPercent val="0"/>
          <c:showBubbleSize val="0"/>
        </c:dLbls>
        <c:gapWidth val="150"/>
        <c:axId val="186957776"/>
        <c:axId val="1"/>
      </c:barChart>
      <c:catAx>
        <c:axId val="186957776"/>
        <c:scaling>
          <c:orientation val="minMax"/>
        </c:scaling>
        <c:delete val="0"/>
        <c:axPos val="b"/>
        <c:title>
          <c:tx>
            <c:rich>
              <a:bodyPr rot="-120000" vert="horz"/>
              <a:lstStyle/>
              <a:p>
                <a:pPr algn="ctr">
                  <a:defRPr sz="1200" b="1" i="0" u="none" strike="noStrike" baseline="0">
                    <a:solidFill>
                      <a:srgbClr val="000000"/>
                    </a:solidFill>
                    <a:latin typeface="Arial"/>
                    <a:ea typeface="Arial"/>
                    <a:cs typeface="Arial"/>
                  </a:defRPr>
                </a:pPr>
                <a:r>
                  <a:rPr lang="en-US"/>
                  <a:t>Group</a:t>
                </a:r>
              </a:p>
            </c:rich>
          </c:tx>
          <c:layout>
            <c:manualLayout>
              <c:xMode val="edge"/>
              <c:yMode val="edge"/>
              <c:x val="0.58718861209964401"/>
              <c:y val="0.929319371727748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rot="0" vert="horz"/>
              <a:lstStyle/>
              <a:p>
                <a:pPr algn="ctr">
                  <a:defRPr sz="1200" b="1" i="0" u="none" strike="noStrike" baseline="0">
                    <a:solidFill>
                      <a:srgbClr val="000000"/>
                    </a:solidFill>
                    <a:latin typeface="Arial"/>
                    <a:ea typeface="Arial"/>
                    <a:cs typeface="Arial"/>
                  </a:defRPr>
                </a:pPr>
                <a:r>
                  <a:rPr lang="en-US"/>
                  <a:t>Number Of Officialized Books</a:t>
                </a:r>
              </a:p>
            </c:rich>
          </c:tx>
          <c:layout>
            <c:manualLayout>
              <c:xMode val="edge"/>
              <c:yMode val="edge"/>
              <c:x val="1.1565836298932384E-2"/>
              <c:y val="0.4528795811518324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6957776"/>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30249110320284694"/>
          <c:y val="1.9633507853403141E-2"/>
        </c:manualLayout>
      </c:layout>
      <c:overlay val="0"/>
      <c:spPr>
        <a:noFill/>
        <a:ln w="25400">
          <a:noFill/>
        </a:ln>
      </c:spPr>
    </c:title>
    <c:autoTitleDeleted val="0"/>
    <c:plotArea>
      <c:layout>
        <c:manualLayout>
          <c:layoutTarget val="inner"/>
          <c:xMode val="edge"/>
          <c:yMode val="edge"/>
          <c:x val="7.5622775800711736E-2"/>
          <c:y val="0.12172774869109949"/>
          <c:w val="0.91459074733096068"/>
          <c:h val="0.72774869109947649"/>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6648-409B-9699-145756DBB440}"/>
            </c:ext>
          </c:extLst>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1-6648-409B-9699-145756DBB440}"/>
            </c:ext>
          </c:extLst>
        </c:ser>
        <c:dLbls>
          <c:showLegendKey val="0"/>
          <c:showVal val="0"/>
          <c:showCatName val="0"/>
          <c:showSerName val="0"/>
          <c:showPercent val="0"/>
          <c:showBubbleSize val="0"/>
        </c:dLbls>
        <c:gapWidth val="150"/>
        <c:axId val="188724776"/>
        <c:axId val="1"/>
      </c:barChart>
      <c:catAx>
        <c:axId val="18872477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Group </a:t>
                </a:r>
              </a:p>
            </c:rich>
          </c:tx>
          <c:layout>
            <c:manualLayout>
              <c:xMode val="edge"/>
              <c:yMode val="edge"/>
              <c:x val="0.50800711743772242"/>
              <c:y val="0.9018324607329842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Number Of Officialized Books</a:t>
                </a:r>
              </a:p>
            </c:rich>
          </c:tx>
          <c:layout>
            <c:manualLayout>
              <c:xMode val="edge"/>
              <c:yMode val="edge"/>
              <c:x val="1.0676156583629892E-2"/>
              <c:y val="0.332460732984293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8724776"/>
        <c:crosses val="autoZero"/>
        <c:crossBetween val="between"/>
      </c:valAx>
      <c:spPr>
        <a:solidFill>
          <a:srgbClr val="C0C0C0"/>
        </a:solidFill>
        <a:ln w="12700">
          <a:solidFill>
            <a:srgbClr val="808080"/>
          </a:solidFill>
          <a:prstDash val="solid"/>
        </a:ln>
      </c:spPr>
    </c:plotArea>
    <c:legend>
      <c:legendPos val="b"/>
      <c:layout>
        <c:manualLayout>
          <c:xMode val="edge"/>
          <c:yMode val="edge"/>
          <c:x val="0.3754448398576512"/>
          <c:y val="0.95942408376963362"/>
          <c:w val="0.31405693950177932"/>
          <c:h val="3.664921465968586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6872843648164855"/>
          <c:y val="3.8147151652955652E-2"/>
        </c:manualLayout>
      </c:layout>
      <c:overlay val="0"/>
      <c:spPr>
        <a:noFill/>
        <a:ln w="25400">
          <a:noFill/>
        </a:ln>
      </c:spPr>
    </c:title>
    <c:autoTitleDeleted val="0"/>
    <c:plotArea>
      <c:layout>
        <c:manualLayout>
          <c:layoutTarget val="inner"/>
          <c:xMode val="edge"/>
          <c:yMode val="edge"/>
          <c:x val="0.14352404331405941"/>
          <c:y val="0.19073575826477826"/>
          <c:w val="0.78646508287541494"/>
          <c:h val="0.3106268063169245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May 28'!$G$11:$N$11</c:f>
              <c:numCache>
                <c:formatCode>m/d/yyyy</c:formatCode>
                <c:ptCount val="8"/>
                <c:pt idx="0">
                  <c:v>36986</c:v>
                </c:pt>
                <c:pt idx="1">
                  <c:v>36993</c:v>
                </c:pt>
                <c:pt idx="2">
                  <c:v>37000</c:v>
                </c:pt>
                <c:pt idx="3">
                  <c:v>37007</c:v>
                </c:pt>
                <c:pt idx="4">
                  <c:v>37013</c:v>
                </c:pt>
                <c:pt idx="5">
                  <c:v>37021</c:v>
                </c:pt>
                <c:pt idx="6">
                  <c:v>37029</c:v>
                </c:pt>
                <c:pt idx="7">
                  <c:v>37039</c:v>
                </c:pt>
              </c:numCache>
            </c:numRef>
          </c:cat>
          <c:val>
            <c:numRef>
              <c:f>'Graph Data May 28'!$G$10:$N$10</c:f>
              <c:numCache>
                <c:formatCode>General</c:formatCode>
                <c:ptCount val="8"/>
                <c:pt idx="0">
                  <c:v>44</c:v>
                </c:pt>
                <c:pt idx="1">
                  <c:v>16</c:v>
                </c:pt>
                <c:pt idx="2">
                  <c:v>19</c:v>
                </c:pt>
                <c:pt idx="3">
                  <c:v>26</c:v>
                </c:pt>
                <c:pt idx="4">
                  <c:v>22</c:v>
                </c:pt>
                <c:pt idx="5">
                  <c:v>13</c:v>
                </c:pt>
                <c:pt idx="6">
                  <c:v>11</c:v>
                </c:pt>
                <c:pt idx="7">
                  <c:v>17</c:v>
                </c:pt>
              </c:numCache>
            </c:numRef>
          </c:val>
          <c:smooth val="0"/>
          <c:extLst>
            <c:ext xmlns:c16="http://schemas.microsoft.com/office/drawing/2014/chart" uri="{C3380CC4-5D6E-409C-BE32-E72D297353CC}">
              <c16:uniqueId val="{00000000-441A-4688-930D-D7FC8E5B3CAB}"/>
            </c:ext>
          </c:extLst>
        </c:ser>
        <c:dLbls>
          <c:showLegendKey val="0"/>
          <c:showVal val="0"/>
          <c:showCatName val="0"/>
          <c:showSerName val="0"/>
          <c:showPercent val="0"/>
          <c:showBubbleSize val="0"/>
        </c:dLbls>
        <c:marker val="1"/>
        <c:smooth val="0"/>
        <c:axId val="188395256"/>
        <c:axId val="1"/>
      </c:lineChart>
      <c:dateAx>
        <c:axId val="188395256"/>
        <c:scaling>
          <c:orientation val="minMax"/>
          <c:max val="37042"/>
          <c:min val="36986"/>
        </c:scaling>
        <c:delete val="0"/>
        <c:axPos val="b"/>
        <c:title>
          <c:tx>
            <c:rich>
              <a:bodyPr/>
              <a:lstStyle/>
              <a:p>
                <a:pPr>
                  <a:defRPr sz="1200" b="1" i="0" u="none" strike="noStrike" baseline="0">
                    <a:solidFill>
                      <a:srgbClr val="000000"/>
                    </a:solidFill>
                    <a:latin typeface="Arial"/>
                    <a:ea typeface="Arial"/>
                    <a:cs typeface="Arial"/>
                  </a:defRPr>
                </a:pPr>
                <a:r>
                  <a:rPr lang="en-US"/>
                  <a:t>Week Of</a:t>
                </a:r>
              </a:p>
            </c:rich>
          </c:tx>
          <c:layout>
            <c:manualLayout>
              <c:xMode val="edge"/>
              <c:yMode val="edge"/>
              <c:x val="0.48658151269888433"/>
              <c:y val="0.7956405916187891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0"/>
        <c:lblOffset val="100"/>
        <c:baseTimeUnit val="days"/>
        <c:majorUnit val="7"/>
        <c:majorTimeUnit val="days"/>
        <c:minorUnit val="7"/>
        <c:minorTimeUnit val="days"/>
      </c:dateAx>
      <c:valAx>
        <c:axId val="1"/>
        <c:scaling>
          <c:orientation val="minMax"/>
          <c:max val="5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Number of Errors</a:t>
                </a:r>
              </a:p>
            </c:rich>
          </c:tx>
          <c:layout>
            <c:manualLayout>
              <c:xMode val="edge"/>
              <c:yMode val="edge"/>
              <c:x val="8.1680349853529757E-3"/>
              <c:y val="0.114441454958866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88395256"/>
        <c:crossesAt val="36982"/>
        <c:crossBetween val="between"/>
        <c:majorUnit val="10"/>
        <c:minorUnit val="10"/>
      </c:valAx>
      <c:spPr>
        <a:solidFill>
          <a:srgbClr val="FFFFFF"/>
        </a:solidFill>
        <a:ln w="12700">
          <a:solidFill>
            <a:srgbClr val="808080"/>
          </a:solidFill>
          <a:prstDash val="solid"/>
        </a:ln>
      </c:spPr>
    </c:plotArea>
    <c:legend>
      <c:legendPos val="r"/>
      <c:layout>
        <c:manualLayout>
          <c:xMode val="edge"/>
          <c:yMode val="edge"/>
          <c:x val="0.13768973261023587"/>
          <c:y val="0.88283408111125916"/>
          <c:w val="0.6184369346052967"/>
          <c:h val="7.6294303305911304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6764916476836"/>
          <c:y val="2.475247524752475E-2"/>
        </c:manualLayout>
      </c:layout>
      <c:overlay val="0"/>
      <c:spPr>
        <a:noFill/>
        <a:ln w="25400">
          <a:noFill/>
        </a:ln>
      </c:spPr>
    </c:title>
    <c:autoTitleDeleted val="0"/>
    <c:plotArea>
      <c:layout>
        <c:manualLayout>
          <c:layoutTarget val="inner"/>
          <c:xMode val="edge"/>
          <c:yMode val="edge"/>
          <c:x val="1.4037443463901067E-2"/>
          <c:y val="0.19554455445544552"/>
          <c:w val="0.80013427744236065"/>
          <c:h val="0.57425742574257421"/>
        </c:manualLayout>
      </c:layout>
      <c:barChart>
        <c:barDir val="col"/>
        <c:grouping val="percentStacked"/>
        <c:varyColors val="0"/>
        <c:ser>
          <c:idx val="0"/>
          <c:order val="0"/>
          <c:tx>
            <c:strRef>
              <c:f>'Graph Data May 28'!$A$2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28'!$G$2:$N$2</c:f>
              <c:numCache>
                <c:formatCode>General</c:formatCode>
                <c:ptCount val="8"/>
                <c:pt idx="1">
                  <c:v>2</c:v>
                </c:pt>
                <c:pt idx="3">
                  <c:v>1</c:v>
                </c:pt>
              </c:numCache>
            </c:numRef>
          </c:val>
          <c:extLst>
            <c:ext xmlns:c16="http://schemas.microsoft.com/office/drawing/2014/chart" uri="{C3380CC4-5D6E-409C-BE32-E72D297353CC}">
              <c16:uniqueId val="{00000000-5911-4A53-AA1F-8544D8ED6BD8}"/>
            </c:ext>
          </c:extLst>
        </c:ser>
        <c:ser>
          <c:idx val="1"/>
          <c:order val="1"/>
          <c:tx>
            <c:strRef>
              <c:f>'Graph Data May 28'!$A$3</c:f>
              <c:strCache>
                <c:ptCount val="1"/>
                <c:pt idx="0">
                  <c:v>Deal Valuation</c:v>
                </c:pt>
              </c:strCache>
            </c:strRef>
          </c:tx>
          <c:spPr>
            <a:solidFill>
              <a:srgbClr val="FF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28'!$G$3:$N$3</c:f>
              <c:numCache>
                <c:formatCode>General</c:formatCode>
                <c:ptCount val="8"/>
                <c:pt idx="7">
                  <c:v>1</c:v>
                </c:pt>
              </c:numCache>
            </c:numRef>
          </c:val>
          <c:extLst>
            <c:ext xmlns:c16="http://schemas.microsoft.com/office/drawing/2014/chart" uri="{C3380CC4-5D6E-409C-BE32-E72D297353CC}">
              <c16:uniqueId val="{00000001-5911-4A53-AA1F-8544D8ED6BD8}"/>
            </c:ext>
          </c:extLst>
        </c:ser>
        <c:ser>
          <c:idx val="2"/>
          <c:order val="2"/>
          <c:tx>
            <c:strRef>
              <c:f>'Graph Data May 28'!$A$4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2-5911-4A53-AA1F-8544D8ED6BD8}"/>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28'!$G$4:$N$4</c:f>
              <c:numCache>
                <c:formatCode>General</c:formatCode>
                <c:ptCount val="8"/>
                <c:pt idx="0">
                  <c:v>30</c:v>
                </c:pt>
                <c:pt idx="1">
                  <c:v>6</c:v>
                </c:pt>
                <c:pt idx="2">
                  <c:v>10</c:v>
                </c:pt>
                <c:pt idx="3">
                  <c:v>19</c:v>
                </c:pt>
                <c:pt idx="4">
                  <c:v>13</c:v>
                </c:pt>
                <c:pt idx="5">
                  <c:v>7</c:v>
                </c:pt>
                <c:pt idx="6">
                  <c:v>2</c:v>
                </c:pt>
                <c:pt idx="7">
                  <c:v>8</c:v>
                </c:pt>
              </c:numCache>
            </c:numRef>
          </c:val>
          <c:extLst>
            <c:ext xmlns:c16="http://schemas.microsoft.com/office/drawing/2014/chart" uri="{C3380CC4-5D6E-409C-BE32-E72D297353CC}">
              <c16:uniqueId val="{00000003-5911-4A53-AA1F-8544D8ED6BD8}"/>
            </c:ext>
          </c:extLst>
        </c:ser>
        <c:ser>
          <c:idx val="3"/>
          <c:order val="3"/>
          <c:tx>
            <c:strRef>
              <c:f>'Graph Data May 28'!$A$5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28'!$G$5:$N$5</c:f>
              <c:numCache>
                <c:formatCode>General</c:formatCode>
                <c:ptCount val="8"/>
                <c:pt idx="0">
                  <c:v>5</c:v>
                </c:pt>
                <c:pt idx="1">
                  <c:v>3</c:v>
                </c:pt>
                <c:pt idx="2">
                  <c:v>3</c:v>
                </c:pt>
                <c:pt idx="3">
                  <c:v>2</c:v>
                </c:pt>
                <c:pt idx="4">
                  <c:v>6</c:v>
                </c:pt>
                <c:pt idx="5">
                  <c:v>5</c:v>
                </c:pt>
                <c:pt idx="6">
                  <c:v>6</c:v>
                </c:pt>
                <c:pt idx="7">
                  <c:v>4</c:v>
                </c:pt>
              </c:numCache>
            </c:numRef>
          </c:val>
          <c:extLst>
            <c:ext xmlns:c16="http://schemas.microsoft.com/office/drawing/2014/chart" uri="{C3380CC4-5D6E-409C-BE32-E72D297353CC}">
              <c16:uniqueId val="{00000004-5911-4A53-AA1F-8544D8ED6BD8}"/>
            </c:ext>
          </c:extLst>
        </c:ser>
        <c:ser>
          <c:idx val="4"/>
          <c:order val="4"/>
          <c:tx>
            <c:strRef>
              <c:f>'Graph Data May 28'!$A$6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0"/>
              <c:spPr>
                <a:noFill/>
                <a:ln w="25400">
                  <a:noFill/>
                </a:ln>
              </c:spPr>
              <c:txPr>
                <a:bodyPr/>
                <a:lstStyle/>
                <a:p>
                  <a:pPr>
                    <a:defRPr sz="11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5-5911-4A53-AA1F-8544D8ED6BD8}"/>
                </c:ext>
              </c:extLst>
            </c:dLbl>
            <c:spPr>
              <a:noFill/>
              <a:ln w="25400">
                <a:noFill/>
              </a:ln>
            </c:spPr>
            <c:txPr>
              <a:bodyPr wrap="square" lIns="38100" tIns="19050" rIns="38100" bIns="19050" anchor="ctr">
                <a:spAutoFit/>
              </a:bodyPr>
              <a:lstStyle/>
              <a:p>
                <a:pPr>
                  <a:defRPr sz="11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28'!$G$6:$N$6</c:f>
              <c:numCache>
                <c:formatCode>General</c:formatCode>
                <c:ptCount val="8"/>
                <c:pt idx="0">
                  <c:v>2</c:v>
                </c:pt>
                <c:pt idx="1">
                  <c:v>4</c:v>
                </c:pt>
                <c:pt idx="2">
                  <c:v>1</c:v>
                </c:pt>
                <c:pt idx="3">
                  <c:v>3</c:v>
                </c:pt>
                <c:pt idx="6">
                  <c:v>1</c:v>
                </c:pt>
              </c:numCache>
            </c:numRef>
          </c:val>
          <c:extLst>
            <c:ext xmlns:c16="http://schemas.microsoft.com/office/drawing/2014/chart" uri="{C3380CC4-5D6E-409C-BE32-E72D297353CC}">
              <c16:uniqueId val="{00000006-5911-4A53-AA1F-8544D8ED6BD8}"/>
            </c:ext>
          </c:extLst>
        </c:ser>
        <c:ser>
          <c:idx val="5"/>
          <c:order val="5"/>
          <c:tx>
            <c:strRef>
              <c:f>'Graph Data May 28'!$A$7</c:f>
              <c:strCache>
                <c:ptCount val="1"/>
                <c:pt idx="0">
                  <c:v>Curve Issues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28'!$G$7:$N$7</c:f>
              <c:numCache>
                <c:formatCode>General</c:formatCode>
                <c:ptCount val="8"/>
                <c:pt idx="0">
                  <c:v>3</c:v>
                </c:pt>
                <c:pt idx="6">
                  <c:v>1</c:v>
                </c:pt>
                <c:pt idx="7">
                  <c:v>1</c:v>
                </c:pt>
              </c:numCache>
            </c:numRef>
          </c:val>
          <c:extLst>
            <c:ext xmlns:c16="http://schemas.microsoft.com/office/drawing/2014/chart" uri="{C3380CC4-5D6E-409C-BE32-E72D297353CC}">
              <c16:uniqueId val="{00000007-5911-4A53-AA1F-8544D8ED6BD8}"/>
            </c:ext>
          </c:extLst>
        </c:ser>
        <c:ser>
          <c:idx val="6"/>
          <c:order val="6"/>
          <c:tx>
            <c:strRef>
              <c:f>'Graph Data May 28'!$A$8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28'!$G$8:$N$8</c:f>
              <c:numCache>
                <c:formatCode>General</c:formatCode>
                <c:ptCount val="8"/>
                <c:pt idx="0">
                  <c:v>4</c:v>
                </c:pt>
                <c:pt idx="1">
                  <c:v>1</c:v>
                </c:pt>
                <c:pt idx="2">
                  <c:v>5</c:v>
                </c:pt>
                <c:pt idx="3">
                  <c:v>1</c:v>
                </c:pt>
                <c:pt idx="4">
                  <c:v>2</c:v>
                </c:pt>
                <c:pt idx="5">
                  <c:v>1</c:v>
                </c:pt>
                <c:pt idx="7">
                  <c:v>3</c:v>
                </c:pt>
              </c:numCache>
            </c:numRef>
          </c:val>
          <c:extLst>
            <c:ext xmlns:c16="http://schemas.microsoft.com/office/drawing/2014/chart" uri="{C3380CC4-5D6E-409C-BE32-E72D297353CC}">
              <c16:uniqueId val="{00000008-5911-4A53-AA1F-8544D8ED6BD8}"/>
            </c:ext>
          </c:extLst>
        </c:ser>
        <c:ser>
          <c:idx val="7"/>
          <c:order val="7"/>
          <c:tx>
            <c:strRef>
              <c:f>'Graph Data May 28'!$A$9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28'!$G$9:$N$9</c:f>
              <c:numCache>
                <c:formatCode>General</c:formatCode>
                <c:ptCount val="8"/>
                <c:pt idx="4">
                  <c:v>1</c:v>
                </c:pt>
                <c:pt idx="6">
                  <c:v>1</c:v>
                </c:pt>
              </c:numCache>
            </c:numRef>
          </c:val>
          <c:extLst>
            <c:ext xmlns:c16="http://schemas.microsoft.com/office/drawing/2014/chart" uri="{C3380CC4-5D6E-409C-BE32-E72D297353CC}">
              <c16:uniqueId val="{00000009-5911-4A53-AA1F-8544D8ED6BD8}"/>
            </c:ext>
          </c:extLst>
        </c:ser>
        <c:dLbls>
          <c:showLegendKey val="0"/>
          <c:showVal val="1"/>
          <c:showCatName val="0"/>
          <c:showSerName val="0"/>
          <c:showPercent val="0"/>
          <c:showBubbleSize val="0"/>
        </c:dLbls>
        <c:gapWidth val="50"/>
        <c:overlap val="100"/>
        <c:serLines>
          <c:spPr>
            <a:ln w="3175">
              <a:solidFill>
                <a:srgbClr val="000000"/>
              </a:solidFill>
              <a:prstDash val="solid"/>
            </a:ln>
          </c:spPr>
        </c:serLines>
        <c:axId val="188400832"/>
        <c:axId val="1"/>
      </c:barChart>
      <c:catAx>
        <c:axId val="188400832"/>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Week Of</a:t>
                </a:r>
              </a:p>
            </c:rich>
          </c:tx>
          <c:layout>
            <c:manualLayout>
              <c:xMode val="edge"/>
              <c:yMode val="edge"/>
              <c:x val="0.38636392010165788"/>
              <c:y val="0.87871287128712861"/>
            </c:manualLayout>
          </c:layout>
          <c:overlay val="0"/>
          <c:spPr>
            <a:noFill/>
            <a:ln w="25400">
              <a:noFill/>
            </a:ln>
          </c:spPr>
        </c:title>
        <c:numFmt formatCode="m/d/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numFmt formatCode="0%" sourceLinked="1"/>
        <c:majorTickMark val="out"/>
        <c:minorTickMark val="none"/>
        <c:tickLblPos val="nextTo"/>
        <c:crossAx val="188400832"/>
        <c:crosses val="autoZero"/>
        <c:crossBetween val="between"/>
      </c:valAx>
      <c:spPr>
        <a:solidFill>
          <a:srgbClr val="FFFFFF"/>
        </a:solidFill>
        <a:ln w="12700">
          <a:solidFill>
            <a:srgbClr val="C0C0C0"/>
          </a:solidFill>
          <a:prstDash val="solid"/>
        </a:ln>
      </c:spPr>
    </c:plotArea>
    <c:legend>
      <c:legendPos val="r"/>
      <c:layout>
        <c:manualLayout>
          <c:xMode val="edge"/>
          <c:yMode val="edge"/>
          <c:x val="0.83422521156897766"/>
          <c:y val="8.9108910891089105E-2"/>
          <c:w val="0.15508032779166889"/>
          <c:h val="0.8638613861386137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05/28</a:t>
            </a:r>
          </a:p>
        </c:rich>
      </c:tx>
      <c:layout>
        <c:manualLayout>
          <c:xMode val="edge"/>
          <c:yMode val="edge"/>
          <c:x val="0.2076071337094624"/>
          <c:y val="3.753367174989683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21711585739081182"/>
          <c:y val="0.20107324151730444"/>
          <c:w val="0.47860575862792087"/>
          <c:h val="0.78284515364070517"/>
        </c:manualLayout>
      </c:layout>
      <c:bar3DChart>
        <c:barDir val="col"/>
        <c:grouping val="standard"/>
        <c:varyColors val="0"/>
        <c:ser>
          <c:idx val="0"/>
          <c:order val="0"/>
          <c:tx>
            <c:v>Ratio of Errors to Books</c:v>
          </c:tx>
          <c:spPr>
            <a:solidFill>
              <a:srgbClr val="CCFFFF"/>
            </a:solidFill>
            <a:ln w="12700">
              <a:solidFill>
                <a:srgbClr val="000000"/>
              </a:solidFill>
              <a:prstDash val="solid"/>
            </a:ln>
          </c:spPr>
          <c:invertIfNegative val="0"/>
          <c:dLbls>
            <c:dLbl>
              <c:idx val="7"/>
              <c:layout>
                <c:manualLayout>
                  <c:xMode val="edge"/>
                  <c:yMode val="edge"/>
                  <c:x val="0.44215565118274808"/>
                  <c:y val="0.85523152058693486"/>
                </c:manualLayout>
              </c:layout>
              <c:spPr>
                <a:noFill/>
                <a:ln w="25400">
                  <a:noFill/>
                </a:ln>
              </c:spPr>
              <c:txPr>
                <a:bodyPr/>
                <a:lstStyle/>
                <a:p>
                  <a:pPr>
                    <a:defRPr sz="11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F64-4511-88FA-D549766164C2}"/>
                </c:ext>
              </c:extLst>
            </c:dLbl>
            <c:spPr>
              <a:noFill/>
              <a:ln w="25400">
                <a:noFill/>
              </a:ln>
            </c:spPr>
            <c:txPr>
              <a:bodyPr wrap="square" lIns="38100" tIns="19050" rIns="38100" bIns="19050" anchor="ctr">
                <a:spAutoFit/>
              </a:bodyPr>
              <a:lstStyle/>
              <a:p>
                <a:pPr>
                  <a:defRPr sz="11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28'!$B$109:$B$116</c:f>
              <c:numCache>
                <c:formatCode>0%</c:formatCode>
                <c:ptCount val="8"/>
                <c:pt idx="0">
                  <c:v>0</c:v>
                </c:pt>
                <c:pt idx="1">
                  <c:v>1.8518518518518519E-3</c:v>
                </c:pt>
                <c:pt idx="2">
                  <c:v>0.61538461538461542</c:v>
                </c:pt>
                <c:pt idx="3">
                  <c:v>0</c:v>
                </c:pt>
                <c:pt idx="4">
                  <c:v>1.3888888888888888E-2</c:v>
                </c:pt>
                <c:pt idx="5">
                  <c:v>1.5151515151515152E-2</c:v>
                </c:pt>
                <c:pt idx="6">
                  <c:v>0</c:v>
                </c:pt>
                <c:pt idx="7">
                  <c:v>0.2</c:v>
                </c:pt>
              </c:numCache>
            </c:numRef>
          </c:val>
          <c:extLst>
            <c:ext xmlns:c16="http://schemas.microsoft.com/office/drawing/2014/chart" uri="{C3380CC4-5D6E-409C-BE32-E72D297353CC}">
              <c16:uniqueId val="{00000001-9F64-4511-88FA-D549766164C2}"/>
            </c:ext>
          </c:extLst>
        </c:ser>
        <c:ser>
          <c:idx val="1"/>
          <c:order val="1"/>
          <c:tx>
            <c:v>Number of Errors</c:v>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4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28'!$C$109:$C$116</c:f>
              <c:numCache>
                <c:formatCode>General</c:formatCode>
                <c:ptCount val="8"/>
                <c:pt idx="0">
                  <c:v>0</c:v>
                </c:pt>
                <c:pt idx="1">
                  <c:v>1</c:v>
                </c:pt>
                <c:pt idx="2">
                  <c:v>8</c:v>
                </c:pt>
                <c:pt idx="3">
                  <c:v>0</c:v>
                </c:pt>
                <c:pt idx="4">
                  <c:v>4</c:v>
                </c:pt>
                <c:pt idx="5">
                  <c:v>2</c:v>
                </c:pt>
                <c:pt idx="6">
                  <c:v>0</c:v>
                </c:pt>
                <c:pt idx="7">
                  <c:v>2</c:v>
                </c:pt>
              </c:numCache>
            </c:numRef>
          </c:val>
          <c:extLst>
            <c:ext xmlns:c16="http://schemas.microsoft.com/office/drawing/2014/chart" uri="{C3380CC4-5D6E-409C-BE32-E72D297353CC}">
              <c16:uniqueId val="{00000002-9F64-4511-88FA-D549766164C2}"/>
            </c:ext>
          </c:extLst>
        </c:ser>
        <c:ser>
          <c:idx val="2"/>
          <c:order val="2"/>
          <c:tx>
            <c:v>Books by Group</c:v>
          </c:tx>
          <c:spPr>
            <a:solidFill>
              <a:srgbClr val="FFFFCC"/>
            </a:solidFill>
            <a:ln w="12700">
              <a:solidFill>
                <a:srgbClr val="000000"/>
              </a:solidFill>
              <a:prstDash val="solid"/>
            </a:ln>
          </c:spPr>
          <c:invertIfNegative val="0"/>
          <c:dLbls>
            <c:dLbl>
              <c:idx val="0"/>
              <c:layout>
                <c:manualLayout>
                  <c:xMode val="edge"/>
                  <c:yMode val="edge"/>
                  <c:x val="0.39778160733645074"/>
                  <c:y val="0.4504040609987619"/>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64-4511-88FA-D549766164C2}"/>
                </c:ext>
              </c:extLst>
            </c:dLbl>
            <c:dLbl>
              <c:idx val="1"/>
              <c:layout>
                <c:manualLayout>
                  <c:xMode val="edge"/>
                  <c:yMode val="edge"/>
                  <c:x val="0.42947735294094891"/>
                  <c:y val="0.32439816298125113"/>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64-4511-88FA-D549766164C2}"/>
                </c:ext>
              </c:extLst>
            </c:dLbl>
            <c:dLbl>
              <c:idx val="2"/>
              <c:layout>
                <c:manualLayout>
                  <c:xMode val="edge"/>
                  <c:yMode val="edge"/>
                  <c:x val="0.46592746038612165"/>
                  <c:y val="0.54691921692706802"/>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F64-4511-88FA-D549766164C2}"/>
                </c:ext>
              </c:extLst>
            </c:dLbl>
            <c:dLbl>
              <c:idx val="3"/>
              <c:layout>
                <c:manualLayout>
                  <c:xMode val="edge"/>
                  <c:yMode val="edge"/>
                  <c:x val="0.47068182222679639"/>
                  <c:y val="0.60321972455191331"/>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F64-4511-88FA-D549766164C2}"/>
                </c:ext>
              </c:extLst>
            </c:dLbl>
            <c:dLbl>
              <c:idx val="4"/>
              <c:layout>
                <c:manualLayout>
                  <c:xMode val="edge"/>
                  <c:yMode val="edge"/>
                  <c:x val="0.51347107879286868"/>
                  <c:y val="0.57104800590914462"/>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64-4511-88FA-D549766164C2}"/>
                </c:ext>
              </c:extLst>
            </c:dLbl>
            <c:dLbl>
              <c:idx val="5"/>
              <c:layout>
                <c:manualLayout>
                  <c:xMode val="edge"/>
                  <c:yMode val="edge"/>
                  <c:x val="0.54358203711714193"/>
                  <c:y val="0.69169195081952728"/>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64-4511-88FA-D549766164C2}"/>
                </c:ext>
              </c:extLst>
            </c:dLbl>
            <c:dLbl>
              <c:idx val="6"/>
              <c:layout>
                <c:manualLayout>
                  <c:xMode val="edge"/>
                  <c:yMode val="edge"/>
                  <c:x val="0.59904959192501361"/>
                  <c:y val="0.73994952878368025"/>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F64-4511-88FA-D549766164C2}"/>
                </c:ext>
              </c:extLst>
            </c:dLbl>
            <c:dLbl>
              <c:idx val="7"/>
              <c:layout>
                <c:manualLayout>
                  <c:xMode val="edge"/>
                  <c:yMode val="edge"/>
                  <c:x val="0.62599097568883699"/>
                  <c:y val="0.7935690598549614"/>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F64-4511-88FA-D549766164C2}"/>
                </c:ext>
              </c:extLst>
            </c:dLbl>
            <c:spPr>
              <a:noFill/>
              <a:ln w="25400">
                <a:noFill/>
              </a:ln>
            </c:spPr>
            <c:txPr>
              <a:bodyPr wrap="square" lIns="38100" tIns="19050" rIns="38100" bIns="19050" anchor="ctr">
                <a:spAutoFit/>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28'!$D$109:$D$116</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B-9F64-4511-88FA-D549766164C2}"/>
            </c:ext>
          </c:extLst>
        </c:ser>
        <c:dLbls>
          <c:showLegendKey val="0"/>
          <c:showVal val="1"/>
          <c:showCatName val="0"/>
          <c:showSerName val="0"/>
          <c:showPercent val="0"/>
          <c:showBubbleSize val="0"/>
        </c:dLbls>
        <c:gapWidth val="150"/>
        <c:shape val="box"/>
        <c:axId val="188400504"/>
        <c:axId val="1"/>
        <c:axId val="2"/>
      </c:bar3DChart>
      <c:catAx>
        <c:axId val="188400504"/>
        <c:scaling>
          <c:orientation val="minMax"/>
        </c:scaling>
        <c:delete val="0"/>
        <c:axPos val="b"/>
        <c:title>
          <c:tx>
            <c:rich>
              <a:bodyPr/>
              <a:lstStyle/>
              <a:p>
                <a:pPr>
                  <a:defRPr sz="1025" b="1" i="0" u="none" strike="noStrike" baseline="0">
                    <a:solidFill>
                      <a:srgbClr val="000000"/>
                    </a:solidFill>
                    <a:latin typeface="Arial"/>
                    <a:ea typeface="Arial"/>
                    <a:cs typeface="Arial"/>
                  </a:defRPr>
                </a:pPr>
                <a:r>
                  <a:rPr lang="en-US"/>
                  <a:t>Group</a:t>
                </a:r>
              </a:p>
            </c:rich>
          </c:tx>
          <c:layout>
            <c:manualLayout>
              <c:xMode val="edge"/>
              <c:yMode val="edge"/>
              <c:x val="1.743266008247394E-2"/>
              <c:y val="0.7426305053372442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2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88400504"/>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6878023225490935"/>
          <c:y val="0.17694445253522792"/>
          <c:w val="0.32012703060543057"/>
          <c:h val="0.2037542180708684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9853005485277212"/>
          <c:y val="3.713535065979618E-2"/>
        </c:manualLayout>
      </c:layout>
      <c:overlay val="0"/>
      <c:spPr>
        <a:noFill/>
        <a:ln w="25400">
          <a:noFill/>
        </a:ln>
      </c:spPr>
    </c:title>
    <c:autoTitleDeleted val="0"/>
    <c:plotArea>
      <c:layout>
        <c:manualLayout>
          <c:layoutTarget val="inner"/>
          <c:xMode val="edge"/>
          <c:yMode val="edge"/>
          <c:x val="0.16470623716015015"/>
          <c:y val="0.23607472919441858"/>
          <c:w val="0.61764838935056299"/>
          <c:h val="0.45092925801181072"/>
        </c:manualLayout>
      </c:layout>
      <c:lineChart>
        <c:grouping val="standard"/>
        <c:varyColors val="0"/>
        <c:ser>
          <c:idx val="0"/>
          <c:order val="0"/>
          <c:tx>
            <c:v>Prelim</c:v>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[1]Chart!$AB$3:$AB$26</c:f>
              <c:numCache>
                <c:formatCode>General</c:formatCode>
                <c:ptCount val="24"/>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pt idx="17">
                  <c:v>0.31944444444444448</c:v>
                </c:pt>
                <c:pt idx="19">
                  <c:v>0.31944444444444448</c:v>
                </c:pt>
                <c:pt idx="20">
                  <c:v>0.31944444444444398</c:v>
                </c:pt>
                <c:pt idx="21">
                  <c:v>0.32291666666666669</c:v>
                </c:pt>
                <c:pt idx="22">
                  <c:v>0</c:v>
                </c:pt>
                <c:pt idx="23">
                  <c:v>0.31944444444444448</c:v>
                </c:pt>
              </c:numCache>
            </c:numRef>
          </c:val>
          <c:smooth val="0"/>
          <c:extLst>
            <c:ext xmlns:c16="http://schemas.microsoft.com/office/drawing/2014/chart" uri="{C3380CC4-5D6E-409C-BE32-E72D297353CC}">
              <c16:uniqueId val="{00000000-2CD4-4A6E-A6AC-68B41D2F1837}"/>
            </c:ext>
          </c:extLst>
        </c:ser>
        <c:ser>
          <c:idx val="1"/>
          <c:order val="1"/>
          <c:tx>
            <c:v>Final</c:v>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exp"/>
            <c:dispRSqr val="0"/>
            <c:dispEq val="0"/>
          </c:trendline>
          <c:cat>
            <c:numRef>
              <c:f>[1]Chart!$AA$3:$AA$26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[1]Chart!$AC$3:$AC$26</c:f>
              <c:numCache>
                <c:formatCode>General</c:formatCode>
                <c:ptCount val="24"/>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pt idx="17">
                  <c:v>0.7270833333333333</c:v>
                </c:pt>
                <c:pt idx="19">
                  <c:v>0.70972222222222225</c:v>
                </c:pt>
                <c:pt idx="20">
                  <c:v>0.75347222222222221</c:v>
                </c:pt>
                <c:pt idx="21">
                  <c:v>0.55069444444444449</c:v>
                </c:pt>
                <c:pt idx="22">
                  <c:v>0</c:v>
                </c:pt>
                <c:pt idx="23">
                  <c:v>0.6694444444444444</c:v>
                </c:pt>
              </c:numCache>
            </c:numRef>
          </c:val>
          <c:smooth val="0"/>
          <c:extLst>
            <c:ext xmlns:c16="http://schemas.microsoft.com/office/drawing/2014/chart" uri="{C3380CC4-5D6E-409C-BE32-E72D297353CC}">
              <c16:uniqueId val="{00000001-2CD4-4A6E-A6AC-68B41D2F1837}"/>
            </c:ext>
          </c:extLst>
        </c:ser>
        <c:dLbls>
          <c:showLegendKey val="0"/>
          <c:showVal val="0"/>
          <c:showCatName val="0"/>
          <c:showSerName val="0"/>
          <c:showPercent val="0"/>
          <c:showBubbleSize val="0"/>
        </c:dLbls>
        <c:marker val="1"/>
        <c:smooth val="0"/>
        <c:axId val="188399520"/>
        <c:axId val="1"/>
      </c:lineChart>
      <c:dateAx>
        <c:axId val="188399520"/>
        <c:scaling>
          <c:orientation val="minMax"/>
        </c:scaling>
        <c:delete val="0"/>
        <c:axPos val="b"/>
        <c:title>
          <c:tx>
            <c:rich>
              <a:bodyPr/>
              <a:lstStyle/>
              <a:p>
                <a:pPr>
                  <a:defRPr sz="1175" b="1" i="0" u="none" strike="noStrike" baseline="0">
                    <a:solidFill>
                      <a:srgbClr val="000000"/>
                    </a:solidFill>
                    <a:latin typeface="Arial"/>
                    <a:ea typeface="Arial"/>
                    <a:cs typeface="Arial"/>
                  </a:defRPr>
                </a:pPr>
                <a:r>
                  <a:rPr lang="en-US"/>
                  <a:t>Report Dates</a:t>
                </a:r>
              </a:p>
            </c:rich>
          </c:tx>
          <c:layout>
            <c:manualLayout>
              <c:xMode val="edge"/>
              <c:yMode val="edge"/>
              <c:x val="0.37794199062641592"/>
              <c:y val="0.8673756904109535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75" b="1" i="0" u="none" strike="noStrike" baseline="0">
                    <a:solidFill>
                      <a:srgbClr val="000000"/>
                    </a:solidFill>
                    <a:latin typeface="Arial"/>
                    <a:ea typeface="Arial"/>
                    <a:cs typeface="Arial"/>
                  </a:defRPr>
                </a:pPr>
                <a:r>
                  <a:rPr lang="en-US"/>
                  <a:t>Completion Times</a:t>
                </a:r>
              </a:p>
            </c:rich>
          </c:tx>
          <c:layout>
            <c:manualLayout>
              <c:xMode val="edge"/>
              <c:yMode val="edge"/>
              <c:x val="1.7647096838587516E-2"/>
              <c:y val="0.230769679100161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8399520"/>
        <c:crosses val="autoZero"/>
        <c:crossBetween val="between"/>
        <c:majorUnit val="0.04"/>
        <c:minorUnit val="0.03"/>
      </c:valAx>
      <c:spPr>
        <a:solidFill>
          <a:srgbClr val="FFFFFF"/>
        </a:solidFill>
        <a:ln w="12700">
          <a:solidFill>
            <a:srgbClr val="808080"/>
          </a:solidFill>
          <a:prstDash val="solid"/>
        </a:ln>
      </c:spPr>
    </c:plotArea>
    <c:legend>
      <c:legendPos val="r"/>
      <c:layout>
        <c:manualLayout>
          <c:xMode val="edge"/>
          <c:yMode val="edge"/>
          <c:x val="0.8176488201878882"/>
          <c:y val="0.20159190358175069"/>
          <c:w val="0.16617682856336577"/>
          <c:h val="0.4084888572577579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Number of Days Deadline for Final DPR not met.</a:t>
            </a:r>
          </a:p>
        </c:rich>
      </c:tx>
      <c:layout>
        <c:manualLayout>
          <c:xMode val="edge"/>
          <c:yMode val="edge"/>
          <c:x val="0.26535666329448171"/>
          <c:y val="3.8659951933044785E-2"/>
        </c:manualLayout>
      </c:layout>
      <c:overlay val="0"/>
      <c:spPr>
        <a:noFill/>
        <a:ln w="25400">
          <a:noFill/>
        </a:ln>
      </c:spPr>
    </c:title>
    <c:autoTitleDeleted val="0"/>
    <c:plotArea>
      <c:layout>
        <c:manualLayout>
          <c:layoutTarget val="inner"/>
          <c:xMode val="edge"/>
          <c:yMode val="edge"/>
          <c:x val="5.8968147398773721E-2"/>
          <c:y val="0.19072242953635432"/>
          <c:w val="0.92014880003503152"/>
          <c:h val="0.71649777582576346"/>
        </c:manualLayout>
      </c:layout>
      <c:barChart>
        <c:barDir val="col"/>
        <c:grouping val="clustered"/>
        <c:varyColors val="0"/>
        <c:ser>
          <c:idx val="0"/>
          <c:order val="0"/>
          <c:tx>
            <c:strRef>
              <c:f>#REF!</c:f>
            </c:strRef>
          </c:tx>
          <c:spPr>
            <a:solidFill>
              <a:srgbClr val="9999FF"/>
            </a:solidFill>
            <a:ln w="12700">
              <a:solidFill>
                <a:srgbClr val="000000"/>
              </a:solidFill>
              <a:prstDash val="solid"/>
            </a:ln>
          </c:spPr>
          <c:invertIfNegative val="0"/>
          <c:cat>
            <c:numRef>
              <c:f>#REF!</c:f>
              <c:numCache>
                <c:formatCode>General</c:formatCode>
                <c:ptCount val="1"/>
                <c:pt idx="0">
                  <c:v>1</c:v>
                </c:pt>
              </c:numCache>
            </c:numRef>
          </c:cat>
          <c:val>
            <c:numRef>
              <c:f>#REF!</c:f>
              <c:numCache>
                <c:formatCode>General</c:formatCode>
                <c:ptCount val="1"/>
                <c:pt idx="0">
                  <c:v>1</c:v>
                </c:pt>
              </c:numCache>
            </c:numRef>
          </c:val>
          <c:extLst>
            <c:ext xmlns:c16="http://schemas.microsoft.com/office/drawing/2014/chart" uri="{C3380CC4-5D6E-409C-BE32-E72D297353CC}">
              <c16:uniqueId val="{00000000-6DDC-47DE-874F-6E534BC72726}"/>
            </c:ext>
          </c:extLst>
        </c:ser>
        <c:dLbls>
          <c:showLegendKey val="0"/>
          <c:showVal val="0"/>
          <c:showCatName val="0"/>
          <c:showSerName val="0"/>
          <c:showPercent val="0"/>
          <c:showBubbleSize val="0"/>
        </c:dLbls>
        <c:gapWidth val="150"/>
        <c:axId val="188725104"/>
        <c:axId val="1"/>
      </c:barChart>
      <c:catAx>
        <c:axId val="188725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8725104"/>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DPR Completion Times</a:t>
            </a:r>
          </a:p>
        </c:rich>
      </c:tx>
      <c:layout>
        <c:manualLayout>
          <c:xMode val="edge"/>
          <c:yMode val="edge"/>
          <c:x val="0.34366268086215518"/>
          <c:y val="3.3027611706955208E-2"/>
        </c:manualLayout>
      </c:layout>
      <c:overlay val="0"/>
      <c:spPr>
        <a:noFill/>
        <a:ln w="25400">
          <a:noFill/>
        </a:ln>
      </c:spPr>
    </c:title>
    <c:autoTitleDeleted val="0"/>
    <c:plotArea>
      <c:layout>
        <c:manualLayout>
          <c:layoutTarget val="inner"/>
          <c:xMode val="edge"/>
          <c:yMode val="edge"/>
          <c:x val="0.16197216516044199"/>
          <c:y val="0.17247752780298831"/>
          <c:w val="0.65070556786194955"/>
          <c:h val="0.60183647999340606"/>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[2]Chart!$AB$3:$AB$25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extLst>
            <c:ext xmlns:c16="http://schemas.microsoft.com/office/drawing/2014/chart" uri="{C3380CC4-5D6E-409C-BE32-E72D297353CC}">
              <c16:uniqueId val="{00000000-A9E1-4547-9593-56EB00631A95}"/>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[2]Chart!$AC$3:$AC$25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extLst>
            <c:ext xmlns:c16="http://schemas.microsoft.com/office/drawing/2014/chart" uri="{C3380CC4-5D6E-409C-BE32-E72D297353CC}">
              <c16:uniqueId val="{00000001-A9E1-4547-9593-56EB00631A95}"/>
            </c:ext>
          </c:extLst>
        </c:ser>
        <c:dLbls>
          <c:showLegendKey val="0"/>
          <c:showVal val="0"/>
          <c:showCatName val="0"/>
          <c:showSerName val="0"/>
          <c:showPercent val="0"/>
          <c:showBubbleSize val="0"/>
        </c:dLbls>
        <c:marker val="1"/>
        <c:smooth val="0"/>
        <c:axId val="186953840"/>
        <c:axId val="1"/>
      </c:lineChart>
      <c:dateAx>
        <c:axId val="186953840"/>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en-US"/>
                  <a:t>Report Dates</a:t>
                </a:r>
              </a:p>
            </c:rich>
          </c:tx>
          <c:layout>
            <c:manualLayout>
              <c:xMode val="edge"/>
              <c:yMode val="edge"/>
              <c:x val="0.39859237165569633"/>
              <c:y val="0.899084985356002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Completion Times</a:t>
                </a:r>
              </a:p>
            </c:rich>
          </c:tx>
          <c:layout>
            <c:manualLayout>
              <c:xMode val="edge"/>
              <c:yMode val="edge"/>
              <c:x val="3.0985979421997597E-2"/>
              <c:y val="0.315597178533127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6953840"/>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692132237845695"/>
          <c:y val="3.8147151652955652E-2"/>
        </c:manualLayout>
      </c:layout>
      <c:overlay val="0"/>
      <c:spPr>
        <a:noFill/>
        <a:ln w="25400">
          <a:noFill/>
        </a:ln>
      </c:spPr>
    </c:title>
    <c:autoTitleDeleted val="0"/>
    <c:plotArea>
      <c:layout>
        <c:manualLayout>
          <c:layoutTarget val="inner"/>
          <c:xMode val="edge"/>
          <c:yMode val="edge"/>
          <c:x val="7.2916718176889911E-2"/>
          <c:y val="0.18801096171813858"/>
          <c:w val="0.81018575752099886"/>
          <c:h val="0.5258857335014600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4'!$G$11:$O$11</c:f>
              <c:numCache>
                <c:formatCode>m/d/yyyy</c:formatCode>
                <c:ptCount val="9"/>
                <c:pt idx="0">
                  <c:v>36986</c:v>
                </c:pt>
                <c:pt idx="1">
                  <c:v>36993</c:v>
                </c:pt>
                <c:pt idx="2">
                  <c:v>37000</c:v>
                </c:pt>
                <c:pt idx="3">
                  <c:v>37007</c:v>
                </c:pt>
                <c:pt idx="4">
                  <c:v>37013</c:v>
                </c:pt>
                <c:pt idx="5">
                  <c:v>37021</c:v>
                </c:pt>
                <c:pt idx="6">
                  <c:v>37029</c:v>
                </c:pt>
                <c:pt idx="7">
                  <c:v>37039</c:v>
                </c:pt>
                <c:pt idx="8">
                  <c:v>37046</c:v>
                </c:pt>
              </c:numCache>
            </c:numRef>
          </c:cat>
          <c:val>
            <c:numRef>
              <c:f>'Graph Data June 4'!$G$10:$O$10</c:f>
              <c:numCache>
                <c:formatCode>General</c:formatCode>
                <c:ptCount val="9"/>
                <c:pt idx="0">
                  <c:v>44</c:v>
                </c:pt>
                <c:pt idx="1">
                  <c:v>16</c:v>
                </c:pt>
                <c:pt idx="2">
                  <c:v>19</c:v>
                </c:pt>
                <c:pt idx="3">
                  <c:v>26</c:v>
                </c:pt>
                <c:pt idx="4">
                  <c:v>22</c:v>
                </c:pt>
                <c:pt idx="5">
                  <c:v>13</c:v>
                </c:pt>
                <c:pt idx="6">
                  <c:v>11</c:v>
                </c:pt>
                <c:pt idx="7">
                  <c:v>17</c:v>
                </c:pt>
                <c:pt idx="8">
                  <c:v>16</c:v>
                </c:pt>
              </c:numCache>
            </c:numRef>
          </c:val>
          <c:smooth val="0"/>
          <c:extLst>
            <c:ext xmlns:c16="http://schemas.microsoft.com/office/drawing/2014/chart" uri="{C3380CC4-5D6E-409C-BE32-E72D297353CC}">
              <c16:uniqueId val="{00000000-EE2F-46E8-97CA-B7AF11E7A6DE}"/>
            </c:ext>
          </c:extLst>
        </c:ser>
        <c:dLbls>
          <c:showLegendKey val="0"/>
          <c:showVal val="0"/>
          <c:showCatName val="0"/>
          <c:showSerName val="0"/>
          <c:showPercent val="0"/>
          <c:showBubbleSize val="0"/>
        </c:dLbls>
        <c:marker val="1"/>
        <c:smooth val="0"/>
        <c:axId val="187419104"/>
        <c:axId val="1"/>
      </c:lineChart>
      <c:catAx>
        <c:axId val="187419104"/>
        <c:scaling>
          <c:orientation val="minMax"/>
        </c:scaling>
        <c:delete val="0"/>
        <c:axPos val="b"/>
        <c:title>
          <c:tx>
            <c:rich>
              <a:bodyPr/>
              <a:lstStyle/>
              <a:p>
                <a:pPr>
                  <a:defRPr sz="1025" b="1" i="0" u="none" strike="noStrike" baseline="0">
                    <a:solidFill>
                      <a:srgbClr val="000000"/>
                    </a:solidFill>
                    <a:latin typeface="Arial"/>
                    <a:ea typeface="Arial"/>
                    <a:cs typeface="Arial"/>
                  </a:defRPr>
                </a:pPr>
                <a:r>
                  <a:rPr lang="en-US"/>
                  <a:t>Week Beginning</a:t>
                </a:r>
              </a:p>
            </c:rich>
          </c:tx>
          <c:layout>
            <c:manualLayout>
              <c:xMode val="edge"/>
              <c:yMode val="edge"/>
              <c:x val="0.40046324586037946"/>
              <c:y val="0.82288855708518605"/>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Number of Errors</a:t>
                </a:r>
              </a:p>
            </c:rich>
          </c:tx>
          <c:layout>
            <c:manualLayout>
              <c:xMode val="edge"/>
              <c:yMode val="edge"/>
              <c:x val="8.1018575752099895E-3"/>
              <c:y val="0.256130875384130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8741910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5.6713003026469921E-2"/>
          <c:y val="0.91008204657765623"/>
          <c:w val="0.61342635926589917"/>
          <c:h val="7.6294303305911304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DAYS LATE IN MAY 2001</a:t>
            </a:r>
          </a:p>
        </c:rich>
      </c:tx>
      <c:layout>
        <c:manualLayout>
          <c:xMode val="edge"/>
          <c:yMode val="edge"/>
          <c:x val="0.33886629450085165"/>
          <c:y val="2.9255347642628424E-2"/>
        </c:manualLayout>
      </c:layout>
      <c:overlay val="0"/>
      <c:spPr>
        <a:noFill/>
        <a:ln w="25400">
          <a:noFill/>
        </a:ln>
      </c:spPr>
    </c:title>
    <c:autoTitleDeleted val="0"/>
    <c:plotArea>
      <c:layout>
        <c:manualLayout>
          <c:layoutTarget val="inner"/>
          <c:xMode val="edge"/>
          <c:yMode val="edge"/>
          <c:x val="9.5435813553301094E-2"/>
          <c:y val="0.12234054468735524"/>
          <c:w val="0.88105236570221435"/>
          <c:h val="0.52260689197968047"/>
        </c:manualLayout>
      </c:layout>
      <c:barChart>
        <c:barDir val="col"/>
        <c:grouping val="clustered"/>
        <c:varyColors val="0"/>
        <c:ser>
          <c:idx val="0"/>
          <c:order val="0"/>
          <c:tx>
            <c:strRef>
              <c:f>[3]Sheet2!$B$1</c:f>
              <c:strCache>
                <c:ptCount val="1"/>
                <c:pt idx="0">
                  <c:v>DAY</c:v>
                </c:pt>
              </c:strCache>
            </c:strRef>
          </c:tx>
          <c:spPr>
            <a:solidFill>
              <a:srgbClr val="9999FF"/>
            </a:solidFill>
            <a:ln w="12700">
              <a:solidFill>
                <a:srgbClr val="000000"/>
              </a:solidFill>
              <a:prstDash val="solid"/>
            </a:ln>
          </c:spPr>
          <c:invertIfNegative val="0"/>
          <c:cat>
            <c:strRef>
              <c:f>[3]Sheet2!$A$2:$A$18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[3]Sheet2!$B$2:$B$18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extLst>
            <c:ext xmlns:c16="http://schemas.microsoft.com/office/drawing/2014/chart" uri="{C3380CC4-5D6E-409C-BE32-E72D297353CC}">
              <c16:uniqueId val="{00000000-1B90-41FE-8ACA-3F7108AA89B0}"/>
            </c:ext>
          </c:extLst>
        </c:ser>
        <c:dLbls>
          <c:showLegendKey val="0"/>
          <c:showVal val="0"/>
          <c:showCatName val="0"/>
          <c:showSerName val="0"/>
          <c:showPercent val="0"/>
          <c:showBubbleSize val="0"/>
        </c:dLbls>
        <c:gapWidth val="150"/>
        <c:axId val="186955152"/>
        <c:axId val="1"/>
      </c:barChart>
      <c:catAx>
        <c:axId val="186955152"/>
        <c:scaling>
          <c:orientation val="minMax"/>
        </c:scaling>
        <c:delete val="0"/>
        <c:axPos val="b"/>
        <c:title>
          <c:tx>
            <c:rich>
              <a:bodyPr/>
              <a:lstStyle/>
              <a:p>
                <a:pPr>
                  <a:defRPr sz="925" b="1" i="0" u="none" strike="noStrike" baseline="0">
                    <a:solidFill>
                      <a:srgbClr val="000000"/>
                    </a:solidFill>
                    <a:latin typeface="Arial"/>
                    <a:ea typeface="Arial"/>
                    <a:cs typeface="Arial"/>
                  </a:defRPr>
                </a:pPr>
                <a:r>
                  <a:rPr lang="en-US"/>
                  <a:t>Group</a:t>
                </a:r>
              </a:p>
            </c:rich>
          </c:tx>
          <c:layout>
            <c:manualLayout>
              <c:xMode val="edge"/>
              <c:yMode val="edge"/>
              <c:x val="0.50207536695432309"/>
              <c:y val="0.9388307016225303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Days</a:t>
                </a:r>
              </a:p>
            </c:rich>
          </c:tx>
          <c:layout>
            <c:manualLayout>
              <c:xMode val="edge"/>
              <c:yMode val="edge"/>
              <c:x val="2.6279426920474209E-2"/>
              <c:y val="0.357713114357592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8695515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Summary For 05/18 - 05/25
</a:t>
            </a:r>
          </a:p>
        </c:rich>
      </c:tx>
      <c:layout>
        <c:manualLayout>
          <c:xMode val="edge"/>
          <c:yMode val="edge"/>
          <c:x val="0.20217428860076117"/>
          <c:y val="1.8716577540106954E-2"/>
        </c:manualLayout>
      </c:layout>
      <c:overlay val="0"/>
      <c:spPr>
        <a:noFill/>
        <a:ln w="25400">
          <a:noFill/>
        </a:ln>
      </c:spPr>
    </c:title>
    <c:autoTitleDeleted val="0"/>
    <c:plotArea>
      <c:layout>
        <c:manualLayout>
          <c:layoutTarget val="inner"/>
          <c:xMode val="edge"/>
          <c:yMode val="edge"/>
          <c:x val="0.23913087899014759"/>
          <c:y val="0.16310160427807488"/>
          <c:w val="0.4478269188360946"/>
          <c:h val="0.55080213903743314"/>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7574-4E78-9B48-B04D41C35A3C}"/>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7574-4E78-9B48-B04D41C35A3C}"/>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7574-4E78-9B48-B04D41C35A3C}"/>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7574-4E78-9B48-B04D41C35A3C}"/>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7574-4E78-9B48-B04D41C35A3C}"/>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7574-4E78-9B48-B04D41C35A3C}"/>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7574-4E78-9B48-B04D41C35A3C}"/>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7574-4E78-9B48-B04D41C35A3C}"/>
              </c:ext>
            </c:extLst>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extLst>
            <c:ext xmlns:c16="http://schemas.microsoft.com/office/drawing/2014/chart" uri="{C3380CC4-5D6E-409C-BE32-E72D297353CC}">
              <c16:uniqueId val="{00000008-7574-4E78-9B48-B04D41C35A3C}"/>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5217419572100302E-2"/>
          <c:y val="0.77807486631016043"/>
          <c:w val="0.98478443802306248"/>
          <c:h val="0.20855614973262032"/>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For 05/18 - 05/25</a:t>
            </a:r>
          </a:p>
        </c:rich>
      </c:tx>
      <c:layout>
        <c:manualLayout>
          <c:xMode val="edge"/>
          <c:yMode val="edge"/>
          <c:x val="0.23514851485148514"/>
          <c:y val="1.8766835874948415E-2"/>
        </c:manualLayout>
      </c:layout>
      <c:overlay val="0"/>
      <c:spPr>
        <a:noFill/>
        <a:ln w="25400">
          <a:noFill/>
        </a:ln>
      </c:spPr>
    </c:title>
    <c:autoTitleDeleted val="0"/>
    <c:plotArea>
      <c:layout>
        <c:manualLayout>
          <c:layoutTarget val="inner"/>
          <c:xMode val="edge"/>
          <c:yMode val="edge"/>
          <c:x val="0.22277227722772278"/>
          <c:y val="0.15013468699958732"/>
          <c:w val="0.52722772277227725"/>
          <c:h val="0.57104800590914462"/>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35BE-46B9-9924-484E923ED188}"/>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35BE-46B9-9924-484E923ED188}"/>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35BE-46B9-9924-484E923ED188}"/>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35BE-46B9-9924-484E923ED188}"/>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35BE-46B9-9924-484E923ED188}"/>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35BE-46B9-9924-484E923ED188}"/>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35BE-46B9-9924-484E923ED188}"/>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35BE-46B9-9924-484E923ED188}"/>
              </c:ext>
            </c:extLst>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extLst>
            <c:ext xmlns:c16="http://schemas.microsoft.com/office/drawing/2014/chart" uri="{C3380CC4-5D6E-409C-BE32-E72D297353CC}">
              <c16:uniqueId val="{00000008-35BE-46B9-9924-484E923ED188}"/>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7326732673267328E-2"/>
          <c:y val="0.77480222398001308"/>
          <c:w val="0.97277227722772264"/>
          <c:h val="0.21179714773156066"/>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DPR Completion Times</a:t>
            </a:r>
          </a:p>
        </c:rich>
      </c:tx>
      <c:layout>
        <c:manualLayout>
          <c:xMode val="edge"/>
          <c:yMode val="edge"/>
          <c:x val="0.31168921759307822"/>
          <c:y val="1.8229195641192821E-2"/>
        </c:manualLayout>
      </c:layout>
      <c:overlay val="0"/>
      <c:spPr>
        <a:noFill/>
        <a:ln w="25400">
          <a:noFill/>
        </a:ln>
      </c:spPr>
    </c:title>
    <c:autoTitleDeleted val="0"/>
    <c:plotArea>
      <c:layout>
        <c:manualLayout>
          <c:layoutTarget val="inner"/>
          <c:xMode val="edge"/>
          <c:yMode val="edge"/>
          <c:x val="0.18614772717364397"/>
          <c:y val="9.8958490623618167E-2"/>
          <c:w val="0.64285901128572398"/>
          <c:h val="0.6927094343653272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[2]Chart!$AB$3:$AB$25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extLst>
            <c:ext xmlns:c16="http://schemas.microsoft.com/office/drawing/2014/chart" uri="{C3380CC4-5D6E-409C-BE32-E72D297353CC}">
              <c16:uniqueId val="{00000000-D7B0-4809-9AF0-2CFFF984822D}"/>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[2]Chart!$AC$3:$AC$25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extLst>
            <c:ext xmlns:c16="http://schemas.microsoft.com/office/drawing/2014/chart" uri="{C3380CC4-5D6E-409C-BE32-E72D297353CC}">
              <c16:uniqueId val="{00000001-D7B0-4809-9AF0-2CFFF984822D}"/>
            </c:ext>
          </c:extLst>
        </c:ser>
        <c:dLbls>
          <c:showLegendKey val="0"/>
          <c:showVal val="0"/>
          <c:showCatName val="0"/>
          <c:showSerName val="0"/>
          <c:showPercent val="0"/>
          <c:showBubbleSize val="0"/>
        </c:dLbls>
        <c:marker val="1"/>
        <c:smooth val="0"/>
        <c:axId val="185999880"/>
        <c:axId val="1"/>
      </c:lineChart>
      <c:dateAx>
        <c:axId val="1859998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Report Dates</a:t>
                </a:r>
              </a:p>
            </c:rich>
          </c:tx>
          <c:layout>
            <c:manualLayout>
              <c:xMode val="edge"/>
              <c:yMode val="edge"/>
              <c:x val="0.42640816573497514"/>
              <c:y val="0.9270848068949489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700" b="1" i="0" u="none" strike="noStrike" baseline="0">
                    <a:solidFill>
                      <a:srgbClr val="000000"/>
                    </a:solidFill>
                    <a:latin typeface="Arial"/>
                    <a:ea typeface="Arial"/>
                    <a:cs typeface="Arial"/>
                  </a:defRPr>
                </a:pPr>
                <a:r>
                  <a:rPr lang="en-US"/>
                  <a:t>Completion Times</a:t>
                </a:r>
              </a:p>
            </c:rich>
          </c:tx>
          <c:layout>
            <c:manualLayout>
              <c:xMode val="edge"/>
              <c:yMode val="edge"/>
              <c:x val="3.030311837710483E-2"/>
              <c:y val="0.3072921550943932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85999880"/>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29171432518380197"/>
          <c:y val="3.6231937473960509E-2"/>
        </c:manualLayout>
      </c:layout>
      <c:overlay val="0"/>
      <c:spPr>
        <a:noFill/>
        <a:ln w="25400">
          <a:noFill/>
        </a:ln>
      </c:spPr>
    </c:title>
    <c:autoTitleDeleted val="0"/>
    <c:plotArea>
      <c:layout>
        <c:manualLayout>
          <c:layoutTarget val="inner"/>
          <c:xMode val="edge"/>
          <c:yMode val="edge"/>
          <c:x val="7.60500380829367E-2"/>
          <c:y val="0.1497586748923701"/>
          <c:w val="0.84903624606024852"/>
          <c:h val="0.67149857451740147"/>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51CD-4221-9C81-AC3BD0D319B1}"/>
            </c:ext>
          </c:extLst>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1-51CD-4221-9C81-AC3BD0D319B1}"/>
            </c:ext>
          </c:extLst>
        </c:ser>
        <c:dLbls>
          <c:showLegendKey val="0"/>
          <c:showVal val="0"/>
          <c:showCatName val="0"/>
          <c:showSerName val="0"/>
          <c:showPercent val="0"/>
          <c:showBubbleSize val="0"/>
        </c:dLbls>
        <c:gapWidth val="150"/>
        <c:axId val="185997256"/>
        <c:axId val="1"/>
      </c:barChart>
      <c:catAx>
        <c:axId val="185997256"/>
        <c:scaling>
          <c:orientation val="minMax"/>
        </c:scaling>
        <c:delete val="0"/>
        <c:axPos val="b"/>
        <c:title>
          <c:tx>
            <c:rich>
              <a:bodyPr/>
              <a:lstStyle/>
              <a:p>
                <a:pPr>
                  <a:defRPr sz="600" b="1" i="0" u="none" strike="noStrike" baseline="0">
                    <a:solidFill>
                      <a:srgbClr val="000000"/>
                    </a:solidFill>
                    <a:latin typeface="Arial"/>
                    <a:ea typeface="Arial"/>
                    <a:cs typeface="Arial"/>
                  </a:defRPr>
                </a:pPr>
                <a:r>
                  <a:rPr lang="en-US"/>
                  <a:t>Group </a:t>
                </a:r>
              </a:p>
            </c:rich>
          </c:tx>
          <c:layout>
            <c:manualLayout>
              <c:xMode val="edge"/>
              <c:yMode val="edge"/>
              <c:x val="0.49035248435565154"/>
              <c:y val="0.871981961873316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600" b="1" i="0" u="none" strike="noStrike" baseline="0">
                    <a:solidFill>
                      <a:srgbClr val="000000"/>
                    </a:solidFill>
                    <a:latin typeface="Arial"/>
                    <a:ea typeface="Arial"/>
                    <a:cs typeface="Arial"/>
                  </a:defRPr>
                </a:pPr>
                <a:r>
                  <a:rPr lang="en-US"/>
                  <a:t>Number Of Officialized Books</a:t>
                </a:r>
              </a:p>
            </c:rich>
          </c:tx>
          <c:layout>
            <c:manualLayout>
              <c:xMode val="edge"/>
              <c:yMode val="edge"/>
              <c:x val="2.4971654295889663E-2"/>
              <c:y val="0.287440037293420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185997256"/>
        <c:crosses val="autoZero"/>
        <c:crossBetween val="between"/>
      </c:valAx>
      <c:spPr>
        <a:solidFill>
          <a:srgbClr val="C0C0C0"/>
        </a:solidFill>
        <a:ln w="12700">
          <a:solidFill>
            <a:srgbClr val="808080"/>
          </a:solidFill>
          <a:prstDash val="solid"/>
        </a:ln>
      </c:spPr>
    </c:plotArea>
    <c:legend>
      <c:legendPos val="b"/>
      <c:layout>
        <c:manualLayout>
          <c:xMode val="edge"/>
          <c:yMode val="edge"/>
          <c:x val="0.34733300975191983"/>
          <c:y val="0.93719944932644506"/>
          <c:w val="0.32349643065129791"/>
          <c:h val="5.0724712463544708E-2"/>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Days Late In May 2001</a:t>
            </a:r>
          </a:p>
        </c:rich>
      </c:tx>
      <c:layout>
        <c:manualLayout>
          <c:xMode val="edge"/>
          <c:yMode val="edge"/>
          <c:x val="0.28433793485432279"/>
          <c:y val="3.6363717071460119E-2"/>
        </c:manualLayout>
      </c:layout>
      <c:overlay val="0"/>
      <c:spPr>
        <a:noFill/>
        <a:ln w="25400">
          <a:noFill/>
        </a:ln>
      </c:spPr>
    </c:title>
    <c:autoTitleDeleted val="0"/>
    <c:plotArea>
      <c:layout>
        <c:manualLayout>
          <c:layoutTarget val="inner"/>
          <c:xMode val="edge"/>
          <c:yMode val="edge"/>
          <c:x val="0.10602431469144238"/>
          <c:y val="0.12987041811235756"/>
          <c:w val="0.85060416104725367"/>
          <c:h val="0.40519570451055564"/>
        </c:manualLayout>
      </c:layout>
      <c:barChart>
        <c:barDir val="col"/>
        <c:grouping val="clustered"/>
        <c:varyColors val="0"/>
        <c:ser>
          <c:idx val="0"/>
          <c:order val="0"/>
          <c:tx>
            <c:strRef>
              <c:f>[3]Sheet2!$B$1</c:f>
              <c:strCache>
                <c:ptCount val="1"/>
                <c:pt idx="0">
                  <c:v>DAY</c:v>
                </c:pt>
              </c:strCache>
            </c:strRef>
          </c:tx>
          <c:spPr>
            <a:solidFill>
              <a:srgbClr val="9999FF"/>
            </a:solidFill>
            <a:ln w="12700">
              <a:solidFill>
                <a:srgbClr val="000000"/>
              </a:solidFill>
              <a:prstDash val="solid"/>
            </a:ln>
          </c:spPr>
          <c:invertIfNegative val="0"/>
          <c:cat>
            <c:strRef>
              <c:f>[3]Sheet2!$A$2:$A$18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[3]Sheet2!$B$2:$B$18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extLst>
            <c:ext xmlns:c16="http://schemas.microsoft.com/office/drawing/2014/chart" uri="{C3380CC4-5D6E-409C-BE32-E72D297353CC}">
              <c16:uniqueId val="{00000000-E2E8-448C-A333-119BB4B0AA00}"/>
            </c:ext>
          </c:extLst>
        </c:ser>
        <c:dLbls>
          <c:showLegendKey val="0"/>
          <c:showVal val="0"/>
          <c:showCatName val="0"/>
          <c:showSerName val="0"/>
          <c:showPercent val="0"/>
          <c:showBubbleSize val="0"/>
        </c:dLbls>
        <c:gapWidth val="150"/>
        <c:axId val="185999552"/>
        <c:axId val="1"/>
      </c:barChart>
      <c:catAx>
        <c:axId val="185999552"/>
        <c:scaling>
          <c:orientation val="minMax"/>
        </c:scaling>
        <c:delete val="0"/>
        <c:axPos val="b"/>
        <c:title>
          <c:tx>
            <c:rich>
              <a:bodyPr/>
              <a:lstStyle/>
              <a:p>
                <a:pPr>
                  <a:defRPr sz="725" b="1" i="0" u="none" strike="noStrike" baseline="0">
                    <a:solidFill>
                      <a:srgbClr val="000000"/>
                    </a:solidFill>
                    <a:latin typeface="Arial"/>
                    <a:ea typeface="Arial"/>
                    <a:cs typeface="Arial"/>
                  </a:defRPr>
                </a:pPr>
                <a:r>
                  <a:rPr lang="en-US"/>
                  <a:t>Group</a:t>
                </a:r>
              </a:p>
            </c:rich>
          </c:tx>
          <c:layout>
            <c:manualLayout>
              <c:xMode val="edge"/>
              <c:yMode val="edge"/>
              <c:x val="0.48433834665863457"/>
              <c:y val="0.927274785322232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6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725" b="1" i="0" u="none" strike="noStrike" baseline="0">
                    <a:solidFill>
                      <a:srgbClr val="000000"/>
                    </a:solidFill>
                    <a:latin typeface="Arial"/>
                    <a:ea typeface="Arial"/>
                    <a:cs typeface="Arial"/>
                  </a:defRPr>
                </a:pPr>
                <a:r>
                  <a:rPr lang="en-US"/>
                  <a:t>Days</a:t>
                </a:r>
              </a:p>
            </c:rich>
          </c:tx>
          <c:layout>
            <c:manualLayout>
              <c:xMode val="edge"/>
              <c:yMode val="edge"/>
              <c:x val="1.6867504610002197E-2"/>
              <c:y val="0.290909736571680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25" b="0" i="0" u="none" strike="noStrike" baseline="0">
                <a:solidFill>
                  <a:srgbClr val="000000"/>
                </a:solidFill>
                <a:latin typeface="Arial"/>
                <a:ea typeface="Arial"/>
                <a:cs typeface="Arial"/>
              </a:defRPr>
            </a:pPr>
            <a:endParaRPr lang="en-US"/>
          </a:p>
        </c:txPr>
        <c:crossAx val="18599955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Type</a:t>
            </a:r>
          </a:p>
        </c:rich>
      </c:tx>
      <c:layout>
        <c:manualLayout>
          <c:xMode val="edge"/>
          <c:yMode val="edge"/>
          <c:x val="0.13963983159772389"/>
          <c:y val="3.5087772972122955E-2"/>
        </c:manualLayout>
      </c:layout>
      <c:overlay val="0"/>
      <c:spPr>
        <a:noFill/>
        <a:ln w="25400">
          <a:noFill/>
        </a:ln>
      </c:spPr>
    </c:title>
    <c:autoTitleDeleted val="0"/>
    <c:plotArea>
      <c:layout>
        <c:manualLayout>
          <c:layoutTarget val="inner"/>
          <c:xMode val="edge"/>
          <c:yMode val="edge"/>
          <c:x val="8.1081192540613869E-2"/>
          <c:y val="0.26065202779291335"/>
          <c:w val="0.54729804964914353"/>
          <c:h val="0.60902348801613404"/>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1584-4CB4-BAF5-087686701221}"/>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1584-4CB4-BAF5-087686701221}"/>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1584-4CB4-BAF5-087686701221}"/>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1584-4CB4-BAF5-087686701221}"/>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1584-4CB4-BAF5-087686701221}"/>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1584-4CB4-BAF5-087686701221}"/>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1584-4CB4-BAF5-087686701221}"/>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1584-4CB4-BAF5-087686701221}"/>
              </c:ext>
            </c:extLst>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extLst>
            <c:ext xmlns:c16="http://schemas.microsoft.com/office/drawing/2014/chart" uri="{C3380CC4-5D6E-409C-BE32-E72D297353CC}">
              <c16:uniqueId val="{00000008-1584-4CB4-BAF5-087686701221}"/>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576585617183125"/>
          <c:y val="1.7543886486061477E-2"/>
          <c:w val="0.31982025946575471"/>
          <c:h val="0.9699262957293988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Group</a:t>
            </a:r>
          </a:p>
        </c:rich>
      </c:tx>
      <c:layout>
        <c:manualLayout>
          <c:xMode val="edge"/>
          <c:yMode val="edge"/>
          <c:x val="0.22935805502577483"/>
          <c:y val="3.403142448750425E-2"/>
        </c:manualLayout>
      </c:layout>
      <c:overlay val="0"/>
      <c:spPr>
        <a:noFill/>
        <a:ln w="25400">
          <a:noFill/>
        </a:ln>
      </c:spPr>
    </c:title>
    <c:autoTitleDeleted val="0"/>
    <c:plotArea>
      <c:layout>
        <c:manualLayout>
          <c:layoutTarget val="inner"/>
          <c:xMode val="edge"/>
          <c:yMode val="edge"/>
          <c:x val="8.4862480359536668E-2"/>
          <c:y val="0.22774876387791304"/>
          <c:w val="0.59403736251675665"/>
          <c:h val="0.67801068786643059"/>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5782-4C1D-9417-E1375DFDF230}"/>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5782-4C1D-9417-E1375DFDF230}"/>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5782-4C1D-9417-E1375DFDF230}"/>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5782-4C1D-9417-E1375DFDF230}"/>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5782-4C1D-9417-E1375DFDF230}"/>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5782-4C1D-9417-E1375DFDF230}"/>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5782-4C1D-9417-E1375DFDF230}"/>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5782-4C1D-9417-E1375DFDF230}"/>
              </c:ext>
            </c:extLst>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extLst>
            <c:ext xmlns:c16="http://schemas.microsoft.com/office/drawing/2014/chart" uri="{C3380CC4-5D6E-409C-BE32-E72D297353CC}">
              <c16:uniqueId val="{00000008-5782-4C1D-9417-E1375DFDF230}"/>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000083993428357"/>
          <c:y val="5.7591641440391798E-2"/>
          <c:w val="0.22477089392525929"/>
          <c:h val="0.892670442326072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Summary By Type</a:t>
            </a:r>
          </a:p>
        </c:rich>
      </c:tx>
      <c:layout>
        <c:manualLayout>
          <c:xMode val="edge"/>
          <c:yMode val="edge"/>
          <c:x val="0.13555562909919114"/>
          <c:y val="4.1463562774733613E-2"/>
        </c:manualLayout>
      </c:layout>
      <c:overlay val="0"/>
      <c:spPr>
        <a:noFill/>
        <a:ln w="25400">
          <a:noFill/>
        </a:ln>
      </c:spPr>
    </c:title>
    <c:autoTitleDeleted val="0"/>
    <c:plotArea>
      <c:layout>
        <c:manualLayout>
          <c:layoutTarget val="inner"/>
          <c:xMode val="edge"/>
          <c:yMode val="edge"/>
          <c:x val="7.555559654709014E-2"/>
          <c:y val="0.28780590631873926"/>
          <c:w val="0.50222249469536384"/>
          <c:h val="0.55122148159351747"/>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E317-4AF5-A994-636DA905AC96}"/>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E317-4AF5-A994-636DA905AC96}"/>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E317-4AF5-A994-636DA905AC96}"/>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E317-4AF5-A994-636DA905AC96}"/>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E317-4AF5-A994-636DA905AC96}"/>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E317-4AF5-A994-636DA905AC96}"/>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E317-4AF5-A994-636DA905AC96}"/>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E317-4AF5-A994-636DA905AC96}"/>
              </c:ext>
            </c:extLst>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extLst>
            <c:ext xmlns:c16="http://schemas.microsoft.com/office/drawing/2014/chart" uri="{C3380CC4-5D6E-409C-BE32-E72D297353CC}">
              <c16:uniqueId val="{00000008-E317-4AF5-A994-636DA905AC96}"/>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6000035807311097"/>
          <c:y val="1.7073231730772666E-2"/>
          <c:w val="0.31555572675549415"/>
          <c:h val="0.970735175549645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Summary By Group</a:t>
            </a:r>
          </a:p>
        </c:rich>
      </c:tx>
      <c:layout>
        <c:manualLayout>
          <c:xMode val="edge"/>
          <c:yMode val="edge"/>
          <c:x val="0.21681451061878407"/>
          <c:y val="3.5897458369302367E-2"/>
        </c:manualLayout>
      </c:layout>
      <c:overlay val="0"/>
      <c:spPr>
        <a:noFill/>
        <a:ln w="25400">
          <a:noFill/>
        </a:ln>
      </c:spPr>
    </c:title>
    <c:autoTitleDeleted val="0"/>
    <c:plotArea>
      <c:layout>
        <c:manualLayout>
          <c:layoutTarget val="inner"/>
          <c:xMode val="edge"/>
          <c:yMode val="edge"/>
          <c:x val="9.292050455090746E-2"/>
          <c:y val="0.22820527106199362"/>
          <c:w val="0.58407174289141839"/>
          <c:h val="0.67692350067827312"/>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CAD5-4A08-9643-CBE18C8D63EA}"/>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CAD5-4A08-9643-CBE18C8D63EA}"/>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CAD5-4A08-9643-CBE18C8D63EA}"/>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CAD5-4A08-9643-CBE18C8D63EA}"/>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CAD5-4A08-9643-CBE18C8D63EA}"/>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CAD5-4A08-9643-CBE18C8D63EA}"/>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CAD5-4A08-9643-CBE18C8D63EA}"/>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CAD5-4A08-9643-CBE18C8D63EA}"/>
              </c:ext>
            </c:extLst>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extLst>
            <c:ext xmlns:c16="http://schemas.microsoft.com/office/drawing/2014/chart" uri="{C3380CC4-5D6E-409C-BE32-E72D297353CC}">
              <c16:uniqueId val="{00000008-CAD5-4A08-9643-CBE18C8D63EA}"/>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885078716574417"/>
          <c:y val="7.1794916738604733E-2"/>
          <c:w val="0.21681451061878407"/>
          <c:h val="0.8923082508940872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06/04</a:t>
            </a:r>
          </a:p>
        </c:rich>
      </c:tx>
      <c:layout>
        <c:manualLayout>
          <c:xMode val="edge"/>
          <c:yMode val="edge"/>
          <c:x val="0.2076071337094624"/>
          <c:y val="3.753367174989683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8858968634676357"/>
          <c:y val="0.13136785112463889"/>
          <c:w val="0.42947735294094891"/>
          <c:h val="0.76407831776575685"/>
        </c:manualLayout>
      </c:layout>
      <c:bar3DChart>
        <c:barDir val="col"/>
        <c:grouping val="standard"/>
        <c:varyColors val="0"/>
        <c:ser>
          <c:idx val="0"/>
          <c:order val="0"/>
          <c:tx>
            <c:strRef>
              <c:f>'Graph Data June 4'!$B$124</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034894725397689"/>
                  <c:y val="0.72386366946229597"/>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1F1-483B-BF7B-BCE4522E99CD}"/>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4'!$A$125:$A$133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4'!$B$125:$B$133</c:f>
              <c:numCache>
                <c:formatCode>0%</c:formatCode>
                <c:ptCount val="9"/>
                <c:pt idx="0">
                  <c:v>0</c:v>
                </c:pt>
                <c:pt idx="1">
                  <c:v>0.1875</c:v>
                </c:pt>
                <c:pt idx="2">
                  <c:v>0.625</c:v>
                </c:pt>
                <c:pt idx="3">
                  <c:v>0</c:v>
                </c:pt>
                <c:pt idx="4">
                  <c:v>6.25E-2</c:v>
                </c:pt>
                <c:pt idx="5">
                  <c:v>6.25E-2</c:v>
                </c:pt>
                <c:pt idx="6">
                  <c:v>0</c:v>
                </c:pt>
                <c:pt idx="7">
                  <c:v>0</c:v>
                </c:pt>
                <c:pt idx="8">
                  <c:v>6.25E-2</c:v>
                </c:pt>
              </c:numCache>
            </c:numRef>
          </c:val>
          <c:extLst>
            <c:ext xmlns:c16="http://schemas.microsoft.com/office/drawing/2014/chart" uri="{C3380CC4-5D6E-409C-BE32-E72D297353CC}">
              <c16:uniqueId val="{00000001-B1F1-483B-BF7B-BCE4522E99CD}"/>
            </c:ext>
          </c:extLst>
        </c:ser>
        <c:ser>
          <c:idx val="1"/>
          <c:order val="1"/>
          <c:tx>
            <c:strRef>
              <c:f>'Graph Data June 4'!$C$124</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4'!$A$125:$A$133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4'!$C$125:$C$133</c:f>
              <c:numCache>
                <c:formatCode>General</c:formatCode>
                <c:ptCount val="9"/>
                <c:pt idx="0">
                  <c:v>0</c:v>
                </c:pt>
                <c:pt idx="1">
                  <c:v>3</c:v>
                </c:pt>
                <c:pt idx="2">
                  <c:v>10</c:v>
                </c:pt>
                <c:pt idx="3">
                  <c:v>0</c:v>
                </c:pt>
                <c:pt idx="4">
                  <c:v>1</c:v>
                </c:pt>
                <c:pt idx="5">
                  <c:v>1</c:v>
                </c:pt>
                <c:pt idx="6">
                  <c:v>0</c:v>
                </c:pt>
                <c:pt idx="7">
                  <c:v>0</c:v>
                </c:pt>
                <c:pt idx="8">
                  <c:v>1</c:v>
                </c:pt>
              </c:numCache>
            </c:numRef>
          </c:val>
          <c:extLst>
            <c:ext xmlns:c16="http://schemas.microsoft.com/office/drawing/2014/chart" uri="{C3380CC4-5D6E-409C-BE32-E72D297353CC}">
              <c16:uniqueId val="{00000002-B1F1-483B-BF7B-BCE4522E99CD}"/>
            </c:ext>
          </c:extLst>
        </c:ser>
        <c:ser>
          <c:idx val="2"/>
          <c:order val="2"/>
          <c:tx>
            <c:strRef>
              <c:f>'Graph Data June 4'!$D$124</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4706841436925384"/>
                  <c:y val="0.37801769405253238"/>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1F1-483B-BF7B-BCE4522E99CD}"/>
                </c:ext>
              </c:extLst>
            </c:dLbl>
            <c:dLbl>
              <c:idx val="1"/>
              <c:layout>
                <c:manualLayout>
                  <c:xMode val="edge"/>
                  <c:yMode val="edge"/>
                  <c:x val="0.37400979813307728"/>
                  <c:y val="0.23056398360650909"/>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1F1-483B-BF7B-BCE4522E99CD}"/>
                </c:ext>
              </c:extLst>
            </c:dLbl>
            <c:dLbl>
              <c:idx val="2"/>
              <c:layout>
                <c:manualLayout>
                  <c:xMode val="edge"/>
                  <c:yMode val="edge"/>
                  <c:x val="0.40412075645735046"/>
                  <c:y val="0.46112796721301819"/>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1F1-483B-BF7B-BCE4522E99CD}"/>
                </c:ext>
              </c:extLst>
            </c:dLbl>
            <c:dLbl>
              <c:idx val="3"/>
              <c:layout>
                <c:manualLayout>
                  <c:xMode val="edge"/>
                  <c:yMode val="edge"/>
                  <c:x val="0.40570554373757534"/>
                  <c:y val="0.50670456862360713"/>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1F1-483B-BF7B-BCE4522E99CD}"/>
                </c:ext>
              </c:extLst>
            </c:dLbl>
            <c:dLbl>
              <c:idx val="4"/>
              <c:layout>
                <c:manualLayout>
                  <c:xMode val="edge"/>
                  <c:yMode val="edge"/>
                  <c:x val="0.44532522574319783"/>
                  <c:y val="0.46380894376658222"/>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F1-483B-BF7B-BCE4522E99CD}"/>
                </c:ext>
              </c:extLst>
            </c:dLbl>
            <c:dLbl>
              <c:idx val="5"/>
              <c:layout>
                <c:manualLayout>
                  <c:xMode val="edge"/>
                  <c:yMode val="edge"/>
                  <c:x val="0.47068182222679639"/>
                  <c:y val="0.57640995901627268"/>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1F1-483B-BF7B-BCE4522E99CD}"/>
                </c:ext>
              </c:extLst>
            </c:dLbl>
            <c:dLbl>
              <c:idx val="6"/>
              <c:layout>
                <c:manualLayout>
                  <c:xMode val="edge"/>
                  <c:yMode val="edge"/>
                  <c:x val="0.51347107879286868"/>
                  <c:y val="0.61930558387329759"/>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1F1-483B-BF7B-BCE4522E99CD}"/>
                </c:ext>
              </c:extLst>
            </c:dLbl>
            <c:dLbl>
              <c:idx val="7"/>
              <c:layout>
                <c:manualLayout>
                  <c:xMode val="edge"/>
                  <c:yMode val="edge"/>
                  <c:x val="0.53565810071601738"/>
                  <c:y val="0.6648821852838865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1F1-483B-BF7B-BCE4522E99CD}"/>
                </c:ext>
              </c:extLst>
            </c:dLbl>
            <c:spPr>
              <a:noFill/>
              <a:ln w="25400">
                <a:noFill/>
              </a:ln>
            </c:spPr>
            <c:txPr>
              <a:bodyPr wrap="square" lIns="38100" tIns="19050" rIns="38100" bIns="19050" anchor="ctr">
                <a:spAutoFit/>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4'!$A$125:$A$133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4'!$D$125:$D$133</c:f>
              <c:numCache>
                <c:formatCode>General</c:formatCode>
                <c:ptCount val="9"/>
                <c:pt idx="0">
                  <c:v>37</c:v>
                </c:pt>
                <c:pt idx="1">
                  <c:v>557</c:v>
                </c:pt>
                <c:pt idx="2">
                  <c:v>14</c:v>
                </c:pt>
                <c:pt idx="3">
                  <c:v>36</c:v>
                </c:pt>
                <c:pt idx="4">
                  <c:v>290</c:v>
                </c:pt>
                <c:pt idx="5">
                  <c:v>134</c:v>
                </c:pt>
                <c:pt idx="6">
                  <c:v>9</c:v>
                </c:pt>
                <c:pt idx="7">
                  <c:v>10</c:v>
                </c:pt>
              </c:numCache>
            </c:numRef>
          </c:val>
          <c:extLst>
            <c:ext xmlns:c16="http://schemas.microsoft.com/office/drawing/2014/chart" uri="{C3380CC4-5D6E-409C-BE32-E72D297353CC}">
              <c16:uniqueId val="{0000000B-B1F1-483B-BF7B-BCE4522E99CD}"/>
            </c:ext>
          </c:extLst>
        </c:ser>
        <c:dLbls>
          <c:showLegendKey val="0"/>
          <c:showVal val="1"/>
          <c:showCatName val="0"/>
          <c:showSerName val="0"/>
          <c:showPercent val="0"/>
          <c:showBubbleSize val="0"/>
        </c:dLbls>
        <c:gapWidth val="150"/>
        <c:shape val="box"/>
        <c:axId val="187417792"/>
        <c:axId val="1"/>
        <c:axId val="2"/>
      </c:bar3DChart>
      <c:catAx>
        <c:axId val="187417792"/>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1.9017447362698846E-2"/>
              <c:y val="0.65415827906963042"/>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87417792"/>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6878023225490935"/>
          <c:y val="0.17426347598166383"/>
          <c:w val="0.32171181788565545"/>
          <c:h val="0.3646128112847120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25415101940530638"/>
          <c:y val="3.8603027799332119E-2"/>
        </c:manualLayout>
      </c:layout>
      <c:overlay val="0"/>
      <c:spPr>
        <a:noFill/>
        <a:ln w="25400">
          <a:noFill/>
        </a:ln>
      </c:spPr>
    </c:title>
    <c:autoTitleDeleted val="0"/>
    <c:plotArea>
      <c:layout>
        <c:manualLayout>
          <c:layoutTarget val="inner"/>
          <c:xMode val="edge"/>
          <c:yMode val="edge"/>
          <c:x val="0.23116248498673594"/>
          <c:y val="0.17279450538748661"/>
          <c:w val="0.74585022780250709"/>
          <c:h val="0.61581020537029807"/>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CAF9-495E-9C94-EB61EA36AF1B}"/>
            </c:ext>
          </c:extLst>
        </c:ser>
        <c:dLbls>
          <c:showLegendKey val="0"/>
          <c:showVal val="0"/>
          <c:showCatName val="0"/>
          <c:showSerName val="0"/>
          <c:showPercent val="0"/>
          <c:showBubbleSize val="0"/>
        </c:dLbls>
        <c:gapWidth val="150"/>
        <c:axId val="186608216"/>
        <c:axId val="1"/>
      </c:barChart>
      <c:catAx>
        <c:axId val="18660821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0.60536473968902116"/>
              <c:y val="0.8860313999656227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rot="0" vert="horz"/>
              <a:lstStyle/>
              <a:p>
                <a:pPr algn="ctr">
                  <a:defRPr sz="900" b="1" i="0" u="none" strike="noStrike" baseline="0">
                    <a:solidFill>
                      <a:srgbClr val="000000"/>
                    </a:solidFill>
                    <a:latin typeface="Arial"/>
                    <a:ea typeface="Arial"/>
                    <a:cs typeface="Arial"/>
                  </a:defRPr>
                </a:pPr>
                <a:r>
                  <a:rPr lang="en-US"/>
                  <a:t>Number Of Officialized Books</a:t>
                </a:r>
              </a:p>
            </c:rich>
          </c:tx>
          <c:layout>
            <c:manualLayout>
              <c:xMode val="edge"/>
              <c:yMode val="edge"/>
              <c:x val="8.9399856072218328E-3"/>
              <c:y val="0.41360386927855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6608216"/>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085876467096043"/>
          <c:y val="3.713535065979618E-2"/>
        </c:manualLayout>
      </c:layout>
      <c:overlay val="0"/>
      <c:spPr>
        <a:noFill/>
        <a:ln w="25400">
          <a:noFill/>
        </a:ln>
      </c:spPr>
    </c:title>
    <c:autoTitleDeleted val="0"/>
    <c:plotArea>
      <c:layout>
        <c:manualLayout>
          <c:layoutTarget val="inner"/>
          <c:xMode val="edge"/>
          <c:yMode val="edge"/>
          <c:x val="7.1342263908869052E-2"/>
          <c:y val="0.23872725424154684"/>
          <c:w val="0.90568399436852398"/>
          <c:h val="0.34482825612667878"/>
        </c:manualLayout>
      </c:layout>
      <c:barChart>
        <c:barDir val="col"/>
        <c:grouping val="clustered"/>
        <c:varyColors val="0"/>
        <c:ser>
          <c:idx val="0"/>
          <c:order val="0"/>
          <c:tx>
            <c:v>Days</c:v>
          </c:tx>
          <c:spPr>
            <a:solidFill>
              <a:srgbClr val="9999FF"/>
            </a:solidFill>
            <a:ln w="12700">
              <a:solidFill>
                <a:srgbClr val="000000"/>
              </a:solidFill>
              <a:prstDash val="solid"/>
            </a:ln>
          </c:spPr>
          <c:invertIfNegative val="0"/>
          <c:cat>
            <c:strRef>
              <c:f>'[4]Rolling 30 day'!$A$5:$A$24</c:f>
              <c:strCache>
                <c:ptCount val="20"/>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strCache>
            </c:strRef>
          </c:cat>
          <c:val>
            <c:numRef>
              <c:f>'[4]Rolling 30 day'!$B$5:$B$24</c:f>
              <c:numCache>
                <c:formatCode>General</c:formatCode>
                <c:ptCount val="20"/>
                <c:pt idx="0">
                  <c:v>0</c:v>
                </c:pt>
                <c:pt idx="1">
                  <c:v>3</c:v>
                </c:pt>
                <c:pt idx="2">
                  <c:v>5</c:v>
                </c:pt>
                <c:pt idx="3">
                  <c:v>1</c:v>
                </c:pt>
                <c:pt idx="4">
                  <c:v>0</c:v>
                </c:pt>
                <c:pt idx="5">
                  <c:v>9</c:v>
                </c:pt>
                <c:pt idx="6">
                  <c:v>2</c:v>
                </c:pt>
                <c:pt idx="7">
                  <c:v>7</c:v>
                </c:pt>
                <c:pt idx="8">
                  <c:v>1</c:v>
                </c:pt>
                <c:pt idx="9">
                  <c:v>2</c:v>
                </c:pt>
                <c:pt idx="10">
                  <c:v>1</c:v>
                </c:pt>
                <c:pt idx="11">
                  <c:v>3</c:v>
                </c:pt>
                <c:pt idx="12">
                  <c:v>5</c:v>
                </c:pt>
                <c:pt idx="13">
                  <c:v>10</c:v>
                </c:pt>
                <c:pt idx="14">
                  <c:v>7</c:v>
                </c:pt>
                <c:pt idx="15">
                  <c:v>4</c:v>
                </c:pt>
                <c:pt idx="16">
                  <c:v>1</c:v>
                </c:pt>
                <c:pt idx="17">
                  <c:v>3</c:v>
                </c:pt>
                <c:pt idx="18">
                  <c:v>1</c:v>
                </c:pt>
                <c:pt idx="19">
                  <c:v>0</c:v>
                </c:pt>
              </c:numCache>
            </c:numRef>
          </c:val>
          <c:extLst>
            <c:ext xmlns:c16="http://schemas.microsoft.com/office/drawing/2014/chart" uri="{C3380CC4-5D6E-409C-BE32-E72D297353CC}">
              <c16:uniqueId val="{00000000-F18C-4033-B548-02B4F12882E1}"/>
            </c:ext>
          </c:extLst>
        </c:ser>
        <c:dLbls>
          <c:showLegendKey val="0"/>
          <c:showVal val="0"/>
          <c:showCatName val="0"/>
          <c:showSerName val="0"/>
          <c:showPercent val="0"/>
          <c:showBubbleSize val="0"/>
        </c:dLbls>
        <c:gapWidth val="150"/>
        <c:axId val="187420744"/>
        <c:axId val="1"/>
      </c:barChart>
      <c:catAx>
        <c:axId val="187420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18742074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9367523869018314"/>
          <c:y val="3.2000020833346896E-2"/>
        </c:manualLayout>
      </c:layout>
      <c:overlay val="0"/>
      <c:spPr>
        <a:noFill/>
        <a:ln w="25400">
          <a:noFill/>
        </a:ln>
      </c:spPr>
    </c:title>
    <c:autoTitleDeleted val="0"/>
    <c:plotArea>
      <c:layout>
        <c:manualLayout>
          <c:layoutTarget val="inner"/>
          <c:xMode val="edge"/>
          <c:yMode val="edge"/>
          <c:x val="0.16716898202364275"/>
          <c:y val="0.232000151041765"/>
          <c:w val="0.67018195495964872"/>
          <c:h val="0.49066698611131909"/>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numCache>
            </c:numRef>
          </c:cat>
          <c:val>
            <c:numRef>
              <c:f>[1]Chart!$AB$2:$AB$355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numCache>
            </c:numRef>
          </c:val>
          <c:smooth val="0"/>
          <c:extLst>
            <c:ext xmlns:c16="http://schemas.microsoft.com/office/drawing/2014/chart" uri="{C3380CC4-5D6E-409C-BE32-E72D297353CC}">
              <c16:uniqueId val="{00000000-4848-4C9A-9123-16B7C2182115}"/>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numCache>
            </c:numRef>
          </c:cat>
          <c:val>
            <c:numRef>
              <c:f>[1]Chart!$AC$2:$AC$355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1-4848-4C9A-9123-16B7C2182115}"/>
            </c:ext>
          </c:extLst>
        </c:ser>
        <c:dLbls>
          <c:showLegendKey val="0"/>
          <c:showVal val="0"/>
          <c:showCatName val="0"/>
          <c:showSerName val="0"/>
          <c:showPercent val="0"/>
          <c:showBubbleSize val="0"/>
        </c:dLbls>
        <c:marker val="1"/>
        <c:smooth val="0"/>
        <c:axId val="188401488"/>
        <c:axId val="1"/>
      </c:lineChart>
      <c:dateAx>
        <c:axId val="188401488"/>
        <c:scaling>
          <c:orientation val="minMax"/>
          <c:min val="37013"/>
        </c:scaling>
        <c:delete val="0"/>
        <c:axPos val="b"/>
        <c:title>
          <c:tx>
            <c:rich>
              <a:bodyPr/>
              <a:lstStyle/>
              <a:p>
                <a:pPr>
                  <a:defRPr sz="1075" b="1" i="0" u="none" strike="noStrike" baseline="0">
                    <a:solidFill>
                      <a:srgbClr val="000000"/>
                    </a:solidFill>
                    <a:latin typeface="Arial"/>
                    <a:ea typeface="Arial"/>
                    <a:cs typeface="Arial"/>
                  </a:defRPr>
                </a:pPr>
                <a:r>
                  <a:rPr lang="en-US"/>
                  <a:t>Report Week of
</a:t>
                </a:r>
              </a:p>
            </c:rich>
          </c:tx>
          <c:layout>
            <c:manualLayout>
              <c:xMode val="edge"/>
              <c:yMode val="edge"/>
              <c:x val="0.41415738789641215"/>
              <c:y val="0.84000054687535597"/>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75"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7"/>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Completion Times</a:t>
                </a:r>
              </a:p>
            </c:rich>
          </c:tx>
          <c:layout>
            <c:manualLayout>
              <c:xMode val="edge"/>
              <c:yMode val="edge"/>
              <c:x val="2.8614510436479387E-2"/>
              <c:y val="0.2586668350695540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8401488"/>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For 05/18 - 05/25
</a:t>
            </a:r>
          </a:p>
        </c:rich>
      </c:tx>
      <c:layout>
        <c:manualLayout>
          <c:xMode val="edge"/>
          <c:yMode val="edge"/>
          <c:x val="0.3852313167259786"/>
          <c:y val="1.9633507853403141E-2"/>
        </c:manualLayout>
      </c:layout>
      <c:overlay val="0"/>
      <c:spPr>
        <a:noFill/>
        <a:ln w="25400">
          <a:noFill/>
        </a:ln>
      </c:spPr>
    </c:title>
    <c:autoTitleDeleted val="0"/>
    <c:plotArea>
      <c:layout>
        <c:manualLayout>
          <c:layoutTarget val="inner"/>
          <c:xMode val="edge"/>
          <c:yMode val="edge"/>
          <c:x val="0.2864768683274021"/>
          <c:y val="0.19633507853403143"/>
          <c:w val="0.42704626334519569"/>
          <c:h val="0.62827225130890052"/>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9420-42A3-BC79-E473E30F7BB7}"/>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9420-42A3-BC79-E473E30F7BB7}"/>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9420-42A3-BC79-E473E30F7BB7}"/>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9420-42A3-BC79-E473E30F7BB7}"/>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9420-42A3-BC79-E473E30F7BB7}"/>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9420-42A3-BC79-E473E30F7BB7}"/>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9420-42A3-BC79-E473E30F7BB7}"/>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9420-42A3-BC79-E473E30F7BB7}"/>
              </c:ext>
            </c:extLst>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extLst>
            <c:ext xmlns:c16="http://schemas.microsoft.com/office/drawing/2014/chart" uri="{C3380CC4-5D6E-409C-BE32-E72D297353CC}">
              <c16:uniqueId val="{00000008-9420-42A3-BC79-E473E30F7BB7}"/>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5.4270462633451942E-2"/>
          <c:y val="0.89790575916230375"/>
          <c:w val="0.88967971530249101"/>
          <c:h val="9.554973821989529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Summary For 05/18 - 05/24</a:t>
            </a:r>
          </a:p>
        </c:rich>
      </c:tx>
      <c:layout>
        <c:manualLayout>
          <c:xMode val="edge"/>
          <c:yMode val="edge"/>
          <c:x val="0.39652317880794702"/>
          <c:y val="2.0380434782608696E-2"/>
        </c:manualLayout>
      </c:layout>
      <c:overlay val="0"/>
      <c:spPr>
        <a:noFill/>
        <a:ln w="25400">
          <a:noFill/>
        </a:ln>
      </c:spPr>
    </c:title>
    <c:autoTitleDeleted val="0"/>
    <c:plotArea>
      <c:layout>
        <c:manualLayout>
          <c:layoutTarget val="inner"/>
          <c:xMode val="edge"/>
          <c:yMode val="edge"/>
          <c:x val="0.27400662251655628"/>
          <c:y val="0.14945652173913043"/>
          <c:w val="0.45115894039735105"/>
          <c:h val="0.74048913043478259"/>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608D-4DE4-BA8B-68A18FFCA6D3}"/>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608D-4DE4-BA8B-68A18FFCA6D3}"/>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608D-4DE4-BA8B-68A18FFCA6D3}"/>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608D-4DE4-BA8B-68A18FFCA6D3}"/>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608D-4DE4-BA8B-68A18FFCA6D3}"/>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608D-4DE4-BA8B-68A18FFCA6D3}"/>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608D-4DE4-BA8B-68A18FFCA6D3}"/>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608D-4DE4-BA8B-68A18FFCA6D3}"/>
              </c:ext>
            </c:extLst>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extLst>
            <c:ext xmlns:c16="http://schemas.microsoft.com/office/drawing/2014/chart" uri="{C3380CC4-5D6E-409C-BE32-E72D297353CC}">
              <c16:uniqueId val="{00000008-608D-4DE4-BA8B-68A18FFCA6D3}"/>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26158940397350994"/>
          <c:y val="0.95923913043478259"/>
          <c:w val="0.47516556291390727"/>
          <c:h val="3.6684782608695649E-2"/>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05/10 - 05/17</a:t>
            </a:r>
          </a:p>
        </c:rich>
      </c:tx>
      <c:layout>
        <c:manualLayout>
          <c:xMode val="edge"/>
          <c:yMode val="edge"/>
          <c:x val="0.37665562913907286"/>
          <c:y val="2.5815217391304345E-2"/>
        </c:manualLayout>
      </c:layout>
      <c:overlay val="0"/>
      <c:spPr>
        <a:noFill/>
        <a:ln w="25400">
          <a:noFill/>
        </a:ln>
      </c:spPr>
    </c:title>
    <c:autoTitleDeleted val="0"/>
    <c:plotArea>
      <c:layout>
        <c:manualLayout>
          <c:layoutTarget val="inner"/>
          <c:xMode val="edge"/>
          <c:yMode val="edge"/>
          <c:x val="0.30049668874172186"/>
          <c:y val="0.16440217391304346"/>
          <c:w val="0.39817880794701993"/>
          <c:h val="0.65353260869565222"/>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D77A-4F0A-9ED5-6395A3922272}"/>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D77A-4F0A-9ED5-6395A3922272}"/>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D77A-4F0A-9ED5-6395A3922272}"/>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D77A-4F0A-9ED5-6395A3922272}"/>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D77A-4F0A-9ED5-6395A3922272}"/>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D77A-4F0A-9ED5-6395A3922272}"/>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D77A-4F0A-9ED5-6395A3922272}"/>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D77A-4F0A-9ED5-6395A3922272}"/>
              </c:ext>
            </c:extLst>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extLst>
            <c:ext xmlns:c16="http://schemas.microsoft.com/office/drawing/2014/chart" uri="{C3380CC4-5D6E-409C-BE32-E72D297353CC}">
              <c16:uniqueId val="{00000008-D77A-4F0A-9ED5-6395A3922272}"/>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3.1456953642384107E-2"/>
          <c:y val="0.88179347826086951"/>
          <c:w val="0.93129139072847689"/>
          <c:h val="0.1127717391304347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05/10 - 05/17 By Group
</a:t>
            </a:r>
          </a:p>
        </c:rich>
      </c:tx>
      <c:layout>
        <c:manualLayout>
          <c:xMode val="edge"/>
          <c:yMode val="edge"/>
          <c:x val="0.33278145695364242"/>
          <c:y val="2.0380434782608696E-2"/>
        </c:manualLayout>
      </c:layout>
      <c:overlay val="0"/>
      <c:spPr>
        <a:noFill/>
        <a:ln w="25400">
          <a:noFill/>
        </a:ln>
      </c:spPr>
    </c:title>
    <c:autoTitleDeleted val="0"/>
    <c:plotArea>
      <c:layout>
        <c:manualLayout>
          <c:layoutTarget val="inner"/>
          <c:xMode val="edge"/>
          <c:yMode val="edge"/>
          <c:x val="0.29470198675496695"/>
          <c:y val="0.21467391304347824"/>
          <c:w val="0.40894039735099336"/>
          <c:h val="0.67119565217391297"/>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366E-4174-B18A-CDB1DCE5D132}"/>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366E-4174-B18A-CDB1DCE5D132}"/>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366E-4174-B18A-CDB1DCE5D132}"/>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366E-4174-B18A-CDB1DCE5D132}"/>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366E-4174-B18A-CDB1DCE5D132}"/>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366E-4174-B18A-CDB1DCE5D132}"/>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366E-4174-B18A-CDB1DCE5D132}"/>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366E-4174-B18A-CDB1DCE5D132}"/>
              </c:ext>
            </c:extLst>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extLst>
            <c:ext xmlns:c16="http://schemas.microsoft.com/office/drawing/2014/chart" uri="{C3380CC4-5D6E-409C-BE32-E72D297353CC}">
              <c16:uniqueId val="{00000008-366E-4174-B18A-CDB1DCE5D132}"/>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7798013245033115"/>
          <c:y val="0.95380434782608692"/>
          <c:w val="0.6514900662251657"/>
          <c:h val="3.9402173913043473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3.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4.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5.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6.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7.xml><?xml version="1.0" encoding="utf-8"?>
<chartsheet xmlns="http://schemas.openxmlformats.org/spreadsheetml/2006/main" xmlns:r="http://schemas.openxmlformats.org/officeDocument/2006/relationships">
  <sheetPr/>
  <sheetViews>
    <sheetView zoomScale="86" workbookViewId="0"/>
  </sheetViews>
  <pageMargins left="0.75" right="0.75" top="1" bottom="1" header="0.5" footer="0.5"/>
  <pageSetup orientation="landscape" r:id="rId1"/>
  <headerFooter alignWithMargins="0"/>
  <drawing r:id="rId2"/>
</chartsheet>
</file>

<file path=xl/chartsheets/sheet8.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76200</xdr:colOff>
      <xdr:row>32</xdr:row>
      <xdr:rowOff>129540</xdr:rowOff>
    </xdr:from>
    <xdr:to>
      <xdr:col>7</xdr:col>
      <xdr:colOff>2613660</xdr:colOff>
      <xdr:row>51</xdr:row>
      <xdr:rowOff>22860</xdr:rowOff>
    </xdr:to>
    <xdr:graphicFrame macro="">
      <xdr:nvGraphicFramePr>
        <xdr:cNvPr id="717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15</xdr:row>
      <xdr:rowOff>30480</xdr:rowOff>
    </xdr:from>
    <xdr:to>
      <xdr:col>6</xdr:col>
      <xdr:colOff>502920</xdr:colOff>
      <xdr:row>31</xdr:row>
      <xdr:rowOff>144780</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708660</xdr:colOff>
      <xdr:row>15</xdr:row>
      <xdr:rowOff>30480</xdr:rowOff>
    </xdr:from>
    <xdr:to>
      <xdr:col>7</xdr:col>
      <xdr:colOff>2628900</xdr:colOff>
      <xdr:row>32</xdr:row>
      <xdr:rowOff>22860</xdr:rowOff>
    </xdr:to>
    <xdr:graphicFrame macro="">
      <xdr:nvGraphicFramePr>
        <xdr:cNvPr id="717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15</xdr:row>
      <xdr:rowOff>68580</xdr:rowOff>
    </xdr:from>
    <xdr:to>
      <xdr:col>1</xdr:col>
      <xdr:colOff>1478280</xdr:colOff>
      <xdr:row>17</xdr:row>
      <xdr:rowOff>99060</xdr:rowOff>
    </xdr:to>
    <xdr:sp macro="" textlink="">
      <xdr:nvSpPr>
        <xdr:cNvPr id="7174" name="AutoShape 6"/>
        <xdr:cNvSpPr>
          <a:spLocks noChangeArrowheads="1"/>
        </xdr:cNvSpPr>
      </xdr:nvSpPr>
      <xdr:spPr bwMode="auto">
        <a:xfrm>
          <a:off x="1021080" y="258318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1965960</xdr:colOff>
      <xdr:row>30</xdr:row>
      <xdr:rowOff>7620</xdr:rowOff>
    </xdr:from>
    <xdr:to>
      <xdr:col>7</xdr:col>
      <xdr:colOff>1203960</xdr:colOff>
      <xdr:row>31</xdr:row>
      <xdr:rowOff>60960</xdr:rowOff>
    </xdr:to>
    <xdr:sp macro="" textlink="">
      <xdr:nvSpPr>
        <xdr:cNvPr id="7175" name="AutoShape 7"/>
        <xdr:cNvSpPr>
          <a:spLocks/>
        </xdr:cNvSpPr>
      </xdr:nvSpPr>
      <xdr:spPr bwMode="auto">
        <a:xfrm>
          <a:off x="8145780" y="5036820"/>
          <a:ext cx="2125980" cy="22098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731520</xdr:colOff>
      <xdr:row>52</xdr:row>
      <xdr:rowOff>76200</xdr:rowOff>
    </xdr:from>
    <xdr:to>
      <xdr:col>7</xdr:col>
      <xdr:colOff>2606040</xdr:colOff>
      <xdr:row>69</xdr:row>
      <xdr:rowOff>99060</xdr:rowOff>
    </xdr:to>
    <xdr:graphicFrame macro="">
      <xdr:nvGraphicFramePr>
        <xdr:cNvPr id="717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121920</xdr:rowOff>
    </xdr:from>
    <xdr:to>
      <xdr:col>4</xdr:col>
      <xdr:colOff>495300</xdr:colOff>
      <xdr:row>69</xdr:row>
      <xdr:rowOff>129540</xdr:rowOff>
    </xdr:to>
    <xdr:graphicFrame macro="">
      <xdr:nvGraphicFramePr>
        <xdr:cNvPr id="7178"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99060</xdr:colOff>
      <xdr:row>15</xdr:row>
      <xdr:rowOff>30480</xdr:rowOff>
    </xdr:from>
    <xdr:to>
      <xdr:col>6</xdr:col>
      <xdr:colOff>502920</xdr:colOff>
      <xdr:row>31</xdr:row>
      <xdr:rowOff>144780</xdr:rowOff>
    </xdr:to>
    <xdr:graphicFrame macro="">
      <xdr:nvGraphicFramePr>
        <xdr:cNvPr id="614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220980</xdr:colOff>
      <xdr:row>32</xdr:row>
      <xdr:rowOff>129540</xdr:rowOff>
    </xdr:from>
    <xdr:to>
      <xdr:col>7</xdr:col>
      <xdr:colOff>2613660</xdr:colOff>
      <xdr:row>51</xdr:row>
      <xdr:rowOff>22860</xdr:rowOff>
    </xdr:to>
    <xdr:graphicFrame macro="">
      <xdr:nvGraphicFramePr>
        <xdr:cNvPr id="6155"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708660</xdr:colOff>
      <xdr:row>15</xdr:row>
      <xdr:rowOff>30480</xdr:rowOff>
    </xdr:from>
    <xdr:to>
      <xdr:col>7</xdr:col>
      <xdr:colOff>2636520</xdr:colOff>
      <xdr:row>32</xdr:row>
      <xdr:rowOff>22860</xdr:rowOff>
    </xdr:to>
    <xdr:graphicFrame macro="">
      <xdr:nvGraphicFramePr>
        <xdr:cNvPr id="6156"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52</xdr:row>
      <xdr:rowOff>76200</xdr:rowOff>
    </xdr:from>
    <xdr:to>
      <xdr:col>4</xdr:col>
      <xdr:colOff>571500</xdr:colOff>
      <xdr:row>69</xdr:row>
      <xdr:rowOff>99060</xdr:rowOff>
    </xdr:to>
    <xdr:graphicFrame macro="">
      <xdr:nvGraphicFramePr>
        <xdr:cNvPr id="6158"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838200</xdr:colOff>
      <xdr:row>52</xdr:row>
      <xdr:rowOff>68580</xdr:rowOff>
    </xdr:from>
    <xdr:to>
      <xdr:col>7</xdr:col>
      <xdr:colOff>2674620</xdr:colOff>
      <xdr:row>70</xdr:row>
      <xdr:rowOff>7620</xdr:rowOff>
    </xdr:to>
    <xdr:graphicFrame macro="">
      <xdr:nvGraphicFramePr>
        <xdr:cNvPr id="616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45720</xdr:colOff>
      <xdr:row>0</xdr:row>
      <xdr:rowOff>38100</xdr:rowOff>
    </xdr:from>
    <xdr:to>
      <xdr:col>8</xdr:col>
      <xdr:colOff>579120</xdr:colOff>
      <xdr:row>25</xdr:row>
      <xdr:rowOff>0</xdr:rowOff>
    </xdr:to>
    <xdr:graphicFrame macro="">
      <xdr:nvGraphicFramePr>
        <xdr:cNvPr id="40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160020</xdr:rowOff>
    </xdr:from>
    <xdr:to>
      <xdr:col>9</xdr:col>
      <xdr:colOff>22860</xdr:colOff>
      <xdr:row>61</xdr:row>
      <xdr:rowOff>22860</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457200</xdr:colOff>
      <xdr:row>19</xdr:row>
      <xdr:rowOff>0</xdr:rowOff>
    </xdr:to>
    <xdr:graphicFrame macro="">
      <xdr:nvGraphicFramePr>
        <xdr:cNvPr id="51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2</xdr:row>
      <xdr:rowOff>0</xdr:rowOff>
    </xdr:from>
    <xdr:to>
      <xdr:col>11</xdr:col>
      <xdr:colOff>0</xdr:colOff>
      <xdr:row>18</xdr:row>
      <xdr:rowOff>160020</xdr:rowOff>
    </xdr:to>
    <xdr:graphicFrame macro="">
      <xdr:nvGraphicFramePr>
        <xdr:cNvPr id="51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21</xdr:row>
      <xdr:rowOff>22860</xdr:rowOff>
    </xdr:from>
    <xdr:to>
      <xdr:col>11</xdr:col>
      <xdr:colOff>0</xdr:colOff>
      <xdr:row>38</xdr:row>
      <xdr:rowOff>99060</xdr:rowOff>
    </xdr:to>
    <xdr:graphicFrame macro="">
      <xdr:nvGraphicFramePr>
        <xdr:cNvPr id="51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38100</xdr:rowOff>
    </xdr:from>
    <xdr:to>
      <xdr:col>11</xdr:col>
      <xdr:colOff>7620</xdr:colOff>
      <xdr:row>58</xdr:row>
      <xdr:rowOff>7620</xdr:rowOff>
    </xdr:to>
    <xdr:graphicFrame macro="">
      <xdr:nvGraphicFramePr>
        <xdr:cNvPr id="51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60960</xdr:rowOff>
    </xdr:from>
    <xdr:to>
      <xdr:col>5</xdr:col>
      <xdr:colOff>114300</xdr:colOff>
      <xdr:row>38</xdr:row>
      <xdr:rowOff>144780</xdr:rowOff>
    </xdr:to>
    <xdr:graphicFrame macro="">
      <xdr:nvGraphicFramePr>
        <xdr:cNvPr id="512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198120</xdr:colOff>
      <xdr:row>4</xdr:row>
      <xdr:rowOff>68580</xdr:rowOff>
    </xdr:from>
    <xdr:to>
      <xdr:col>6</xdr:col>
      <xdr:colOff>533400</xdr:colOff>
      <xdr:row>22</xdr:row>
      <xdr:rowOff>91440</xdr:rowOff>
    </xdr:to>
    <xdr:graphicFrame macro="">
      <xdr:nvGraphicFramePr>
        <xdr:cNvPr id="205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335280</xdr:colOff>
      <xdr:row>4</xdr:row>
      <xdr:rowOff>99060</xdr:rowOff>
    </xdr:from>
    <xdr:to>
      <xdr:col>14</xdr:col>
      <xdr:colOff>0</xdr:colOff>
      <xdr:row>21</xdr:row>
      <xdr:rowOff>160020</xdr:rowOff>
    </xdr:to>
    <xdr:graphicFrame macro="">
      <xdr:nvGraphicFramePr>
        <xdr:cNvPr id="205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251460</xdr:colOff>
      <xdr:row>27</xdr:row>
      <xdr:rowOff>0</xdr:rowOff>
    </xdr:from>
    <xdr:to>
      <xdr:col>7</xdr:col>
      <xdr:colOff>22860</xdr:colOff>
      <xdr:row>45</xdr:row>
      <xdr:rowOff>106680</xdr:rowOff>
    </xdr:to>
    <xdr:graphicFrame macro="">
      <xdr:nvGraphicFramePr>
        <xdr:cNvPr id="205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213360</xdr:colOff>
      <xdr:row>27</xdr:row>
      <xdr:rowOff>106680</xdr:rowOff>
    </xdr:from>
    <xdr:to>
      <xdr:col>14</xdr:col>
      <xdr:colOff>0</xdr:colOff>
      <xdr:row>45</xdr:row>
      <xdr:rowOff>60960</xdr:rowOff>
    </xdr:to>
    <xdr:graphicFrame macro="">
      <xdr:nvGraphicFramePr>
        <xdr:cNvPr id="205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388620</xdr:colOff>
      <xdr:row>48</xdr:row>
      <xdr:rowOff>129540</xdr:rowOff>
    </xdr:from>
    <xdr:to>
      <xdr:col>12</xdr:col>
      <xdr:colOff>0</xdr:colOff>
      <xdr:row>73</xdr:row>
      <xdr:rowOff>68580</xdr:rowOff>
    </xdr:to>
    <xdr:graphicFrame macro="">
      <xdr:nvGraphicFramePr>
        <xdr:cNvPr id="205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564880" cy="582168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564880" cy="582168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564880" cy="582168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Jun/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lobal%20Standards/Daily%20Exception%20Reports/DPR%20grap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_Dropbox/JThib/dpr_log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Jun/NonAffil/DPR%20Log/Late%20Stam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ne"/>
      <sheetName val="Chart"/>
    </sheetNames>
    <sheetDataSet>
      <sheetData sheetId="0"/>
      <sheetData sheetId="1"/>
      <sheetData sheetId="2"/>
      <sheetData sheetId="3"/>
      <sheetData sheetId="4"/>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Chart"/>
    </sheetNames>
    <sheetDataSet>
      <sheetData sheetId="0" refreshError="1"/>
      <sheetData sheetId="1" refreshError="1"/>
      <sheetData sheetId="2" refreshError="1"/>
      <sheetData sheetId="3" refreshError="1"/>
      <sheetData sheetId="4">
        <row r="1">
          <cell r="AB1" t="str">
            <v>Prelim</v>
          </cell>
          <cell r="AC1" t="str">
            <v>Final</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row>
        <row r="21">
          <cell r="AA21">
            <v>37039</v>
          </cell>
        </row>
        <row r="22">
          <cell r="AA22">
            <v>37040</v>
          </cell>
        </row>
        <row r="23">
          <cell r="AA23">
            <v>37041</v>
          </cell>
        </row>
        <row r="24">
          <cell r="AA24">
            <v>37042</v>
          </cell>
        </row>
        <row r="25">
          <cell r="AA25">
            <v>37043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s>
    <sheetDataSet>
      <sheetData sheetId="0" refreshError="1"/>
      <sheetData sheetId="1">
        <row r="1">
          <cell r="B1" t="str">
            <v>DAY</v>
          </cell>
        </row>
        <row r="2">
          <cell r="A2" t="str">
            <v>Advertising Count</v>
          </cell>
          <cell r="B2">
            <v>1</v>
          </cell>
        </row>
        <row r="3">
          <cell r="A3" t="str">
            <v>Broadband Count</v>
          </cell>
          <cell r="B3">
            <v>1</v>
          </cell>
        </row>
        <row r="4">
          <cell r="A4" t="str">
            <v>EES Count</v>
          </cell>
          <cell r="B4">
            <v>2</v>
          </cell>
        </row>
        <row r="5">
          <cell r="A5" t="str">
            <v>Emerging Bench Count</v>
          </cell>
          <cell r="B5">
            <v>2</v>
          </cell>
        </row>
        <row r="6">
          <cell r="A6" t="str">
            <v>Equity Count</v>
          </cell>
          <cell r="B6">
            <v>1</v>
          </cell>
        </row>
        <row r="7">
          <cell r="A7" t="str">
            <v>EWS-EES Count</v>
          </cell>
          <cell r="B7">
            <v>3</v>
          </cell>
        </row>
        <row r="8">
          <cell r="A8" t="str">
            <v>Financial Trading Fx Count</v>
          </cell>
          <cell r="B8">
            <v>1</v>
          </cell>
        </row>
        <row r="9">
          <cell r="A9" t="str">
            <v>Gas Bench Count</v>
          </cell>
          <cell r="B9">
            <v>3</v>
          </cell>
        </row>
        <row r="10">
          <cell r="A10" t="str">
            <v>Lumber Count</v>
          </cell>
          <cell r="B10">
            <v>1</v>
          </cell>
        </row>
        <row r="11">
          <cell r="A11" t="str">
            <v>Merchant Count</v>
          </cell>
          <cell r="B11">
            <v>2</v>
          </cell>
        </row>
        <row r="12">
          <cell r="A12" t="str">
            <v>NGPL Count</v>
          </cell>
          <cell r="B12">
            <v>1</v>
          </cell>
        </row>
        <row r="13">
          <cell r="A13" t="str">
            <v>Outage Options Count</v>
          </cell>
          <cell r="B13">
            <v>2</v>
          </cell>
        </row>
        <row r="14">
          <cell r="A14" t="str">
            <v>Power Bench Count</v>
          </cell>
          <cell r="B14">
            <v>4</v>
          </cell>
        </row>
        <row r="15">
          <cell r="A15" t="str">
            <v>Power East Count</v>
          </cell>
          <cell r="B15">
            <v>8</v>
          </cell>
        </row>
        <row r="16">
          <cell r="A16" t="str">
            <v>Power West Count</v>
          </cell>
          <cell r="B16">
            <v>6</v>
          </cell>
        </row>
        <row r="17">
          <cell r="A17" t="str">
            <v>South America - Brazil Power Count</v>
          </cell>
          <cell r="B17">
            <v>1</v>
          </cell>
        </row>
        <row r="18">
          <cell r="A18" t="str">
            <v>UK Summary Count</v>
          </cell>
          <cell r="B18">
            <v>2</v>
          </cell>
        </row>
      </sheetData>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olling 30 day"/>
      <sheetName val="May Chart"/>
      <sheetName val="June Chart"/>
      <sheetName val="Sheet4"/>
      <sheetName val="Sheet5"/>
      <sheetName val="Sheet6"/>
      <sheetName val="Sheet7"/>
    </sheetNames>
    <sheetDataSet>
      <sheetData sheetId="0"/>
      <sheetData sheetId="1">
        <row r="5">
          <cell r="A5" t="str">
            <v xml:space="preserve">Advertising </v>
          </cell>
          <cell r="B5">
            <v>0</v>
          </cell>
        </row>
        <row r="6">
          <cell r="A6" t="str">
            <v xml:space="preserve">Broadband </v>
          </cell>
          <cell r="B6">
            <v>3</v>
          </cell>
        </row>
        <row r="7">
          <cell r="A7" t="str">
            <v xml:space="preserve">Emerging Bench </v>
          </cell>
          <cell r="B7">
            <v>5</v>
          </cell>
        </row>
        <row r="8">
          <cell r="A8" t="str">
            <v xml:space="preserve">Emissions </v>
          </cell>
          <cell r="B8">
            <v>1</v>
          </cell>
        </row>
        <row r="9">
          <cell r="A9" t="str">
            <v xml:space="preserve">Equity </v>
          </cell>
          <cell r="B9">
            <v>0</v>
          </cell>
        </row>
        <row r="10">
          <cell r="A10" t="str">
            <v xml:space="preserve">EWS-EES </v>
          </cell>
          <cell r="B10">
            <v>9</v>
          </cell>
        </row>
        <row r="11">
          <cell r="A11" t="str">
            <v xml:space="preserve">Financial Trading Fx </v>
          </cell>
          <cell r="B11">
            <v>2</v>
          </cell>
        </row>
        <row r="12">
          <cell r="A12" t="str">
            <v>Freight Trading</v>
          </cell>
          <cell r="B12">
            <v>7</v>
          </cell>
        </row>
        <row r="13">
          <cell r="A13" t="str">
            <v xml:space="preserve">Gas Bench </v>
          </cell>
          <cell r="B13">
            <v>1</v>
          </cell>
        </row>
        <row r="14">
          <cell r="A14" t="str">
            <v xml:space="preserve">Lumber </v>
          </cell>
          <cell r="B14">
            <v>2</v>
          </cell>
        </row>
        <row r="15">
          <cell r="A15" t="str">
            <v xml:space="preserve">Merchant </v>
          </cell>
          <cell r="B15">
            <v>1</v>
          </cell>
        </row>
        <row r="16">
          <cell r="A16" t="str">
            <v xml:space="preserve">NGPL </v>
          </cell>
          <cell r="B16">
            <v>3</v>
          </cell>
        </row>
        <row r="17">
          <cell r="A17" t="str">
            <v xml:space="preserve">Outage Options </v>
          </cell>
          <cell r="B17">
            <v>5</v>
          </cell>
        </row>
        <row r="18">
          <cell r="A18" t="str">
            <v xml:space="preserve">Power Bench </v>
          </cell>
          <cell r="B18">
            <v>10</v>
          </cell>
        </row>
        <row r="19">
          <cell r="A19" t="str">
            <v xml:space="preserve">Power East </v>
          </cell>
          <cell r="B19">
            <v>7</v>
          </cell>
        </row>
        <row r="20">
          <cell r="A20" t="str">
            <v xml:space="preserve">Power West </v>
          </cell>
          <cell r="B20">
            <v>4</v>
          </cell>
        </row>
        <row r="21">
          <cell r="A21" t="str">
            <v xml:space="preserve">Power Canada </v>
          </cell>
          <cell r="B21">
            <v>1</v>
          </cell>
        </row>
        <row r="22">
          <cell r="A22" t="str">
            <v xml:space="preserve">South America - Brazil Power </v>
          </cell>
          <cell r="B22">
            <v>3</v>
          </cell>
        </row>
        <row r="23">
          <cell r="A23" t="str">
            <v xml:space="preserve">UK Summary </v>
          </cell>
          <cell r="B23">
            <v>1</v>
          </cell>
        </row>
        <row r="24">
          <cell r="A24" t="str">
            <v>Interest Rate</v>
          </cell>
          <cell r="B24">
            <v>0</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34"/>
  <sheetViews>
    <sheetView tabSelected="1" zoomScale="50" zoomScaleNormal="100" workbookViewId="0">
      <selection activeCell="G8" sqref="G8"/>
    </sheetView>
  </sheetViews>
  <sheetFormatPr defaultRowHeight="13.2" x14ac:dyDescent="0.25"/>
  <cols>
    <col min="2" max="2" width="30.6640625" customWidth="1"/>
    <col min="3" max="3" width="8.109375" customWidth="1"/>
    <col min="4" max="4" width="20" bestFit="1" customWidth="1"/>
    <col min="5" max="5" width="15.109375" customWidth="1"/>
    <col min="6" max="6" width="7.33203125" customWidth="1"/>
    <col min="7" max="7" width="42.109375" bestFit="1" customWidth="1"/>
    <col min="8" max="8" width="46.6640625" bestFit="1" customWidth="1"/>
    <col min="9" max="9" width="8.44140625" customWidth="1"/>
    <col min="10" max="10" width="14.44140625" bestFit="1" customWidth="1"/>
    <col min="11" max="11" width="14.33203125" bestFit="1" customWidth="1"/>
    <col min="12" max="12" width="8.44140625" customWidth="1"/>
    <col min="13" max="13" width="14.109375" bestFit="1" customWidth="1"/>
    <col min="14" max="14" width="14.44140625" bestFit="1" customWidth="1"/>
    <col min="15" max="15" width="13" bestFit="1" customWidth="1"/>
  </cols>
  <sheetData>
    <row r="1" spans="1:15" s="1" customFormat="1" x14ac:dyDescent="0.25">
      <c r="A1" s="1" t="s">
        <v>61</v>
      </c>
      <c r="G1" s="1" t="s">
        <v>63</v>
      </c>
      <c r="H1" s="1" t="s">
        <v>62</v>
      </c>
      <c r="I1" s="1" t="s">
        <v>64</v>
      </c>
      <c r="J1" s="1" t="s">
        <v>155</v>
      </c>
      <c r="K1" s="1" t="s">
        <v>65</v>
      </c>
      <c r="L1" s="1" t="s">
        <v>66</v>
      </c>
      <c r="M1" s="1" t="s">
        <v>67</v>
      </c>
      <c r="N1" s="1" t="s">
        <v>68</v>
      </c>
      <c r="O1" s="1" t="s">
        <v>156</v>
      </c>
    </row>
    <row r="2" spans="1:15" x14ac:dyDescent="0.25">
      <c r="A2" s="6" t="s">
        <v>0</v>
      </c>
      <c r="B2" s="2"/>
      <c r="H2">
        <f>1+1</f>
        <v>2</v>
      </c>
      <c r="J2">
        <f>1</f>
        <v>1</v>
      </c>
      <c r="K2" s="2"/>
      <c r="L2" s="7"/>
      <c r="M2" s="2"/>
      <c r="N2" s="2"/>
    </row>
    <row r="3" spans="1:15" x14ac:dyDescent="0.25">
      <c r="A3" s="6" t="s">
        <v>1</v>
      </c>
      <c r="B3" s="7"/>
      <c r="K3" s="7"/>
      <c r="L3" s="7"/>
      <c r="M3" s="7"/>
      <c r="N3" s="11">
        <v>1</v>
      </c>
    </row>
    <row r="4" spans="1:15" x14ac:dyDescent="0.25">
      <c r="A4" s="6" t="s">
        <v>5</v>
      </c>
      <c r="B4" s="7"/>
      <c r="G4">
        <f>1+1+1+1+1+1+1+1+1+1+1+1+1+1+1+1+1+1+1+1+1+1+1+1+1+1+1+1+1+1</f>
        <v>30</v>
      </c>
      <c r="H4">
        <f>1+1+1+1+1+1</f>
        <v>6</v>
      </c>
      <c r="I4">
        <f>1+1+1+1+1+1+1+1+1+1</f>
        <v>10</v>
      </c>
      <c r="J4">
        <f>1+1+1+1+1+1+1+1+1+1+1+1+1+1+1+1+1+1+1</f>
        <v>19</v>
      </c>
      <c r="K4" s="7">
        <v>13</v>
      </c>
      <c r="L4" s="7">
        <v>7</v>
      </c>
      <c r="M4" s="7">
        <v>2</v>
      </c>
      <c r="N4" s="11">
        <f>8</f>
        <v>8</v>
      </c>
      <c r="O4">
        <f>'summary 0604'!K12</f>
        <v>5</v>
      </c>
    </row>
    <row r="5" spans="1:15" x14ac:dyDescent="0.25">
      <c r="A5" s="6" t="s">
        <v>60</v>
      </c>
      <c r="B5" s="7"/>
      <c r="G5">
        <f>1+1+1+1+1</f>
        <v>5</v>
      </c>
      <c r="H5">
        <f>1+1+1</f>
        <v>3</v>
      </c>
      <c r="I5">
        <f>1+1+1</f>
        <v>3</v>
      </c>
      <c r="J5">
        <f>1+1</f>
        <v>2</v>
      </c>
      <c r="K5" s="7">
        <v>6</v>
      </c>
      <c r="L5" s="7">
        <v>5</v>
      </c>
      <c r="M5" s="7">
        <v>6</v>
      </c>
      <c r="N5" s="11">
        <f>4</f>
        <v>4</v>
      </c>
      <c r="O5">
        <f>'summary 0604'!K13</f>
        <v>5</v>
      </c>
    </row>
    <row r="6" spans="1:15" x14ac:dyDescent="0.25">
      <c r="A6" s="6" t="s">
        <v>56</v>
      </c>
      <c r="B6" s="7"/>
      <c r="G6">
        <f>1+1</f>
        <v>2</v>
      </c>
      <c r="H6">
        <f>1+1+1+1</f>
        <v>4</v>
      </c>
      <c r="I6">
        <f>1</f>
        <v>1</v>
      </c>
      <c r="J6">
        <f>1+1+1</f>
        <v>3</v>
      </c>
      <c r="K6" s="7"/>
      <c r="L6" s="7"/>
      <c r="M6" s="7">
        <v>1</v>
      </c>
      <c r="N6" s="11"/>
      <c r="O6">
        <f>'summary 0604'!K14</f>
        <v>1</v>
      </c>
    </row>
    <row r="7" spans="1:15" x14ac:dyDescent="0.25">
      <c r="A7" s="6" t="s">
        <v>3</v>
      </c>
      <c r="B7" s="7"/>
      <c r="G7">
        <f>1+1+1</f>
        <v>3</v>
      </c>
      <c r="K7" s="7"/>
      <c r="L7" s="7"/>
      <c r="M7" s="7">
        <v>1</v>
      </c>
      <c r="N7" s="11">
        <f>1</f>
        <v>1</v>
      </c>
      <c r="O7">
        <f>'summary 0604'!K15</f>
        <v>3</v>
      </c>
    </row>
    <row r="8" spans="1:15" x14ac:dyDescent="0.25">
      <c r="A8" s="6" t="s">
        <v>7</v>
      </c>
      <c r="B8" s="7"/>
      <c r="G8">
        <f>1+1+1+1</f>
        <v>4</v>
      </c>
      <c r="H8">
        <f>1</f>
        <v>1</v>
      </c>
      <c r="I8">
        <f>1+1+1+1+1</f>
        <v>5</v>
      </c>
      <c r="J8">
        <f>1</f>
        <v>1</v>
      </c>
      <c r="K8" s="7">
        <v>2</v>
      </c>
      <c r="L8" s="7">
        <v>1</v>
      </c>
      <c r="M8" s="7"/>
      <c r="N8" s="11">
        <f>3</f>
        <v>3</v>
      </c>
    </row>
    <row r="9" spans="1:15" x14ac:dyDescent="0.25">
      <c r="A9" s="6" t="s">
        <v>4</v>
      </c>
      <c r="B9" s="7"/>
      <c r="K9" s="7">
        <v>1</v>
      </c>
      <c r="L9" s="7"/>
      <c r="M9" s="7">
        <v>1</v>
      </c>
      <c r="N9" s="11"/>
      <c r="O9">
        <f>'summary 0604'!K17+'summary 0604'!K18</f>
        <v>2</v>
      </c>
    </row>
    <row r="10" spans="1:15" x14ac:dyDescent="0.25">
      <c r="A10" s="50" t="s">
        <v>69</v>
      </c>
      <c r="B10" s="7"/>
      <c r="G10">
        <v>44</v>
      </c>
      <c r="H10">
        <v>16</v>
      </c>
      <c r="I10">
        <v>19</v>
      </c>
      <c r="J10">
        <f>SUM(J2:J8)</f>
        <v>26</v>
      </c>
      <c r="K10" s="7">
        <f>SUM(K2:K9)</f>
        <v>22</v>
      </c>
      <c r="L10" s="7">
        <f>SUM(L2:L9)</f>
        <v>13</v>
      </c>
      <c r="M10" s="7">
        <f>SUM(M2:M9)</f>
        <v>11</v>
      </c>
      <c r="N10" s="7">
        <f>SUM(N2:N9)</f>
        <v>17</v>
      </c>
      <c r="O10" s="7">
        <f>SUM(O2:O9)</f>
        <v>16</v>
      </c>
    </row>
    <row r="11" spans="1:15" s="1" customFormat="1" x14ac:dyDescent="0.25">
      <c r="A11" s="1" t="s">
        <v>61</v>
      </c>
      <c r="G11" s="51">
        <v>36986</v>
      </c>
      <c r="H11" s="51">
        <v>36993</v>
      </c>
      <c r="I11" s="51">
        <v>37000</v>
      </c>
      <c r="J11" s="51">
        <v>37007</v>
      </c>
      <c r="K11" s="51">
        <v>37013</v>
      </c>
      <c r="L11" s="51">
        <v>37021</v>
      </c>
      <c r="M11" s="51">
        <v>37029</v>
      </c>
      <c r="N11" s="51">
        <v>37039</v>
      </c>
      <c r="O11" s="51">
        <v>37046</v>
      </c>
    </row>
    <row r="72" spans="1:12" ht="15.6" x14ac:dyDescent="0.3">
      <c r="A72" s="62" t="s">
        <v>154</v>
      </c>
      <c r="B72" s="63"/>
      <c r="C72" s="63"/>
      <c r="D72" s="63"/>
      <c r="E72" s="63"/>
      <c r="F72" s="64"/>
      <c r="G72" s="63"/>
      <c r="H72" s="63"/>
      <c r="I72" s="64"/>
      <c r="J72" s="64"/>
      <c r="K72" s="64"/>
      <c r="L72" s="63"/>
    </row>
    <row r="73" spans="1:12" x14ac:dyDescent="0.25">
      <c r="A73" s="63"/>
      <c r="B73" s="63"/>
      <c r="C73" s="63"/>
      <c r="D73" s="63"/>
      <c r="E73" s="63"/>
      <c r="F73" s="64"/>
      <c r="G73" s="63"/>
      <c r="H73" s="63"/>
      <c r="I73" s="64"/>
      <c r="J73" s="64"/>
      <c r="K73" s="64"/>
      <c r="L73" s="63"/>
    </row>
    <row r="74" spans="1:12" x14ac:dyDescent="0.25">
      <c r="A74" s="65" t="s">
        <v>118</v>
      </c>
      <c r="B74" s="63"/>
      <c r="C74" s="63"/>
      <c r="D74" s="63"/>
      <c r="E74" s="63"/>
      <c r="F74" s="64"/>
      <c r="G74" s="63"/>
      <c r="H74" s="63"/>
      <c r="I74" s="64"/>
      <c r="J74" s="64"/>
      <c r="K74" s="64"/>
      <c r="L74" s="63"/>
    </row>
    <row r="75" spans="1:12" x14ac:dyDescent="0.25">
      <c r="A75" s="63" t="s">
        <v>119</v>
      </c>
      <c r="B75" s="63"/>
      <c r="C75" s="63"/>
      <c r="D75" s="63"/>
      <c r="E75" s="63"/>
      <c r="F75" s="64"/>
      <c r="G75" s="63"/>
      <c r="H75" s="63"/>
      <c r="I75" s="64"/>
      <c r="J75" s="64"/>
      <c r="K75" s="64"/>
      <c r="L75" s="63"/>
    </row>
    <row r="76" spans="1:12" x14ac:dyDescent="0.25">
      <c r="A76" s="63" t="s">
        <v>120</v>
      </c>
      <c r="B76" s="63"/>
      <c r="C76" s="63"/>
      <c r="D76" s="63"/>
      <c r="E76" s="63"/>
      <c r="F76" s="64"/>
      <c r="G76" s="63"/>
      <c r="H76" s="63"/>
      <c r="I76" s="64"/>
      <c r="J76" s="64"/>
      <c r="K76" s="64"/>
      <c r="L76" s="63"/>
    </row>
    <row r="77" spans="1:12" x14ac:dyDescent="0.25">
      <c r="A77" s="63" t="s">
        <v>121</v>
      </c>
      <c r="B77" s="63"/>
      <c r="C77" s="63"/>
      <c r="D77" s="63"/>
      <c r="E77" s="63"/>
      <c r="F77" s="64"/>
      <c r="G77" s="63"/>
      <c r="H77" s="63"/>
      <c r="I77" s="64"/>
      <c r="J77" s="64"/>
      <c r="K77" s="64"/>
      <c r="L77" s="63"/>
    </row>
    <row r="78" spans="1:12" x14ac:dyDescent="0.25">
      <c r="A78" s="63" t="s">
        <v>122</v>
      </c>
      <c r="B78" s="63"/>
      <c r="C78" s="63"/>
      <c r="D78" s="63"/>
      <c r="E78" s="63"/>
      <c r="F78" s="64"/>
      <c r="G78" s="63"/>
      <c r="H78" s="63"/>
      <c r="I78" s="64"/>
      <c r="J78" s="64"/>
      <c r="K78" s="64"/>
      <c r="L78" s="63"/>
    </row>
    <row r="79" spans="1:12" x14ac:dyDescent="0.25">
      <c r="A79" s="63" t="s">
        <v>123</v>
      </c>
      <c r="B79" s="63"/>
      <c r="C79" s="63"/>
      <c r="D79" s="63"/>
      <c r="E79" s="63"/>
      <c r="F79" s="64"/>
      <c r="G79" s="63"/>
      <c r="H79" s="63"/>
      <c r="I79" s="64"/>
      <c r="J79" s="64"/>
      <c r="K79" s="64"/>
      <c r="L79" s="63"/>
    </row>
    <row r="80" spans="1:12" x14ac:dyDescent="0.25">
      <c r="A80" s="63" t="s">
        <v>124</v>
      </c>
      <c r="B80" s="63"/>
      <c r="C80" s="63"/>
      <c r="D80" s="63"/>
      <c r="E80" s="63"/>
      <c r="F80" s="64"/>
      <c r="G80" s="63"/>
      <c r="H80" s="63"/>
      <c r="I80" s="64"/>
      <c r="J80" s="64"/>
      <c r="K80" s="64"/>
      <c r="L80" s="63"/>
    </row>
    <row r="81" spans="1:12" x14ac:dyDescent="0.25">
      <c r="A81" s="63" t="s">
        <v>125</v>
      </c>
      <c r="B81" s="63"/>
      <c r="C81" s="63"/>
      <c r="D81" s="63"/>
      <c r="E81" s="63"/>
      <c r="F81" s="64"/>
      <c r="G81" s="63"/>
      <c r="H81" s="63"/>
      <c r="I81" s="64"/>
      <c r="J81" s="64"/>
      <c r="K81" s="64"/>
      <c r="L81" s="63"/>
    </row>
    <row r="82" spans="1:12" x14ac:dyDescent="0.25">
      <c r="A82" s="63" t="s">
        <v>126</v>
      </c>
      <c r="B82" s="63"/>
      <c r="C82" s="63"/>
      <c r="D82" s="63"/>
      <c r="E82" s="63"/>
      <c r="F82" s="64"/>
      <c r="G82" s="63"/>
      <c r="H82" s="63"/>
      <c r="I82" s="64"/>
      <c r="J82" s="64"/>
      <c r="K82" s="64"/>
      <c r="L82" s="63"/>
    </row>
    <row r="83" spans="1:12" x14ac:dyDescent="0.25">
      <c r="A83" s="63" t="s">
        <v>127</v>
      </c>
      <c r="B83" s="63"/>
      <c r="C83" s="63"/>
      <c r="D83" s="63"/>
      <c r="E83" s="63"/>
      <c r="F83" s="64"/>
      <c r="G83" s="63"/>
      <c r="H83" s="63"/>
      <c r="I83" s="64"/>
      <c r="J83" s="64"/>
      <c r="K83" s="64"/>
      <c r="L83" s="63"/>
    </row>
    <row r="84" spans="1:12" x14ac:dyDescent="0.25">
      <c r="A84" s="63"/>
      <c r="B84" s="63"/>
      <c r="C84" s="63"/>
      <c r="D84" s="63"/>
      <c r="E84" s="63"/>
      <c r="F84" s="64"/>
      <c r="G84" s="63"/>
      <c r="H84" s="63"/>
      <c r="I84" s="64"/>
      <c r="J84" s="64"/>
      <c r="K84" s="64"/>
      <c r="L84" s="63"/>
    </row>
    <row r="85" spans="1:12" x14ac:dyDescent="0.25">
      <c r="A85" s="66"/>
      <c r="B85" s="66"/>
      <c r="C85" s="66"/>
      <c r="D85" s="66"/>
      <c r="E85" s="66" t="s">
        <v>128</v>
      </c>
      <c r="F85" s="66"/>
      <c r="G85" s="66"/>
      <c r="H85" s="66"/>
      <c r="I85" s="66" t="s">
        <v>129</v>
      </c>
      <c r="J85" s="66" t="s">
        <v>130</v>
      </c>
      <c r="K85" s="66" t="s">
        <v>131</v>
      </c>
      <c r="L85" s="66" t="s">
        <v>132</v>
      </c>
    </row>
    <row r="86" spans="1:12" x14ac:dyDescent="0.25">
      <c r="A86" s="66" t="s">
        <v>133</v>
      </c>
      <c r="B86" s="66" t="s">
        <v>134</v>
      </c>
      <c r="C86" s="66" t="s">
        <v>135</v>
      </c>
      <c r="D86" s="66" t="s">
        <v>136</v>
      </c>
      <c r="E86" s="66" t="s">
        <v>137</v>
      </c>
      <c r="F86" s="66" t="s">
        <v>118</v>
      </c>
      <c r="G86" s="66" t="s">
        <v>138</v>
      </c>
      <c r="H86" s="66" t="s">
        <v>139</v>
      </c>
      <c r="I86" s="66" t="s">
        <v>140</v>
      </c>
      <c r="J86" s="66" t="s">
        <v>141</v>
      </c>
      <c r="K86" s="66" t="s">
        <v>142</v>
      </c>
      <c r="L86" s="66" t="s">
        <v>143</v>
      </c>
    </row>
    <row r="87" spans="1:12" x14ac:dyDescent="0.25">
      <c r="A87" s="66"/>
      <c r="B87" s="66"/>
      <c r="C87" s="66"/>
      <c r="D87" s="66"/>
      <c r="E87" s="66"/>
      <c r="F87" s="66"/>
      <c r="G87" s="66"/>
      <c r="H87" s="66"/>
      <c r="I87" s="66"/>
      <c r="J87" s="66"/>
      <c r="K87" s="66"/>
      <c r="L87" s="66"/>
    </row>
    <row r="88" spans="1:12" ht="39.6" x14ac:dyDescent="0.25">
      <c r="A88" s="75">
        <v>37050</v>
      </c>
      <c r="B88" s="78" t="s">
        <v>82</v>
      </c>
      <c r="C88" s="78" t="s">
        <v>20</v>
      </c>
      <c r="D88" s="78" t="s">
        <v>82</v>
      </c>
      <c r="E88" s="78" t="s">
        <v>83</v>
      </c>
      <c r="F88" s="78" t="s">
        <v>84</v>
      </c>
      <c r="G88" s="45" t="s">
        <v>165</v>
      </c>
      <c r="H88" s="20" t="s">
        <v>166</v>
      </c>
      <c r="I88" s="78" t="s">
        <v>80</v>
      </c>
      <c r="J88" s="78" t="s">
        <v>79</v>
      </c>
      <c r="K88" s="78" t="s">
        <v>79</v>
      </c>
      <c r="L88" s="78" t="s">
        <v>81</v>
      </c>
    </row>
    <row r="89" spans="1:12" ht="39.6" x14ac:dyDescent="0.25">
      <c r="A89" s="75">
        <v>37050</v>
      </c>
      <c r="B89" s="78" t="s">
        <v>167</v>
      </c>
      <c r="C89" s="78" t="s">
        <v>20</v>
      </c>
      <c r="D89" s="78" t="s">
        <v>168</v>
      </c>
      <c r="E89" s="78" t="s">
        <v>169</v>
      </c>
      <c r="F89" s="78" t="s">
        <v>10</v>
      </c>
      <c r="G89" s="45" t="s">
        <v>170</v>
      </c>
      <c r="H89" s="45" t="s">
        <v>171</v>
      </c>
      <c r="I89" s="78" t="s">
        <v>79</v>
      </c>
      <c r="J89" s="78" t="s">
        <v>79</v>
      </c>
      <c r="K89" s="78" t="s">
        <v>79</v>
      </c>
      <c r="L89" s="78" t="s">
        <v>81</v>
      </c>
    </row>
    <row r="90" spans="1:12" ht="52.8" x14ac:dyDescent="0.25">
      <c r="A90" s="75">
        <v>37049</v>
      </c>
      <c r="B90" s="78" t="s">
        <v>172</v>
      </c>
      <c r="C90" s="78" t="s">
        <v>20</v>
      </c>
      <c r="D90" s="78" t="s">
        <v>82</v>
      </c>
      <c r="E90" s="78" t="s">
        <v>83</v>
      </c>
      <c r="F90" s="78" t="s">
        <v>12</v>
      </c>
      <c r="G90" s="45" t="s">
        <v>173</v>
      </c>
      <c r="H90" s="45" t="s">
        <v>174</v>
      </c>
      <c r="I90" s="78" t="s">
        <v>80</v>
      </c>
      <c r="J90" s="78" t="s">
        <v>79</v>
      </c>
      <c r="K90" s="78" t="s">
        <v>79</v>
      </c>
      <c r="L90" s="78" t="s">
        <v>81</v>
      </c>
    </row>
    <row r="91" spans="1:12" ht="39.6" x14ac:dyDescent="0.25">
      <c r="A91" s="75">
        <v>37049</v>
      </c>
      <c r="B91" s="78" t="s">
        <v>82</v>
      </c>
      <c r="C91" s="78" t="s">
        <v>20</v>
      </c>
      <c r="D91" s="78" t="s">
        <v>82</v>
      </c>
      <c r="E91" s="78" t="s">
        <v>83</v>
      </c>
      <c r="F91" s="78" t="s">
        <v>84</v>
      </c>
      <c r="G91" s="45" t="s">
        <v>175</v>
      </c>
      <c r="H91" s="20" t="s">
        <v>166</v>
      </c>
      <c r="I91" s="78" t="s">
        <v>80</v>
      </c>
      <c r="J91" s="78" t="s">
        <v>79</v>
      </c>
      <c r="K91" s="78" t="s">
        <v>79</v>
      </c>
      <c r="L91" s="78" t="s">
        <v>81</v>
      </c>
    </row>
    <row r="92" spans="1:12" ht="39.6" x14ac:dyDescent="0.25">
      <c r="A92" s="75">
        <v>37049</v>
      </c>
      <c r="B92" s="78" t="s">
        <v>82</v>
      </c>
      <c r="C92" s="78" t="s">
        <v>20</v>
      </c>
      <c r="D92" s="78" t="s">
        <v>82</v>
      </c>
      <c r="E92" s="78" t="s">
        <v>83</v>
      </c>
      <c r="F92" s="78" t="s">
        <v>12</v>
      </c>
      <c r="G92" s="45" t="s">
        <v>176</v>
      </c>
      <c r="H92" s="45" t="s">
        <v>177</v>
      </c>
      <c r="I92" s="78" t="s">
        <v>80</v>
      </c>
      <c r="J92" s="78" t="s">
        <v>80</v>
      </c>
      <c r="K92" s="78" t="s">
        <v>80</v>
      </c>
      <c r="L92" s="78" t="s">
        <v>81</v>
      </c>
    </row>
    <row r="93" spans="1:12" ht="66" x14ac:dyDescent="0.25">
      <c r="A93" s="75">
        <v>37047</v>
      </c>
      <c r="B93" s="76" t="s">
        <v>178</v>
      </c>
      <c r="C93" s="68" t="s">
        <v>19</v>
      </c>
      <c r="D93" s="76" t="s">
        <v>179</v>
      </c>
      <c r="E93" s="77" t="s">
        <v>180</v>
      </c>
      <c r="F93" s="68" t="s">
        <v>12</v>
      </c>
      <c r="G93" s="76" t="s">
        <v>181</v>
      </c>
      <c r="H93" s="76"/>
      <c r="I93" s="78" t="s">
        <v>80</v>
      </c>
      <c r="J93" s="78" t="s">
        <v>80</v>
      </c>
      <c r="K93" s="78" t="s">
        <v>80</v>
      </c>
      <c r="L93" s="78" t="s">
        <v>81</v>
      </c>
    </row>
    <row r="94" spans="1:12" ht="105.6" x14ac:dyDescent="0.25">
      <c r="A94" s="75">
        <v>37046</v>
      </c>
      <c r="B94" s="45" t="s">
        <v>182</v>
      </c>
      <c r="C94" s="46"/>
      <c r="D94" s="45"/>
      <c r="E94" s="20" t="s">
        <v>183</v>
      </c>
      <c r="F94" s="46" t="s">
        <v>14</v>
      </c>
      <c r="G94" s="45" t="s">
        <v>184</v>
      </c>
      <c r="H94" s="45" t="s">
        <v>185</v>
      </c>
      <c r="I94" s="78" t="s">
        <v>80</v>
      </c>
      <c r="J94" s="78" t="s">
        <v>80</v>
      </c>
      <c r="K94" s="78" t="s">
        <v>80</v>
      </c>
      <c r="L94" s="78" t="s">
        <v>81</v>
      </c>
    </row>
    <row r="95" spans="1:12" ht="79.2" x14ac:dyDescent="0.25">
      <c r="A95" s="75">
        <v>37046</v>
      </c>
      <c r="B95" s="45" t="s">
        <v>82</v>
      </c>
      <c r="C95" s="46" t="s">
        <v>20</v>
      </c>
      <c r="D95" s="45" t="s">
        <v>82</v>
      </c>
      <c r="E95" s="20" t="s">
        <v>83</v>
      </c>
      <c r="F95" s="46" t="s">
        <v>84</v>
      </c>
      <c r="G95" s="45" t="s">
        <v>186</v>
      </c>
      <c r="H95" s="45" t="s">
        <v>187</v>
      </c>
      <c r="I95" s="78" t="s">
        <v>80</v>
      </c>
      <c r="J95" s="78" t="s">
        <v>79</v>
      </c>
      <c r="K95" s="78" t="s">
        <v>79</v>
      </c>
      <c r="L95" s="78" t="s">
        <v>81</v>
      </c>
    </row>
    <row r="96" spans="1:12" x14ac:dyDescent="0.25">
      <c r="A96" s="75">
        <v>37043</v>
      </c>
      <c r="B96" s="45" t="s">
        <v>74</v>
      </c>
      <c r="C96" s="46" t="s">
        <v>24</v>
      </c>
      <c r="D96" s="45" t="s">
        <v>75</v>
      </c>
      <c r="E96" s="20" t="s">
        <v>76</v>
      </c>
      <c r="F96" s="46" t="s">
        <v>12</v>
      </c>
      <c r="G96" s="78" t="s">
        <v>77</v>
      </c>
      <c r="H96" s="78" t="s">
        <v>78</v>
      </c>
      <c r="I96" s="78" t="s">
        <v>79</v>
      </c>
      <c r="J96" s="78" t="s">
        <v>80</v>
      </c>
      <c r="K96" s="78" t="s">
        <v>80</v>
      </c>
      <c r="L96" s="78" t="s">
        <v>81</v>
      </c>
    </row>
    <row r="97" spans="1:12" ht="39.6" x14ac:dyDescent="0.25">
      <c r="A97" s="79">
        <v>37043</v>
      </c>
      <c r="B97" s="45" t="s">
        <v>90</v>
      </c>
      <c r="C97" s="46" t="s">
        <v>20</v>
      </c>
      <c r="D97" s="45" t="s">
        <v>90</v>
      </c>
      <c r="E97" s="20" t="s">
        <v>83</v>
      </c>
      <c r="F97" s="46" t="s">
        <v>10</v>
      </c>
      <c r="G97" s="45" t="s">
        <v>91</v>
      </c>
      <c r="H97" s="20"/>
      <c r="I97" s="78" t="s">
        <v>79</v>
      </c>
      <c r="J97" s="78" t="s">
        <v>79</v>
      </c>
      <c r="K97" s="78" t="s">
        <v>79</v>
      </c>
      <c r="L97" s="78" t="s">
        <v>81</v>
      </c>
    </row>
    <row r="98" spans="1:12" ht="39.6" x14ac:dyDescent="0.25">
      <c r="A98" s="79">
        <v>37043</v>
      </c>
      <c r="B98" s="45" t="s">
        <v>82</v>
      </c>
      <c r="C98" s="46" t="s">
        <v>20</v>
      </c>
      <c r="D98" s="45" t="s">
        <v>82</v>
      </c>
      <c r="E98" s="20" t="s">
        <v>83</v>
      </c>
      <c r="F98" s="46" t="s">
        <v>84</v>
      </c>
      <c r="G98" s="45" t="s">
        <v>85</v>
      </c>
      <c r="H98" s="20" t="s">
        <v>86</v>
      </c>
      <c r="I98" s="78" t="s">
        <v>80</v>
      </c>
      <c r="J98" s="78" t="s">
        <v>80</v>
      </c>
      <c r="K98" s="78" t="s">
        <v>80</v>
      </c>
      <c r="L98" s="78" t="s">
        <v>81</v>
      </c>
    </row>
    <row r="99" spans="1:12" ht="52.8" x14ac:dyDescent="0.25">
      <c r="A99" s="79">
        <v>37043</v>
      </c>
      <c r="B99" s="45" t="s">
        <v>87</v>
      </c>
      <c r="C99" s="46" t="s">
        <v>20</v>
      </c>
      <c r="D99" s="45" t="s">
        <v>87</v>
      </c>
      <c r="E99" s="20" t="s">
        <v>83</v>
      </c>
      <c r="F99" s="46" t="s">
        <v>10</v>
      </c>
      <c r="G99" s="45" t="s">
        <v>88</v>
      </c>
      <c r="H99" s="20" t="s">
        <v>89</v>
      </c>
      <c r="I99" s="78" t="s">
        <v>80</v>
      </c>
      <c r="J99" s="78" t="s">
        <v>79</v>
      </c>
      <c r="K99" s="78" t="s">
        <v>79</v>
      </c>
      <c r="L99" s="78" t="s">
        <v>81</v>
      </c>
    </row>
    <row r="100" spans="1:12" ht="26.4" x14ac:dyDescent="0.25">
      <c r="A100" s="44">
        <v>37042</v>
      </c>
      <c r="B100" s="45" t="s">
        <v>82</v>
      </c>
      <c r="C100" s="46" t="s">
        <v>20</v>
      </c>
      <c r="D100" s="45" t="s">
        <v>82</v>
      </c>
      <c r="E100" s="20" t="s">
        <v>83</v>
      </c>
      <c r="F100" s="46" t="s">
        <v>84</v>
      </c>
      <c r="G100" s="20" t="s">
        <v>85</v>
      </c>
      <c r="H100" s="20" t="s">
        <v>92</v>
      </c>
      <c r="I100" s="46" t="s">
        <v>79</v>
      </c>
      <c r="J100" s="46" t="s">
        <v>79</v>
      </c>
      <c r="K100" s="46" t="s">
        <v>80</v>
      </c>
      <c r="L100" s="46" t="s">
        <v>81</v>
      </c>
    </row>
    <row r="101" spans="1:12" ht="39.6" x14ac:dyDescent="0.25">
      <c r="A101" s="44">
        <v>37040</v>
      </c>
      <c r="B101" s="45" t="s">
        <v>87</v>
      </c>
      <c r="C101" s="46" t="s">
        <v>20</v>
      </c>
      <c r="D101" s="45" t="s">
        <v>87</v>
      </c>
      <c r="E101" s="20" t="s">
        <v>83</v>
      </c>
      <c r="F101" s="46" t="s">
        <v>84</v>
      </c>
      <c r="G101" s="20" t="s">
        <v>93</v>
      </c>
      <c r="H101" s="20" t="s">
        <v>94</v>
      </c>
      <c r="I101" s="46" t="s">
        <v>80</v>
      </c>
      <c r="J101" s="46" t="s">
        <v>80</v>
      </c>
      <c r="K101" s="46" t="s">
        <v>80</v>
      </c>
      <c r="L101" s="46" t="s">
        <v>81</v>
      </c>
    </row>
    <row r="102" spans="1:12" ht="74.25" customHeight="1" x14ac:dyDescent="0.25">
      <c r="A102" s="44">
        <v>37035</v>
      </c>
      <c r="B102" s="45" t="s">
        <v>95</v>
      </c>
      <c r="C102" s="46" t="s">
        <v>20</v>
      </c>
      <c r="D102" s="20" t="s">
        <v>96</v>
      </c>
      <c r="E102" s="20" t="s">
        <v>83</v>
      </c>
      <c r="F102" s="46" t="s">
        <v>84</v>
      </c>
      <c r="G102" s="20" t="s">
        <v>97</v>
      </c>
      <c r="H102" s="20" t="s">
        <v>94</v>
      </c>
      <c r="I102" s="46" t="s">
        <v>80</v>
      </c>
      <c r="J102" s="46" t="s">
        <v>79</v>
      </c>
      <c r="K102" s="46" t="s">
        <v>79</v>
      </c>
      <c r="L102" s="46" t="s">
        <v>81</v>
      </c>
    </row>
    <row r="103" spans="1:12" x14ac:dyDescent="0.25">
      <c r="A103" s="44">
        <v>37035</v>
      </c>
      <c r="B103" s="45" t="s">
        <v>82</v>
      </c>
      <c r="C103" s="46" t="s">
        <v>20</v>
      </c>
      <c r="D103" s="45" t="s">
        <v>82</v>
      </c>
      <c r="E103" s="20" t="s">
        <v>83</v>
      </c>
      <c r="F103" s="46" t="s">
        <v>84</v>
      </c>
      <c r="G103" s="20" t="s">
        <v>98</v>
      </c>
      <c r="H103" s="20" t="s">
        <v>99</v>
      </c>
      <c r="I103" s="46"/>
      <c r="J103" s="46"/>
      <c r="K103" s="46"/>
      <c r="L103" s="46" t="s">
        <v>81</v>
      </c>
    </row>
    <row r="104" spans="1:12" ht="39.6" x14ac:dyDescent="0.25">
      <c r="A104" s="44">
        <v>37033</v>
      </c>
      <c r="B104" s="45" t="s">
        <v>100</v>
      </c>
      <c r="C104" s="46" t="s">
        <v>20</v>
      </c>
      <c r="D104" s="45" t="s">
        <v>100</v>
      </c>
      <c r="E104" s="20" t="s">
        <v>83</v>
      </c>
      <c r="F104" s="46" t="s">
        <v>12</v>
      </c>
      <c r="G104" s="20" t="s">
        <v>101</v>
      </c>
      <c r="H104" s="20" t="s">
        <v>102</v>
      </c>
      <c r="I104" s="46" t="s">
        <v>79</v>
      </c>
      <c r="J104" s="46" t="s">
        <v>80</v>
      </c>
      <c r="K104" s="46" t="s">
        <v>80</v>
      </c>
      <c r="L104" s="46" t="s">
        <v>81</v>
      </c>
    </row>
    <row r="105" spans="1:12" ht="52.8" x14ac:dyDescent="0.25">
      <c r="A105" s="44">
        <v>37033</v>
      </c>
      <c r="B105" s="45" t="s">
        <v>87</v>
      </c>
      <c r="C105" s="46" t="s">
        <v>20</v>
      </c>
      <c r="D105" s="45" t="s">
        <v>87</v>
      </c>
      <c r="E105" s="20" t="s">
        <v>83</v>
      </c>
      <c r="F105" s="46" t="s">
        <v>84</v>
      </c>
      <c r="G105" s="20" t="s">
        <v>103</v>
      </c>
      <c r="H105" s="20" t="s">
        <v>104</v>
      </c>
      <c r="I105" s="46" t="s">
        <v>80</v>
      </c>
      <c r="J105" s="46" t="s">
        <v>80</v>
      </c>
      <c r="K105" s="46" t="s">
        <v>80</v>
      </c>
      <c r="L105" s="46" t="s">
        <v>81</v>
      </c>
    </row>
    <row r="106" spans="1:12" ht="26.4" x14ac:dyDescent="0.25">
      <c r="A106" s="44">
        <v>37032</v>
      </c>
      <c r="B106" s="45" t="s">
        <v>105</v>
      </c>
      <c r="C106" s="46" t="s">
        <v>106</v>
      </c>
      <c r="D106" s="45" t="s">
        <v>107</v>
      </c>
      <c r="E106" s="20" t="s">
        <v>108</v>
      </c>
      <c r="F106" s="46" t="s">
        <v>84</v>
      </c>
      <c r="G106" s="20" t="s">
        <v>109</v>
      </c>
      <c r="H106" s="20" t="s">
        <v>110</v>
      </c>
      <c r="I106" s="46" t="s">
        <v>80</v>
      </c>
      <c r="J106" s="46" t="s">
        <v>79</v>
      </c>
      <c r="K106" s="46" t="s">
        <v>80</v>
      </c>
      <c r="L106" s="46" t="s">
        <v>81</v>
      </c>
    </row>
    <row r="107" spans="1:12" ht="39.6" x14ac:dyDescent="0.25">
      <c r="A107" s="44">
        <v>37029</v>
      </c>
      <c r="B107" s="45" t="s">
        <v>87</v>
      </c>
      <c r="C107" s="46" t="s">
        <v>20</v>
      </c>
      <c r="D107" s="45" t="s">
        <v>87</v>
      </c>
      <c r="E107" s="20" t="s">
        <v>83</v>
      </c>
      <c r="F107" s="46" t="s">
        <v>84</v>
      </c>
      <c r="G107" s="20" t="s">
        <v>111</v>
      </c>
      <c r="H107" s="20" t="s">
        <v>112</v>
      </c>
      <c r="I107" s="46" t="s">
        <v>79</v>
      </c>
      <c r="J107" s="46" t="s">
        <v>79</v>
      </c>
      <c r="K107" s="46" t="s">
        <v>80</v>
      </c>
      <c r="L107" s="46" t="s">
        <v>81</v>
      </c>
    </row>
    <row r="108" spans="1:12" ht="132" x14ac:dyDescent="0.25">
      <c r="A108" s="44">
        <v>37019</v>
      </c>
      <c r="B108" s="45" t="s">
        <v>113</v>
      </c>
      <c r="C108" s="46" t="s">
        <v>20</v>
      </c>
      <c r="D108" s="45" t="s">
        <v>113</v>
      </c>
      <c r="E108" s="20" t="s">
        <v>83</v>
      </c>
      <c r="F108" s="46" t="s">
        <v>84</v>
      </c>
      <c r="G108" s="20" t="s">
        <v>114</v>
      </c>
      <c r="H108" s="20" t="s">
        <v>115</v>
      </c>
      <c r="I108" s="46" t="s">
        <v>79</v>
      </c>
      <c r="J108" s="46" t="s">
        <v>79</v>
      </c>
      <c r="K108" s="46" t="s">
        <v>79</v>
      </c>
      <c r="L108" s="46" t="s">
        <v>81</v>
      </c>
    </row>
    <row r="109" spans="1:12" ht="118.8" x14ac:dyDescent="0.25">
      <c r="A109" s="44">
        <v>37019</v>
      </c>
      <c r="B109" s="45" t="s">
        <v>87</v>
      </c>
      <c r="C109" s="46" t="s">
        <v>20</v>
      </c>
      <c r="D109" s="45" t="s">
        <v>87</v>
      </c>
      <c r="E109" s="20" t="s">
        <v>83</v>
      </c>
      <c r="F109" s="46" t="s">
        <v>84</v>
      </c>
      <c r="G109" s="20" t="s">
        <v>116</v>
      </c>
      <c r="H109" s="20" t="s">
        <v>117</v>
      </c>
      <c r="I109" s="46" t="s">
        <v>80</v>
      </c>
      <c r="J109" s="46" t="s">
        <v>80</v>
      </c>
      <c r="K109" s="46" t="s">
        <v>80</v>
      </c>
      <c r="L109" s="46" t="s">
        <v>81</v>
      </c>
    </row>
    <row r="110" spans="1:12" ht="66" x14ac:dyDescent="0.25">
      <c r="A110" s="44">
        <v>37011</v>
      </c>
      <c r="B110" s="45" t="s">
        <v>144</v>
      </c>
      <c r="C110" s="46" t="s">
        <v>33</v>
      </c>
      <c r="D110" s="45" t="s">
        <v>145</v>
      </c>
      <c r="E110" s="20" t="s">
        <v>146</v>
      </c>
      <c r="F110" s="46" t="s">
        <v>10</v>
      </c>
      <c r="G110" s="45" t="s">
        <v>147</v>
      </c>
      <c r="H110" s="45" t="s">
        <v>148</v>
      </c>
      <c r="I110" s="46" t="s">
        <v>79</v>
      </c>
      <c r="J110" s="46" t="s">
        <v>79</v>
      </c>
      <c r="K110" s="46" t="s">
        <v>79</v>
      </c>
      <c r="L110" s="46" t="s">
        <v>81</v>
      </c>
    </row>
    <row r="111" spans="1:12" ht="39.6" x14ac:dyDescent="0.25">
      <c r="A111" s="44">
        <v>37008</v>
      </c>
      <c r="B111" s="45" t="s">
        <v>149</v>
      </c>
      <c r="C111" s="46" t="s">
        <v>24</v>
      </c>
      <c r="D111" s="45" t="s">
        <v>150</v>
      </c>
      <c r="E111" s="45"/>
      <c r="F111" s="46" t="s">
        <v>151</v>
      </c>
      <c r="G111" s="45" t="s">
        <v>152</v>
      </c>
      <c r="H111" s="45" t="s">
        <v>153</v>
      </c>
      <c r="I111" s="46" t="s">
        <v>80</v>
      </c>
      <c r="J111" s="46" t="s">
        <v>80</v>
      </c>
      <c r="K111" s="46" t="s">
        <v>80</v>
      </c>
      <c r="L111" s="68" t="s">
        <v>81</v>
      </c>
    </row>
    <row r="112" spans="1:12" ht="39.6" x14ac:dyDescent="0.25">
      <c r="A112" s="44">
        <v>37008</v>
      </c>
      <c r="B112" s="45" t="s">
        <v>188</v>
      </c>
      <c r="C112" s="46" t="s">
        <v>33</v>
      </c>
      <c r="D112" s="45" t="s">
        <v>145</v>
      </c>
      <c r="E112" s="20" t="s">
        <v>146</v>
      </c>
      <c r="F112" s="46" t="s">
        <v>10</v>
      </c>
      <c r="G112" s="45" t="s">
        <v>189</v>
      </c>
      <c r="H112" s="45" t="s">
        <v>190</v>
      </c>
      <c r="I112" s="46"/>
      <c r="J112" s="46"/>
      <c r="K112" s="46"/>
      <c r="L112" s="46" t="s">
        <v>81</v>
      </c>
    </row>
    <row r="113" spans="1:12" x14ac:dyDescent="0.25">
      <c r="A113" s="61"/>
      <c r="B113" s="57"/>
      <c r="C113" s="58"/>
      <c r="D113" s="57"/>
      <c r="E113" s="57"/>
      <c r="F113" s="58"/>
      <c r="G113" s="57"/>
      <c r="H113" s="57"/>
      <c r="I113" s="58"/>
      <c r="J113" s="58"/>
      <c r="K113" s="58"/>
      <c r="L113" s="74"/>
    </row>
    <row r="114" spans="1:12" x14ac:dyDescent="0.25">
      <c r="A114" s="61"/>
      <c r="B114" s="57"/>
      <c r="C114" s="58"/>
      <c r="D114" s="57"/>
      <c r="E114" s="57"/>
      <c r="F114" s="58"/>
      <c r="G114" s="57"/>
      <c r="H114" s="57"/>
      <c r="I114" s="58"/>
      <c r="J114" s="58"/>
      <c r="K114" s="58"/>
      <c r="L114" s="74"/>
    </row>
    <row r="115" spans="1:12" x14ac:dyDescent="0.25">
      <c r="A115" s="61"/>
      <c r="B115" s="57"/>
      <c r="C115" s="58"/>
      <c r="D115" s="57"/>
      <c r="E115" s="57"/>
      <c r="F115" s="58"/>
      <c r="G115" s="57"/>
      <c r="H115" s="57"/>
      <c r="I115" s="58"/>
      <c r="J115" s="58"/>
      <c r="K115" s="58"/>
      <c r="L115" s="74"/>
    </row>
    <row r="116" spans="1:12" x14ac:dyDescent="0.25">
      <c r="A116" s="61"/>
      <c r="B116" s="57"/>
      <c r="C116" s="58"/>
      <c r="D116" s="57"/>
      <c r="E116" s="57"/>
      <c r="F116" s="58"/>
      <c r="G116" s="57"/>
      <c r="H116" s="57"/>
      <c r="I116" s="58"/>
      <c r="J116" s="58"/>
      <c r="K116" s="58"/>
      <c r="L116" s="74"/>
    </row>
    <row r="117" spans="1:12" x14ac:dyDescent="0.25">
      <c r="A117" s="61"/>
      <c r="B117" s="57"/>
      <c r="C117" s="58"/>
      <c r="D117" s="57"/>
      <c r="E117" s="57"/>
      <c r="F117" s="58"/>
      <c r="G117" s="57"/>
      <c r="H117" s="57"/>
      <c r="I117" s="58"/>
      <c r="J117" s="58"/>
      <c r="K117" s="58"/>
      <c r="L117" s="74"/>
    </row>
    <row r="118" spans="1:12" x14ac:dyDescent="0.25">
      <c r="A118" s="61"/>
      <c r="B118" s="57"/>
      <c r="C118" s="58"/>
      <c r="D118" s="57"/>
      <c r="E118" s="57"/>
      <c r="F118" s="58"/>
      <c r="G118" s="57"/>
      <c r="H118" s="57"/>
      <c r="I118" s="58"/>
      <c r="J118" s="58"/>
      <c r="K118" s="58"/>
      <c r="L118" s="74"/>
    </row>
    <row r="119" spans="1:12" x14ac:dyDescent="0.25">
      <c r="A119" s="61"/>
      <c r="B119" s="57"/>
      <c r="C119" s="58"/>
      <c r="D119" s="57"/>
      <c r="E119" s="57"/>
      <c r="F119" s="58"/>
      <c r="G119" s="57"/>
      <c r="H119" s="57"/>
      <c r="I119" s="58"/>
      <c r="J119" s="58"/>
      <c r="K119" s="58"/>
      <c r="L119" s="74"/>
    </row>
    <row r="120" spans="1:12" x14ac:dyDescent="0.25">
      <c r="A120" s="61"/>
      <c r="B120" s="57"/>
      <c r="C120" s="58"/>
      <c r="D120" s="57"/>
      <c r="E120" s="59"/>
      <c r="F120" s="58"/>
      <c r="G120" s="57"/>
      <c r="H120" s="57"/>
      <c r="I120" s="58"/>
      <c r="J120" s="58"/>
      <c r="K120" s="58"/>
      <c r="L120" s="58"/>
    </row>
    <row r="121" spans="1:12" x14ac:dyDescent="0.25">
      <c r="A121" s="44"/>
      <c r="B121" s="45"/>
      <c r="C121" s="46"/>
      <c r="D121" s="45"/>
      <c r="E121" s="20"/>
      <c r="F121" s="46"/>
      <c r="G121" s="45"/>
      <c r="H121" s="45"/>
      <c r="I121" s="46"/>
      <c r="J121" s="46"/>
      <c r="K121" s="46"/>
      <c r="L121" s="46"/>
    </row>
    <row r="122" spans="1:12" x14ac:dyDescent="0.25">
      <c r="A122" s="44"/>
      <c r="B122" s="45"/>
      <c r="C122" s="46"/>
      <c r="D122" s="45"/>
      <c r="E122" s="20"/>
      <c r="F122" s="46"/>
      <c r="G122" s="45"/>
      <c r="H122" s="45"/>
      <c r="I122" s="46"/>
      <c r="J122" s="46"/>
      <c r="K122" s="46"/>
      <c r="L122" s="46"/>
    </row>
    <row r="124" spans="1:12" x14ac:dyDescent="0.25">
      <c r="A124" s="1" t="s">
        <v>73</v>
      </c>
      <c r="B124" s="1" t="s">
        <v>163</v>
      </c>
      <c r="C124" t="s">
        <v>71</v>
      </c>
      <c r="D124" s="49" t="s">
        <v>72</v>
      </c>
      <c r="E124" s="49"/>
    </row>
    <row r="125" spans="1:12" x14ac:dyDescent="0.25">
      <c r="A125" s="24" t="s">
        <v>18</v>
      </c>
      <c r="B125" s="69">
        <f>C125/$C$134</f>
        <v>0</v>
      </c>
      <c r="C125" s="7">
        <f>'summary 0604'!I24</f>
        <v>0</v>
      </c>
      <c r="D125">
        <f>33+1+1+1+1</f>
        <v>37</v>
      </c>
      <c r="E125" s="70"/>
    </row>
    <row r="126" spans="1:12" x14ac:dyDescent="0.25">
      <c r="A126" s="24" t="s">
        <v>19</v>
      </c>
      <c r="B126" s="69">
        <f t="shared" ref="B126:B133" si="0">C126/$C$134</f>
        <v>0.1875</v>
      </c>
      <c r="C126" s="7">
        <f>'summary 0604'!I25</f>
        <v>3</v>
      </c>
      <c r="D126">
        <f>540+17</f>
        <v>557</v>
      </c>
      <c r="E126" s="70"/>
    </row>
    <row r="127" spans="1:12" x14ac:dyDescent="0.25">
      <c r="A127" s="24" t="s">
        <v>20</v>
      </c>
      <c r="B127" s="69">
        <f t="shared" si="0"/>
        <v>0.625</v>
      </c>
      <c r="C127" s="7">
        <f>'summary 0604'!I26</f>
        <v>10</v>
      </c>
      <c r="D127">
        <f>13+1</f>
        <v>14</v>
      </c>
      <c r="E127" s="70"/>
    </row>
    <row r="128" spans="1:12" x14ac:dyDescent="0.25">
      <c r="A128" s="24" t="s">
        <v>33</v>
      </c>
      <c r="B128" s="69">
        <f t="shared" si="0"/>
        <v>0</v>
      </c>
      <c r="C128" s="7">
        <f>'summary 0604'!I27</f>
        <v>0</v>
      </c>
      <c r="D128">
        <v>36</v>
      </c>
      <c r="E128" s="70"/>
    </row>
    <row r="129" spans="1:5" x14ac:dyDescent="0.25">
      <c r="A129" s="24" t="s">
        <v>21</v>
      </c>
      <c r="B129" s="69">
        <f t="shared" si="0"/>
        <v>6.25E-2</v>
      </c>
      <c r="C129" s="7">
        <f>'summary 0604'!I28</f>
        <v>1</v>
      </c>
      <c r="D129">
        <f>288+2</f>
        <v>290</v>
      </c>
      <c r="E129" s="70"/>
    </row>
    <row r="130" spans="1:5" x14ac:dyDescent="0.25">
      <c r="A130" s="24" t="s">
        <v>22</v>
      </c>
      <c r="B130" s="69">
        <f t="shared" si="0"/>
        <v>6.25E-2</v>
      </c>
      <c r="C130" s="7">
        <f>'summary 0604'!I29</f>
        <v>1</v>
      </c>
      <c r="D130">
        <f>132+2</f>
        <v>134</v>
      </c>
      <c r="E130" s="70"/>
    </row>
    <row r="131" spans="1:5" x14ac:dyDescent="0.25">
      <c r="A131" s="24" t="s">
        <v>23</v>
      </c>
      <c r="B131" s="69">
        <f t="shared" si="0"/>
        <v>0</v>
      </c>
      <c r="C131" s="7">
        <f>'summary 0604'!I30</f>
        <v>0</v>
      </c>
      <c r="D131">
        <v>9</v>
      </c>
      <c r="E131" s="70"/>
    </row>
    <row r="132" spans="1:5" x14ac:dyDescent="0.25">
      <c r="A132" s="24" t="s">
        <v>24</v>
      </c>
      <c r="B132" s="69">
        <f t="shared" si="0"/>
        <v>0</v>
      </c>
      <c r="C132" s="7">
        <f>'summary 0604'!I31</f>
        <v>0</v>
      </c>
      <c r="D132">
        <v>10</v>
      </c>
      <c r="E132" s="70"/>
    </row>
    <row r="133" spans="1:5" x14ac:dyDescent="0.25">
      <c r="A133" s="72" t="s">
        <v>164</v>
      </c>
      <c r="B133" s="69">
        <f t="shared" si="0"/>
        <v>6.25E-2</v>
      </c>
      <c r="C133" s="7">
        <f>'summary 0604'!I32</f>
        <v>1</v>
      </c>
    </row>
    <row r="134" spans="1:5" x14ac:dyDescent="0.25">
      <c r="A134" s="72" t="s">
        <v>162</v>
      </c>
      <c r="B134" s="73">
        <f>SUM(B125:B133)</f>
        <v>1</v>
      </c>
      <c r="C134">
        <f>SUM(C125:C133)</f>
        <v>16</v>
      </c>
      <c r="D134">
        <f>SUM(D125:D133)</f>
        <v>1087</v>
      </c>
    </row>
  </sheetData>
  <phoneticPr fontId="0" type="noConversion"/>
  <printOptions horizontalCentered="1"/>
  <pageMargins left="0.5" right="0.5" top="1" bottom="1" header="0.5" footer="0.25"/>
  <pageSetup scale="43" orientation="portrait" r:id="rId1"/>
  <headerFooter alignWithMargins="0">
    <oddHeader>&amp;C&amp;"Arial,Bold"EWS-Global Risk Operations
Weekly Summary of Market Risk Aggregation Issues
Week Begining June 04</oddHeader>
    <oddFooter>&amp;L&amp;"Arial,Bold"Questions Call Nancy ext 54751</oddFooter>
  </headerFooter>
  <rowBreaks count="1" manualBreakCount="1">
    <brk id="71"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opLeftCell="A31" workbookViewId="0">
      <selection sqref="A1:K59"/>
    </sheetView>
  </sheetViews>
  <sheetFormatPr defaultRowHeight="13.2" x14ac:dyDescent="0.25"/>
  <sheetData>
    <row r="1" spans="1:11" ht="16.8" x14ac:dyDescent="0.3">
      <c r="A1" s="81" t="s">
        <v>53</v>
      </c>
      <c r="B1" s="81"/>
      <c r="C1" s="81"/>
      <c r="D1" s="81"/>
      <c r="E1" s="81"/>
      <c r="F1" s="81"/>
      <c r="G1" s="81"/>
      <c r="H1" s="81"/>
      <c r="I1" s="81"/>
      <c r="J1" s="81"/>
      <c r="K1" s="81"/>
    </row>
    <row r="2" spans="1:11" ht="6.75" customHeight="1" thickBot="1" x14ac:dyDescent="0.35">
      <c r="A2" s="48"/>
      <c r="B2" s="48"/>
      <c r="C2" s="48"/>
      <c r="D2" s="48"/>
      <c r="E2" s="48"/>
      <c r="F2" s="48"/>
      <c r="G2" s="48"/>
      <c r="H2" s="48"/>
      <c r="I2" s="48"/>
      <c r="J2" s="48"/>
      <c r="K2" s="48"/>
    </row>
    <row r="21" spans="1:11" ht="7.5" customHeight="1" thickBot="1" x14ac:dyDescent="0.3">
      <c r="A21" s="42"/>
      <c r="B21" s="42"/>
      <c r="C21" s="42"/>
      <c r="D21" s="42"/>
      <c r="E21" s="42"/>
      <c r="F21" s="42"/>
      <c r="G21" s="42"/>
      <c r="H21" s="42"/>
      <c r="I21" s="42"/>
      <c r="J21" s="42"/>
      <c r="K21" s="42"/>
    </row>
    <row r="39" spans="1:12" ht="13.8" thickBot="1" x14ac:dyDescent="0.3">
      <c r="A39" s="42"/>
      <c r="B39" s="42"/>
      <c r="C39" s="42"/>
      <c r="D39" s="42"/>
      <c r="E39" s="42"/>
      <c r="F39" s="42"/>
      <c r="G39" s="42"/>
      <c r="H39" s="42"/>
      <c r="I39" s="42"/>
      <c r="J39" s="42"/>
      <c r="K39" s="42"/>
      <c r="L39" s="6"/>
    </row>
    <row r="59" spans="1:11" ht="6" customHeight="1" thickBot="1" x14ac:dyDescent="0.3">
      <c r="A59" s="42"/>
      <c r="B59" s="42"/>
      <c r="C59" s="42"/>
      <c r="D59" s="42"/>
      <c r="E59" s="42"/>
      <c r="F59" s="42"/>
      <c r="G59" s="42"/>
      <c r="H59" s="42"/>
      <c r="I59" s="42"/>
      <c r="J59" s="42"/>
      <c r="K59" s="42"/>
    </row>
  </sheetData>
  <mergeCells count="1">
    <mergeCell ref="A1:K1"/>
  </mergeCells>
  <phoneticPr fontId="9" type="noConversion"/>
  <pageMargins left="0.25" right="0.25" top="0.5" bottom="0.5" header="0.25" footer="0.2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3"/>
  <sheetViews>
    <sheetView workbookViewId="0">
      <selection activeCell="C57" sqref="C57"/>
    </sheetView>
  </sheetViews>
  <sheetFormatPr defaultRowHeight="13.2" x14ac:dyDescent="0.25"/>
  <cols>
    <col min="8" max="8" width="12.6640625" customWidth="1"/>
  </cols>
  <sheetData>
    <row r="1" spans="1:15" ht="17.100000000000001" customHeight="1" x14ac:dyDescent="0.3">
      <c r="B1" s="80" t="s">
        <v>43</v>
      </c>
      <c r="C1" s="80"/>
      <c r="D1" s="80"/>
      <c r="E1" s="80"/>
      <c r="F1" s="80"/>
      <c r="G1" s="80"/>
      <c r="H1" s="80"/>
      <c r="I1" s="80"/>
      <c r="J1" s="80"/>
      <c r="K1" s="80"/>
      <c r="L1" s="80"/>
      <c r="M1" s="80"/>
      <c r="N1" s="80"/>
    </row>
    <row r="2" spans="1:15" ht="17.100000000000001" customHeight="1" thickBot="1" x14ac:dyDescent="0.35">
      <c r="B2" s="3"/>
      <c r="C2" s="3"/>
      <c r="D2" s="3"/>
      <c r="E2" s="3"/>
      <c r="F2" s="3"/>
      <c r="G2" s="3"/>
      <c r="H2" s="3"/>
      <c r="I2" s="3"/>
      <c r="J2" s="3"/>
      <c r="K2" s="3"/>
      <c r="L2" s="3"/>
      <c r="M2" s="3"/>
      <c r="N2" s="3"/>
    </row>
    <row r="3" spans="1:15" ht="18" customHeight="1" thickTop="1" x14ac:dyDescent="0.3">
      <c r="A3" s="28"/>
      <c r="B3" s="82" t="s">
        <v>45</v>
      </c>
      <c r="C3" s="82"/>
      <c r="D3" s="82"/>
      <c r="E3" s="82"/>
      <c r="F3" s="82"/>
      <c r="G3" s="82"/>
      <c r="H3" s="82"/>
      <c r="I3" s="82"/>
      <c r="J3" s="82"/>
      <c r="K3" s="82"/>
      <c r="L3" s="82"/>
      <c r="M3" s="82"/>
      <c r="N3" s="82"/>
      <c r="O3" s="29"/>
    </row>
    <row r="4" spans="1:15" ht="5.0999999999999996" customHeight="1" x14ac:dyDescent="0.3">
      <c r="A4" s="30"/>
      <c r="B4" s="35"/>
      <c r="C4" s="35"/>
      <c r="D4" s="35"/>
      <c r="E4" s="35"/>
      <c r="F4" s="35"/>
      <c r="G4" s="35"/>
      <c r="H4" s="35"/>
      <c r="I4" s="35"/>
      <c r="J4" s="35"/>
      <c r="K4" s="35"/>
      <c r="L4" s="35"/>
      <c r="M4" s="35"/>
      <c r="N4" s="35"/>
      <c r="O4" s="31"/>
    </row>
    <row r="5" spans="1:15" x14ac:dyDescent="0.25">
      <c r="A5" s="30"/>
      <c r="B5" s="6"/>
      <c r="C5" s="6"/>
      <c r="D5" s="6"/>
      <c r="E5" s="6"/>
      <c r="F5" s="6"/>
      <c r="G5" s="6"/>
      <c r="H5" s="6"/>
      <c r="I5" s="6"/>
      <c r="J5" s="6"/>
      <c r="K5" s="6"/>
      <c r="L5" s="6"/>
      <c r="M5" s="6"/>
      <c r="N5" s="6"/>
      <c r="O5" s="31"/>
    </row>
    <row r="6" spans="1:15" x14ac:dyDescent="0.25">
      <c r="A6" s="30"/>
      <c r="B6" s="6"/>
      <c r="C6" s="6"/>
      <c r="D6" s="6"/>
      <c r="E6" s="6"/>
      <c r="F6" s="6"/>
      <c r="G6" s="6"/>
      <c r="H6" s="6"/>
      <c r="I6" s="6"/>
      <c r="J6" s="6"/>
      <c r="K6" s="6"/>
      <c r="L6" s="6"/>
      <c r="M6" s="6"/>
      <c r="N6" s="6"/>
      <c r="O6" s="31"/>
    </row>
    <row r="7" spans="1:15" x14ac:dyDescent="0.25">
      <c r="A7" s="30"/>
      <c r="B7" s="6"/>
      <c r="C7" s="6"/>
      <c r="D7" s="6"/>
      <c r="E7" s="6"/>
      <c r="F7" s="6"/>
      <c r="G7" s="6"/>
      <c r="H7" s="6"/>
      <c r="I7" s="6"/>
      <c r="J7" s="6"/>
      <c r="K7" s="6"/>
      <c r="L7" s="6"/>
      <c r="M7" s="6"/>
      <c r="N7" s="6"/>
      <c r="O7" s="31"/>
    </row>
    <row r="8" spans="1:15" x14ac:dyDescent="0.25">
      <c r="A8" s="30"/>
      <c r="B8" s="6"/>
      <c r="C8" s="6"/>
      <c r="D8" s="6"/>
      <c r="E8" s="6"/>
      <c r="F8" s="6"/>
      <c r="G8" s="6"/>
      <c r="H8" s="6"/>
      <c r="I8" s="6"/>
      <c r="J8" s="6"/>
      <c r="K8" s="6"/>
      <c r="L8" s="6"/>
      <c r="M8" s="6"/>
      <c r="N8" s="6"/>
      <c r="O8" s="31"/>
    </row>
    <row r="9" spans="1:15" x14ac:dyDescent="0.25">
      <c r="A9" s="30"/>
      <c r="B9" s="6"/>
      <c r="C9" s="6"/>
      <c r="D9" s="6"/>
      <c r="E9" s="6"/>
      <c r="F9" s="6"/>
      <c r="G9" s="6"/>
      <c r="H9" s="6"/>
      <c r="I9" s="6"/>
      <c r="J9" s="6"/>
      <c r="K9" s="6"/>
      <c r="L9" s="6"/>
      <c r="M9" s="6"/>
      <c r="N9" s="6"/>
      <c r="O9" s="31"/>
    </row>
    <row r="10" spans="1:15" x14ac:dyDescent="0.25">
      <c r="A10" s="30"/>
      <c r="B10" s="6"/>
      <c r="C10" s="6"/>
      <c r="D10" s="6"/>
      <c r="E10" s="6"/>
      <c r="F10" s="6"/>
      <c r="G10" s="6"/>
      <c r="H10" s="6"/>
      <c r="I10" s="6"/>
      <c r="J10" s="6"/>
      <c r="K10" s="6"/>
      <c r="L10" s="6"/>
      <c r="M10" s="6"/>
      <c r="N10" s="6"/>
      <c r="O10" s="31"/>
    </row>
    <row r="11" spans="1:15" x14ac:dyDescent="0.25">
      <c r="A11" s="30"/>
      <c r="B11" s="6"/>
      <c r="C11" s="6"/>
      <c r="D11" s="6"/>
      <c r="E11" s="6"/>
      <c r="F11" s="6"/>
      <c r="G11" s="6"/>
      <c r="H11" s="6"/>
      <c r="I11" s="6"/>
      <c r="J11" s="6"/>
      <c r="K11" s="6"/>
      <c r="L11" s="6"/>
      <c r="M11" s="6"/>
      <c r="N11" s="6"/>
      <c r="O11" s="31"/>
    </row>
    <row r="12" spans="1:15" x14ac:dyDescent="0.25">
      <c r="A12" s="30"/>
      <c r="B12" s="6"/>
      <c r="C12" s="6"/>
      <c r="D12" s="6"/>
      <c r="E12" s="6"/>
      <c r="F12" s="6"/>
      <c r="G12" s="6"/>
      <c r="H12" s="6"/>
      <c r="I12" s="6"/>
      <c r="J12" s="6"/>
      <c r="K12" s="6"/>
      <c r="L12" s="6"/>
      <c r="M12" s="6"/>
      <c r="N12" s="6"/>
      <c r="O12" s="31"/>
    </row>
    <row r="13" spans="1:15" x14ac:dyDescent="0.25">
      <c r="A13" s="30"/>
      <c r="B13" s="6"/>
      <c r="C13" s="6"/>
      <c r="D13" s="6"/>
      <c r="E13" s="6"/>
      <c r="F13" s="6"/>
      <c r="G13" s="6"/>
      <c r="H13" s="6"/>
      <c r="I13" s="6"/>
      <c r="J13" s="6"/>
      <c r="K13" s="6"/>
      <c r="L13" s="6"/>
      <c r="M13" s="6"/>
      <c r="N13" s="6"/>
      <c r="O13" s="31"/>
    </row>
    <row r="14" spans="1:15" x14ac:dyDescent="0.25">
      <c r="A14" s="30"/>
      <c r="B14" s="6"/>
      <c r="C14" s="6"/>
      <c r="D14" s="6"/>
      <c r="E14" s="6"/>
      <c r="F14" s="6"/>
      <c r="G14" s="6"/>
      <c r="H14" s="6"/>
      <c r="I14" s="6"/>
      <c r="J14" s="6"/>
      <c r="K14" s="6"/>
      <c r="L14" s="6"/>
      <c r="M14" s="6"/>
      <c r="N14" s="6"/>
      <c r="O14" s="31"/>
    </row>
    <row r="15" spans="1:15" x14ac:dyDescent="0.25">
      <c r="A15" s="30"/>
      <c r="B15" s="6"/>
      <c r="C15" s="6"/>
      <c r="D15" s="6"/>
      <c r="E15" s="6"/>
      <c r="F15" s="6"/>
      <c r="G15" s="6"/>
      <c r="H15" s="6"/>
      <c r="I15" s="6"/>
      <c r="J15" s="6"/>
      <c r="K15" s="6"/>
      <c r="L15" s="6"/>
      <c r="M15" s="6"/>
      <c r="N15" s="6"/>
      <c r="O15" s="31"/>
    </row>
    <row r="16" spans="1:15" x14ac:dyDescent="0.25">
      <c r="A16" s="30"/>
      <c r="B16" s="6"/>
      <c r="C16" s="6"/>
      <c r="D16" s="6"/>
      <c r="E16" s="6"/>
      <c r="F16" s="6"/>
      <c r="G16" s="6"/>
      <c r="H16" s="6"/>
      <c r="I16" s="6"/>
      <c r="J16" s="6"/>
      <c r="K16" s="6"/>
      <c r="L16" s="6"/>
      <c r="M16" s="6"/>
      <c r="N16" s="6"/>
      <c r="O16" s="31"/>
    </row>
    <row r="17" spans="1:15" x14ac:dyDescent="0.25">
      <c r="A17" s="30"/>
      <c r="B17" s="6"/>
      <c r="C17" s="6"/>
      <c r="D17" s="6"/>
      <c r="E17" s="6"/>
      <c r="F17" s="6"/>
      <c r="G17" s="6"/>
      <c r="H17" s="6"/>
      <c r="I17" s="6"/>
      <c r="J17" s="6"/>
      <c r="K17" s="6"/>
      <c r="L17" s="6"/>
      <c r="M17" s="6"/>
      <c r="N17" s="6"/>
      <c r="O17" s="31"/>
    </row>
    <row r="18" spans="1:15" x14ac:dyDescent="0.25">
      <c r="A18" s="30"/>
      <c r="B18" s="6"/>
      <c r="C18" s="6"/>
      <c r="D18" s="6"/>
      <c r="E18" s="6"/>
      <c r="F18" s="6"/>
      <c r="G18" s="6"/>
      <c r="H18" s="6"/>
      <c r="I18" s="6"/>
      <c r="J18" s="6"/>
      <c r="K18" s="6"/>
      <c r="L18" s="6"/>
      <c r="M18" s="6"/>
      <c r="N18" s="6"/>
      <c r="O18" s="31"/>
    </row>
    <row r="19" spans="1:15" x14ac:dyDescent="0.25">
      <c r="A19" s="30"/>
      <c r="B19" s="6"/>
      <c r="C19" s="6"/>
      <c r="D19" s="6"/>
      <c r="E19" s="6"/>
      <c r="F19" s="6"/>
      <c r="G19" s="6"/>
      <c r="H19" s="6"/>
      <c r="I19" s="6"/>
      <c r="J19" s="6"/>
      <c r="K19" s="6"/>
      <c r="L19" s="6"/>
      <c r="M19" s="6"/>
      <c r="N19" s="6"/>
      <c r="O19" s="31"/>
    </row>
    <row r="20" spans="1:15" x14ac:dyDescent="0.25">
      <c r="A20" s="30"/>
      <c r="B20" s="6"/>
      <c r="C20" s="6"/>
      <c r="D20" s="6"/>
      <c r="E20" s="6"/>
      <c r="F20" s="6"/>
      <c r="G20" s="6"/>
      <c r="H20" s="6"/>
      <c r="I20" s="6"/>
      <c r="J20" s="6"/>
      <c r="K20" s="6"/>
      <c r="L20" s="6"/>
      <c r="M20" s="6"/>
      <c r="N20" s="6"/>
      <c r="O20" s="31"/>
    </row>
    <row r="21" spans="1:15" x14ac:dyDescent="0.25">
      <c r="A21" s="30"/>
      <c r="B21" s="6"/>
      <c r="C21" s="6"/>
      <c r="D21" s="6"/>
      <c r="E21" s="6"/>
      <c r="F21" s="6"/>
      <c r="G21" s="6"/>
      <c r="H21" s="6"/>
      <c r="I21" s="6"/>
      <c r="J21" s="6"/>
      <c r="K21" s="6"/>
      <c r="L21" s="6"/>
      <c r="M21" s="6"/>
      <c r="N21" s="6"/>
      <c r="O21" s="31"/>
    </row>
    <row r="22" spans="1:15" x14ac:dyDescent="0.25">
      <c r="A22" s="30"/>
      <c r="B22" s="6"/>
      <c r="C22" s="6"/>
      <c r="D22" s="6"/>
      <c r="E22" s="6"/>
      <c r="F22" s="6"/>
      <c r="G22" s="6"/>
      <c r="H22" s="6"/>
      <c r="I22" s="6"/>
      <c r="J22" s="6"/>
      <c r="K22" s="6"/>
      <c r="L22" s="6"/>
      <c r="M22" s="6"/>
      <c r="N22" s="6"/>
      <c r="O22" s="31"/>
    </row>
    <row r="23" spans="1:15" x14ac:dyDescent="0.25">
      <c r="A23" s="30"/>
      <c r="B23" s="6"/>
      <c r="C23" s="6"/>
      <c r="D23" s="6"/>
      <c r="E23" s="6"/>
      <c r="F23" s="6"/>
      <c r="G23" s="6"/>
      <c r="H23" s="6"/>
      <c r="I23" s="6"/>
      <c r="J23" s="6"/>
      <c r="K23" s="6"/>
      <c r="L23" s="6"/>
      <c r="M23" s="6"/>
      <c r="N23" s="6"/>
      <c r="O23" s="31"/>
    </row>
    <row r="24" spans="1:15" ht="13.8" thickBot="1" x14ac:dyDescent="0.3">
      <c r="A24" s="32"/>
      <c r="B24" s="33"/>
      <c r="C24" s="33"/>
      <c r="D24" s="33"/>
      <c r="E24" s="33"/>
      <c r="F24" s="33"/>
      <c r="G24" s="33"/>
      <c r="H24" s="33"/>
      <c r="I24" s="33"/>
      <c r="J24" s="33"/>
      <c r="K24" s="33"/>
      <c r="L24" s="33"/>
      <c r="M24" s="33"/>
      <c r="N24" s="33"/>
      <c r="O24" s="34"/>
    </row>
    <row r="25" spans="1:15" ht="14.4" thickTop="1" thickBot="1" x14ac:dyDescent="0.3">
      <c r="A25" s="6"/>
      <c r="B25" s="6"/>
      <c r="C25" s="6"/>
      <c r="D25" s="6"/>
      <c r="E25" s="6"/>
      <c r="F25" s="6"/>
      <c r="G25" s="6"/>
      <c r="H25" s="6"/>
      <c r="I25" s="6"/>
      <c r="J25" s="6"/>
      <c r="K25" s="6"/>
      <c r="L25" s="6"/>
      <c r="M25" s="6"/>
      <c r="N25" s="6"/>
      <c r="O25" s="6"/>
    </row>
    <row r="26" spans="1:15" ht="18" customHeight="1" thickTop="1" x14ac:dyDescent="0.3">
      <c r="A26" s="28"/>
      <c r="B26" s="82" t="s">
        <v>44</v>
      </c>
      <c r="C26" s="82"/>
      <c r="D26" s="82"/>
      <c r="E26" s="82"/>
      <c r="F26" s="82"/>
      <c r="G26" s="82"/>
      <c r="H26" s="82"/>
      <c r="I26" s="82"/>
      <c r="J26" s="82"/>
      <c r="K26" s="82"/>
      <c r="L26" s="82"/>
      <c r="M26" s="82"/>
      <c r="N26" s="82"/>
      <c r="O26" s="29"/>
    </row>
    <row r="27" spans="1:15" ht="5.0999999999999996" customHeight="1" x14ac:dyDescent="0.3">
      <c r="A27" s="30"/>
      <c r="B27" s="35"/>
      <c r="C27" s="35"/>
      <c r="D27" s="35"/>
      <c r="E27" s="35"/>
      <c r="F27" s="35"/>
      <c r="G27" s="35"/>
      <c r="H27" s="35"/>
      <c r="I27" s="35"/>
      <c r="J27" s="35"/>
      <c r="K27" s="35"/>
      <c r="L27" s="35"/>
      <c r="M27" s="35"/>
      <c r="N27" s="35"/>
      <c r="O27" s="31"/>
    </row>
    <row r="28" spans="1:15" x14ac:dyDescent="0.25">
      <c r="A28" s="30"/>
      <c r="B28" s="6"/>
      <c r="C28" s="6"/>
      <c r="D28" s="6"/>
      <c r="E28" s="6"/>
      <c r="F28" s="6"/>
      <c r="G28" s="6"/>
      <c r="H28" s="6"/>
      <c r="I28" s="6"/>
      <c r="J28" s="6"/>
      <c r="K28" s="6"/>
      <c r="L28" s="6"/>
      <c r="M28" s="6"/>
      <c r="N28" s="6"/>
      <c r="O28" s="31"/>
    </row>
    <row r="29" spans="1:15" x14ac:dyDescent="0.25">
      <c r="A29" s="30"/>
      <c r="B29" s="6"/>
      <c r="C29" s="6"/>
      <c r="D29" s="6"/>
      <c r="E29" s="6"/>
      <c r="F29" s="6"/>
      <c r="G29" s="6"/>
      <c r="H29" s="6"/>
      <c r="I29" s="6"/>
      <c r="J29" s="6"/>
      <c r="K29" s="6"/>
      <c r="L29" s="6"/>
      <c r="M29" s="6"/>
      <c r="N29" s="6"/>
      <c r="O29" s="31"/>
    </row>
    <row r="30" spans="1:15" x14ac:dyDescent="0.25">
      <c r="A30" s="30"/>
      <c r="B30" s="6"/>
      <c r="C30" s="6"/>
      <c r="D30" s="6"/>
      <c r="E30" s="6"/>
      <c r="F30" s="6"/>
      <c r="G30" s="6"/>
      <c r="H30" s="6"/>
      <c r="I30" s="6"/>
      <c r="J30" s="6"/>
      <c r="K30" s="6"/>
      <c r="L30" s="6"/>
      <c r="M30" s="6"/>
      <c r="N30" s="6"/>
      <c r="O30" s="31"/>
    </row>
    <row r="31" spans="1:15" x14ac:dyDescent="0.25">
      <c r="A31" s="30"/>
      <c r="B31" s="6"/>
      <c r="C31" s="6"/>
      <c r="D31" s="6"/>
      <c r="E31" s="6"/>
      <c r="F31" s="6"/>
      <c r="G31" s="6"/>
      <c r="H31" s="6"/>
      <c r="I31" s="6"/>
      <c r="J31" s="6"/>
      <c r="K31" s="6"/>
      <c r="L31" s="6"/>
      <c r="M31" s="6"/>
      <c r="N31" s="6"/>
      <c r="O31" s="31"/>
    </row>
    <row r="32" spans="1:15" x14ac:dyDescent="0.25">
      <c r="A32" s="30"/>
      <c r="B32" s="6"/>
      <c r="C32" s="6"/>
      <c r="D32" s="6"/>
      <c r="E32" s="6"/>
      <c r="F32" s="6"/>
      <c r="G32" s="6"/>
      <c r="H32" s="6"/>
      <c r="I32" s="6"/>
      <c r="J32" s="6"/>
      <c r="K32" s="6"/>
      <c r="L32" s="6"/>
      <c r="M32" s="6"/>
      <c r="N32" s="6"/>
      <c r="O32" s="31"/>
    </row>
    <row r="33" spans="1:15" x14ac:dyDescent="0.25">
      <c r="A33" s="30"/>
      <c r="B33" s="6"/>
      <c r="C33" s="6"/>
      <c r="D33" s="6"/>
      <c r="E33" s="6"/>
      <c r="F33" s="6"/>
      <c r="G33" s="6"/>
      <c r="H33" s="6"/>
      <c r="I33" s="6"/>
      <c r="J33" s="6"/>
      <c r="K33" s="6"/>
      <c r="L33" s="6"/>
      <c r="M33" s="6"/>
      <c r="N33" s="6"/>
      <c r="O33" s="31"/>
    </row>
    <row r="34" spans="1:15" x14ac:dyDescent="0.25">
      <c r="A34" s="30"/>
      <c r="B34" s="6"/>
      <c r="C34" s="6"/>
      <c r="D34" s="6"/>
      <c r="E34" s="6"/>
      <c r="F34" s="6"/>
      <c r="G34" s="6"/>
      <c r="H34" s="6"/>
      <c r="I34" s="6"/>
      <c r="J34" s="6"/>
      <c r="K34" s="6"/>
      <c r="L34" s="6"/>
      <c r="M34" s="6"/>
      <c r="N34" s="6"/>
      <c r="O34" s="31"/>
    </row>
    <row r="35" spans="1:15" x14ac:dyDescent="0.25">
      <c r="A35" s="30"/>
      <c r="B35" s="6"/>
      <c r="C35" s="6"/>
      <c r="D35" s="6"/>
      <c r="E35" s="6"/>
      <c r="F35" s="6"/>
      <c r="G35" s="6"/>
      <c r="H35" s="6"/>
      <c r="I35" s="6"/>
      <c r="J35" s="6"/>
      <c r="K35" s="6"/>
      <c r="L35" s="6"/>
      <c r="M35" s="6"/>
      <c r="N35" s="6"/>
      <c r="O35" s="31"/>
    </row>
    <row r="36" spans="1:15" x14ac:dyDescent="0.25">
      <c r="A36" s="30"/>
      <c r="B36" s="6"/>
      <c r="C36" s="6"/>
      <c r="D36" s="6"/>
      <c r="E36" s="6"/>
      <c r="F36" s="6"/>
      <c r="G36" s="6"/>
      <c r="H36" s="6"/>
      <c r="I36" s="6"/>
      <c r="J36" s="6"/>
      <c r="K36" s="6"/>
      <c r="L36" s="6"/>
      <c r="M36" s="6"/>
      <c r="N36" s="6"/>
      <c r="O36" s="31"/>
    </row>
    <row r="37" spans="1:15" x14ac:dyDescent="0.25">
      <c r="A37" s="30"/>
      <c r="B37" s="6"/>
      <c r="C37" s="6"/>
      <c r="D37" s="6"/>
      <c r="E37" s="6"/>
      <c r="F37" s="6"/>
      <c r="G37" s="6"/>
      <c r="H37" s="6"/>
      <c r="I37" s="6"/>
      <c r="J37" s="6"/>
      <c r="K37" s="6"/>
      <c r="L37" s="6"/>
      <c r="M37" s="6"/>
      <c r="N37" s="6"/>
      <c r="O37" s="31"/>
    </row>
    <row r="38" spans="1:15" x14ac:dyDescent="0.25">
      <c r="A38" s="30"/>
      <c r="B38" s="6"/>
      <c r="C38" s="6"/>
      <c r="D38" s="6"/>
      <c r="E38" s="6"/>
      <c r="F38" s="6"/>
      <c r="G38" s="6"/>
      <c r="H38" s="6"/>
      <c r="I38" s="6"/>
      <c r="J38" s="6"/>
      <c r="K38" s="6"/>
      <c r="L38" s="6"/>
      <c r="M38" s="6"/>
      <c r="N38" s="6"/>
      <c r="O38" s="31"/>
    </row>
    <row r="39" spans="1:15" x14ac:dyDescent="0.25">
      <c r="A39" s="30"/>
      <c r="B39" s="6"/>
      <c r="C39" s="6"/>
      <c r="D39" s="6"/>
      <c r="E39" s="6"/>
      <c r="F39" s="6"/>
      <c r="G39" s="6"/>
      <c r="H39" s="6"/>
      <c r="I39" s="6"/>
      <c r="J39" s="6"/>
      <c r="K39" s="6"/>
      <c r="L39" s="6"/>
      <c r="M39" s="6"/>
      <c r="N39" s="6"/>
      <c r="O39" s="31"/>
    </row>
    <row r="40" spans="1:15" x14ac:dyDescent="0.25">
      <c r="A40" s="30"/>
      <c r="B40" s="6"/>
      <c r="C40" s="6"/>
      <c r="D40" s="6"/>
      <c r="E40" s="6"/>
      <c r="F40" s="6"/>
      <c r="G40" s="6"/>
      <c r="H40" s="6"/>
      <c r="I40" s="6"/>
      <c r="J40" s="6"/>
      <c r="K40" s="6"/>
      <c r="L40" s="6"/>
      <c r="M40" s="6"/>
      <c r="N40" s="6"/>
      <c r="O40" s="31"/>
    </row>
    <row r="41" spans="1:15" x14ac:dyDescent="0.25">
      <c r="A41" s="30"/>
      <c r="B41" s="6"/>
      <c r="C41" s="6"/>
      <c r="D41" s="6"/>
      <c r="E41" s="6"/>
      <c r="F41" s="6"/>
      <c r="G41" s="6"/>
      <c r="H41" s="6"/>
      <c r="I41" s="6"/>
      <c r="J41" s="6"/>
      <c r="K41" s="6"/>
      <c r="L41" s="6"/>
      <c r="M41" s="6"/>
      <c r="N41" s="6"/>
      <c r="O41" s="31"/>
    </row>
    <row r="42" spans="1:15" x14ac:dyDescent="0.25">
      <c r="A42" s="30"/>
      <c r="B42" s="6"/>
      <c r="C42" s="6"/>
      <c r="D42" s="6"/>
      <c r="E42" s="6"/>
      <c r="F42" s="6"/>
      <c r="G42" s="6"/>
      <c r="H42" s="6"/>
      <c r="I42" s="6"/>
      <c r="J42" s="6"/>
      <c r="K42" s="6"/>
      <c r="L42" s="6"/>
      <c r="M42" s="6"/>
      <c r="N42" s="6"/>
      <c r="O42" s="31"/>
    </row>
    <row r="43" spans="1:15" x14ac:dyDescent="0.25">
      <c r="A43" s="30"/>
      <c r="B43" s="6"/>
      <c r="C43" s="6"/>
      <c r="D43" s="6"/>
      <c r="E43" s="6"/>
      <c r="F43" s="6"/>
      <c r="G43" s="6"/>
      <c r="H43" s="6"/>
      <c r="I43" s="6"/>
      <c r="J43" s="6"/>
      <c r="K43" s="6"/>
      <c r="L43" s="6"/>
      <c r="M43" s="6"/>
      <c r="N43" s="6"/>
      <c r="O43" s="31"/>
    </row>
    <row r="44" spans="1:15" x14ac:dyDescent="0.25">
      <c r="A44" s="30"/>
      <c r="B44" s="6"/>
      <c r="C44" s="6"/>
      <c r="D44" s="6"/>
      <c r="E44" s="6"/>
      <c r="F44" s="6"/>
      <c r="G44" s="6"/>
      <c r="H44" s="6"/>
      <c r="I44" s="6"/>
      <c r="J44" s="6"/>
      <c r="K44" s="6"/>
      <c r="L44" s="6"/>
      <c r="M44" s="6"/>
      <c r="N44" s="6"/>
      <c r="O44" s="31"/>
    </row>
    <row r="45" spans="1:15" x14ac:dyDescent="0.25">
      <c r="A45" s="30"/>
      <c r="B45" s="6"/>
      <c r="C45" s="6"/>
      <c r="D45" s="6"/>
      <c r="E45" s="6"/>
      <c r="F45" s="6"/>
      <c r="G45" s="6"/>
      <c r="H45" s="6"/>
      <c r="I45" s="6"/>
      <c r="J45" s="6"/>
      <c r="K45" s="6"/>
      <c r="L45" s="6"/>
      <c r="M45" s="6"/>
      <c r="N45" s="6"/>
      <c r="O45" s="31"/>
    </row>
    <row r="46" spans="1:15" x14ac:dyDescent="0.25">
      <c r="A46" s="30"/>
      <c r="B46" s="6"/>
      <c r="C46" s="6"/>
      <c r="D46" s="6"/>
      <c r="E46" s="6"/>
      <c r="F46" s="6"/>
      <c r="G46" s="6"/>
      <c r="H46" s="6"/>
      <c r="I46" s="6"/>
      <c r="J46" s="6"/>
      <c r="K46" s="6"/>
      <c r="L46" s="6"/>
      <c r="M46" s="6"/>
      <c r="N46" s="6"/>
      <c r="O46" s="31"/>
    </row>
    <row r="47" spans="1:15" ht="13.8" thickBot="1" x14ac:dyDescent="0.3">
      <c r="A47" s="32"/>
      <c r="B47" s="33"/>
      <c r="C47" s="33"/>
      <c r="D47" s="33"/>
      <c r="E47" s="33"/>
      <c r="F47" s="33"/>
      <c r="G47" s="33"/>
      <c r="H47" s="33"/>
      <c r="I47" s="33"/>
      <c r="J47" s="33"/>
      <c r="K47" s="33"/>
      <c r="L47" s="33"/>
      <c r="M47" s="33"/>
      <c r="N47" s="33"/>
      <c r="O47" s="34"/>
    </row>
    <row r="48" spans="1:15" ht="13.8" thickTop="1" x14ac:dyDescent="0.25">
      <c r="A48" s="6"/>
      <c r="B48" s="6"/>
      <c r="C48" s="6"/>
      <c r="D48" s="6"/>
      <c r="E48" s="6"/>
      <c r="F48" s="6"/>
      <c r="G48" s="6"/>
      <c r="H48" s="6"/>
      <c r="I48" s="6"/>
      <c r="J48" s="6"/>
      <c r="K48" s="6"/>
      <c r="L48" s="6"/>
      <c r="M48" s="6"/>
      <c r="N48" s="6"/>
      <c r="O48" s="6"/>
    </row>
    <row r="49" spans="1:15" ht="13.8" thickBot="1" x14ac:dyDescent="0.3"/>
    <row r="50" spans="1:15" x14ac:dyDescent="0.25">
      <c r="A50" s="36"/>
      <c r="B50" s="37"/>
      <c r="C50" s="37"/>
      <c r="D50" s="37"/>
      <c r="E50" s="37"/>
      <c r="F50" s="37"/>
      <c r="G50" s="37"/>
      <c r="H50" s="37"/>
      <c r="I50" s="37"/>
      <c r="J50" s="37"/>
      <c r="K50" s="37"/>
      <c r="L50" s="37"/>
      <c r="M50" s="37"/>
      <c r="N50" s="37"/>
      <c r="O50" s="38"/>
    </row>
    <row r="51" spans="1:15" x14ac:dyDescent="0.25">
      <c r="A51" s="83"/>
      <c r="B51" s="84"/>
      <c r="C51" s="84"/>
      <c r="D51" s="84"/>
      <c r="E51" s="84"/>
      <c r="F51" s="84"/>
      <c r="G51" s="84"/>
      <c r="H51" s="84"/>
      <c r="I51" s="84"/>
      <c r="J51" s="84"/>
      <c r="K51" s="84"/>
      <c r="L51" s="84"/>
      <c r="M51" s="84"/>
      <c r="N51" s="84"/>
      <c r="O51" s="85"/>
    </row>
    <row r="52" spans="1:15" x14ac:dyDescent="0.25">
      <c r="A52" s="39"/>
      <c r="B52" s="6"/>
      <c r="C52" s="6"/>
      <c r="D52" s="6"/>
      <c r="E52" s="6"/>
      <c r="F52" s="6"/>
      <c r="G52" s="6"/>
      <c r="H52" s="6"/>
      <c r="I52" s="6"/>
      <c r="J52" s="6"/>
      <c r="K52" s="6"/>
      <c r="L52" s="6"/>
      <c r="M52" s="6"/>
      <c r="N52" s="6"/>
      <c r="O52" s="40"/>
    </row>
    <row r="53" spans="1:15" x14ac:dyDescent="0.25">
      <c r="A53" s="39"/>
      <c r="B53" s="6"/>
      <c r="C53" s="6"/>
      <c r="D53" s="6"/>
      <c r="E53" s="6"/>
      <c r="F53" s="6"/>
      <c r="G53" s="6"/>
      <c r="H53" s="6"/>
      <c r="I53" s="6"/>
      <c r="J53" s="6"/>
      <c r="K53" s="6"/>
      <c r="L53" s="6"/>
      <c r="M53" s="6"/>
      <c r="N53" s="6"/>
      <c r="O53" s="40"/>
    </row>
    <row r="54" spans="1:15" x14ac:dyDescent="0.25">
      <c r="A54" s="39"/>
      <c r="B54" s="6"/>
      <c r="C54" s="6"/>
      <c r="D54" s="6"/>
      <c r="E54" s="6"/>
      <c r="F54" s="6"/>
      <c r="G54" s="6"/>
      <c r="H54" s="6"/>
      <c r="I54" s="6"/>
      <c r="J54" s="6"/>
      <c r="K54" s="6"/>
      <c r="L54" s="6"/>
      <c r="M54" s="6"/>
      <c r="N54" s="6"/>
      <c r="O54" s="40"/>
    </row>
    <row r="55" spans="1:15" x14ac:dyDescent="0.25">
      <c r="A55" s="39"/>
      <c r="B55" s="6"/>
      <c r="C55" s="6"/>
      <c r="D55" s="6"/>
      <c r="E55" s="6"/>
      <c r="F55" s="6"/>
      <c r="G55" s="6"/>
      <c r="H55" s="6"/>
      <c r="I55" s="6"/>
      <c r="J55" s="6"/>
      <c r="K55" s="6"/>
      <c r="L55" s="6"/>
      <c r="M55" s="6"/>
      <c r="N55" s="6"/>
      <c r="O55" s="40"/>
    </row>
    <row r="56" spans="1:15" x14ac:dyDescent="0.25">
      <c r="A56" s="39"/>
      <c r="B56" s="6"/>
      <c r="C56" s="6"/>
      <c r="D56" s="6"/>
      <c r="E56" s="6"/>
      <c r="F56" s="6"/>
      <c r="G56" s="6"/>
      <c r="H56" s="6"/>
      <c r="I56" s="6"/>
      <c r="J56" s="6"/>
      <c r="K56" s="6"/>
      <c r="L56" s="6"/>
      <c r="M56" s="6"/>
      <c r="N56" s="6"/>
      <c r="O56" s="40"/>
    </row>
    <row r="57" spans="1:15" x14ac:dyDescent="0.25">
      <c r="A57" s="39"/>
      <c r="B57" s="6"/>
      <c r="C57" s="6" t="s">
        <v>47</v>
      </c>
      <c r="D57" s="6"/>
      <c r="E57" s="6"/>
      <c r="F57" s="6"/>
      <c r="G57" s="6"/>
      <c r="H57" s="6"/>
      <c r="I57" s="6"/>
      <c r="J57" s="6"/>
      <c r="K57" s="6"/>
      <c r="L57" s="6"/>
      <c r="M57" s="6"/>
      <c r="N57" s="6"/>
      <c r="O57" s="40"/>
    </row>
    <row r="58" spans="1:15" x14ac:dyDescent="0.25">
      <c r="A58" s="39"/>
      <c r="B58" s="6"/>
      <c r="C58" s="6"/>
      <c r="D58" s="6"/>
      <c r="E58" s="6"/>
      <c r="F58" s="6"/>
      <c r="G58" s="6"/>
      <c r="H58" s="6"/>
      <c r="I58" s="6"/>
      <c r="J58" s="6"/>
      <c r="K58" s="6"/>
      <c r="L58" s="6"/>
      <c r="M58" s="6"/>
      <c r="N58" s="6"/>
      <c r="O58" s="40"/>
    </row>
    <row r="59" spans="1:15" x14ac:dyDescent="0.25">
      <c r="A59" s="39"/>
      <c r="B59" s="6"/>
      <c r="C59" s="6"/>
      <c r="D59" s="6"/>
      <c r="E59" s="6"/>
      <c r="F59" s="6"/>
      <c r="G59" s="6"/>
      <c r="H59" s="6"/>
      <c r="I59" s="6"/>
      <c r="J59" s="6"/>
      <c r="K59" s="6"/>
      <c r="L59" s="6"/>
      <c r="M59" s="6"/>
      <c r="N59" s="6"/>
      <c r="O59" s="40"/>
    </row>
    <row r="60" spans="1:15" x14ac:dyDescent="0.25">
      <c r="A60" s="39"/>
      <c r="B60" s="6"/>
      <c r="C60" s="6"/>
      <c r="D60" s="6"/>
      <c r="E60" s="6"/>
      <c r="F60" s="6"/>
      <c r="G60" s="6"/>
      <c r="H60" s="6"/>
      <c r="I60" s="6"/>
      <c r="J60" s="6"/>
      <c r="K60" s="6"/>
      <c r="L60" s="6"/>
      <c r="M60" s="6"/>
      <c r="N60" s="6"/>
      <c r="O60" s="40"/>
    </row>
    <row r="61" spans="1:15" x14ac:dyDescent="0.25">
      <c r="A61" s="39"/>
      <c r="B61" s="6"/>
      <c r="C61" s="6"/>
      <c r="D61" s="6"/>
      <c r="E61" s="6"/>
      <c r="F61" s="6"/>
      <c r="G61" s="6"/>
      <c r="H61" s="6"/>
      <c r="I61" s="6"/>
      <c r="J61" s="6"/>
      <c r="K61" s="6"/>
      <c r="L61" s="6"/>
      <c r="M61" s="6"/>
      <c r="N61" s="6"/>
      <c r="O61" s="40"/>
    </row>
    <row r="62" spans="1:15" x14ac:dyDescent="0.25">
      <c r="A62" s="39"/>
      <c r="B62" s="6"/>
      <c r="C62" s="6"/>
      <c r="D62" s="6"/>
      <c r="E62" s="6"/>
      <c r="F62" s="6"/>
      <c r="G62" s="6"/>
      <c r="H62" s="6"/>
      <c r="I62" s="6"/>
      <c r="J62" s="6"/>
      <c r="K62" s="6"/>
      <c r="L62" s="6"/>
      <c r="M62" s="6"/>
      <c r="N62" s="6"/>
      <c r="O62" s="40"/>
    </row>
    <row r="63" spans="1:15" x14ac:dyDescent="0.25">
      <c r="A63" s="39"/>
      <c r="B63" s="6"/>
      <c r="C63" s="6"/>
      <c r="D63" s="6"/>
      <c r="E63" s="6"/>
      <c r="F63" s="6"/>
      <c r="G63" s="6"/>
      <c r="H63" s="6"/>
      <c r="I63" s="6"/>
      <c r="J63" s="6"/>
      <c r="K63" s="6"/>
      <c r="L63" s="6"/>
      <c r="M63" s="6"/>
      <c r="N63" s="6"/>
      <c r="O63" s="40"/>
    </row>
    <row r="64" spans="1:15" x14ac:dyDescent="0.25">
      <c r="A64" s="39"/>
      <c r="B64" s="6"/>
      <c r="C64" s="6"/>
      <c r="D64" s="6"/>
      <c r="E64" s="6"/>
      <c r="F64" s="6"/>
      <c r="G64" s="6"/>
      <c r="H64" s="6"/>
      <c r="I64" s="6"/>
      <c r="J64" s="6"/>
      <c r="K64" s="6"/>
      <c r="L64" s="6"/>
      <c r="M64" s="6"/>
      <c r="N64" s="6"/>
      <c r="O64" s="40"/>
    </row>
    <row r="65" spans="1:15" x14ac:dyDescent="0.25">
      <c r="A65" s="39"/>
      <c r="B65" s="6"/>
      <c r="C65" s="6"/>
      <c r="D65" s="6"/>
      <c r="E65" s="6"/>
      <c r="F65" s="6"/>
      <c r="G65" s="6"/>
      <c r="H65" s="6"/>
      <c r="I65" s="6"/>
      <c r="J65" s="6"/>
      <c r="K65" s="6"/>
      <c r="L65" s="6"/>
      <c r="M65" s="6"/>
      <c r="N65" s="6"/>
      <c r="O65" s="40"/>
    </row>
    <row r="66" spans="1:15" x14ac:dyDescent="0.25">
      <c r="A66" s="39"/>
      <c r="B66" s="6"/>
      <c r="C66" s="6"/>
      <c r="D66" s="6"/>
      <c r="E66" s="6"/>
      <c r="F66" s="6"/>
      <c r="G66" s="6"/>
      <c r="H66" s="6"/>
      <c r="I66" s="6"/>
      <c r="J66" s="6"/>
      <c r="K66" s="6"/>
      <c r="L66" s="6"/>
      <c r="M66" s="6"/>
      <c r="N66" s="6"/>
      <c r="O66" s="40"/>
    </row>
    <row r="67" spans="1:15" x14ac:dyDescent="0.25">
      <c r="A67" s="39"/>
      <c r="B67" s="6"/>
      <c r="C67" s="6"/>
      <c r="D67" s="6"/>
      <c r="E67" s="6"/>
      <c r="F67" s="6"/>
      <c r="G67" s="6"/>
      <c r="H67" s="6"/>
      <c r="I67" s="6"/>
      <c r="J67" s="6"/>
      <c r="K67" s="6"/>
      <c r="L67" s="6"/>
      <c r="M67" s="6"/>
      <c r="N67" s="6"/>
      <c r="O67" s="40"/>
    </row>
    <row r="68" spans="1:15" x14ac:dyDescent="0.25">
      <c r="A68" s="39"/>
      <c r="B68" s="6"/>
      <c r="C68" s="6"/>
      <c r="D68" s="6"/>
      <c r="E68" s="6"/>
      <c r="F68" s="6"/>
      <c r="G68" s="6"/>
      <c r="H68" s="6"/>
      <c r="I68" s="6"/>
      <c r="J68" s="6"/>
      <c r="K68" s="6"/>
      <c r="L68" s="6"/>
      <c r="M68" s="6"/>
      <c r="N68" s="6"/>
      <c r="O68" s="40"/>
    </row>
    <row r="69" spans="1:15" x14ac:dyDescent="0.25">
      <c r="A69" s="39"/>
      <c r="B69" s="6"/>
      <c r="C69" s="6"/>
      <c r="D69" s="6"/>
      <c r="E69" s="6"/>
      <c r="F69" s="6"/>
      <c r="G69" s="6"/>
      <c r="H69" s="6"/>
      <c r="I69" s="6"/>
      <c r="J69" s="6"/>
      <c r="K69" s="6"/>
      <c r="L69" s="6"/>
      <c r="M69" s="6"/>
      <c r="N69" s="6"/>
      <c r="O69" s="40"/>
    </row>
    <row r="70" spans="1:15" x14ac:dyDescent="0.25">
      <c r="A70" s="39"/>
      <c r="B70" s="6"/>
      <c r="C70" s="6"/>
      <c r="D70" s="6"/>
      <c r="E70" s="6"/>
      <c r="F70" s="6"/>
      <c r="G70" s="6"/>
      <c r="H70" s="6"/>
      <c r="I70" s="6"/>
      <c r="J70" s="6"/>
      <c r="K70" s="6"/>
      <c r="L70" s="6"/>
      <c r="M70" s="6"/>
      <c r="N70" s="6"/>
      <c r="O70" s="40"/>
    </row>
    <row r="71" spans="1:15" x14ac:dyDescent="0.25">
      <c r="A71" s="39"/>
      <c r="B71" s="6"/>
      <c r="C71" s="6"/>
      <c r="D71" s="6"/>
      <c r="E71" s="6"/>
      <c r="F71" s="6"/>
      <c r="G71" s="6"/>
      <c r="H71" s="6"/>
      <c r="I71" s="6"/>
      <c r="J71" s="6"/>
      <c r="K71" s="6"/>
      <c r="L71" s="6"/>
      <c r="M71" s="6"/>
      <c r="N71" s="6"/>
      <c r="O71" s="40"/>
    </row>
    <row r="72" spans="1:15" x14ac:dyDescent="0.25">
      <c r="A72" s="39"/>
      <c r="B72" s="6"/>
      <c r="C72" s="6"/>
      <c r="D72" s="6"/>
      <c r="E72" s="6"/>
      <c r="F72" s="6"/>
      <c r="G72" s="6"/>
      <c r="H72" s="6"/>
      <c r="I72" s="6"/>
      <c r="J72" s="6"/>
      <c r="K72" s="6"/>
      <c r="L72" s="6"/>
      <c r="M72" s="6"/>
      <c r="N72" s="6"/>
      <c r="O72" s="40"/>
    </row>
    <row r="73" spans="1:15" ht="13.8" thickBot="1" x14ac:dyDescent="0.3">
      <c r="A73" s="41"/>
      <c r="B73" s="42"/>
      <c r="C73" s="42"/>
      <c r="D73" s="42"/>
      <c r="E73" s="42"/>
      <c r="F73" s="42"/>
      <c r="G73" s="42"/>
      <c r="H73" s="42"/>
      <c r="I73" s="42"/>
      <c r="J73" s="42"/>
      <c r="K73" s="42"/>
      <c r="L73" s="42"/>
      <c r="M73" s="42"/>
      <c r="N73" s="42"/>
      <c r="O73" s="43"/>
    </row>
  </sheetData>
  <mergeCells count="4">
    <mergeCell ref="B1:N1"/>
    <mergeCell ref="B3:N3"/>
    <mergeCell ref="B26:N26"/>
    <mergeCell ref="A51:O51"/>
  </mergeCells>
  <phoneticPr fontId="9" type="noConversion"/>
  <pageMargins left="0.5" right="0.5" top="0.5" bottom="0.5" header="0.5" footer="0.5"/>
  <pageSetup scale="6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I1" workbookViewId="0">
      <selection activeCell="K33" sqref="K33"/>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80" t="s">
        <v>157</v>
      </c>
      <c r="B1" s="80"/>
      <c r="C1" s="80"/>
      <c r="D1" s="80"/>
      <c r="E1" s="80"/>
      <c r="F1" s="80"/>
      <c r="G1" s="80"/>
      <c r="H1" s="80"/>
      <c r="I1" s="80"/>
      <c r="J1" s="80"/>
      <c r="K1" s="80"/>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16</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2"/>
    </row>
    <row r="11" spans="1:11" x14ac:dyDescent="0.25">
      <c r="A11" s="11" t="s">
        <v>9</v>
      </c>
      <c r="B11" s="8"/>
      <c r="C11" s="8" t="s">
        <v>1</v>
      </c>
      <c r="D11" s="8"/>
      <c r="E11" s="8"/>
      <c r="F11" s="8"/>
      <c r="G11" s="8"/>
      <c r="H11" s="8"/>
      <c r="I11" s="8"/>
      <c r="J11" s="8"/>
      <c r="K11" s="11"/>
    </row>
    <row r="12" spans="1:11" x14ac:dyDescent="0.25">
      <c r="A12" s="11" t="s">
        <v>10</v>
      </c>
      <c r="B12" s="8"/>
      <c r="C12" s="8" t="s">
        <v>5</v>
      </c>
      <c r="D12" s="8"/>
      <c r="E12" s="8"/>
      <c r="F12" s="8"/>
      <c r="G12" s="8"/>
      <c r="H12" s="8"/>
      <c r="I12" s="8"/>
      <c r="J12" s="8"/>
      <c r="K12">
        <f>2+3</f>
        <v>5</v>
      </c>
    </row>
    <row r="13" spans="1:11" x14ac:dyDescent="0.25">
      <c r="A13" s="11" t="s">
        <v>84</v>
      </c>
      <c r="B13" s="8"/>
      <c r="C13" s="8" t="s">
        <v>55</v>
      </c>
      <c r="D13" s="8"/>
      <c r="E13" s="8"/>
      <c r="F13" s="8"/>
      <c r="G13" s="8"/>
      <c r="H13" s="8"/>
      <c r="I13" s="8"/>
      <c r="J13" s="8"/>
      <c r="K13">
        <f>1+1+1+1+1</f>
        <v>5</v>
      </c>
    </row>
    <row r="14" spans="1:11" x14ac:dyDescent="0.25">
      <c r="A14" s="11" t="s">
        <v>151</v>
      </c>
      <c r="B14" s="8"/>
      <c r="C14" s="8" t="s">
        <v>56</v>
      </c>
      <c r="D14" s="8"/>
      <c r="E14" s="8"/>
      <c r="F14" s="8"/>
      <c r="G14" s="8"/>
      <c r="H14" s="8"/>
      <c r="I14" s="8"/>
      <c r="J14" s="8"/>
      <c r="K14">
        <f>1</f>
        <v>1</v>
      </c>
    </row>
    <row r="15" spans="1:11" x14ac:dyDescent="0.25">
      <c r="A15" s="11" t="s">
        <v>12</v>
      </c>
      <c r="B15" s="8"/>
      <c r="C15" s="8" t="s">
        <v>3</v>
      </c>
      <c r="D15" s="8"/>
      <c r="E15" s="8"/>
      <c r="F15" s="8"/>
      <c r="G15" s="8"/>
      <c r="H15" s="8"/>
      <c r="I15" s="8"/>
      <c r="J15" s="8"/>
      <c r="K15">
        <f>1+1+1</f>
        <v>3</v>
      </c>
    </row>
    <row r="16" spans="1:11" x14ac:dyDescent="0.25">
      <c r="A16" s="11" t="s">
        <v>13</v>
      </c>
      <c r="B16" s="8"/>
      <c r="C16" s="8" t="s">
        <v>7</v>
      </c>
      <c r="D16" s="8"/>
      <c r="E16" s="8"/>
      <c r="F16" s="8"/>
      <c r="G16" s="8"/>
      <c r="H16" s="8"/>
      <c r="I16" s="8"/>
      <c r="J16" s="8"/>
    </row>
    <row r="17" spans="1:11" x14ac:dyDescent="0.25">
      <c r="A17" s="11" t="s">
        <v>14</v>
      </c>
      <c r="B17" s="8"/>
      <c r="C17" s="8" t="s">
        <v>4</v>
      </c>
      <c r="D17" s="8"/>
      <c r="E17" s="8"/>
      <c r="F17" s="8"/>
      <c r="G17" s="8"/>
      <c r="H17" s="8"/>
      <c r="I17" s="8"/>
      <c r="J17" s="8"/>
      <c r="K17">
        <f>1+1</f>
        <v>2</v>
      </c>
    </row>
    <row r="18" spans="1:11" x14ac:dyDescent="0.25">
      <c r="A18" s="11" t="s">
        <v>30</v>
      </c>
      <c r="B18" s="8"/>
      <c r="C18" s="8" t="s">
        <v>31</v>
      </c>
      <c r="D18" s="8"/>
      <c r="E18" s="8"/>
      <c r="F18" s="8"/>
      <c r="G18" s="8"/>
      <c r="H18" s="8"/>
      <c r="I18" s="8"/>
      <c r="J18" s="8"/>
      <c r="K18" s="11"/>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v>0</v>
      </c>
      <c r="J24" s="46"/>
      <c r="K24" s="46" t="s">
        <v>27</v>
      </c>
    </row>
    <row r="25" spans="1:11" x14ac:dyDescent="0.25">
      <c r="A25" s="44" t="s">
        <v>19</v>
      </c>
      <c r="B25" s="45"/>
      <c r="C25" s="45"/>
      <c r="D25" s="20"/>
      <c r="E25" s="46"/>
      <c r="F25" s="20"/>
      <c r="G25" s="20"/>
      <c r="H25" s="46"/>
      <c r="I25" s="46">
        <f>2+1</f>
        <v>3</v>
      </c>
      <c r="J25" s="46"/>
      <c r="K25" s="22" t="s">
        <v>158</v>
      </c>
    </row>
    <row r="26" spans="1:11" ht="39.6" x14ac:dyDescent="0.25">
      <c r="A26" s="44" t="s">
        <v>20</v>
      </c>
      <c r="B26" s="45"/>
      <c r="C26" s="45"/>
      <c r="D26" s="20"/>
      <c r="E26" s="46"/>
      <c r="F26" s="20"/>
      <c r="G26" s="20"/>
      <c r="H26" s="46"/>
      <c r="I26" s="46">
        <f>8+1+1</f>
        <v>10</v>
      </c>
      <c r="J26" s="46"/>
      <c r="K26" s="20" t="s">
        <v>159</v>
      </c>
    </row>
    <row r="27" spans="1:11" x14ac:dyDescent="0.25">
      <c r="A27" s="44" t="s">
        <v>33</v>
      </c>
      <c r="B27" s="45"/>
      <c r="C27" s="45"/>
      <c r="D27" s="20"/>
      <c r="E27" s="46"/>
      <c r="F27" s="20"/>
      <c r="G27" s="20"/>
      <c r="H27" s="46"/>
      <c r="I27" s="46"/>
      <c r="J27" s="46"/>
      <c r="K27" s="46"/>
    </row>
    <row r="28" spans="1:11" x14ac:dyDescent="0.25">
      <c r="A28" s="44" t="s">
        <v>21</v>
      </c>
      <c r="B28" s="45"/>
      <c r="C28" s="45"/>
      <c r="D28" s="20"/>
      <c r="E28" s="46"/>
      <c r="F28" s="20"/>
      <c r="G28" s="20"/>
      <c r="H28" s="46"/>
      <c r="I28" s="46">
        <f>1</f>
        <v>1</v>
      </c>
      <c r="J28" s="46"/>
      <c r="K28" s="46"/>
    </row>
    <row r="29" spans="1:11" x14ac:dyDescent="0.25">
      <c r="A29" s="44" t="s">
        <v>22</v>
      </c>
      <c r="B29" s="45"/>
      <c r="C29" s="45"/>
      <c r="D29" s="20"/>
      <c r="E29" s="46"/>
      <c r="F29" s="20"/>
      <c r="G29" s="20"/>
      <c r="H29" s="46"/>
      <c r="I29" s="46">
        <f>1</f>
        <v>1</v>
      </c>
      <c r="J29" s="46"/>
      <c r="K29" s="20" t="s">
        <v>160</v>
      </c>
    </row>
    <row r="30" spans="1:11" x14ac:dyDescent="0.25">
      <c r="A30" s="44" t="s">
        <v>23</v>
      </c>
      <c r="B30" s="45"/>
      <c r="C30" s="45"/>
      <c r="D30" s="20"/>
      <c r="E30" s="46"/>
      <c r="F30" s="20"/>
      <c r="G30" s="20"/>
      <c r="H30" s="46"/>
      <c r="I30" s="46"/>
      <c r="J30" s="46"/>
      <c r="K30" s="46"/>
    </row>
    <row r="31" spans="1:11" x14ac:dyDescent="0.25">
      <c r="A31" s="44" t="s">
        <v>24</v>
      </c>
      <c r="B31" s="45"/>
      <c r="C31" s="45"/>
      <c r="D31" s="20"/>
      <c r="E31" s="46"/>
      <c r="F31" s="20"/>
      <c r="G31" s="20"/>
      <c r="H31" s="46"/>
      <c r="I31" s="46"/>
      <c r="J31" s="46"/>
      <c r="K31" s="46"/>
    </row>
    <row r="32" spans="1:11" ht="13.8" thickBot="1" x14ac:dyDescent="0.3">
      <c r="A32" s="71" t="s">
        <v>161</v>
      </c>
      <c r="I32" s="2">
        <v>1</v>
      </c>
    </row>
    <row r="33" spans="1:11" ht="13.8" thickTop="1" x14ac:dyDescent="0.25">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C31" sqref="C31"/>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80" t="s">
        <v>54</v>
      </c>
      <c r="B1" s="80"/>
      <c r="C1" s="80"/>
      <c r="D1" s="80"/>
      <c r="E1" s="80"/>
      <c r="F1" s="80"/>
      <c r="G1" s="80"/>
      <c r="H1" s="80"/>
      <c r="I1" s="80"/>
      <c r="J1" s="80"/>
      <c r="K1" s="80"/>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17</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2"/>
    </row>
    <row r="11" spans="1:11" x14ac:dyDescent="0.25">
      <c r="A11" s="11" t="s">
        <v>9</v>
      </c>
      <c r="B11" s="8"/>
      <c r="C11" s="8" t="s">
        <v>1</v>
      </c>
      <c r="D11" s="8"/>
      <c r="E11" s="8"/>
      <c r="F11" s="8"/>
      <c r="G11" s="8"/>
      <c r="H11" s="8"/>
      <c r="I11" s="8"/>
      <c r="J11" s="8"/>
      <c r="K11" s="11">
        <v>1</v>
      </c>
    </row>
    <row r="12" spans="1:11" x14ac:dyDescent="0.25">
      <c r="A12" s="11" t="s">
        <v>10</v>
      </c>
      <c r="B12" s="8"/>
      <c r="C12" s="8" t="s">
        <v>5</v>
      </c>
      <c r="D12" s="8"/>
      <c r="E12" s="8"/>
      <c r="F12" s="8"/>
      <c r="G12" s="8"/>
      <c r="H12" s="8"/>
      <c r="I12" s="8"/>
      <c r="J12" s="8"/>
      <c r="K12" s="11">
        <f>8</f>
        <v>8</v>
      </c>
    </row>
    <row r="13" spans="1:11" x14ac:dyDescent="0.25">
      <c r="A13" s="11" t="s">
        <v>84</v>
      </c>
      <c r="B13" s="8"/>
      <c r="C13" s="8" t="s">
        <v>55</v>
      </c>
      <c r="D13" s="8"/>
      <c r="E13" s="8"/>
      <c r="F13" s="8"/>
      <c r="G13" s="8"/>
      <c r="H13" s="8"/>
      <c r="I13" s="8"/>
      <c r="J13" s="8"/>
      <c r="K13" s="11">
        <f>4</f>
        <v>4</v>
      </c>
    </row>
    <row r="14" spans="1:11" x14ac:dyDescent="0.25">
      <c r="A14" s="11" t="s">
        <v>151</v>
      </c>
      <c r="B14" s="8"/>
      <c r="C14" s="8" t="s">
        <v>56</v>
      </c>
      <c r="D14" s="8"/>
      <c r="E14" s="8"/>
      <c r="F14" s="8"/>
      <c r="G14" s="8"/>
      <c r="H14" s="8"/>
      <c r="I14" s="8"/>
      <c r="J14" s="8"/>
      <c r="K14" s="11"/>
    </row>
    <row r="15" spans="1:11" x14ac:dyDescent="0.25">
      <c r="A15" s="11" t="s">
        <v>12</v>
      </c>
      <c r="B15" s="8"/>
      <c r="C15" s="8" t="s">
        <v>3</v>
      </c>
      <c r="D15" s="8"/>
      <c r="E15" s="8"/>
      <c r="F15" s="8"/>
      <c r="G15" s="8"/>
      <c r="H15" s="8"/>
      <c r="I15" s="8"/>
      <c r="J15" s="8"/>
      <c r="K15" s="11">
        <f>1</f>
        <v>1</v>
      </c>
    </row>
    <row r="16" spans="1:11" x14ac:dyDescent="0.25">
      <c r="A16" s="11" t="s">
        <v>13</v>
      </c>
      <c r="B16" s="8"/>
      <c r="C16" s="8" t="s">
        <v>7</v>
      </c>
      <c r="D16" s="8"/>
      <c r="E16" s="8"/>
      <c r="F16" s="8"/>
      <c r="G16" s="8"/>
      <c r="H16" s="8"/>
      <c r="I16" s="8"/>
      <c r="J16" s="8"/>
      <c r="K16" s="11">
        <f>3</f>
        <v>3</v>
      </c>
    </row>
    <row r="17" spans="1:11" x14ac:dyDescent="0.25">
      <c r="A17" s="11" t="s">
        <v>14</v>
      </c>
      <c r="B17" s="8"/>
      <c r="C17" s="8" t="s">
        <v>4</v>
      </c>
      <c r="D17" s="8"/>
      <c r="E17" s="8"/>
      <c r="F17" s="8"/>
      <c r="G17" s="8"/>
      <c r="H17" s="8"/>
      <c r="I17" s="8"/>
      <c r="J17" s="8"/>
      <c r="K17" s="11"/>
    </row>
    <row r="18" spans="1:11" x14ac:dyDescent="0.25">
      <c r="A18" s="11" t="s">
        <v>30</v>
      </c>
      <c r="B18" s="8"/>
      <c r="C18" s="8" t="s">
        <v>31</v>
      </c>
      <c r="D18" s="8"/>
      <c r="E18" s="8"/>
      <c r="F18" s="8"/>
      <c r="G18" s="8"/>
      <c r="H18" s="8"/>
      <c r="I18" s="8"/>
      <c r="J18" s="8"/>
      <c r="K18" s="11"/>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c r="J24" s="46"/>
      <c r="K24" s="46" t="s">
        <v>27</v>
      </c>
    </row>
    <row r="25" spans="1:11" ht="39.6" x14ac:dyDescent="0.25">
      <c r="A25" s="44" t="s">
        <v>19</v>
      </c>
      <c r="B25" s="45"/>
      <c r="C25" s="45"/>
      <c r="D25" s="20"/>
      <c r="E25" s="46"/>
      <c r="F25" s="20"/>
      <c r="G25" s="20"/>
      <c r="H25" s="46"/>
      <c r="I25" s="46">
        <v>1</v>
      </c>
      <c r="J25" s="46"/>
      <c r="K25" s="22" t="s">
        <v>28</v>
      </c>
    </row>
    <row r="26" spans="1:11" ht="39.6" x14ac:dyDescent="0.25">
      <c r="A26" s="44" t="s">
        <v>20</v>
      </c>
      <c r="B26" s="45"/>
      <c r="C26" s="45"/>
      <c r="D26" s="20"/>
      <c r="E26" s="46"/>
      <c r="F26" s="20"/>
      <c r="G26" s="20"/>
      <c r="H26" s="46"/>
      <c r="I26" s="46">
        <v>8</v>
      </c>
      <c r="J26" s="46"/>
      <c r="K26" s="20" t="s">
        <v>51</v>
      </c>
    </row>
    <row r="27" spans="1:11" x14ac:dyDescent="0.25">
      <c r="A27" s="44" t="s">
        <v>33</v>
      </c>
      <c r="B27" s="45"/>
      <c r="C27" s="45"/>
      <c r="D27" s="20"/>
      <c r="E27" s="46"/>
      <c r="F27" s="20"/>
      <c r="G27" s="20"/>
      <c r="H27" s="46"/>
      <c r="I27" s="46"/>
      <c r="J27" s="46"/>
      <c r="K27" s="46" t="s">
        <v>27</v>
      </c>
    </row>
    <row r="28" spans="1:11" x14ac:dyDescent="0.25">
      <c r="A28" s="44" t="s">
        <v>21</v>
      </c>
      <c r="B28" s="45"/>
      <c r="C28" s="45"/>
      <c r="D28" s="20"/>
      <c r="E28" s="46"/>
      <c r="F28" s="20"/>
      <c r="G28" s="20"/>
      <c r="H28" s="46"/>
      <c r="I28" s="46">
        <v>4</v>
      </c>
      <c r="J28" s="46"/>
      <c r="K28" s="46" t="s">
        <v>57</v>
      </c>
    </row>
    <row r="29" spans="1:11" ht="66" x14ac:dyDescent="0.25">
      <c r="A29" s="44" t="s">
        <v>22</v>
      </c>
      <c r="B29" s="45"/>
      <c r="C29" s="45"/>
      <c r="D29" s="20"/>
      <c r="E29" s="46"/>
      <c r="F29" s="20"/>
      <c r="G29" s="20"/>
      <c r="H29" s="46"/>
      <c r="I29" s="46">
        <v>2</v>
      </c>
      <c r="J29" s="46"/>
      <c r="K29" s="20" t="s">
        <v>59</v>
      </c>
    </row>
    <row r="30" spans="1:11" x14ac:dyDescent="0.25">
      <c r="A30" s="44" t="s">
        <v>23</v>
      </c>
      <c r="B30" s="45"/>
      <c r="C30" s="45"/>
      <c r="D30" s="20"/>
      <c r="E30" s="46"/>
      <c r="F30" s="20"/>
      <c r="G30" s="20"/>
      <c r="H30" s="46"/>
      <c r="I30" s="46"/>
      <c r="J30" s="46"/>
      <c r="K30" s="46" t="s">
        <v>27</v>
      </c>
    </row>
    <row r="31" spans="1:11" x14ac:dyDescent="0.25">
      <c r="A31" s="44" t="s">
        <v>24</v>
      </c>
      <c r="B31" s="45"/>
      <c r="C31" s="45"/>
      <c r="D31" s="20"/>
      <c r="E31" s="46"/>
      <c r="F31" s="20"/>
      <c r="G31" s="20"/>
      <c r="H31" s="46"/>
      <c r="I31" s="46">
        <v>2</v>
      </c>
      <c r="J31" s="46"/>
      <c r="K31" s="46" t="s">
        <v>58</v>
      </c>
    </row>
    <row r="32" spans="1:11" ht="13.8" thickBot="1" x14ac:dyDescent="0.3">
      <c r="A32" s="2"/>
      <c r="I32" s="2"/>
    </row>
    <row r="33" spans="1:11" ht="13.8" thickTop="1" x14ac:dyDescent="0.25">
      <c r="A33" s="15" t="s">
        <v>17</v>
      </c>
      <c r="B33" s="16"/>
      <c r="C33" s="16"/>
      <c r="D33" s="16"/>
      <c r="E33" s="16"/>
      <c r="F33" s="16"/>
      <c r="G33" s="16"/>
      <c r="H33" s="16"/>
      <c r="I33" s="18">
        <f>SUM(I24:I32)</f>
        <v>17</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C8" sqref="C8"/>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80" t="s">
        <v>50</v>
      </c>
      <c r="B1" s="80"/>
      <c r="C1" s="80"/>
      <c r="D1" s="80"/>
      <c r="E1" s="80"/>
      <c r="F1" s="80"/>
      <c r="G1" s="80"/>
      <c r="H1" s="80"/>
      <c r="I1" s="80"/>
      <c r="J1" s="80"/>
      <c r="K1" s="80"/>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SUM(K10:K16)</f>
        <v>11</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2"/>
    </row>
    <row r="11" spans="1:11" x14ac:dyDescent="0.25">
      <c r="A11" s="11" t="s">
        <v>9</v>
      </c>
      <c r="B11" s="8"/>
      <c r="C11" s="8" t="s">
        <v>1</v>
      </c>
      <c r="D11" s="8"/>
      <c r="E11" s="8"/>
      <c r="F11" s="8"/>
      <c r="G11" s="8"/>
      <c r="H11" s="8"/>
      <c r="I11" s="8"/>
      <c r="J11" s="8"/>
      <c r="K11" s="11"/>
    </row>
    <row r="12" spans="1:11" x14ac:dyDescent="0.25">
      <c r="A12" s="11" t="s">
        <v>10</v>
      </c>
      <c r="B12" s="8"/>
      <c r="C12" s="8" t="s">
        <v>5</v>
      </c>
      <c r="D12" s="8"/>
      <c r="E12" s="8"/>
      <c r="F12" s="8"/>
      <c r="G12" s="8"/>
      <c r="H12" s="8"/>
      <c r="I12" s="8"/>
      <c r="J12" s="8"/>
      <c r="K12" s="11">
        <v>2</v>
      </c>
    </row>
    <row r="13" spans="1:11" x14ac:dyDescent="0.25">
      <c r="A13" s="11" t="s">
        <v>11</v>
      </c>
      <c r="B13" s="8"/>
      <c r="C13" s="8" t="s">
        <v>6</v>
      </c>
      <c r="D13" s="8"/>
      <c r="E13" s="8"/>
      <c r="F13" s="8"/>
      <c r="G13" s="8"/>
      <c r="H13" s="8"/>
      <c r="I13" s="8"/>
      <c r="J13" s="8"/>
      <c r="K13" s="11">
        <v>7</v>
      </c>
    </row>
    <row r="14" spans="1:11" x14ac:dyDescent="0.25">
      <c r="A14" s="11" t="s">
        <v>12</v>
      </c>
      <c r="B14" s="8"/>
      <c r="C14" s="8" t="s">
        <v>3</v>
      </c>
      <c r="D14" s="8"/>
      <c r="E14" s="8"/>
      <c r="F14" s="8"/>
      <c r="G14" s="8"/>
      <c r="H14" s="8"/>
      <c r="I14" s="8"/>
      <c r="J14" s="8"/>
      <c r="K14" s="11">
        <v>1</v>
      </c>
    </row>
    <row r="15" spans="1:11" x14ac:dyDescent="0.25">
      <c r="A15" s="11" t="s">
        <v>13</v>
      </c>
      <c r="B15" s="8"/>
      <c r="C15" s="8" t="s">
        <v>7</v>
      </c>
      <c r="D15" s="8"/>
      <c r="E15" s="8"/>
      <c r="F15" s="8"/>
      <c r="G15" s="8"/>
      <c r="H15" s="8"/>
      <c r="I15" s="8"/>
      <c r="J15" s="8"/>
      <c r="K15" s="11"/>
    </row>
    <row r="16" spans="1:11" x14ac:dyDescent="0.25">
      <c r="A16" s="11" t="s">
        <v>14</v>
      </c>
      <c r="B16" s="8"/>
      <c r="C16" s="8" t="s">
        <v>4</v>
      </c>
      <c r="D16" s="8"/>
      <c r="E16" s="8"/>
      <c r="F16" s="8"/>
      <c r="G16" s="8"/>
      <c r="H16" s="8"/>
      <c r="I16" s="8"/>
      <c r="J16" s="8"/>
      <c r="K16" s="11">
        <v>1</v>
      </c>
    </row>
    <row r="17" spans="1:11" x14ac:dyDescent="0.25">
      <c r="A17" s="11" t="s">
        <v>30</v>
      </c>
      <c r="B17" s="8"/>
      <c r="C17" s="8" t="s">
        <v>31</v>
      </c>
      <c r="D17" s="8"/>
      <c r="E17" s="8"/>
      <c r="F17" s="8"/>
      <c r="G17" s="8"/>
      <c r="H17" s="8"/>
      <c r="I17" s="8"/>
      <c r="J17" s="8"/>
      <c r="K17" s="11"/>
    </row>
    <row r="21" spans="1:11" ht="13.8" thickBot="1" x14ac:dyDescent="0.3">
      <c r="A21" s="9" t="s">
        <v>15</v>
      </c>
      <c r="B21" s="10"/>
      <c r="C21" s="10"/>
      <c r="D21" s="10"/>
      <c r="E21" s="10"/>
      <c r="F21" s="10"/>
      <c r="G21" s="9"/>
      <c r="H21" s="10"/>
      <c r="I21" s="9" t="s">
        <v>25</v>
      </c>
      <c r="J21" s="10"/>
      <c r="K21" s="9" t="s">
        <v>26</v>
      </c>
    </row>
    <row r="22" spans="1:11" x14ac:dyDescent="0.25">
      <c r="G22" s="1"/>
      <c r="I22" s="5"/>
      <c r="J22" s="6"/>
      <c r="K22" s="5"/>
    </row>
    <row r="23" spans="1:11" x14ac:dyDescent="0.25">
      <c r="A23" s="44" t="s">
        <v>18</v>
      </c>
      <c r="B23" s="45"/>
      <c r="C23" s="45"/>
      <c r="D23" s="20"/>
      <c r="E23" s="46"/>
      <c r="F23" s="20"/>
      <c r="G23" s="20"/>
      <c r="H23" s="46"/>
      <c r="I23" s="46" t="s">
        <v>27</v>
      </c>
      <c r="J23" s="46"/>
      <c r="K23" s="46" t="s">
        <v>27</v>
      </c>
    </row>
    <row r="24" spans="1:11" ht="39.6" x14ac:dyDescent="0.25">
      <c r="A24" s="44" t="s">
        <v>19</v>
      </c>
      <c r="B24" s="45"/>
      <c r="C24" s="45"/>
      <c r="D24" s="20"/>
      <c r="E24" s="46"/>
      <c r="F24" s="20"/>
      <c r="G24" s="20"/>
      <c r="H24" s="46"/>
      <c r="I24" s="46">
        <v>1</v>
      </c>
      <c r="J24" s="46"/>
      <c r="K24" s="22" t="s">
        <v>28</v>
      </c>
    </row>
    <row r="25" spans="1:11" ht="39.6" x14ac:dyDescent="0.25">
      <c r="A25" s="44" t="s">
        <v>20</v>
      </c>
      <c r="B25" s="45"/>
      <c r="C25" s="45"/>
      <c r="D25" s="20"/>
      <c r="E25" s="46"/>
      <c r="F25" s="20"/>
      <c r="G25" s="20"/>
      <c r="H25" s="46"/>
      <c r="I25" s="46">
        <v>8</v>
      </c>
      <c r="J25" s="46"/>
      <c r="K25" s="20" t="s">
        <v>51</v>
      </c>
    </row>
    <row r="26" spans="1:11" x14ac:dyDescent="0.25">
      <c r="A26" s="44" t="s">
        <v>33</v>
      </c>
      <c r="B26" s="45"/>
      <c r="C26" s="45"/>
      <c r="D26" s="20"/>
      <c r="E26" s="46"/>
      <c r="F26" s="20"/>
      <c r="G26" s="20"/>
      <c r="H26" s="46"/>
      <c r="I26" s="46" t="s">
        <v>27</v>
      </c>
      <c r="J26" s="46"/>
      <c r="K26" s="46" t="s">
        <v>27</v>
      </c>
    </row>
    <row r="27" spans="1:11" x14ac:dyDescent="0.25">
      <c r="A27" s="44" t="s">
        <v>21</v>
      </c>
      <c r="B27" s="45"/>
      <c r="C27" s="45"/>
      <c r="D27" s="20"/>
      <c r="E27" s="46"/>
      <c r="F27" s="20"/>
      <c r="G27" s="20"/>
      <c r="H27" s="46"/>
      <c r="I27" s="46" t="s">
        <v>27</v>
      </c>
      <c r="J27" s="46"/>
      <c r="K27" s="46" t="s">
        <v>27</v>
      </c>
    </row>
    <row r="28" spans="1:11" ht="52.8" x14ac:dyDescent="0.25">
      <c r="A28" s="44" t="s">
        <v>22</v>
      </c>
      <c r="B28" s="45"/>
      <c r="C28" s="45"/>
      <c r="D28" s="20"/>
      <c r="E28" s="46"/>
      <c r="F28" s="20"/>
      <c r="G28" s="20"/>
      <c r="H28" s="46"/>
      <c r="I28" s="46">
        <v>2</v>
      </c>
      <c r="J28" s="46"/>
      <c r="K28" s="20" t="s">
        <v>52</v>
      </c>
    </row>
    <row r="29" spans="1:11" x14ac:dyDescent="0.25">
      <c r="A29" s="44" t="s">
        <v>23</v>
      </c>
      <c r="B29" s="45"/>
      <c r="C29" s="45"/>
      <c r="D29" s="20"/>
      <c r="E29" s="46"/>
      <c r="F29" s="20"/>
      <c r="G29" s="20"/>
      <c r="H29" s="46"/>
      <c r="I29" s="46" t="s">
        <v>27</v>
      </c>
      <c r="J29" s="46"/>
      <c r="K29" s="46" t="s">
        <v>27</v>
      </c>
    </row>
    <row r="30" spans="1:11" x14ac:dyDescent="0.25">
      <c r="A30" s="44" t="s">
        <v>24</v>
      </c>
      <c r="B30" s="45"/>
      <c r="C30" s="45"/>
      <c r="D30" s="20"/>
      <c r="E30" s="46"/>
      <c r="F30" s="20"/>
      <c r="G30" s="20"/>
      <c r="H30" s="46"/>
      <c r="I30" s="46" t="s">
        <v>27</v>
      </c>
      <c r="J30" s="46"/>
      <c r="K30" s="46" t="s">
        <v>27</v>
      </c>
    </row>
    <row r="31" spans="1:11" ht="13.8" thickBot="1" x14ac:dyDescent="0.3">
      <c r="A31" s="2"/>
      <c r="I31" s="2"/>
    </row>
    <row r="32" spans="1:11" ht="13.8" thickTop="1" x14ac:dyDescent="0.25">
      <c r="A32" s="15" t="s">
        <v>17</v>
      </c>
      <c r="B32" s="16"/>
      <c r="C32" s="16"/>
      <c r="D32" s="16"/>
      <c r="E32" s="16"/>
      <c r="F32" s="16"/>
      <c r="G32" s="16"/>
      <c r="H32" s="16"/>
      <c r="I32" s="18">
        <f>SUM(I23:I31)</f>
        <v>11</v>
      </c>
      <c r="J32" s="16"/>
      <c r="K32" s="16"/>
    </row>
  </sheetData>
  <mergeCells count="1">
    <mergeCell ref="A1:K1"/>
  </mergeCells>
  <phoneticPr fontId="9"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sqref="A1:K1"/>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8" width="9.109375" hidden="1" customWidth="1"/>
    <col min="9" max="9" width="10.6640625" customWidth="1"/>
    <col min="10" max="10" width="3.6640625" customWidth="1"/>
    <col min="11" max="11" width="29.6640625" customWidth="1"/>
  </cols>
  <sheetData>
    <row r="1" spans="1:11" ht="15.6" x14ac:dyDescent="0.3">
      <c r="A1" s="80" t="s">
        <v>35</v>
      </c>
      <c r="B1" s="80"/>
      <c r="C1" s="80"/>
      <c r="D1" s="80"/>
      <c r="E1" s="80"/>
      <c r="F1" s="80"/>
      <c r="G1" s="80"/>
      <c r="H1" s="80"/>
      <c r="I1" s="80"/>
      <c r="J1" s="80"/>
      <c r="K1" s="80"/>
    </row>
    <row r="3" spans="1:11" ht="13.8" x14ac:dyDescent="0.25">
      <c r="K3" s="21"/>
    </row>
    <row r="4" spans="1:11" ht="6" customHeight="1" thickBot="1" x14ac:dyDescent="0.3">
      <c r="I4" s="14"/>
      <c r="J4" s="14"/>
      <c r="K4" s="14"/>
    </row>
    <row r="5" spans="1:11" ht="13.8" thickBot="1" x14ac:dyDescent="0.3">
      <c r="A5" s="12" t="s">
        <v>17</v>
      </c>
      <c r="B5" s="13"/>
      <c r="C5" s="13"/>
      <c r="D5" s="13"/>
      <c r="E5" s="13"/>
      <c r="F5" s="13"/>
      <c r="G5" s="13"/>
      <c r="H5" s="13"/>
      <c r="I5" s="13"/>
      <c r="J5" s="13"/>
      <c r="K5" s="26">
        <f>SUM(K10:K16)</f>
        <v>13</v>
      </c>
    </row>
    <row r="6" spans="1:11" x14ac:dyDescent="0.25">
      <c r="A6" s="1"/>
      <c r="B6" s="1"/>
      <c r="C6" s="1"/>
      <c r="K6" s="2"/>
    </row>
    <row r="7" spans="1:11" ht="6" customHeight="1" x14ac:dyDescent="0.25">
      <c r="A7" s="1"/>
      <c r="B7" s="1"/>
      <c r="C7" s="1"/>
      <c r="K7" s="2"/>
    </row>
    <row r="8" spans="1:11" ht="13.8" thickBot="1" x14ac:dyDescent="0.3">
      <c r="A8" s="9" t="s">
        <v>2</v>
      </c>
      <c r="B8" s="9"/>
      <c r="C8" s="9" t="s">
        <v>16</v>
      </c>
      <c r="D8" s="9"/>
      <c r="E8" s="10"/>
      <c r="F8" s="10"/>
      <c r="G8" s="10"/>
      <c r="H8" s="10"/>
      <c r="I8" s="10"/>
      <c r="J8" s="10"/>
      <c r="K8" s="19"/>
    </row>
    <row r="9" spans="1:11" ht="6" customHeight="1" x14ac:dyDescent="0.25">
      <c r="A9" s="6"/>
      <c r="B9" s="6"/>
      <c r="C9" s="6"/>
      <c r="D9" s="6"/>
      <c r="E9" s="6"/>
      <c r="F9" s="6"/>
      <c r="G9" s="6"/>
      <c r="H9" s="6"/>
      <c r="I9" s="6"/>
      <c r="K9" s="2"/>
    </row>
    <row r="10" spans="1:11" x14ac:dyDescent="0.25">
      <c r="A10" s="7" t="s">
        <v>8</v>
      </c>
      <c r="B10" s="6"/>
      <c r="C10" s="6" t="s">
        <v>0</v>
      </c>
      <c r="D10" s="6"/>
      <c r="E10" s="6"/>
      <c r="F10" s="6"/>
      <c r="G10" s="6"/>
      <c r="H10" s="6"/>
      <c r="I10" s="6"/>
      <c r="K10" s="2"/>
    </row>
    <row r="11" spans="1:11" x14ac:dyDescent="0.25">
      <c r="A11" s="11" t="s">
        <v>9</v>
      </c>
      <c r="B11" s="8"/>
      <c r="C11" s="8" t="s">
        <v>1</v>
      </c>
      <c r="D11" s="8"/>
      <c r="E11" s="8"/>
      <c r="F11" s="8"/>
      <c r="G11" s="8"/>
      <c r="H11" s="8"/>
      <c r="I11" s="8"/>
      <c r="J11" s="8"/>
      <c r="K11" s="11"/>
    </row>
    <row r="12" spans="1:11" x14ac:dyDescent="0.25">
      <c r="A12" s="11" t="s">
        <v>10</v>
      </c>
      <c r="B12" s="8"/>
      <c r="C12" s="8" t="s">
        <v>5</v>
      </c>
      <c r="D12" s="8"/>
      <c r="E12" s="8"/>
      <c r="F12" s="8"/>
      <c r="G12" s="8"/>
      <c r="H12" s="8"/>
      <c r="I12" s="8"/>
      <c r="J12" s="8"/>
      <c r="K12" s="11">
        <v>7</v>
      </c>
    </row>
    <row r="13" spans="1:11" x14ac:dyDescent="0.25">
      <c r="A13" s="11" t="s">
        <v>11</v>
      </c>
      <c r="B13" s="8"/>
      <c r="C13" s="8" t="s">
        <v>6</v>
      </c>
      <c r="D13" s="8"/>
      <c r="E13" s="8"/>
      <c r="F13" s="8"/>
      <c r="G13" s="8"/>
      <c r="H13" s="8"/>
      <c r="I13" s="8"/>
      <c r="J13" s="8"/>
      <c r="K13" s="11">
        <v>5</v>
      </c>
    </row>
    <row r="14" spans="1:11" x14ac:dyDescent="0.25">
      <c r="A14" s="11" t="s">
        <v>12</v>
      </c>
      <c r="B14" s="8"/>
      <c r="C14" s="8" t="s">
        <v>3</v>
      </c>
      <c r="D14" s="8"/>
      <c r="E14" s="8"/>
      <c r="F14" s="8"/>
      <c r="G14" s="8"/>
      <c r="H14" s="8"/>
      <c r="I14" s="8"/>
      <c r="J14" s="8"/>
      <c r="K14" s="11"/>
    </row>
    <row r="15" spans="1:11" x14ac:dyDescent="0.25">
      <c r="A15" s="11" t="s">
        <v>13</v>
      </c>
      <c r="B15" s="8"/>
      <c r="C15" s="8" t="s">
        <v>7</v>
      </c>
      <c r="D15" s="8"/>
      <c r="E15" s="8"/>
      <c r="F15" s="8"/>
      <c r="G15" s="8"/>
      <c r="H15" s="8"/>
      <c r="I15" s="8"/>
      <c r="J15" s="8"/>
      <c r="K15" s="11">
        <v>1</v>
      </c>
    </row>
    <row r="16" spans="1:11" x14ac:dyDescent="0.25">
      <c r="A16" s="11" t="s">
        <v>14</v>
      </c>
      <c r="B16" s="8"/>
      <c r="C16" s="8" t="s">
        <v>4</v>
      </c>
      <c r="D16" s="8"/>
      <c r="E16" s="8"/>
      <c r="F16" s="8"/>
      <c r="G16" s="8"/>
      <c r="H16" s="8"/>
      <c r="I16" s="8"/>
      <c r="J16" s="8"/>
      <c r="K16" s="11"/>
    </row>
    <row r="17" spans="1:11" x14ac:dyDescent="0.25">
      <c r="A17" s="11" t="s">
        <v>30</v>
      </c>
      <c r="B17" s="8"/>
      <c r="C17" s="8" t="s">
        <v>31</v>
      </c>
      <c r="D17" s="8"/>
      <c r="E17" s="8"/>
      <c r="F17" s="8"/>
      <c r="G17" s="8"/>
      <c r="H17" s="8"/>
      <c r="I17" s="8"/>
      <c r="J17" s="8"/>
      <c r="K17" s="11"/>
    </row>
    <row r="21" spans="1:11" ht="13.8" thickBot="1" x14ac:dyDescent="0.3">
      <c r="A21" s="9" t="s">
        <v>15</v>
      </c>
      <c r="B21" s="10"/>
      <c r="C21" s="10"/>
      <c r="D21" s="10"/>
      <c r="E21" s="10"/>
      <c r="F21" s="10"/>
      <c r="G21" s="9"/>
      <c r="H21" s="10"/>
      <c r="I21" s="9" t="s">
        <v>25</v>
      </c>
      <c r="J21" s="10"/>
      <c r="K21" s="9" t="s">
        <v>26</v>
      </c>
    </row>
    <row r="22" spans="1:11" ht="6" customHeight="1" x14ac:dyDescent="0.25">
      <c r="G22" s="1"/>
      <c r="I22" s="5"/>
      <c r="J22" s="6"/>
      <c r="K22" s="5"/>
    </row>
    <row r="23" spans="1:11" ht="39.6" x14ac:dyDescent="0.25">
      <c r="A23" s="7" t="s">
        <v>18</v>
      </c>
      <c r="B23" s="6"/>
      <c r="C23" s="6"/>
      <c r="D23" s="6"/>
      <c r="E23" s="6"/>
      <c r="F23" s="6"/>
      <c r="G23" s="6"/>
      <c r="H23" s="6"/>
      <c r="I23" s="7">
        <v>1</v>
      </c>
      <c r="J23" s="6"/>
      <c r="K23" s="22" t="s">
        <v>28</v>
      </c>
    </row>
    <row r="24" spans="1:11" x14ac:dyDescent="0.25">
      <c r="A24" s="11" t="s">
        <v>19</v>
      </c>
      <c r="B24" s="8"/>
      <c r="C24" s="8"/>
      <c r="D24" s="8"/>
      <c r="E24" s="8"/>
      <c r="F24" s="8"/>
      <c r="G24" s="8"/>
      <c r="H24" s="8"/>
      <c r="I24" s="11">
        <v>3</v>
      </c>
      <c r="J24" s="8"/>
      <c r="K24" s="20" t="s">
        <v>34</v>
      </c>
    </row>
    <row r="25" spans="1:11" x14ac:dyDescent="0.25">
      <c r="A25" s="11" t="s">
        <v>20</v>
      </c>
      <c r="B25" s="8"/>
      <c r="C25" s="8"/>
      <c r="D25" s="8"/>
      <c r="E25" s="8"/>
      <c r="F25" s="8"/>
      <c r="G25" s="8"/>
      <c r="H25" s="8"/>
      <c r="I25" s="11">
        <v>5</v>
      </c>
      <c r="J25" s="8"/>
      <c r="K25" s="20" t="s">
        <v>32</v>
      </c>
    </row>
    <row r="26" spans="1:11" ht="39.6" x14ac:dyDescent="0.25">
      <c r="A26" s="11" t="s">
        <v>33</v>
      </c>
      <c r="B26" s="8"/>
      <c r="C26" s="8"/>
      <c r="D26" s="8"/>
      <c r="E26" s="8"/>
      <c r="F26" s="8"/>
      <c r="G26" s="8"/>
      <c r="H26" s="8"/>
      <c r="I26" s="11">
        <v>1</v>
      </c>
      <c r="J26" s="8"/>
      <c r="K26" s="20" t="s">
        <v>28</v>
      </c>
    </row>
    <row r="27" spans="1:11" ht="66" x14ac:dyDescent="0.25">
      <c r="A27" s="11" t="s">
        <v>21</v>
      </c>
      <c r="B27" s="8"/>
      <c r="C27" s="8"/>
      <c r="D27" s="8"/>
      <c r="E27" s="8"/>
      <c r="F27" s="8"/>
      <c r="G27" s="8"/>
      <c r="H27" s="8"/>
      <c r="I27" s="11">
        <v>1</v>
      </c>
      <c r="J27" s="8"/>
      <c r="K27" s="20" t="s">
        <v>29</v>
      </c>
    </row>
    <row r="28" spans="1:11" ht="39.6" x14ac:dyDescent="0.25">
      <c r="A28" s="11" t="s">
        <v>22</v>
      </c>
      <c r="B28" s="8"/>
      <c r="C28" s="8"/>
      <c r="D28" s="8"/>
      <c r="E28" s="8"/>
      <c r="F28" s="8"/>
      <c r="G28" s="8"/>
      <c r="H28" s="8"/>
      <c r="I28" s="11">
        <v>2</v>
      </c>
      <c r="J28" s="8"/>
      <c r="K28" s="20" t="s">
        <v>28</v>
      </c>
    </row>
    <row r="29" spans="1:11" x14ac:dyDescent="0.25">
      <c r="A29" s="11" t="s">
        <v>23</v>
      </c>
      <c r="B29" s="8"/>
      <c r="C29" s="8"/>
      <c r="D29" s="8"/>
      <c r="E29" s="8"/>
      <c r="F29" s="8"/>
      <c r="G29" s="8"/>
      <c r="H29" s="8"/>
      <c r="I29" s="11" t="s">
        <v>27</v>
      </c>
      <c r="J29" s="8"/>
      <c r="K29" s="11" t="s">
        <v>27</v>
      </c>
    </row>
    <row r="30" spans="1:11" x14ac:dyDescent="0.25">
      <c r="A30" s="17" t="s">
        <v>24</v>
      </c>
      <c r="B30" s="4"/>
      <c r="C30" s="4"/>
      <c r="D30" s="4"/>
      <c r="E30" s="4"/>
      <c r="F30" s="4"/>
      <c r="G30" s="4"/>
      <c r="H30" s="4"/>
      <c r="I30" s="17" t="s">
        <v>27</v>
      </c>
      <c r="J30" s="4"/>
      <c r="K30" s="7" t="s">
        <v>27</v>
      </c>
    </row>
    <row r="31" spans="1:11" ht="6" customHeight="1" thickBot="1" x14ac:dyDescent="0.3">
      <c r="A31" s="2"/>
      <c r="I31" s="2"/>
    </row>
    <row r="32" spans="1:11" ht="13.8" thickTop="1" x14ac:dyDescent="0.25">
      <c r="A32" s="15" t="s">
        <v>17</v>
      </c>
      <c r="B32" s="16"/>
      <c r="C32" s="16"/>
      <c r="D32" s="16"/>
      <c r="E32" s="16"/>
      <c r="F32" s="16"/>
      <c r="G32" s="16"/>
      <c r="H32" s="16"/>
      <c r="I32" s="18">
        <f>SUM(I23:I31)</f>
        <v>13</v>
      </c>
      <c r="J32" s="16"/>
      <c r="K32" s="16"/>
    </row>
  </sheetData>
  <mergeCells count="1">
    <mergeCell ref="A1:K1"/>
  </mergeCells>
  <phoneticPr fontId="0" type="noConversion"/>
  <pageMargins left="0.5" right="0.5" top="1" bottom="1" header="0.5" footer="0.5"/>
  <pageSetup scale="9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N24" sqref="N24"/>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8" width="0" hidden="1" customWidth="1"/>
    <col min="9" max="9" width="10.6640625" customWidth="1"/>
    <col min="10" max="10" width="3.6640625" customWidth="1"/>
    <col min="11" max="11" width="29.6640625" customWidth="1"/>
  </cols>
  <sheetData>
    <row r="1" spans="1:11" ht="15.6" x14ac:dyDescent="0.3">
      <c r="A1" s="80" t="s">
        <v>36</v>
      </c>
      <c r="B1" s="80"/>
      <c r="C1" s="80"/>
      <c r="D1" s="80"/>
      <c r="E1" s="80"/>
      <c r="F1" s="80"/>
      <c r="G1" s="80"/>
      <c r="H1" s="80"/>
      <c r="I1" s="80"/>
      <c r="J1" s="80"/>
      <c r="K1" s="80"/>
    </row>
    <row r="2" spans="1:11" ht="10.5" customHeight="1" x14ac:dyDescent="0.25"/>
    <row r="3" spans="1:11" ht="8.25" customHeight="1" x14ac:dyDescent="0.25">
      <c r="K3" s="21"/>
    </row>
    <row r="4" spans="1:11" ht="13.8" thickBot="1" x14ac:dyDescent="0.3">
      <c r="I4" s="14"/>
      <c r="J4" s="14"/>
      <c r="K4" s="23"/>
    </row>
    <row r="5" spans="1:11" ht="13.8" thickBot="1" x14ac:dyDescent="0.3">
      <c r="A5" s="12" t="s">
        <v>17</v>
      </c>
      <c r="B5" s="13"/>
      <c r="C5" s="13"/>
      <c r="D5" s="13"/>
      <c r="E5" s="13"/>
      <c r="F5" s="13"/>
      <c r="G5" s="13"/>
      <c r="H5" s="13"/>
      <c r="I5" s="13"/>
      <c r="J5" s="13"/>
      <c r="K5" s="25">
        <f>SUM(K9:K17)</f>
        <v>22</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2"/>
    </row>
    <row r="11" spans="1:11" x14ac:dyDescent="0.25">
      <c r="A11" s="11" t="s">
        <v>9</v>
      </c>
      <c r="B11" s="8"/>
      <c r="C11" s="8" t="s">
        <v>1</v>
      </c>
      <c r="D11" s="8"/>
      <c r="E11" s="8"/>
      <c r="F11" s="8"/>
      <c r="G11" s="8"/>
      <c r="H11" s="8"/>
      <c r="I11" s="8"/>
      <c r="J11" s="8"/>
      <c r="K11" s="11"/>
    </row>
    <row r="12" spans="1:11" x14ac:dyDescent="0.25">
      <c r="A12" s="11" t="s">
        <v>10</v>
      </c>
      <c r="B12" s="8"/>
      <c r="C12" s="8" t="s">
        <v>5</v>
      </c>
      <c r="D12" s="8"/>
      <c r="E12" s="8"/>
      <c r="F12" s="8"/>
      <c r="G12" s="8"/>
      <c r="H12" s="8"/>
      <c r="I12" s="8"/>
      <c r="J12" s="8"/>
      <c r="K12" s="11">
        <v>13</v>
      </c>
    </row>
    <row r="13" spans="1:11" x14ac:dyDescent="0.25">
      <c r="A13" s="11" t="s">
        <v>11</v>
      </c>
      <c r="B13" s="8"/>
      <c r="C13" s="8" t="s">
        <v>6</v>
      </c>
      <c r="D13" s="8"/>
      <c r="E13" s="8"/>
      <c r="F13" s="8"/>
      <c r="G13" s="8"/>
      <c r="H13" s="8"/>
      <c r="I13" s="8"/>
      <c r="J13" s="8"/>
      <c r="K13" s="11">
        <v>6</v>
      </c>
    </row>
    <row r="14" spans="1:11" x14ac:dyDescent="0.25">
      <c r="A14" s="11" t="s">
        <v>12</v>
      </c>
      <c r="B14" s="8"/>
      <c r="C14" s="8" t="s">
        <v>3</v>
      </c>
      <c r="D14" s="8"/>
      <c r="E14" s="8"/>
      <c r="F14" s="8"/>
      <c r="G14" s="8"/>
      <c r="H14" s="8"/>
      <c r="I14" s="8"/>
      <c r="J14" s="8"/>
      <c r="K14" s="11"/>
    </row>
    <row r="15" spans="1:11" x14ac:dyDescent="0.25">
      <c r="A15" s="11" t="s">
        <v>13</v>
      </c>
      <c r="B15" s="8"/>
      <c r="C15" s="8" t="s">
        <v>7</v>
      </c>
      <c r="D15" s="8"/>
      <c r="E15" s="8"/>
      <c r="F15" s="8"/>
      <c r="G15" s="8"/>
      <c r="H15" s="8"/>
      <c r="I15" s="8"/>
      <c r="J15" s="8"/>
      <c r="K15" s="11">
        <v>2</v>
      </c>
    </row>
    <row r="16" spans="1:11" x14ac:dyDescent="0.25">
      <c r="A16" s="11" t="s">
        <v>14</v>
      </c>
      <c r="B16" s="8"/>
      <c r="C16" s="8" t="s">
        <v>4</v>
      </c>
      <c r="D16" s="8"/>
      <c r="E16" s="8"/>
      <c r="F16" s="8"/>
      <c r="G16" s="8"/>
      <c r="H16" s="8"/>
      <c r="I16" s="8"/>
      <c r="J16" s="8"/>
      <c r="K16" s="11">
        <v>1</v>
      </c>
    </row>
    <row r="17" spans="1:12" x14ac:dyDescent="0.25">
      <c r="A17" s="11" t="s">
        <v>30</v>
      </c>
      <c r="B17" s="8"/>
      <c r="C17" s="8" t="s">
        <v>31</v>
      </c>
      <c r="D17" s="8"/>
      <c r="E17" s="8"/>
      <c r="F17" s="8"/>
      <c r="G17" s="8"/>
      <c r="H17" s="8"/>
      <c r="I17" s="8"/>
      <c r="J17" s="8"/>
      <c r="K17" s="11"/>
    </row>
    <row r="21" spans="1:12" ht="13.8" thickBot="1" x14ac:dyDescent="0.3">
      <c r="A21" s="9" t="s">
        <v>15</v>
      </c>
      <c r="B21" s="10"/>
      <c r="C21" s="10"/>
      <c r="D21" s="10"/>
      <c r="E21" s="10"/>
      <c r="F21" s="10"/>
      <c r="G21" s="9"/>
      <c r="H21" s="10"/>
      <c r="I21" s="9" t="s">
        <v>25</v>
      </c>
      <c r="J21" s="10"/>
      <c r="K21" s="9" t="s">
        <v>26</v>
      </c>
    </row>
    <row r="22" spans="1:12" ht="49.5" customHeight="1" x14ac:dyDescent="0.25">
      <c r="A22" s="7" t="s">
        <v>18</v>
      </c>
      <c r="B22" s="6"/>
      <c r="C22" s="6"/>
      <c r="D22" s="6"/>
      <c r="E22" s="6"/>
      <c r="F22" s="6"/>
      <c r="G22" s="6"/>
      <c r="H22" s="6"/>
      <c r="I22" s="7">
        <v>1</v>
      </c>
      <c r="J22" s="6"/>
      <c r="K22" s="22" t="s">
        <v>42</v>
      </c>
      <c r="L22" s="6"/>
    </row>
    <row r="23" spans="1:12" ht="37.5" customHeight="1" x14ac:dyDescent="0.25">
      <c r="A23" s="11" t="s">
        <v>19</v>
      </c>
      <c r="B23" s="8"/>
      <c r="C23" s="8"/>
      <c r="D23" s="8"/>
      <c r="E23" s="8"/>
      <c r="F23" s="8"/>
      <c r="G23" s="8"/>
      <c r="H23" s="8"/>
      <c r="I23" s="11">
        <v>2</v>
      </c>
      <c r="J23" s="8"/>
      <c r="K23" s="20" t="s">
        <v>40</v>
      </c>
      <c r="L23" s="27"/>
    </row>
    <row r="24" spans="1:12" ht="24" customHeight="1" x14ac:dyDescent="0.25">
      <c r="A24" s="11" t="s">
        <v>20</v>
      </c>
      <c r="B24" s="8"/>
      <c r="C24" s="8"/>
      <c r="D24" s="8"/>
      <c r="E24" s="8"/>
      <c r="F24" s="8"/>
      <c r="G24" s="8"/>
      <c r="H24" s="8"/>
      <c r="I24" s="11">
        <v>8</v>
      </c>
      <c r="J24" s="8"/>
      <c r="K24" s="20" t="s">
        <v>41</v>
      </c>
      <c r="L24" s="27"/>
    </row>
    <row r="25" spans="1:12" ht="28.5" customHeight="1" x14ac:dyDescent="0.25">
      <c r="A25" s="11" t="s">
        <v>33</v>
      </c>
      <c r="B25" s="8"/>
      <c r="C25" s="8"/>
      <c r="D25" s="8"/>
      <c r="E25" s="8"/>
      <c r="F25" s="8"/>
      <c r="G25" s="8"/>
      <c r="H25" s="8"/>
      <c r="I25" s="11">
        <v>2</v>
      </c>
      <c r="J25" s="8"/>
      <c r="K25" s="20" t="s">
        <v>39</v>
      </c>
      <c r="L25" s="27"/>
    </row>
    <row r="26" spans="1:12" ht="66" x14ac:dyDescent="0.25">
      <c r="A26" s="11" t="s">
        <v>21</v>
      </c>
      <c r="B26" s="8"/>
      <c r="C26" s="8"/>
      <c r="D26" s="8"/>
      <c r="E26" s="8"/>
      <c r="F26" s="8"/>
      <c r="G26" s="8"/>
      <c r="H26" s="8"/>
      <c r="I26" s="11">
        <v>6</v>
      </c>
      <c r="J26" s="8"/>
      <c r="K26" s="20" t="s">
        <v>29</v>
      </c>
      <c r="L26" s="27"/>
    </row>
    <row r="27" spans="1:12" ht="39.6" x14ac:dyDescent="0.25">
      <c r="A27" s="11" t="s">
        <v>22</v>
      </c>
      <c r="B27" s="8"/>
      <c r="C27" s="8"/>
      <c r="D27" s="8"/>
      <c r="E27" s="8"/>
      <c r="F27" s="8"/>
      <c r="G27" s="8"/>
      <c r="H27" s="8"/>
      <c r="I27" s="11">
        <v>3</v>
      </c>
      <c r="J27" s="8"/>
      <c r="K27" s="20" t="s">
        <v>28</v>
      </c>
      <c r="L27" s="6"/>
    </row>
    <row r="28" spans="1:12" x14ac:dyDescent="0.25">
      <c r="A28" s="11" t="s">
        <v>23</v>
      </c>
      <c r="B28" s="8"/>
      <c r="C28" s="8"/>
      <c r="D28" s="8"/>
      <c r="E28" s="8"/>
      <c r="F28" s="8"/>
      <c r="G28" s="8"/>
      <c r="H28" s="8"/>
      <c r="I28" s="11" t="s">
        <v>27</v>
      </c>
      <c r="J28" s="8"/>
      <c r="K28" s="11" t="s">
        <v>27</v>
      </c>
      <c r="L28" s="6"/>
    </row>
    <row r="29" spans="1:12" x14ac:dyDescent="0.25">
      <c r="A29" s="17" t="s">
        <v>24</v>
      </c>
      <c r="B29" s="4"/>
      <c r="C29" s="4"/>
      <c r="D29" s="4"/>
      <c r="E29" s="4"/>
      <c r="F29" s="4"/>
      <c r="G29" s="4"/>
      <c r="H29" s="4"/>
      <c r="I29" s="17" t="s">
        <v>27</v>
      </c>
      <c r="J29" s="4"/>
      <c r="K29" s="7" t="s">
        <v>27</v>
      </c>
      <c r="L29" s="6"/>
    </row>
    <row r="30" spans="1:12" ht="6" customHeight="1" thickBot="1" x14ac:dyDescent="0.3">
      <c r="A30" s="2"/>
      <c r="I30" s="2"/>
      <c r="L30" s="6"/>
    </row>
    <row r="31" spans="1:12" ht="13.8" thickTop="1" x14ac:dyDescent="0.25">
      <c r="A31" s="15" t="s">
        <v>17</v>
      </c>
      <c r="B31" s="16"/>
      <c r="C31" s="16"/>
      <c r="D31" s="16"/>
      <c r="E31" s="16"/>
      <c r="F31" s="16"/>
      <c r="G31" s="16"/>
      <c r="H31" s="16"/>
      <c r="I31" s="18">
        <f>SUM(I22:I30)</f>
        <v>22</v>
      </c>
      <c r="J31" s="16"/>
      <c r="K31" s="16"/>
    </row>
  </sheetData>
  <mergeCells count="1">
    <mergeCell ref="A1:K1"/>
  </mergeCells>
  <phoneticPr fontId="0" type="noConversion"/>
  <pageMargins left="0.5" right="0.5" top="0.75" bottom="1" header="0.5" footer="0.5"/>
  <pageSetup scale="9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6"/>
  <sheetViews>
    <sheetView topLeftCell="A31" zoomScaleNormal="100" workbookViewId="0">
      <selection activeCell="G8" sqref="G8"/>
    </sheetView>
  </sheetViews>
  <sheetFormatPr defaultRowHeight="13.2" x14ac:dyDescent="0.25"/>
  <cols>
    <col min="2" max="2" width="30.6640625" customWidth="1"/>
    <col min="3" max="3" width="8.109375" customWidth="1"/>
    <col min="4" max="4" width="20" bestFit="1" customWidth="1"/>
    <col min="5" max="5" width="14.33203125" bestFit="1"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8.44140625" customWidth="1"/>
    <col min="13" max="13" width="13.33203125" bestFit="1" customWidth="1"/>
  </cols>
  <sheetData>
    <row r="1" spans="1:14" s="1" customFormat="1" x14ac:dyDescent="0.25">
      <c r="A1" s="1" t="s">
        <v>61</v>
      </c>
      <c r="G1" s="1" t="s">
        <v>63</v>
      </c>
      <c r="H1" s="1" t="s">
        <v>62</v>
      </c>
      <c r="I1" s="1" t="s">
        <v>64</v>
      </c>
      <c r="J1" s="1" t="s">
        <v>155</v>
      </c>
      <c r="K1" s="1" t="s">
        <v>65</v>
      </c>
      <c r="L1" s="1" t="s">
        <v>66</v>
      </c>
      <c r="M1" s="1" t="s">
        <v>67</v>
      </c>
      <c r="N1" s="1" t="s">
        <v>68</v>
      </c>
    </row>
    <row r="2" spans="1:14" x14ac:dyDescent="0.25">
      <c r="A2" s="6" t="s">
        <v>0</v>
      </c>
      <c r="B2" s="2"/>
      <c r="H2">
        <f>1+1</f>
        <v>2</v>
      </c>
      <c r="J2">
        <f>1</f>
        <v>1</v>
      </c>
      <c r="K2" s="2"/>
      <c r="L2" s="7"/>
      <c r="M2" s="2"/>
      <c r="N2" s="2"/>
    </row>
    <row r="3" spans="1:14" x14ac:dyDescent="0.25">
      <c r="A3" s="6" t="s">
        <v>1</v>
      </c>
      <c r="B3" s="7"/>
      <c r="K3" s="7"/>
      <c r="L3" s="7"/>
      <c r="M3" s="7"/>
      <c r="N3" s="11">
        <v>1</v>
      </c>
    </row>
    <row r="4" spans="1:14" x14ac:dyDescent="0.25">
      <c r="A4" s="6" t="s">
        <v>5</v>
      </c>
      <c r="B4" s="7"/>
      <c r="G4">
        <f>1+1+1+1+1+1+1+1+1+1+1+1+1+1+1+1+1+1+1+1+1+1+1+1+1+1+1+1+1+1</f>
        <v>30</v>
      </c>
      <c r="H4">
        <f>1+1+1+1+1+1</f>
        <v>6</v>
      </c>
      <c r="I4">
        <f>1+1+1+1+1+1+1+1+1+1</f>
        <v>10</v>
      </c>
      <c r="J4">
        <f>1+1+1+1+1+1+1+1+1+1+1+1+1+1+1+1+1+1+1</f>
        <v>19</v>
      </c>
      <c r="K4" s="7">
        <v>13</v>
      </c>
      <c r="L4" s="7">
        <v>7</v>
      </c>
      <c r="M4" s="7">
        <v>2</v>
      </c>
      <c r="N4" s="11">
        <f>8</f>
        <v>8</v>
      </c>
    </row>
    <row r="5" spans="1:14" x14ac:dyDescent="0.25">
      <c r="A5" s="6" t="s">
        <v>60</v>
      </c>
      <c r="B5" s="7"/>
      <c r="G5">
        <f>1+1+1+1+1</f>
        <v>5</v>
      </c>
      <c r="H5">
        <f>1+1+1</f>
        <v>3</v>
      </c>
      <c r="I5">
        <f>1+1+1</f>
        <v>3</v>
      </c>
      <c r="J5">
        <f>1+1</f>
        <v>2</v>
      </c>
      <c r="K5" s="7">
        <v>6</v>
      </c>
      <c r="L5" s="7">
        <v>5</v>
      </c>
      <c r="M5" s="7">
        <v>6</v>
      </c>
      <c r="N5" s="11">
        <f>4</f>
        <v>4</v>
      </c>
    </row>
    <row r="6" spans="1:14" x14ac:dyDescent="0.25">
      <c r="A6" s="6" t="s">
        <v>56</v>
      </c>
      <c r="B6" s="7"/>
      <c r="G6">
        <f>1+1</f>
        <v>2</v>
      </c>
      <c r="H6">
        <f>1+1+1+1</f>
        <v>4</v>
      </c>
      <c r="I6">
        <f>1</f>
        <v>1</v>
      </c>
      <c r="J6">
        <f>1+1+1</f>
        <v>3</v>
      </c>
      <c r="K6" s="7"/>
      <c r="L6" s="7"/>
      <c r="M6" s="7">
        <v>1</v>
      </c>
      <c r="N6" s="11"/>
    </row>
    <row r="7" spans="1:14" x14ac:dyDescent="0.25">
      <c r="A7" s="6" t="s">
        <v>3</v>
      </c>
      <c r="B7" s="7"/>
      <c r="G7">
        <f>1+1+1</f>
        <v>3</v>
      </c>
      <c r="K7" s="7"/>
      <c r="L7" s="7"/>
      <c r="M7" s="7">
        <v>1</v>
      </c>
      <c r="N7" s="11">
        <f>1</f>
        <v>1</v>
      </c>
    </row>
    <row r="8" spans="1:14" x14ac:dyDescent="0.25">
      <c r="A8" s="6" t="s">
        <v>7</v>
      </c>
      <c r="B8" s="7"/>
      <c r="G8">
        <f>1+1+1+1</f>
        <v>4</v>
      </c>
      <c r="H8">
        <f>1</f>
        <v>1</v>
      </c>
      <c r="I8">
        <f>1+1+1+1+1</f>
        <v>5</v>
      </c>
      <c r="J8">
        <f>1</f>
        <v>1</v>
      </c>
      <c r="K8" s="7">
        <v>2</v>
      </c>
      <c r="L8" s="7">
        <v>1</v>
      </c>
      <c r="M8" s="7"/>
      <c r="N8" s="11">
        <f>3</f>
        <v>3</v>
      </c>
    </row>
    <row r="9" spans="1:14" x14ac:dyDescent="0.25">
      <c r="A9" s="6" t="s">
        <v>4</v>
      </c>
      <c r="B9" s="7"/>
      <c r="K9" s="7">
        <v>1</v>
      </c>
      <c r="L9" s="7"/>
      <c r="M9" s="7">
        <v>1</v>
      </c>
      <c r="N9" s="11"/>
    </row>
    <row r="10" spans="1:14" x14ac:dyDescent="0.25">
      <c r="A10" s="50" t="s">
        <v>69</v>
      </c>
      <c r="B10" s="7"/>
      <c r="G10">
        <v>44</v>
      </c>
      <c r="H10">
        <v>16</v>
      </c>
      <c r="I10">
        <v>19</v>
      </c>
      <c r="J10">
        <f>SUM(J2:J8)</f>
        <v>26</v>
      </c>
      <c r="K10" s="7">
        <f>SUM(K2:K9)</f>
        <v>22</v>
      </c>
      <c r="L10" s="7">
        <f>SUM(L2:L9)</f>
        <v>13</v>
      </c>
      <c r="M10" s="7">
        <f>SUM(M2:M9)</f>
        <v>11</v>
      </c>
      <c r="N10" s="7">
        <f>SUM(N2:N9)</f>
        <v>17</v>
      </c>
    </row>
    <row r="11" spans="1:14" s="1" customFormat="1" x14ac:dyDescent="0.25">
      <c r="A11" s="1" t="s">
        <v>61</v>
      </c>
      <c r="G11" s="51">
        <v>36986</v>
      </c>
      <c r="H11" s="51">
        <v>36993</v>
      </c>
      <c r="I11" s="51">
        <v>37000</v>
      </c>
      <c r="J11" s="51">
        <v>37007</v>
      </c>
      <c r="K11" s="51">
        <v>37013</v>
      </c>
      <c r="L11" s="51">
        <v>37021</v>
      </c>
      <c r="M11" s="51">
        <v>37029</v>
      </c>
      <c r="N11" s="51">
        <v>37039</v>
      </c>
    </row>
    <row r="72" spans="1:12" ht="15.6" x14ac:dyDescent="0.3">
      <c r="A72" s="62" t="s">
        <v>154</v>
      </c>
      <c r="B72" s="63"/>
      <c r="C72" s="63"/>
      <c r="D72" s="63"/>
      <c r="E72" s="63"/>
      <c r="F72" s="64"/>
      <c r="G72" s="63"/>
      <c r="H72" s="63"/>
      <c r="I72" s="64"/>
      <c r="J72" s="64"/>
      <c r="K72" s="64"/>
      <c r="L72" s="63"/>
    </row>
    <row r="73" spans="1:12" x14ac:dyDescent="0.25">
      <c r="A73" s="63"/>
      <c r="B73" s="63"/>
      <c r="C73" s="63"/>
      <c r="D73" s="63"/>
      <c r="E73" s="63"/>
      <c r="F73" s="64"/>
      <c r="G73" s="63"/>
      <c r="H73" s="63"/>
      <c r="I73" s="64"/>
      <c r="J73" s="64"/>
      <c r="K73" s="64"/>
      <c r="L73" s="63"/>
    </row>
    <row r="74" spans="1:12" x14ac:dyDescent="0.25">
      <c r="A74" s="65" t="s">
        <v>118</v>
      </c>
      <c r="B74" s="63"/>
      <c r="C74" s="63"/>
      <c r="D74" s="63"/>
      <c r="E74" s="63"/>
      <c r="F74" s="64"/>
      <c r="G74" s="63"/>
      <c r="H74" s="63"/>
      <c r="I74" s="64"/>
      <c r="J74" s="64"/>
      <c r="K74" s="64"/>
      <c r="L74" s="63"/>
    </row>
    <row r="75" spans="1:12" x14ac:dyDescent="0.25">
      <c r="A75" s="63" t="s">
        <v>119</v>
      </c>
      <c r="B75" s="63"/>
      <c r="C75" s="63"/>
      <c r="D75" s="63"/>
      <c r="E75" s="63"/>
      <c r="F75" s="64"/>
      <c r="G75" s="63"/>
      <c r="H75" s="63"/>
      <c r="I75" s="64"/>
      <c r="J75" s="64"/>
      <c r="K75" s="64"/>
      <c r="L75" s="63"/>
    </row>
    <row r="76" spans="1:12" x14ac:dyDescent="0.25">
      <c r="A76" s="63" t="s">
        <v>120</v>
      </c>
      <c r="B76" s="63"/>
      <c r="C76" s="63"/>
      <c r="D76" s="63"/>
      <c r="E76" s="63"/>
      <c r="F76" s="64"/>
      <c r="G76" s="63"/>
      <c r="H76" s="63"/>
      <c r="I76" s="64"/>
      <c r="J76" s="64"/>
      <c r="K76" s="64"/>
      <c r="L76" s="63"/>
    </row>
    <row r="77" spans="1:12" x14ac:dyDescent="0.25">
      <c r="A77" s="63" t="s">
        <v>121</v>
      </c>
      <c r="B77" s="63"/>
      <c r="C77" s="63"/>
      <c r="D77" s="63"/>
      <c r="E77" s="63"/>
      <c r="F77" s="64"/>
      <c r="G77" s="63"/>
      <c r="H77" s="63"/>
      <c r="I77" s="64"/>
      <c r="J77" s="64"/>
      <c r="K77" s="64"/>
      <c r="L77" s="63"/>
    </row>
    <row r="78" spans="1:12" x14ac:dyDescent="0.25">
      <c r="A78" s="63" t="s">
        <v>122</v>
      </c>
      <c r="B78" s="63"/>
      <c r="C78" s="63"/>
      <c r="D78" s="63"/>
      <c r="E78" s="63"/>
      <c r="F78" s="64"/>
      <c r="G78" s="63"/>
      <c r="H78" s="63"/>
      <c r="I78" s="64"/>
      <c r="J78" s="64"/>
      <c r="K78" s="64"/>
      <c r="L78" s="63"/>
    </row>
    <row r="79" spans="1:12" x14ac:dyDescent="0.25">
      <c r="A79" s="63" t="s">
        <v>123</v>
      </c>
      <c r="B79" s="63"/>
      <c r="C79" s="63"/>
      <c r="D79" s="63"/>
      <c r="E79" s="63"/>
      <c r="F79" s="64"/>
      <c r="G79" s="63"/>
      <c r="H79" s="63"/>
      <c r="I79" s="64"/>
      <c r="J79" s="64"/>
      <c r="K79" s="64"/>
      <c r="L79" s="63"/>
    </row>
    <row r="80" spans="1:12" x14ac:dyDescent="0.25">
      <c r="A80" s="63" t="s">
        <v>124</v>
      </c>
      <c r="B80" s="63"/>
      <c r="C80" s="63"/>
      <c r="D80" s="63"/>
      <c r="E80" s="63"/>
      <c r="F80" s="64"/>
      <c r="G80" s="63"/>
      <c r="H80" s="63"/>
      <c r="I80" s="64"/>
      <c r="J80" s="64"/>
      <c r="K80" s="64"/>
      <c r="L80" s="63"/>
    </row>
    <row r="81" spans="1:12" x14ac:dyDescent="0.25">
      <c r="A81" s="63" t="s">
        <v>125</v>
      </c>
      <c r="B81" s="63"/>
      <c r="C81" s="63"/>
      <c r="D81" s="63"/>
      <c r="E81" s="63"/>
      <c r="F81" s="64"/>
      <c r="G81" s="63"/>
      <c r="H81" s="63"/>
      <c r="I81" s="64"/>
      <c r="J81" s="64"/>
      <c r="K81" s="64"/>
      <c r="L81" s="63"/>
    </row>
    <row r="82" spans="1:12" x14ac:dyDescent="0.25">
      <c r="A82" s="63" t="s">
        <v>126</v>
      </c>
      <c r="B82" s="63"/>
      <c r="C82" s="63"/>
      <c r="D82" s="63"/>
      <c r="E82" s="63"/>
      <c r="F82" s="64"/>
      <c r="G82" s="63"/>
      <c r="H82" s="63"/>
      <c r="I82" s="64"/>
      <c r="J82" s="64"/>
      <c r="K82" s="64"/>
      <c r="L82" s="63"/>
    </row>
    <row r="83" spans="1:12" x14ac:dyDescent="0.25">
      <c r="A83" s="63" t="s">
        <v>127</v>
      </c>
      <c r="B83" s="63"/>
      <c r="C83" s="63"/>
      <c r="D83" s="63"/>
      <c r="E83" s="63"/>
      <c r="F83" s="64"/>
      <c r="G83" s="63"/>
      <c r="H83" s="63"/>
      <c r="I83" s="64"/>
      <c r="J83" s="64"/>
      <c r="K83" s="64"/>
      <c r="L83" s="63"/>
    </row>
    <row r="84" spans="1:12" x14ac:dyDescent="0.25">
      <c r="A84" s="63"/>
      <c r="B84" s="63"/>
      <c r="C84" s="63"/>
      <c r="D84" s="63"/>
      <c r="E84" s="63"/>
      <c r="F84" s="64"/>
      <c r="G84" s="63"/>
      <c r="H84" s="63"/>
      <c r="I84" s="64"/>
      <c r="J84" s="64"/>
      <c r="K84" s="64"/>
      <c r="L84" s="63"/>
    </row>
    <row r="85" spans="1:12" x14ac:dyDescent="0.25">
      <c r="A85" s="66"/>
      <c r="B85" s="66"/>
      <c r="C85" s="66"/>
      <c r="D85" s="66"/>
      <c r="E85" s="66" t="s">
        <v>128</v>
      </c>
      <c r="F85" s="66"/>
      <c r="G85" s="66"/>
      <c r="H85" s="66"/>
      <c r="I85" s="66" t="s">
        <v>129</v>
      </c>
      <c r="J85" s="66" t="s">
        <v>130</v>
      </c>
      <c r="K85" s="66" t="s">
        <v>131</v>
      </c>
      <c r="L85" s="66" t="s">
        <v>132</v>
      </c>
    </row>
    <row r="86" spans="1:12" x14ac:dyDescent="0.25">
      <c r="A86" s="66" t="s">
        <v>133</v>
      </c>
      <c r="B86" s="66" t="s">
        <v>134</v>
      </c>
      <c r="C86" s="66" t="s">
        <v>135</v>
      </c>
      <c r="D86" s="66" t="s">
        <v>136</v>
      </c>
      <c r="E86" s="66" t="s">
        <v>137</v>
      </c>
      <c r="F86" s="66" t="s">
        <v>118</v>
      </c>
      <c r="G86" s="66" t="s">
        <v>138</v>
      </c>
      <c r="H86" s="66" t="s">
        <v>139</v>
      </c>
      <c r="I86" s="66" t="s">
        <v>140</v>
      </c>
      <c r="J86" s="66" t="s">
        <v>141</v>
      </c>
      <c r="K86" s="66" t="s">
        <v>142</v>
      </c>
      <c r="L86" s="66" t="s">
        <v>143</v>
      </c>
    </row>
    <row r="87" spans="1:12" x14ac:dyDescent="0.25">
      <c r="A87" s="66"/>
      <c r="B87" s="66"/>
      <c r="C87" s="66"/>
      <c r="D87" s="66"/>
      <c r="E87" s="66"/>
      <c r="F87" s="66"/>
      <c r="G87" s="66"/>
      <c r="H87" s="66"/>
      <c r="I87" s="66"/>
      <c r="J87" s="66"/>
      <c r="K87" s="66"/>
      <c r="L87" s="66"/>
    </row>
    <row r="88" spans="1:12" x14ac:dyDescent="0.25">
      <c r="A88" s="54">
        <v>37043</v>
      </c>
      <c r="B88" s="67" t="s">
        <v>74</v>
      </c>
      <c r="C88" s="55" t="s">
        <v>24</v>
      </c>
      <c r="D88" s="55" t="s">
        <v>75</v>
      </c>
      <c r="E88" s="55" t="s">
        <v>76</v>
      </c>
      <c r="F88" s="55" t="s">
        <v>12</v>
      </c>
      <c r="G88" s="55" t="s">
        <v>77</v>
      </c>
      <c r="H88" s="55" t="s">
        <v>78</v>
      </c>
      <c r="I88" s="55" t="s">
        <v>79</v>
      </c>
      <c r="J88" s="55" t="s">
        <v>80</v>
      </c>
      <c r="K88" s="55" t="s">
        <v>80</v>
      </c>
      <c r="L88" s="55" t="s">
        <v>81</v>
      </c>
    </row>
    <row r="89" spans="1:12" ht="39.6" x14ac:dyDescent="0.25">
      <c r="A89" s="56">
        <v>37043</v>
      </c>
      <c r="B89" s="57" t="s">
        <v>90</v>
      </c>
      <c r="C89" s="58" t="s">
        <v>20</v>
      </c>
      <c r="D89" s="57" t="s">
        <v>90</v>
      </c>
      <c r="E89" s="59" t="s">
        <v>83</v>
      </c>
      <c r="F89" s="58" t="s">
        <v>10</v>
      </c>
      <c r="G89" s="57" t="s">
        <v>91</v>
      </c>
      <c r="H89" s="59"/>
      <c r="I89" s="55" t="s">
        <v>79</v>
      </c>
      <c r="J89" s="55" t="s">
        <v>79</v>
      </c>
      <c r="K89" s="55" t="s">
        <v>79</v>
      </c>
      <c r="L89" s="55" t="s">
        <v>81</v>
      </c>
    </row>
    <row r="90" spans="1:12" ht="39.6" x14ac:dyDescent="0.25">
      <c r="A90" s="56">
        <v>37043</v>
      </c>
      <c r="B90" s="57" t="s">
        <v>82</v>
      </c>
      <c r="C90" s="58" t="s">
        <v>20</v>
      </c>
      <c r="D90" s="57" t="s">
        <v>82</v>
      </c>
      <c r="E90" s="59" t="s">
        <v>83</v>
      </c>
      <c r="F90" s="58" t="s">
        <v>84</v>
      </c>
      <c r="G90" s="57" t="s">
        <v>85</v>
      </c>
      <c r="H90" s="59" t="s">
        <v>86</v>
      </c>
      <c r="I90" s="55" t="s">
        <v>80</v>
      </c>
      <c r="J90" s="55" t="s">
        <v>80</v>
      </c>
      <c r="K90" s="55" t="s">
        <v>80</v>
      </c>
      <c r="L90" s="55" t="s">
        <v>81</v>
      </c>
    </row>
    <row r="91" spans="1:12" ht="52.8" x14ac:dyDescent="0.25">
      <c r="A91" s="56">
        <v>37043</v>
      </c>
      <c r="B91" s="57" t="s">
        <v>87</v>
      </c>
      <c r="C91" s="60" t="s">
        <v>20</v>
      </c>
      <c r="D91" s="57" t="s">
        <v>87</v>
      </c>
      <c r="E91" s="59" t="s">
        <v>83</v>
      </c>
      <c r="F91" s="58" t="s">
        <v>10</v>
      </c>
      <c r="G91" s="57" t="s">
        <v>88</v>
      </c>
      <c r="H91" s="59" t="s">
        <v>89</v>
      </c>
      <c r="I91" s="55" t="s">
        <v>80</v>
      </c>
      <c r="J91" s="55" t="s">
        <v>79</v>
      </c>
      <c r="K91" s="55" t="s">
        <v>79</v>
      </c>
      <c r="L91" s="55" t="s">
        <v>81</v>
      </c>
    </row>
    <row r="92" spans="1:12" ht="26.4" x14ac:dyDescent="0.25">
      <c r="A92" s="61">
        <v>37042</v>
      </c>
      <c r="B92" s="57" t="s">
        <v>82</v>
      </c>
      <c r="C92" s="58" t="s">
        <v>20</v>
      </c>
      <c r="D92" s="57" t="s">
        <v>82</v>
      </c>
      <c r="E92" s="59" t="s">
        <v>83</v>
      </c>
      <c r="F92" s="58" t="s">
        <v>84</v>
      </c>
      <c r="G92" s="59" t="s">
        <v>85</v>
      </c>
      <c r="H92" s="59" t="s">
        <v>92</v>
      </c>
      <c r="I92" s="60" t="s">
        <v>79</v>
      </c>
      <c r="J92" s="60" t="s">
        <v>79</v>
      </c>
      <c r="K92" s="60" t="s">
        <v>80</v>
      </c>
      <c r="L92" s="60" t="s">
        <v>81</v>
      </c>
    </row>
    <row r="93" spans="1:12" ht="39.6" x14ac:dyDescent="0.25">
      <c r="A93" s="61">
        <v>37040</v>
      </c>
      <c r="B93" s="57" t="s">
        <v>87</v>
      </c>
      <c r="C93" s="58" t="s">
        <v>20</v>
      </c>
      <c r="D93" s="57" t="s">
        <v>87</v>
      </c>
      <c r="E93" s="59" t="s">
        <v>83</v>
      </c>
      <c r="F93" s="58" t="s">
        <v>84</v>
      </c>
      <c r="G93" s="59" t="s">
        <v>93</v>
      </c>
      <c r="H93" s="59" t="s">
        <v>94</v>
      </c>
      <c r="I93" s="60" t="s">
        <v>80</v>
      </c>
      <c r="J93" s="60" t="s">
        <v>80</v>
      </c>
      <c r="K93" s="60" t="s">
        <v>80</v>
      </c>
      <c r="L93" s="60" t="s">
        <v>81</v>
      </c>
    </row>
    <row r="94" spans="1:12" ht="39.6" x14ac:dyDescent="0.25">
      <c r="A94" s="61">
        <v>37035</v>
      </c>
      <c r="B94" s="57" t="s">
        <v>95</v>
      </c>
      <c r="C94" s="58" t="s">
        <v>20</v>
      </c>
      <c r="D94" s="59" t="s">
        <v>96</v>
      </c>
      <c r="E94" s="59" t="s">
        <v>83</v>
      </c>
      <c r="F94" s="58" t="s">
        <v>84</v>
      </c>
      <c r="G94" s="59" t="s">
        <v>97</v>
      </c>
      <c r="H94" s="59" t="s">
        <v>94</v>
      </c>
      <c r="I94" s="58" t="s">
        <v>80</v>
      </c>
      <c r="J94" s="58" t="s">
        <v>79</v>
      </c>
      <c r="K94" s="58" t="s">
        <v>79</v>
      </c>
      <c r="L94" s="58" t="s">
        <v>81</v>
      </c>
    </row>
    <row r="95" spans="1:12" x14ac:dyDescent="0.25">
      <c r="A95" s="61">
        <v>37035</v>
      </c>
      <c r="B95" s="57" t="s">
        <v>82</v>
      </c>
      <c r="C95" s="58" t="s">
        <v>20</v>
      </c>
      <c r="D95" s="57" t="s">
        <v>82</v>
      </c>
      <c r="E95" s="59" t="s">
        <v>83</v>
      </c>
      <c r="F95" s="58" t="s">
        <v>84</v>
      </c>
      <c r="G95" s="59" t="s">
        <v>98</v>
      </c>
      <c r="H95" s="59" t="s">
        <v>99</v>
      </c>
      <c r="I95" s="58"/>
      <c r="J95" s="58"/>
      <c r="K95" s="58"/>
      <c r="L95" s="58" t="s">
        <v>81</v>
      </c>
    </row>
    <row r="96" spans="1:12" ht="39.6" x14ac:dyDescent="0.25">
      <c r="A96" s="61">
        <v>37033</v>
      </c>
      <c r="B96" s="57" t="s">
        <v>100</v>
      </c>
      <c r="C96" s="58" t="s">
        <v>20</v>
      </c>
      <c r="D96" s="57" t="s">
        <v>100</v>
      </c>
      <c r="E96" s="59" t="s">
        <v>83</v>
      </c>
      <c r="F96" s="58" t="s">
        <v>12</v>
      </c>
      <c r="G96" s="59" t="s">
        <v>101</v>
      </c>
      <c r="H96" s="59" t="s">
        <v>102</v>
      </c>
      <c r="I96" s="58" t="s">
        <v>79</v>
      </c>
      <c r="J96" s="58" t="s">
        <v>80</v>
      </c>
      <c r="K96" s="58" t="s">
        <v>80</v>
      </c>
      <c r="L96" s="58" t="s">
        <v>81</v>
      </c>
    </row>
    <row r="97" spans="1:12" ht="52.8" x14ac:dyDescent="0.25">
      <c r="A97" s="61">
        <v>37033</v>
      </c>
      <c r="B97" s="57" t="s">
        <v>87</v>
      </c>
      <c r="C97" s="58" t="s">
        <v>20</v>
      </c>
      <c r="D97" s="57" t="s">
        <v>87</v>
      </c>
      <c r="E97" s="59" t="s">
        <v>83</v>
      </c>
      <c r="F97" s="58" t="s">
        <v>84</v>
      </c>
      <c r="G97" s="59" t="s">
        <v>103</v>
      </c>
      <c r="H97" s="59" t="s">
        <v>104</v>
      </c>
      <c r="I97" s="58" t="s">
        <v>80</v>
      </c>
      <c r="J97" s="58" t="s">
        <v>80</v>
      </c>
      <c r="K97" s="58" t="s">
        <v>80</v>
      </c>
      <c r="L97" s="58" t="s">
        <v>81</v>
      </c>
    </row>
    <row r="98" spans="1:12" ht="26.4" x14ac:dyDescent="0.25">
      <c r="A98" s="44">
        <v>37032</v>
      </c>
      <c r="B98" s="45" t="s">
        <v>105</v>
      </c>
      <c r="C98" s="58" t="s">
        <v>106</v>
      </c>
      <c r="D98" s="45" t="s">
        <v>107</v>
      </c>
      <c r="E98" s="20" t="s">
        <v>108</v>
      </c>
      <c r="F98" s="46" t="s">
        <v>84</v>
      </c>
      <c r="G98" s="20" t="s">
        <v>109</v>
      </c>
      <c r="H98" s="20" t="s">
        <v>110</v>
      </c>
      <c r="I98" s="46" t="s">
        <v>80</v>
      </c>
      <c r="J98" s="46" t="s">
        <v>79</v>
      </c>
      <c r="K98" s="46" t="s">
        <v>80</v>
      </c>
      <c r="L98" s="58" t="s">
        <v>81</v>
      </c>
    </row>
    <row r="99" spans="1:12" ht="39.6" x14ac:dyDescent="0.25">
      <c r="A99" s="44">
        <v>37029</v>
      </c>
      <c r="B99" s="45" t="s">
        <v>87</v>
      </c>
      <c r="C99" s="58" t="s">
        <v>20</v>
      </c>
      <c r="D99" s="45" t="s">
        <v>87</v>
      </c>
      <c r="E99" s="20" t="s">
        <v>83</v>
      </c>
      <c r="F99" s="46" t="s">
        <v>84</v>
      </c>
      <c r="G99" s="20" t="s">
        <v>111</v>
      </c>
      <c r="H99" s="20" t="s">
        <v>112</v>
      </c>
      <c r="I99" s="46" t="s">
        <v>79</v>
      </c>
      <c r="J99" s="46" t="s">
        <v>79</v>
      </c>
      <c r="K99" s="46" t="s">
        <v>80</v>
      </c>
      <c r="L99" s="46" t="s">
        <v>81</v>
      </c>
    </row>
    <row r="100" spans="1:12" ht="132" x14ac:dyDescent="0.25">
      <c r="A100" s="44">
        <v>37019</v>
      </c>
      <c r="B100" s="45" t="s">
        <v>113</v>
      </c>
      <c r="C100" s="58" t="s">
        <v>20</v>
      </c>
      <c r="D100" s="45" t="s">
        <v>113</v>
      </c>
      <c r="E100" s="20" t="s">
        <v>83</v>
      </c>
      <c r="F100" s="46" t="s">
        <v>84</v>
      </c>
      <c r="G100" s="20" t="s">
        <v>114</v>
      </c>
      <c r="H100" s="20" t="s">
        <v>115</v>
      </c>
      <c r="I100" s="46" t="s">
        <v>79</v>
      </c>
      <c r="J100" s="46" t="s">
        <v>79</v>
      </c>
      <c r="K100" s="46" t="s">
        <v>79</v>
      </c>
      <c r="L100" s="46" t="s">
        <v>81</v>
      </c>
    </row>
    <row r="101" spans="1:12" ht="118.8" x14ac:dyDescent="0.25">
      <c r="A101" s="44">
        <v>37019</v>
      </c>
      <c r="B101" s="45" t="s">
        <v>87</v>
      </c>
      <c r="C101" s="58" t="s">
        <v>20</v>
      </c>
      <c r="D101" s="45" t="s">
        <v>87</v>
      </c>
      <c r="E101" s="20" t="s">
        <v>83</v>
      </c>
      <c r="F101" s="46" t="s">
        <v>84</v>
      </c>
      <c r="G101" s="20" t="s">
        <v>116</v>
      </c>
      <c r="H101" s="20" t="s">
        <v>117</v>
      </c>
      <c r="I101" s="46" t="s">
        <v>80</v>
      </c>
      <c r="J101" s="46" t="s">
        <v>80</v>
      </c>
      <c r="K101" s="46" t="s">
        <v>80</v>
      </c>
      <c r="L101" s="46" t="s">
        <v>81</v>
      </c>
    </row>
    <row r="102" spans="1:12" ht="74.25" customHeight="1" x14ac:dyDescent="0.25">
      <c r="A102" s="44">
        <v>37011</v>
      </c>
      <c r="B102" s="45" t="s">
        <v>144</v>
      </c>
      <c r="C102" s="58" t="s">
        <v>33</v>
      </c>
      <c r="D102" s="45" t="s">
        <v>145</v>
      </c>
      <c r="E102" s="20" t="s">
        <v>146</v>
      </c>
      <c r="F102" s="46" t="s">
        <v>10</v>
      </c>
      <c r="G102" s="45" t="s">
        <v>147</v>
      </c>
      <c r="H102" s="45" t="s">
        <v>148</v>
      </c>
      <c r="I102" s="46" t="s">
        <v>79</v>
      </c>
      <c r="J102" s="46" t="s">
        <v>79</v>
      </c>
      <c r="K102" s="46" t="s">
        <v>79</v>
      </c>
      <c r="L102" s="58" t="s">
        <v>81</v>
      </c>
    </row>
    <row r="103" spans="1:12" ht="39.6" x14ac:dyDescent="0.25">
      <c r="A103" s="44">
        <v>37008</v>
      </c>
      <c r="B103" s="45" t="s">
        <v>149</v>
      </c>
      <c r="C103" s="46" t="s">
        <v>24</v>
      </c>
      <c r="D103" s="45" t="s">
        <v>150</v>
      </c>
      <c r="E103" s="45"/>
      <c r="F103" s="46" t="s">
        <v>151</v>
      </c>
      <c r="G103" s="45" t="s">
        <v>152</v>
      </c>
      <c r="H103" s="45" t="s">
        <v>153</v>
      </c>
      <c r="I103" s="46" t="s">
        <v>80</v>
      </c>
      <c r="J103" s="46" t="s">
        <v>80</v>
      </c>
      <c r="K103" s="46" t="s">
        <v>80</v>
      </c>
      <c r="L103" s="68" t="s">
        <v>81</v>
      </c>
    </row>
    <row r="104" spans="1:12" x14ac:dyDescent="0.25">
      <c r="A104" s="61"/>
      <c r="B104" s="57"/>
      <c r="C104" s="58"/>
      <c r="D104" s="57"/>
      <c r="E104" s="59"/>
      <c r="F104" s="58"/>
      <c r="G104" s="57"/>
      <c r="H104" s="57"/>
      <c r="I104" s="58"/>
      <c r="J104" s="58"/>
      <c r="K104" s="58"/>
      <c r="L104" s="58"/>
    </row>
    <row r="105" spans="1:12" x14ac:dyDescent="0.25">
      <c r="A105" s="44"/>
      <c r="B105" s="45"/>
      <c r="C105" s="46"/>
      <c r="D105" s="45"/>
      <c r="E105" s="20"/>
      <c r="F105" s="46"/>
      <c r="G105" s="45"/>
      <c r="H105" s="45"/>
      <c r="I105" s="46"/>
      <c r="J105" s="46"/>
      <c r="K105" s="46"/>
      <c r="L105" s="46"/>
    </row>
    <row r="106" spans="1:12" x14ac:dyDescent="0.25">
      <c r="A106" s="44"/>
      <c r="B106" s="45"/>
      <c r="C106" s="46"/>
      <c r="D106" s="45"/>
      <c r="E106" s="20"/>
      <c r="F106" s="46"/>
      <c r="G106" s="45"/>
      <c r="H106" s="45"/>
      <c r="I106" s="46"/>
      <c r="J106" s="46"/>
      <c r="K106" s="46"/>
      <c r="L106" s="46"/>
    </row>
    <row r="108" spans="1:12" x14ac:dyDescent="0.25">
      <c r="A108" s="1" t="s">
        <v>73</v>
      </c>
      <c r="B108" s="1" t="s">
        <v>70</v>
      </c>
      <c r="C108" t="s">
        <v>71</v>
      </c>
      <c r="D108" s="49" t="s">
        <v>72</v>
      </c>
      <c r="E108" s="49"/>
    </row>
    <row r="109" spans="1:12" x14ac:dyDescent="0.25">
      <c r="A109" s="24" t="s">
        <v>18</v>
      </c>
      <c r="B109" s="52">
        <f>C109/D109</f>
        <v>0</v>
      </c>
      <c r="C109" s="7">
        <v>0</v>
      </c>
      <c r="D109">
        <v>33</v>
      </c>
      <c r="E109" s="53"/>
    </row>
    <row r="110" spans="1:12" x14ac:dyDescent="0.25">
      <c r="A110" s="24" t="s">
        <v>19</v>
      </c>
      <c r="B110" s="52">
        <f t="shared" ref="B110:B116" si="0">C110/D110</f>
        <v>1.8518518518518519E-3</v>
      </c>
      <c r="C110" s="7">
        <f>1</f>
        <v>1</v>
      </c>
      <c r="D110">
        <v>540</v>
      </c>
      <c r="E110" s="53"/>
    </row>
    <row r="111" spans="1:12" x14ac:dyDescent="0.25">
      <c r="A111" s="24" t="s">
        <v>20</v>
      </c>
      <c r="B111" s="52">
        <f t="shared" si="0"/>
        <v>0.61538461538461542</v>
      </c>
      <c r="C111" s="7">
        <f>1+1+1+1+1+1+1+1</f>
        <v>8</v>
      </c>
      <c r="D111">
        <v>13</v>
      </c>
      <c r="E111" s="53"/>
    </row>
    <row r="112" spans="1:12" x14ac:dyDescent="0.25">
      <c r="A112" s="24" t="s">
        <v>33</v>
      </c>
      <c r="B112" s="52">
        <f t="shared" si="0"/>
        <v>0</v>
      </c>
      <c r="C112" s="7">
        <v>0</v>
      </c>
      <c r="D112">
        <v>36</v>
      </c>
      <c r="E112" s="53"/>
    </row>
    <row r="113" spans="1:5" x14ac:dyDescent="0.25">
      <c r="A113" s="24" t="s">
        <v>21</v>
      </c>
      <c r="B113" s="52">
        <f t="shared" si="0"/>
        <v>1.3888888888888888E-2</v>
      </c>
      <c r="C113" s="7">
        <f>1+1+1+1</f>
        <v>4</v>
      </c>
      <c r="D113">
        <v>288</v>
      </c>
      <c r="E113" s="53"/>
    </row>
    <row r="114" spans="1:5" x14ac:dyDescent="0.25">
      <c r="A114" s="24" t="s">
        <v>22</v>
      </c>
      <c r="B114" s="52">
        <f t="shared" si="0"/>
        <v>1.5151515151515152E-2</v>
      </c>
      <c r="C114" s="7">
        <f>1+1</f>
        <v>2</v>
      </c>
      <c r="D114">
        <v>132</v>
      </c>
      <c r="E114" s="53"/>
    </row>
    <row r="115" spans="1:5" x14ac:dyDescent="0.25">
      <c r="A115" s="24" t="s">
        <v>23</v>
      </c>
      <c r="B115" s="52">
        <f t="shared" si="0"/>
        <v>0</v>
      </c>
      <c r="C115" s="7">
        <v>0</v>
      </c>
      <c r="D115">
        <v>9</v>
      </c>
      <c r="E115" s="53"/>
    </row>
    <row r="116" spans="1:5" x14ac:dyDescent="0.25">
      <c r="A116" s="24" t="s">
        <v>24</v>
      </c>
      <c r="B116" s="52">
        <f t="shared" si="0"/>
        <v>0.2</v>
      </c>
      <c r="C116" s="7">
        <f>1+1</f>
        <v>2</v>
      </c>
      <c r="D116">
        <v>10</v>
      </c>
      <c r="E116" s="53"/>
    </row>
  </sheetData>
  <phoneticPr fontId="9" type="noConversion"/>
  <pageMargins left="0.75" right="0.75" top="0.5" bottom="0.5" header="0.5" footer="0.5"/>
  <pageSetup paperSize="5" scale="77" orientation="landscape" r:id="rId1"/>
  <headerFooter alignWithMargins="0">
    <oddHeader>&amp;F</oddHeader>
  </headerFooter>
  <rowBreaks count="1" manualBreakCount="1">
    <brk id="71"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H1" workbookViewId="0">
      <selection activeCell="I2" sqref="I2:I9"/>
    </sheetView>
  </sheetViews>
  <sheetFormatPr defaultRowHeight="13.2" x14ac:dyDescent="0.25"/>
  <cols>
    <col min="1" max="1" width="36.5546875" customWidth="1"/>
    <col min="4" max="4" width="36.5546875" customWidth="1"/>
    <col min="7" max="7" width="21.44140625" customWidth="1"/>
    <col min="8" max="8" width="12.44140625" bestFit="1" customWidth="1"/>
    <col min="9" max="9" width="15.6640625" customWidth="1"/>
  </cols>
  <sheetData>
    <row r="1" spans="1:11" x14ac:dyDescent="0.25">
      <c r="A1" s="1" t="s">
        <v>35</v>
      </c>
      <c r="D1" s="1" t="s">
        <v>36</v>
      </c>
      <c r="G1" s="1" t="s">
        <v>46</v>
      </c>
      <c r="H1" s="49">
        <v>37028</v>
      </c>
      <c r="I1" s="49">
        <v>37041</v>
      </c>
    </row>
    <row r="2" spans="1:11" x14ac:dyDescent="0.25">
      <c r="A2" s="6" t="s">
        <v>0</v>
      </c>
      <c r="B2" s="7"/>
      <c r="D2" s="6" t="s">
        <v>0</v>
      </c>
      <c r="E2" s="2"/>
      <c r="F2" s="2"/>
      <c r="G2" s="24" t="s">
        <v>18</v>
      </c>
      <c r="H2">
        <v>30</v>
      </c>
      <c r="I2">
        <v>33</v>
      </c>
      <c r="K2" s="24"/>
    </row>
    <row r="3" spans="1:11" x14ac:dyDescent="0.25">
      <c r="A3" s="6" t="s">
        <v>1</v>
      </c>
      <c r="B3" s="7"/>
      <c r="D3" s="6" t="s">
        <v>1</v>
      </c>
      <c r="E3" s="7"/>
      <c r="F3" s="7"/>
      <c r="G3" s="24" t="s">
        <v>19</v>
      </c>
      <c r="H3">
        <v>530</v>
      </c>
      <c r="I3">
        <v>540</v>
      </c>
      <c r="K3" s="24"/>
    </row>
    <row r="4" spans="1:11" x14ac:dyDescent="0.25">
      <c r="A4" s="6" t="s">
        <v>5</v>
      </c>
      <c r="B4" s="7">
        <v>7</v>
      </c>
      <c r="D4" s="6" t="s">
        <v>5</v>
      </c>
      <c r="E4" s="7">
        <v>13</v>
      </c>
      <c r="F4" s="7"/>
      <c r="G4" s="24" t="s">
        <v>20</v>
      </c>
      <c r="H4">
        <v>13</v>
      </c>
      <c r="I4">
        <v>13</v>
      </c>
    </row>
    <row r="5" spans="1:11" x14ac:dyDescent="0.25">
      <c r="A5" s="6" t="s">
        <v>6</v>
      </c>
      <c r="B5" s="7">
        <v>5</v>
      </c>
      <c r="D5" s="6" t="s">
        <v>6</v>
      </c>
      <c r="E5" s="7">
        <v>6</v>
      </c>
      <c r="F5" s="7"/>
      <c r="G5" s="24" t="s">
        <v>33</v>
      </c>
      <c r="H5">
        <v>36</v>
      </c>
      <c r="I5">
        <v>36</v>
      </c>
    </row>
    <row r="6" spans="1:11" x14ac:dyDescent="0.25">
      <c r="A6" s="6" t="s">
        <v>3</v>
      </c>
      <c r="B6" s="7"/>
      <c r="D6" s="6" t="s">
        <v>3</v>
      </c>
      <c r="E6" s="7"/>
      <c r="F6" s="7"/>
      <c r="G6" s="24" t="s">
        <v>21</v>
      </c>
      <c r="H6">
        <v>285</v>
      </c>
      <c r="I6">
        <v>288</v>
      </c>
    </row>
    <row r="7" spans="1:11" x14ac:dyDescent="0.25">
      <c r="A7" s="6" t="s">
        <v>7</v>
      </c>
      <c r="B7" s="7">
        <v>1</v>
      </c>
      <c r="D7" s="6" t="s">
        <v>7</v>
      </c>
      <c r="E7" s="7">
        <v>2</v>
      </c>
      <c r="F7" s="7"/>
      <c r="G7" s="24" t="s">
        <v>22</v>
      </c>
      <c r="H7">
        <v>126</v>
      </c>
      <c r="I7">
        <v>132</v>
      </c>
    </row>
    <row r="8" spans="1:11" x14ac:dyDescent="0.25">
      <c r="A8" s="6" t="s">
        <v>4</v>
      </c>
      <c r="B8" s="7"/>
      <c r="D8" s="6" t="s">
        <v>4</v>
      </c>
      <c r="E8" s="7">
        <v>1</v>
      </c>
      <c r="F8" s="7"/>
      <c r="G8" s="24" t="s">
        <v>23</v>
      </c>
      <c r="H8">
        <v>9</v>
      </c>
      <c r="I8">
        <v>9</v>
      </c>
    </row>
    <row r="9" spans="1:11" x14ac:dyDescent="0.25">
      <c r="A9" s="6" t="s">
        <v>31</v>
      </c>
      <c r="B9" s="7"/>
      <c r="D9" s="6" t="s">
        <v>31</v>
      </c>
      <c r="E9" s="7"/>
      <c r="F9" s="7"/>
      <c r="G9" s="24" t="s">
        <v>24</v>
      </c>
      <c r="H9">
        <v>10</v>
      </c>
      <c r="I9">
        <v>10</v>
      </c>
    </row>
    <row r="11" spans="1:11" x14ac:dyDescent="0.25">
      <c r="A11" s="1" t="s">
        <v>37</v>
      </c>
      <c r="D11" s="1" t="s">
        <v>38</v>
      </c>
    </row>
    <row r="12" spans="1:11" x14ac:dyDescent="0.25">
      <c r="A12" s="24" t="s">
        <v>18</v>
      </c>
      <c r="B12" s="7">
        <v>1</v>
      </c>
      <c r="D12" s="24" t="s">
        <v>18</v>
      </c>
      <c r="E12" s="7">
        <v>1</v>
      </c>
      <c r="G12" s="1"/>
    </row>
    <row r="13" spans="1:11" x14ac:dyDescent="0.25">
      <c r="A13" s="24" t="s">
        <v>19</v>
      </c>
      <c r="B13" s="7">
        <v>3</v>
      </c>
      <c r="D13" s="24" t="s">
        <v>19</v>
      </c>
      <c r="E13" s="7">
        <v>2</v>
      </c>
      <c r="H13" s="24"/>
      <c r="I13" s="24"/>
      <c r="J13" s="24"/>
    </row>
    <row r="14" spans="1:11" x14ac:dyDescent="0.25">
      <c r="A14" s="24" t="s">
        <v>20</v>
      </c>
      <c r="B14" s="7">
        <v>5</v>
      </c>
      <c r="D14" s="24" t="s">
        <v>20</v>
      </c>
      <c r="E14" s="7">
        <v>8</v>
      </c>
      <c r="H14" s="24"/>
    </row>
    <row r="15" spans="1:11" x14ac:dyDescent="0.25">
      <c r="A15" s="24" t="s">
        <v>33</v>
      </c>
      <c r="B15" s="7">
        <v>1</v>
      </c>
      <c r="D15" s="24" t="s">
        <v>33</v>
      </c>
      <c r="E15" s="7">
        <v>2</v>
      </c>
      <c r="H15" s="24"/>
    </row>
    <row r="16" spans="1:11" x14ac:dyDescent="0.25">
      <c r="A16" s="24" t="s">
        <v>21</v>
      </c>
      <c r="B16" s="7">
        <v>1</v>
      </c>
      <c r="D16" s="24" t="s">
        <v>21</v>
      </c>
      <c r="E16" s="7">
        <v>6</v>
      </c>
      <c r="H16" s="24"/>
    </row>
    <row r="17" spans="1:8" x14ac:dyDescent="0.25">
      <c r="A17" s="24" t="s">
        <v>22</v>
      </c>
      <c r="B17" s="7">
        <v>2</v>
      </c>
      <c r="D17" s="24" t="s">
        <v>22</v>
      </c>
      <c r="E17" s="7">
        <v>3</v>
      </c>
      <c r="H17" s="24"/>
    </row>
    <row r="18" spans="1:8" x14ac:dyDescent="0.25">
      <c r="A18" s="24" t="s">
        <v>23</v>
      </c>
      <c r="B18" s="7"/>
      <c r="D18" s="24" t="s">
        <v>23</v>
      </c>
      <c r="E18" s="7"/>
      <c r="H18" s="24"/>
    </row>
    <row r="19" spans="1:8" x14ac:dyDescent="0.25">
      <c r="A19" s="24" t="s">
        <v>24</v>
      </c>
      <c r="B19" s="7"/>
      <c r="D19" s="24" t="s">
        <v>24</v>
      </c>
      <c r="E19" s="7"/>
      <c r="H19" s="24"/>
    </row>
    <row r="20" spans="1:8" x14ac:dyDescent="0.25">
      <c r="E20" s="7"/>
      <c r="H20" s="24"/>
    </row>
    <row r="21" spans="1:8" x14ac:dyDescent="0.25">
      <c r="A21" s="1" t="s">
        <v>50</v>
      </c>
      <c r="D21" s="1" t="s">
        <v>49</v>
      </c>
    </row>
    <row r="22" spans="1:8" x14ac:dyDescent="0.25">
      <c r="A22" s="6" t="s">
        <v>0</v>
      </c>
      <c r="B22" s="7"/>
      <c r="D22" s="24" t="s">
        <v>18</v>
      </c>
      <c r="E22" s="7"/>
    </row>
    <row r="23" spans="1:8" x14ac:dyDescent="0.25">
      <c r="A23" s="6" t="s">
        <v>1</v>
      </c>
      <c r="B23" s="7"/>
      <c r="D23" s="24" t="s">
        <v>19</v>
      </c>
      <c r="E23" s="7"/>
    </row>
    <row r="24" spans="1:8" x14ac:dyDescent="0.25">
      <c r="A24" s="6" t="s">
        <v>5</v>
      </c>
      <c r="B24" s="7"/>
      <c r="D24" s="24" t="s">
        <v>20</v>
      </c>
      <c r="E24" s="7"/>
    </row>
    <row r="25" spans="1:8" x14ac:dyDescent="0.25">
      <c r="A25" s="6" t="s">
        <v>6</v>
      </c>
      <c r="B25" s="7"/>
      <c r="D25" s="24" t="s">
        <v>33</v>
      </c>
      <c r="E25" s="7"/>
    </row>
    <row r="26" spans="1:8" x14ac:dyDescent="0.25">
      <c r="A26" s="6" t="s">
        <v>3</v>
      </c>
      <c r="B26" s="7"/>
      <c r="D26" s="24" t="s">
        <v>21</v>
      </c>
      <c r="E26" s="7"/>
    </row>
    <row r="27" spans="1:8" x14ac:dyDescent="0.25">
      <c r="A27" s="6" t="s">
        <v>7</v>
      </c>
      <c r="B27" s="7"/>
      <c r="D27" s="24" t="s">
        <v>22</v>
      </c>
      <c r="E27" s="7"/>
    </row>
    <row r="28" spans="1:8" x14ac:dyDescent="0.25">
      <c r="A28" s="6" t="s">
        <v>4</v>
      </c>
      <c r="B28" s="7"/>
      <c r="D28" s="24" t="s">
        <v>23</v>
      </c>
      <c r="E28" s="7"/>
    </row>
    <row r="29" spans="1:8" x14ac:dyDescent="0.25">
      <c r="A29" s="6" t="s">
        <v>31</v>
      </c>
      <c r="B29" s="7"/>
      <c r="D29" s="24" t="s">
        <v>24</v>
      </c>
      <c r="E29" s="7"/>
    </row>
    <row r="31" spans="1:8" x14ac:dyDescent="0.25">
      <c r="A31" s="1" t="s">
        <v>47</v>
      </c>
      <c r="D31" s="1" t="s">
        <v>48</v>
      </c>
    </row>
    <row r="32" spans="1:8" x14ac:dyDescent="0.25">
      <c r="A32" s="6" t="s">
        <v>0</v>
      </c>
      <c r="B32" s="2"/>
      <c r="D32" s="24" t="s">
        <v>18</v>
      </c>
      <c r="E32" s="47"/>
    </row>
    <row r="33" spans="1:5" x14ac:dyDescent="0.25">
      <c r="A33" s="6" t="s">
        <v>1</v>
      </c>
      <c r="B33" s="7"/>
      <c r="D33" s="24" t="s">
        <v>19</v>
      </c>
      <c r="E33" s="47">
        <v>1</v>
      </c>
    </row>
    <row r="34" spans="1:5" x14ac:dyDescent="0.25">
      <c r="A34" s="6" t="s">
        <v>5</v>
      </c>
      <c r="B34" s="7">
        <v>2</v>
      </c>
      <c r="D34" s="24" t="s">
        <v>20</v>
      </c>
      <c r="E34" s="47">
        <v>8</v>
      </c>
    </row>
    <row r="35" spans="1:5" x14ac:dyDescent="0.25">
      <c r="A35" s="6" t="s">
        <v>6</v>
      </c>
      <c r="B35" s="7">
        <v>7</v>
      </c>
      <c r="D35" s="24" t="s">
        <v>33</v>
      </c>
      <c r="E35" s="47"/>
    </row>
    <row r="36" spans="1:5" x14ac:dyDescent="0.25">
      <c r="A36" s="6" t="s">
        <v>3</v>
      </c>
      <c r="B36" s="7">
        <v>1</v>
      </c>
      <c r="D36" s="24" t="s">
        <v>21</v>
      </c>
      <c r="E36" s="47"/>
    </row>
    <row r="37" spans="1:5" x14ac:dyDescent="0.25">
      <c r="A37" s="6" t="s">
        <v>7</v>
      </c>
      <c r="B37" s="7"/>
      <c r="D37" s="24" t="s">
        <v>22</v>
      </c>
      <c r="E37" s="47">
        <v>2</v>
      </c>
    </row>
    <row r="38" spans="1:5" x14ac:dyDescent="0.25">
      <c r="A38" s="6" t="s">
        <v>4</v>
      </c>
      <c r="B38" s="7">
        <v>1</v>
      </c>
      <c r="D38" s="24" t="s">
        <v>23</v>
      </c>
      <c r="E38" s="47"/>
    </row>
    <row r="39" spans="1:5" x14ac:dyDescent="0.25">
      <c r="A39" s="6" t="s">
        <v>31</v>
      </c>
      <c r="B39" s="7"/>
      <c r="D39" s="24" t="s">
        <v>24</v>
      </c>
      <c r="E39" s="47"/>
    </row>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workbookViewId="0">
      <selection activeCell="K19" sqref="K19"/>
    </sheetView>
  </sheetViews>
  <sheetFormatPr defaultRowHeight="13.2" x14ac:dyDescent="0.25"/>
  <sheetData>
    <row r="1" spans="1:9" x14ac:dyDescent="0.25">
      <c r="A1" s="6"/>
      <c r="B1" s="6"/>
      <c r="C1" s="6"/>
      <c r="D1" s="6"/>
      <c r="E1" s="6"/>
      <c r="F1" s="6"/>
      <c r="G1" s="6"/>
      <c r="H1" s="6"/>
      <c r="I1" s="6"/>
    </row>
    <row r="2" spans="1:9" x14ac:dyDescent="0.25">
      <c r="A2" s="6"/>
      <c r="B2" s="6"/>
      <c r="C2" s="6"/>
      <c r="D2" s="6"/>
      <c r="E2" s="6"/>
      <c r="F2" s="6"/>
      <c r="G2" s="6"/>
      <c r="H2" s="6"/>
      <c r="I2" s="6"/>
    </row>
    <row r="3" spans="1:9" x14ac:dyDescent="0.25">
      <c r="A3" s="6"/>
      <c r="B3" s="6"/>
      <c r="C3" s="6"/>
      <c r="D3" s="6"/>
      <c r="E3" s="6"/>
      <c r="F3" s="6"/>
      <c r="G3" s="6"/>
      <c r="H3" s="6"/>
      <c r="I3" s="6"/>
    </row>
    <row r="4" spans="1:9" x14ac:dyDescent="0.25">
      <c r="A4" s="6"/>
      <c r="B4" s="6"/>
      <c r="C4" s="6"/>
      <c r="D4" s="6"/>
      <c r="E4" s="6"/>
      <c r="F4" s="6"/>
      <c r="G4" s="6"/>
      <c r="H4" s="6"/>
      <c r="I4" s="6"/>
    </row>
    <row r="5" spans="1:9" x14ac:dyDescent="0.25">
      <c r="A5" s="6"/>
      <c r="B5" s="6"/>
      <c r="C5" s="6"/>
      <c r="D5" s="6"/>
      <c r="E5" s="6"/>
      <c r="F5" s="6"/>
      <c r="G5" s="6"/>
      <c r="H5" s="6"/>
      <c r="I5" s="6"/>
    </row>
    <row r="6" spans="1:9" x14ac:dyDescent="0.25">
      <c r="A6" s="6"/>
      <c r="B6" s="6"/>
      <c r="C6" s="6"/>
      <c r="D6" s="6"/>
      <c r="E6" s="6"/>
      <c r="F6" s="6"/>
      <c r="G6" s="6"/>
      <c r="H6" s="6"/>
      <c r="I6" s="6"/>
    </row>
    <row r="7" spans="1:9" x14ac:dyDescent="0.25">
      <c r="A7" s="6"/>
      <c r="B7" s="6"/>
      <c r="C7" s="6"/>
      <c r="D7" s="6"/>
      <c r="E7" s="6"/>
      <c r="F7" s="6"/>
      <c r="G7" s="6"/>
      <c r="H7" s="6"/>
      <c r="I7" s="6"/>
    </row>
    <row r="8" spans="1:9" x14ac:dyDescent="0.25">
      <c r="A8" s="6"/>
      <c r="B8" s="6"/>
      <c r="C8" s="6"/>
      <c r="D8" s="6"/>
      <c r="E8" s="6"/>
      <c r="F8" s="6"/>
      <c r="G8" s="6"/>
      <c r="H8" s="6"/>
      <c r="I8" s="6"/>
    </row>
    <row r="9" spans="1:9" x14ac:dyDescent="0.25">
      <c r="A9" s="6"/>
      <c r="B9" s="6"/>
      <c r="C9" s="6"/>
      <c r="D9" s="6"/>
      <c r="E9" s="6"/>
      <c r="F9" s="6"/>
      <c r="G9" s="6"/>
      <c r="H9" s="6"/>
      <c r="I9" s="6"/>
    </row>
    <row r="10" spans="1:9" x14ac:dyDescent="0.25">
      <c r="A10" s="6"/>
      <c r="B10" s="6"/>
      <c r="C10" s="6"/>
      <c r="D10" s="6"/>
      <c r="E10" s="6"/>
      <c r="F10" s="6"/>
      <c r="G10" s="6"/>
      <c r="H10" s="6"/>
      <c r="I10" s="6"/>
    </row>
    <row r="11" spans="1:9" x14ac:dyDescent="0.25">
      <c r="A11" s="6"/>
      <c r="B11" s="6"/>
      <c r="C11" s="6"/>
      <c r="D11" s="6"/>
      <c r="E11" s="6"/>
      <c r="F11" s="6"/>
      <c r="G11" s="6"/>
      <c r="H11" s="6"/>
      <c r="I11" s="6"/>
    </row>
    <row r="12" spans="1:9" x14ac:dyDescent="0.25">
      <c r="A12" s="6"/>
      <c r="B12" s="6"/>
      <c r="C12" s="6"/>
      <c r="D12" s="6"/>
      <c r="E12" s="6"/>
      <c r="F12" s="6"/>
      <c r="G12" s="6"/>
      <c r="H12" s="6"/>
      <c r="I12" s="6"/>
    </row>
    <row r="13" spans="1:9" x14ac:dyDescent="0.25">
      <c r="A13" s="6"/>
      <c r="B13" s="6"/>
      <c r="C13" s="6"/>
      <c r="D13" s="6"/>
      <c r="E13" s="6"/>
      <c r="F13" s="6"/>
      <c r="G13" s="6"/>
      <c r="H13" s="6"/>
      <c r="I13" s="6"/>
    </row>
    <row r="14" spans="1:9" x14ac:dyDescent="0.25">
      <c r="A14" s="6"/>
      <c r="B14" s="6"/>
      <c r="C14" s="6"/>
      <c r="D14" s="6"/>
      <c r="E14" s="6"/>
      <c r="F14" s="6"/>
      <c r="G14" s="6"/>
      <c r="H14" s="6"/>
      <c r="I14" s="6"/>
    </row>
    <row r="15" spans="1:9" x14ac:dyDescent="0.25">
      <c r="A15" s="6"/>
      <c r="B15" s="6"/>
      <c r="C15" s="6"/>
      <c r="D15" s="6"/>
      <c r="E15" s="6"/>
      <c r="F15" s="6"/>
      <c r="G15" s="6"/>
      <c r="H15" s="6"/>
      <c r="I15" s="6"/>
    </row>
    <row r="16" spans="1:9" x14ac:dyDescent="0.25">
      <c r="A16" s="6"/>
      <c r="B16" s="6"/>
      <c r="C16" s="6"/>
      <c r="D16" s="6"/>
      <c r="E16" s="6"/>
      <c r="F16" s="6"/>
      <c r="G16" s="6"/>
      <c r="H16" s="6"/>
      <c r="I16" s="6"/>
    </row>
    <row r="17" spans="1:9" x14ac:dyDescent="0.25">
      <c r="A17" s="6"/>
      <c r="B17" s="6"/>
      <c r="C17" s="6"/>
      <c r="D17" s="6"/>
      <c r="E17" s="6"/>
      <c r="F17" s="6"/>
      <c r="G17" s="6"/>
      <c r="H17" s="6"/>
      <c r="I17" s="6"/>
    </row>
    <row r="18" spans="1:9" x14ac:dyDescent="0.25">
      <c r="A18" s="6"/>
      <c r="B18" s="6"/>
      <c r="C18" s="6"/>
      <c r="D18" s="6"/>
      <c r="E18" s="6"/>
      <c r="F18" s="6"/>
      <c r="G18" s="6"/>
      <c r="H18" s="6"/>
      <c r="I18" s="6"/>
    </row>
    <row r="19" spans="1:9" x14ac:dyDescent="0.25">
      <c r="A19" s="6"/>
      <c r="B19" s="6"/>
      <c r="C19" s="6"/>
      <c r="D19" s="6"/>
      <c r="E19" s="6"/>
      <c r="F19" s="6"/>
      <c r="G19" s="6"/>
      <c r="H19" s="6"/>
      <c r="I19" s="6"/>
    </row>
    <row r="20" spans="1:9" x14ac:dyDescent="0.25">
      <c r="A20" s="6"/>
      <c r="B20" s="6"/>
      <c r="C20" s="6"/>
      <c r="D20" s="6"/>
      <c r="E20" s="6"/>
      <c r="F20" s="6"/>
      <c r="G20" s="6"/>
      <c r="H20" s="6"/>
      <c r="I20" s="6"/>
    </row>
    <row r="21" spans="1:9" s="6" customFormat="1" x14ac:dyDescent="0.25"/>
    <row r="22" spans="1:9" x14ac:dyDescent="0.25">
      <c r="A22" s="6"/>
      <c r="B22" s="6"/>
      <c r="C22" s="6"/>
      <c r="D22" s="6"/>
      <c r="E22" s="6"/>
      <c r="F22" s="6"/>
      <c r="G22" s="6"/>
      <c r="H22" s="6"/>
      <c r="I22" s="6"/>
    </row>
    <row r="23" spans="1:9" x14ac:dyDescent="0.25">
      <c r="A23" s="6"/>
      <c r="B23" s="6"/>
      <c r="C23" s="6"/>
      <c r="D23" s="6"/>
      <c r="E23" s="6"/>
      <c r="F23" s="6"/>
      <c r="G23" s="6"/>
      <c r="H23" s="6"/>
      <c r="I23" s="6"/>
    </row>
    <row r="24" spans="1:9" x14ac:dyDescent="0.25">
      <c r="A24" s="6"/>
      <c r="B24" s="6"/>
      <c r="C24" s="6"/>
      <c r="D24" s="6"/>
      <c r="E24" s="6"/>
      <c r="F24" s="6"/>
      <c r="G24" s="6"/>
      <c r="H24" s="6"/>
      <c r="I24" s="6"/>
    </row>
    <row r="25" spans="1:9" x14ac:dyDescent="0.25">
      <c r="A25" s="6"/>
      <c r="B25" s="6"/>
      <c r="C25" s="6"/>
      <c r="D25" s="6"/>
      <c r="E25" s="6"/>
      <c r="F25" s="6"/>
      <c r="G25" s="6"/>
      <c r="H25" s="6"/>
      <c r="I25" s="6"/>
    </row>
    <row r="26" spans="1:9" x14ac:dyDescent="0.25">
      <c r="A26" s="6"/>
      <c r="B26" s="6"/>
      <c r="C26" s="6"/>
      <c r="D26" s="6"/>
      <c r="E26" s="6"/>
      <c r="F26" s="6"/>
      <c r="G26" s="6"/>
      <c r="H26" s="6"/>
      <c r="I26" s="6"/>
    </row>
    <row r="27" spans="1:9" x14ac:dyDescent="0.25">
      <c r="A27" s="6"/>
      <c r="B27" s="6"/>
      <c r="C27" s="6"/>
      <c r="D27" s="6"/>
      <c r="E27" s="6"/>
      <c r="F27" s="6"/>
      <c r="G27" s="6"/>
      <c r="H27" s="6"/>
      <c r="I27" s="6"/>
    </row>
    <row r="28" spans="1:9" x14ac:dyDescent="0.25">
      <c r="A28" s="6"/>
      <c r="B28" s="6"/>
      <c r="C28" s="6"/>
      <c r="D28" s="6"/>
      <c r="E28" s="6"/>
      <c r="F28" s="6"/>
      <c r="G28" s="6"/>
      <c r="H28" s="6"/>
      <c r="I28" s="6"/>
    </row>
    <row r="29" spans="1:9" x14ac:dyDescent="0.25">
      <c r="A29" s="6"/>
      <c r="B29" s="6"/>
      <c r="C29" s="6"/>
      <c r="D29" s="6"/>
      <c r="E29" s="6"/>
      <c r="F29" s="6"/>
      <c r="G29" s="6"/>
      <c r="H29" s="6"/>
      <c r="I29" s="6"/>
    </row>
    <row r="30" spans="1:9" x14ac:dyDescent="0.25">
      <c r="A30" s="6"/>
      <c r="B30" s="6"/>
      <c r="C30" s="6"/>
      <c r="D30" s="6"/>
      <c r="E30" s="6"/>
      <c r="F30" s="6"/>
      <c r="G30" s="6"/>
      <c r="H30" s="6"/>
      <c r="I30" s="6"/>
    </row>
    <row r="31" spans="1:9" x14ac:dyDescent="0.25">
      <c r="A31" s="6"/>
      <c r="B31" s="6"/>
      <c r="C31" s="6"/>
      <c r="D31" s="6"/>
      <c r="E31" s="6"/>
      <c r="F31" s="6"/>
      <c r="G31" s="6"/>
      <c r="H31" s="6"/>
      <c r="I31" s="6"/>
    </row>
    <row r="32" spans="1:9" x14ac:dyDescent="0.25">
      <c r="A32" s="6"/>
      <c r="B32" s="6"/>
      <c r="C32" s="6"/>
      <c r="D32" s="6"/>
      <c r="E32" s="6"/>
      <c r="F32" s="6"/>
      <c r="G32" s="6"/>
      <c r="H32" s="6"/>
      <c r="I32" s="6"/>
    </row>
    <row r="33" spans="1:9" x14ac:dyDescent="0.25">
      <c r="A33" s="6"/>
      <c r="B33" s="6"/>
      <c r="C33" s="6"/>
      <c r="D33" s="6"/>
      <c r="E33" s="6"/>
      <c r="F33" s="6"/>
      <c r="G33" s="6"/>
      <c r="H33" s="6"/>
      <c r="I33" s="6"/>
    </row>
    <row r="34" spans="1:9" x14ac:dyDescent="0.25">
      <c r="A34" s="6"/>
      <c r="B34" s="6"/>
      <c r="C34" s="6"/>
      <c r="D34" s="6"/>
      <c r="E34" s="6"/>
      <c r="F34" s="6"/>
      <c r="G34" s="6"/>
      <c r="H34" s="6"/>
      <c r="I34" s="6"/>
    </row>
    <row r="35" spans="1:9" x14ac:dyDescent="0.25">
      <c r="A35" s="6"/>
      <c r="B35" s="6"/>
      <c r="C35" s="6"/>
      <c r="D35" s="6"/>
      <c r="E35" s="6"/>
      <c r="F35" s="6"/>
      <c r="G35" s="6"/>
      <c r="H35" s="6"/>
      <c r="I35" s="6"/>
    </row>
    <row r="36" spans="1:9" x14ac:dyDescent="0.25">
      <c r="A36" s="6"/>
      <c r="B36" s="6"/>
      <c r="C36" s="6"/>
      <c r="D36" s="6"/>
      <c r="E36" s="6"/>
      <c r="F36" s="6"/>
      <c r="G36" s="6"/>
      <c r="H36" s="6"/>
      <c r="I36" s="6"/>
    </row>
    <row r="37" spans="1:9" x14ac:dyDescent="0.25">
      <c r="A37" s="6"/>
      <c r="B37" s="6"/>
      <c r="C37" s="6"/>
      <c r="D37" s="6"/>
      <c r="E37" s="6"/>
      <c r="F37" s="6"/>
      <c r="G37" s="6"/>
      <c r="H37" s="6"/>
      <c r="I37" s="6"/>
    </row>
    <row r="38" spans="1:9" x14ac:dyDescent="0.25">
      <c r="A38" s="6"/>
      <c r="B38" s="6"/>
      <c r="C38" s="6"/>
      <c r="D38" s="6"/>
      <c r="E38" s="6"/>
      <c r="F38" s="6"/>
      <c r="G38" s="6"/>
      <c r="H38" s="6"/>
      <c r="I38" s="6"/>
    </row>
    <row r="39" spans="1:9" x14ac:dyDescent="0.25">
      <c r="A39" s="6"/>
      <c r="B39" s="6"/>
      <c r="C39" s="6"/>
      <c r="D39" s="6"/>
      <c r="E39" s="6"/>
      <c r="F39" s="6"/>
      <c r="G39" s="6"/>
      <c r="H39" s="6"/>
      <c r="I39" s="6"/>
    </row>
    <row r="40" spans="1:9" x14ac:dyDescent="0.25">
      <c r="A40" s="6"/>
      <c r="B40" s="6"/>
      <c r="C40" s="6"/>
      <c r="D40" s="6"/>
      <c r="E40" s="6"/>
      <c r="F40" s="6"/>
      <c r="G40" s="6"/>
      <c r="H40" s="6"/>
      <c r="I40" s="6"/>
    </row>
    <row r="41" spans="1:9" x14ac:dyDescent="0.25">
      <c r="A41" s="6"/>
      <c r="B41" s="6"/>
      <c r="C41" s="6"/>
      <c r="D41" s="6"/>
      <c r="E41" s="6"/>
      <c r="F41" s="6"/>
      <c r="G41" s="6"/>
      <c r="H41" s="6"/>
      <c r="I41" s="6"/>
    </row>
    <row r="42" spans="1:9" x14ac:dyDescent="0.25">
      <c r="A42" s="6"/>
      <c r="B42" s="6"/>
      <c r="C42" s="6"/>
      <c r="D42" s="6"/>
      <c r="E42" s="6"/>
      <c r="F42" s="6"/>
      <c r="G42" s="6"/>
      <c r="H42" s="6"/>
      <c r="I42" s="6"/>
    </row>
  </sheetData>
  <phoneticPr fontId="9"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11</vt:i4>
      </vt:variant>
      <vt:variant>
        <vt:lpstr>Charts</vt:lpstr>
      </vt:variant>
      <vt:variant>
        <vt:i4>8</vt:i4>
      </vt:variant>
      <vt:variant>
        <vt:lpstr>Named Ranges</vt:lpstr>
      </vt:variant>
      <vt:variant>
        <vt:i4>3</vt:i4>
      </vt:variant>
    </vt:vector>
  </HeadingPairs>
  <TitlesOfParts>
    <vt:vector size="22" baseType="lpstr">
      <vt:lpstr>Graph Data June 4</vt:lpstr>
      <vt:lpstr>summary 0604</vt:lpstr>
      <vt:lpstr>summary 0528</vt:lpstr>
      <vt:lpstr>summary 0518</vt:lpstr>
      <vt:lpstr>Summary0510</vt:lpstr>
      <vt:lpstr>Summary0502</vt:lpstr>
      <vt:lpstr>Graph Data May 28</vt:lpstr>
      <vt:lpstr>Graphing Data</vt:lpstr>
      <vt:lpstr>DPR Graph</vt:lpstr>
      <vt:lpstr>Chart0518 to 0525</vt:lpstr>
      <vt:lpstr>Chart of 0502 to 0517</vt:lpstr>
      <vt:lpstr>chart0518</vt:lpstr>
      <vt:lpstr>Chart0518A</vt:lpstr>
      <vt:lpstr>Chart1 0510</vt:lpstr>
      <vt:lpstr>Chart2 0510</vt:lpstr>
      <vt:lpstr>Chart1 0502</vt:lpstr>
      <vt:lpstr>Chart2 0502</vt:lpstr>
      <vt:lpstr>Chart1 Official Books</vt:lpstr>
      <vt:lpstr>Officialized Books As Of 0530</vt:lpstr>
      <vt:lpstr>'Chart of 0502 to 0517'!Print_Area</vt:lpstr>
      <vt:lpstr>'Graph Data June 4'!Print_Area</vt:lpstr>
      <vt:lpstr>'Graph Data May 28'!Print_Area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velasco</dc:creator>
  <cp:lastModifiedBy>Havlíček Jan</cp:lastModifiedBy>
  <cp:lastPrinted>2001-06-14T15:25:38Z</cp:lastPrinted>
  <dcterms:created xsi:type="dcterms:W3CDTF">2001-05-18T16:34:21Z</dcterms:created>
  <dcterms:modified xsi:type="dcterms:W3CDTF">2023-09-10T15:44:20Z</dcterms:modified>
</cp:coreProperties>
</file>