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08" windowWidth="14220" windowHeight="8832" activeTab="5"/>
  </bookViews>
  <sheets>
    <sheet name="AGGREGATE" sheetId="1" r:id="rId1"/>
    <sheet name="ENA" sheetId="2" r:id="rId2"/>
    <sheet name="EES" sheetId="3" r:id="rId3"/>
    <sheet name="format" sheetId="4" r:id="rId4"/>
    <sheet name="TOP Page 1 Total CA Pos." sheetId="5" r:id="rId5"/>
    <sheet name="TOP Page 2 Pos. by NP&amp;SP " sheetId="6" r:id="rId6"/>
  </sheets>
  <calcPr calcId="0"/>
</workbook>
</file>

<file path=xl/calcChain.xml><?xml version="1.0" encoding="utf-8"?>
<calcChain xmlns="http://schemas.openxmlformats.org/spreadsheetml/2006/main">
  <c r="O17" i="1" l="1"/>
  <c r="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O21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O5" i="3"/>
  <c r="O6" i="3"/>
  <c r="C7" i="3"/>
  <c r="D7" i="3"/>
  <c r="E7" i="3"/>
  <c r="F7" i="3"/>
  <c r="G7" i="3"/>
  <c r="H7" i="3"/>
  <c r="I7" i="3"/>
  <c r="J7" i="3"/>
  <c r="K7" i="3"/>
  <c r="L7" i="3"/>
  <c r="M7" i="3"/>
  <c r="N7" i="3"/>
  <c r="O7" i="3"/>
  <c r="O9" i="3"/>
  <c r="O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21" i="4"/>
  <c r="I21" i="4"/>
  <c r="R21" i="4"/>
  <c r="S21" i="4"/>
  <c r="H22" i="4"/>
  <c r="I22" i="4"/>
  <c r="R22" i="4"/>
  <c r="S22" i="4"/>
  <c r="H23" i="4"/>
  <c r="I23" i="4"/>
  <c r="R23" i="4"/>
  <c r="S23" i="4"/>
  <c r="H24" i="4"/>
  <c r="I24" i="4"/>
  <c r="R24" i="4"/>
  <c r="S24" i="4"/>
  <c r="H25" i="4"/>
  <c r="I25" i="4"/>
  <c r="R25" i="4"/>
  <c r="S25" i="4"/>
  <c r="H26" i="4"/>
  <c r="I26" i="4"/>
  <c r="R26" i="4"/>
  <c r="S26" i="4"/>
  <c r="H27" i="4"/>
  <c r="I27" i="4"/>
  <c r="R27" i="4"/>
  <c r="S27" i="4"/>
  <c r="H28" i="4"/>
  <c r="I28" i="4"/>
  <c r="R28" i="4"/>
  <c r="S28" i="4"/>
  <c r="H29" i="4"/>
  <c r="I29" i="4"/>
  <c r="R29" i="4"/>
  <c r="S29" i="4"/>
  <c r="H30" i="4"/>
  <c r="I30" i="4"/>
  <c r="R30" i="4"/>
  <c r="S30" i="4"/>
  <c r="H31" i="4"/>
  <c r="I31" i="4"/>
  <c r="R31" i="4"/>
  <c r="S31" i="4"/>
  <c r="H32" i="4"/>
  <c r="I32" i="4"/>
  <c r="R32" i="4"/>
  <c r="S32" i="4"/>
  <c r="B33" i="4"/>
  <c r="C33" i="4"/>
  <c r="E33" i="4"/>
  <c r="F33" i="4"/>
  <c r="H33" i="4"/>
  <c r="I33" i="4"/>
  <c r="L37" i="4"/>
  <c r="M37" i="4"/>
  <c r="O37" i="4"/>
  <c r="P37" i="4"/>
  <c r="R37" i="4"/>
  <c r="S37" i="4"/>
  <c r="H38" i="4"/>
  <c r="I38" i="4"/>
  <c r="L38" i="4"/>
  <c r="M38" i="4"/>
  <c r="O38" i="4"/>
  <c r="P38" i="4"/>
  <c r="R38" i="4"/>
  <c r="S38" i="4"/>
  <c r="H39" i="4"/>
  <c r="I39" i="4"/>
  <c r="L39" i="4"/>
  <c r="M39" i="4"/>
  <c r="O39" i="4"/>
  <c r="P39" i="4"/>
  <c r="R39" i="4"/>
  <c r="S39" i="4"/>
  <c r="H40" i="4"/>
  <c r="I40" i="4"/>
  <c r="L40" i="4"/>
  <c r="M40" i="4"/>
  <c r="O40" i="4"/>
  <c r="P40" i="4"/>
  <c r="R40" i="4"/>
  <c r="S40" i="4"/>
  <c r="H41" i="4"/>
  <c r="I41" i="4"/>
  <c r="L41" i="4"/>
  <c r="M41" i="4"/>
  <c r="O41" i="4"/>
  <c r="P41" i="4"/>
  <c r="R41" i="4"/>
  <c r="S41" i="4"/>
  <c r="H42" i="4"/>
  <c r="I42" i="4"/>
  <c r="L42" i="4"/>
  <c r="M42" i="4"/>
  <c r="O42" i="4"/>
  <c r="P42" i="4"/>
  <c r="R42" i="4"/>
  <c r="S42" i="4"/>
  <c r="H43" i="4"/>
  <c r="I43" i="4"/>
  <c r="L43" i="4"/>
  <c r="M43" i="4"/>
  <c r="O43" i="4"/>
  <c r="P43" i="4"/>
  <c r="R43" i="4"/>
  <c r="S43" i="4"/>
  <c r="H44" i="4"/>
  <c r="I44" i="4"/>
  <c r="L44" i="4"/>
  <c r="M44" i="4"/>
  <c r="O44" i="4"/>
  <c r="P44" i="4"/>
  <c r="R44" i="4"/>
  <c r="S44" i="4"/>
  <c r="H45" i="4"/>
  <c r="I45" i="4"/>
  <c r="L45" i="4"/>
  <c r="M45" i="4"/>
  <c r="O45" i="4"/>
  <c r="P45" i="4"/>
  <c r="R45" i="4"/>
  <c r="S45" i="4"/>
  <c r="H46" i="4"/>
  <c r="I46" i="4"/>
  <c r="L46" i="4"/>
  <c r="M46" i="4"/>
  <c r="O46" i="4"/>
  <c r="P46" i="4"/>
  <c r="R46" i="4"/>
  <c r="S46" i="4"/>
  <c r="H47" i="4"/>
  <c r="I47" i="4"/>
  <c r="L47" i="4"/>
  <c r="M47" i="4"/>
  <c r="O47" i="4"/>
  <c r="P47" i="4"/>
  <c r="R47" i="4"/>
  <c r="S47" i="4"/>
  <c r="H48" i="4"/>
  <c r="I48" i="4"/>
  <c r="L48" i="4"/>
  <c r="M48" i="4"/>
  <c r="O48" i="4"/>
  <c r="P48" i="4"/>
  <c r="R48" i="4"/>
  <c r="S48" i="4"/>
  <c r="H49" i="4"/>
  <c r="I49" i="4"/>
  <c r="L49" i="4"/>
  <c r="M49" i="4"/>
  <c r="O49" i="4"/>
  <c r="P49" i="4"/>
  <c r="R49" i="4"/>
  <c r="S49" i="4"/>
  <c r="H50" i="4"/>
  <c r="I50" i="4"/>
  <c r="F4" i="5"/>
  <c r="F5" i="5"/>
  <c r="M5" i="5"/>
  <c r="F6" i="5"/>
  <c r="M6" i="5"/>
  <c r="F7" i="5"/>
  <c r="M7" i="5"/>
  <c r="F8" i="5"/>
  <c r="M8" i="5"/>
  <c r="F9" i="5"/>
  <c r="M9" i="5"/>
  <c r="F10" i="5"/>
  <c r="M10" i="5"/>
  <c r="F11" i="5"/>
  <c r="M11" i="5"/>
  <c r="F12" i="5"/>
  <c r="M12" i="5"/>
  <c r="F13" i="5"/>
  <c r="M13" i="5"/>
  <c r="F14" i="5"/>
  <c r="M14" i="5"/>
  <c r="F15" i="5"/>
  <c r="M15" i="5"/>
  <c r="B16" i="5"/>
  <c r="D16" i="5"/>
  <c r="F16" i="5"/>
  <c r="I16" i="5"/>
  <c r="K16" i="5"/>
  <c r="M16" i="5"/>
  <c r="F20" i="5"/>
  <c r="F21" i="5"/>
  <c r="M21" i="5"/>
  <c r="F22" i="5"/>
  <c r="M22" i="5"/>
  <c r="F23" i="5"/>
  <c r="M23" i="5"/>
  <c r="F24" i="5"/>
  <c r="M24" i="5"/>
  <c r="F25" i="5"/>
  <c r="M25" i="5"/>
  <c r="F26" i="5"/>
  <c r="M26" i="5"/>
  <c r="F27" i="5"/>
  <c r="M27" i="5"/>
  <c r="F28" i="5"/>
  <c r="M28" i="5"/>
  <c r="F29" i="5"/>
  <c r="M29" i="5"/>
  <c r="F30" i="5"/>
  <c r="M30" i="5"/>
  <c r="F31" i="5"/>
  <c r="M31" i="5"/>
  <c r="B32" i="5"/>
  <c r="D32" i="5"/>
  <c r="F32" i="5"/>
  <c r="M32" i="5"/>
  <c r="I33" i="5"/>
  <c r="K33" i="5"/>
  <c r="M33" i="5"/>
  <c r="B37" i="5"/>
  <c r="D37" i="5"/>
  <c r="F37" i="5"/>
  <c r="I37" i="5"/>
  <c r="K37" i="5"/>
  <c r="M37" i="5"/>
  <c r="B38" i="5"/>
  <c r="D38" i="5"/>
  <c r="F38" i="5"/>
  <c r="I38" i="5"/>
  <c r="K38" i="5"/>
  <c r="M38" i="5"/>
  <c r="B39" i="5"/>
  <c r="D39" i="5"/>
  <c r="F39" i="5"/>
  <c r="I39" i="5"/>
  <c r="K39" i="5"/>
  <c r="M39" i="5"/>
  <c r="B40" i="5"/>
  <c r="D40" i="5"/>
  <c r="F40" i="5"/>
  <c r="I40" i="5"/>
  <c r="K40" i="5"/>
  <c r="M40" i="5"/>
  <c r="B41" i="5"/>
  <c r="D41" i="5"/>
  <c r="F41" i="5"/>
  <c r="I41" i="5"/>
  <c r="K41" i="5"/>
  <c r="M41" i="5"/>
  <c r="B42" i="5"/>
  <c r="D42" i="5"/>
  <c r="F42" i="5"/>
  <c r="I42" i="5"/>
  <c r="K42" i="5"/>
  <c r="M42" i="5"/>
  <c r="B43" i="5"/>
  <c r="D43" i="5"/>
  <c r="F43" i="5"/>
  <c r="I43" i="5"/>
  <c r="K43" i="5"/>
  <c r="M43" i="5"/>
  <c r="B44" i="5"/>
  <c r="D44" i="5"/>
  <c r="F44" i="5"/>
  <c r="I44" i="5"/>
  <c r="K44" i="5"/>
  <c r="M44" i="5"/>
  <c r="B45" i="5"/>
  <c r="D45" i="5"/>
  <c r="F45" i="5"/>
  <c r="I45" i="5"/>
  <c r="K45" i="5"/>
  <c r="M45" i="5"/>
  <c r="B46" i="5"/>
  <c r="D46" i="5"/>
  <c r="F46" i="5"/>
  <c r="I46" i="5"/>
  <c r="K46" i="5"/>
  <c r="M46" i="5"/>
  <c r="B47" i="5"/>
  <c r="D47" i="5"/>
  <c r="F47" i="5"/>
  <c r="I47" i="5"/>
  <c r="K47" i="5"/>
  <c r="M47" i="5"/>
  <c r="B48" i="5"/>
  <c r="D48" i="5"/>
  <c r="F48" i="5"/>
  <c r="I48" i="5"/>
  <c r="K48" i="5"/>
  <c r="M48" i="5"/>
  <c r="B49" i="5"/>
  <c r="D49" i="5"/>
  <c r="F49" i="5"/>
  <c r="I49" i="5"/>
  <c r="K49" i="5"/>
  <c r="M49" i="5"/>
  <c r="F5" i="6"/>
  <c r="G5" i="6"/>
  <c r="N5" i="6"/>
  <c r="F6" i="6"/>
  <c r="G6" i="6"/>
  <c r="N6" i="6"/>
  <c r="F7" i="6"/>
  <c r="G7" i="6"/>
  <c r="N7" i="6"/>
  <c r="F8" i="6"/>
  <c r="G8" i="6"/>
  <c r="N8" i="6"/>
  <c r="F9" i="6"/>
  <c r="G9" i="6"/>
  <c r="N9" i="6"/>
  <c r="F10" i="6"/>
  <c r="G10" i="6"/>
  <c r="N10" i="6"/>
  <c r="F11" i="6"/>
  <c r="G11" i="6"/>
  <c r="N11" i="6"/>
  <c r="F12" i="6"/>
  <c r="G12" i="6"/>
  <c r="N12" i="6"/>
  <c r="F13" i="6"/>
  <c r="G13" i="6"/>
  <c r="N13" i="6"/>
  <c r="F14" i="6"/>
  <c r="G14" i="6"/>
  <c r="N14" i="6"/>
  <c r="F15" i="6"/>
  <c r="G15" i="6"/>
  <c r="N15" i="6"/>
  <c r="F16" i="6"/>
  <c r="G16" i="6"/>
  <c r="N16" i="6"/>
  <c r="B17" i="6"/>
  <c r="C17" i="6"/>
  <c r="D17" i="6"/>
  <c r="E17" i="6"/>
  <c r="F17" i="6"/>
  <c r="G17" i="6"/>
  <c r="J17" i="6"/>
  <c r="L17" i="6"/>
  <c r="N17" i="6"/>
  <c r="F22" i="6"/>
  <c r="G22" i="6"/>
  <c r="J22" i="6"/>
  <c r="L22" i="6"/>
  <c r="N22" i="6"/>
  <c r="F23" i="6"/>
  <c r="G23" i="6"/>
  <c r="J23" i="6"/>
  <c r="L23" i="6"/>
  <c r="N23" i="6"/>
  <c r="F24" i="6"/>
  <c r="G24" i="6"/>
  <c r="J24" i="6"/>
  <c r="L24" i="6"/>
  <c r="N24" i="6"/>
  <c r="F25" i="6"/>
  <c r="G25" i="6"/>
  <c r="J25" i="6"/>
  <c r="L25" i="6"/>
  <c r="N25" i="6"/>
  <c r="F26" i="6"/>
  <c r="G26" i="6"/>
  <c r="J26" i="6"/>
  <c r="L26" i="6"/>
  <c r="N26" i="6"/>
  <c r="F27" i="6"/>
  <c r="G27" i="6"/>
  <c r="J27" i="6"/>
  <c r="L27" i="6"/>
  <c r="N27" i="6"/>
  <c r="F28" i="6"/>
  <c r="G28" i="6"/>
  <c r="J28" i="6"/>
  <c r="L28" i="6"/>
  <c r="N28" i="6"/>
  <c r="F29" i="6"/>
  <c r="G29" i="6"/>
  <c r="J29" i="6"/>
  <c r="L29" i="6"/>
  <c r="N29" i="6"/>
  <c r="F30" i="6"/>
  <c r="G30" i="6"/>
  <c r="J30" i="6"/>
  <c r="L30" i="6"/>
  <c r="N30" i="6"/>
  <c r="F31" i="6"/>
  <c r="G31" i="6"/>
  <c r="J31" i="6"/>
  <c r="L31" i="6"/>
  <c r="N31" i="6"/>
  <c r="F32" i="6"/>
  <c r="G32" i="6"/>
  <c r="J32" i="6"/>
  <c r="L32" i="6"/>
  <c r="N32" i="6"/>
  <c r="F33" i="6"/>
  <c r="G33" i="6"/>
  <c r="J33" i="6"/>
  <c r="L33" i="6"/>
  <c r="N33" i="6"/>
  <c r="B34" i="6"/>
  <c r="C34" i="6"/>
  <c r="D34" i="6"/>
  <c r="E34" i="6"/>
  <c r="F34" i="6"/>
  <c r="G34" i="6"/>
  <c r="J34" i="6"/>
  <c r="K34" i="6"/>
  <c r="L34" i="6"/>
  <c r="M34" i="6"/>
  <c r="N34" i="6"/>
  <c r="O34" i="6"/>
  <c r="B40" i="6"/>
  <c r="C40" i="6"/>
  <c r="D40" i="6"/>
  <c r="E40" i="6"/>
  <c r="F40" i="6"/>
  <c r="G40" i="6"/>
  <c r="N40" i="6"/>
  <c r="B41" i="6"/>
  <c r="C41" i="6"/>
  <c r="D41" i="6"/>
  <c r="E41" i="6"/>
  <c r="F41" i="6"/>
  <c r="G41" i="6"/>
  <c r="N41" i="6"/>
  <c r="B42" i="6"/>
  <c r="C42" i="6"/>
  <c r="D42" i="6"/>
  <c r="E42" i="6"/>
  <c r="F42" i="6"/>
  <c r="G42" i="6"/>
  <c r="N42" i="6"/>
  <c r="B43" i="6"/>
  <c r="C43" i="6"/>
  <c r="D43" i="6"/>
  <c r="E43" i="6"/>
  <c r="F43" i="6"/>
  <c r="G43" i="6"/>
  <c r="N43" i="6"/>
  <c r="B44" i="6"/>
  <c r="C44" i="6"/>
  <c r="D44" i="6"/>
  <c r="E44" i="6"/>
  <c r="F44" i="6"/>
  <c r="G44" i="6"/>
  <c r="N44" i="6"/>
  <c r="B45" i="6"/>
  <c r="C45" i="6"/>
  <c r="D45" i="6"/>
  <c r="E45" i="6"/>
  <c r="F45" i="6"/>
  <c r="G45" i="6"/>
  <c r="N45" i="6"/>
  <c r="B46" i="6"/>
  <c r="C46" i="6"/>
  <c r="D46" i="6"/>
  <c r="E46" i="6"/>
  <c r="F46" i="6"/>
  <c r="G46" i="6"/>
  <c r="N46" i="6"/>
  <c r="B47" i="6"/>
  <c r="C47" i="6"/>
  <c r="D47" i="6"/>
  <c r="E47" i="6"/>
  <c r="F47" i="6"/>
  <c r="G47" i="6"/>
  <c r="N47" i="6"/>
  <c r="B48" i="6"/>
  <c r="C48" i="6"/>
  <c r="D48" i="6"/>
  <c r="E48" i="6"/>
  <c r="F48" i="6"/>
  <c r="G48" i="6"/>
  <c r="N48" i="6"/>
  <c r="B49" i="6"/>
  <c r="C49" i="6"/>
  <c r="D49" i="6"/>
  <c r="E49" i="6"/>
  <c r="F49" i="6"/>
  <c r="G49" i="6"/>
  <c r="N49" i="6"/>
  <c r="B50" i="6"/>
  <c r="C50" i="6"/>
  <c r="D50" i="6"/>
  <c r="E50" i="6"/>
  <c r="F50" i="6"/>
  <c r="G50" i="6"/>
  <c r="N50" i="6"/>
  <c r="B51" i="6"/>
  <c r="C51" i="6"/>
  <c r="D51" i="6"/>
  <c r="E51" i="6"/>
  <c r="F51" i="6"/>
  <c r="G51" i="6"/>
  <c r="N51" i="6"/>
  <c r="B52" i="6"/>
  <c r="C52" i="6"/>
  <c r="D52" i="6"/>
  <c r="E52" i="6"/>
  <c r="F52" i="6"/>
  <c r="G52" i="6"/>
  <c r="J52" i="6"/>
  <c r="L52" i="6"/>
  <c r="N52" i="6"/>
</calcChain>
</file>

<file path=xl/sharedStrings.xml><?xml version="1.0" encoding="utf-8"?>
<sst xmlns="http://schemas.openxmlformats.org/spreadsheetml/2006/main" count="189" uniqueCount="39">
  <si>
    <t xml:space="preserve">ENA </t>
  </si>
  <si>
    <t xml:space="preserve">WEST PEAK </t>
  </si>
  <si>
    <t>NP</t>
  </si>
  <si>
    <t>SP</t>
  </si>
  <si>
    <t xml:space="preserve">WEST OFF-PEAK </t>
  </si>
  <si>
    <t>TOTAL MW</t>
  </si>
  <si>
    <t xml:space="preserve">TOTAL MW </t>
  </si>
  <si>
    <t>EES</t>
  </si>
  <si>
    <t xml:space="preserve">WEST      OFF-PEAK </t>
  </si>
  <si>
    <t xml:space="preserve">TOTAL </t>
  </si>
  <si>
    <t>AGGREGATE</t>
  </si>
  <si>
    <t>AVERAGE</t>
  </si>
  <si>
    <t xml:space="preserve">PEAK </t>
  </si>
  <si>
    <t xml:space="preserve">OFF-PEAK </t>
  </si>
  <si>
    <t>PEAK</t>
  </si>
  <si>
    <t>OFF-PEAK</t>
  </si>
  <si>
    <t xml:space="preserve">On Peak </t>
  </si>
  <si>
    <t xml:space="preserve">Off Peak </t>
  </si>
  <si>
    <t>Average*</t>
  </si>
  <si>
    <t xml:space="preserve">TOTAL EES CUSTOMER PORTFOLIO </t>
  </si>
  <si>
    <t>AGGREGATE LONG POSITION</t>
  </si>
  <si>
    <t xml:space="preserve">NET OPEN POSITION </t>
  </si>
  <si>
    <t>NP+ZP</t>
  </si>
  <si>
    <t>SCE Service Area (SP15)</t>
  </si>
  <si>
    <t>PG&amp;E Service Area (NP15+ZP)</t>
  </si>
  <si>
    <t>NP15</t>
  </si>
  <si>
    <t>SP15</t>
  </si>
  <si>
    <t>NET AGGREGATE  SCE &amp; PG&amp;E LOAD MINUS EES/ENA POSITIONS</t>
  </si>
  <si>
    <t xml:space="preserve">the combined load (PG&amp;E and SCE) and the combined </t>
  </si>
  <si>
    <t xml:space="preserve">Net aggregate summarizes the total difference between </t>
  </si>
  <si>
    <t xml:space="preserve">positions for both EES and ENA. </t>
  </si>
  <si>
    <t xml:space="preserve">Net aggregate SP15 summarizes the total difference between </t>
  </si>
  <si>
    <t>the SCE load and the combined postions for both EES and ENA.</t>
  </si>
  <si>
    <t>NET AGGREGATE  SCE LOAD MINUS EES/ENA POSITIONS</t>
  </si>
  <si>
    <t>NP15 Peak</t>
  </si>
  <si>
    <t>NP15 Off</t>
  </si>
  <si>
    <t>Net SP Pk.</t>
  </si>
  <si>
    <t>Net SP Off</t>
  </si>
  <si>
    <t>NP15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</si>
</sst>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_);[Red]\(0\)"/>
  </numFmts>
  <fonts count="9" x14ac:knownFonts="1"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17" fontId="3" fillId="0" borderId="0" xfId="0" applyNumberFormat="1" applyFont="1" applyBorder="1" applyAlignment="1">
      <alignment horizontal="center"/>
    </xf>
    <xf numFmtId="0" fontId="3" fillId="0" borderId="0" xfId="0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3" fillId="0" borderId="0" xfId="0" applyFont="1" applyAlignment="1">
      <alignment horizontal="center"/>
    </xf>
    <xf numFmtId="0" fontId="1" fillId="0" borderId="0" xfId="0" applyFont="1"/>
    <xf numFmtId="168" fontId="3" fillId="0" borderId="0" xfId="0" applyNumberFormat="1" applyFon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68" fontId="0" fillId="0" borderId="0" xfId="0" applyNumberFormat="1"/>
    <xf numFmtId="168" fontId="3" fillId="0" borderId="0" xfId="0" applyNumberFormat="1" applyFont="1" applyAlignment="1">
      <alignment horizontal="center"/>
    </xf>
    <xf numFmtId="0" fontId="5" fillId="0" borderId="0" xfId="0" applyFont="1" applyFill="1" applyBorder="1"/>
    <xf numFmtId="168" fontId="0" fillId="0" borderId="0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4" fillId="0" borderId="0" xfId="0" applyFont="1" applyBorder="1"/>
    <xf numFmtId="38" fontId="4" fillId="0" borderId="0" xfId="0" applyNumberFormat="1" applyFont="1" applyBorder="1"/>
    <xf numFmtId="14" fontId="0" fillId="0" borderId="0" xfId="0" applyNumberFormat="1"/>
    <xf numFmtId="0" fontId="0" fillId="0" borderId="4" xfId="0" applyBorder="1" applyAlignment="1">
      <alignment horizontal="center"/>
    </xf>
    <xf numFmtId="0" fontId="3" fillId="0" borderId="0" xfId="0" applyFont="1" applyBorder="1"/>
    <xf numFmtId="0" fontId="3" fillId="0" borderId="4" xfId="0" applyFont="1" applyBorder="1"/>
    <xf numFmtId="0" fontId="6" fillId="0" borderId="0" xfId="0" applyFont="1"/>
    <xf numFmtId="16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/>
    <xf numFmtId="1" fontId="3" fillId="0" borderId="0" xfId="0" applyNumberFormat="1" applyFont="1"/>
    <xf numFmtId="1" fontId="3" fillId="0" borderId="4" xfId="0" applyNumberFormat="1" applyFont="1" applyBorder="1"/>
    <xf numFmtId="1" fontId="3" fillId="0" borderId="0" xfId="0" applyNumberFormat="1" applyFont="1" applyFill="1" applyBorder="1"/>
    <xf numFmtId="1" fontId="7" fillId="0" borderId="0" xfId="0" applyNumberFormat="1" applyFont="1" applyAlignment="1">
      <alignment horizontal="center"/>
    </xf>
    <xf numFmtId="168" fontId="3" fillId="0" borderId="4" xfId="0" applyNumberFormat="1" applyFont="1" applyBorder="1" applyAlignment="1">
      <alignment horizontal="center"/>
    </xf>
    <xf numFmtId="168" fontId="3" fillId="0" borderId="0" xfId="0" applyNumberFormat="1" applyFont="1"/>
    <xf numFmtId="168" fontId="3" fillId="0" borderId="4" xfId="0" applyNumberFormat="1" applyFont="1" applyBorder="1"/>
    <xf numFmtId="1" fontId="3" fillId="0" borderId="0" xfId="0" applyNumberFormat="1" applyFont="1" applyBorder="1"/>
    <xf numFmtId="17" fontId="3" fillId="0" borderId="0" xfId="0" applyNumberFormat="1" applyFont="1" applyBorder="1" applyAlignment="1"/>
    <xf numFmtId="0" fontId="8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1" fontId="3" fillId="0" borderId="0" xfId="0" applyNumberFormat="1" applyFont="1" applyAlignment="1"/>
    <xf numFmtId="168" fontId="3" fillId="0" borderId="0" xfId="0" applyNumberFormat="1" applyFont="1" applyBorder="1" applyAlignment="1"/>
    <xf numFmtId="168" fontId="3" fillId="0" borderId="0" xfId="0" applyNumberFormat="1" applyFont="1" applyAlignment="1"/>
    <xf numFmtId="168" fontId="5" fillId="0" borderId="0" xfId="0" applyNumberFormat="1" applyFont="1" applyAlignment="1"/>
    <xf numFmtId="168" fontId="8" fillId="0" borderId="0" xfId="0" applyNumberFormat="1" applyFont="1" applyAlignment="1"/>
    <xf numFmtId="168" fontId="3" fillId="0" borderId="4" xfId="0" applyNumberFormat="1" applyFont="1" applyBorder="1" applyAlignment="1"/>
    <xf numFmtId="0" fontId="3" fillId="0" borderId="0" xfId="0" applyFont="1" applyBorder="1" applyAlignment="1"/>
    <xf numFmtId="14" fontId="6" fillId="0" borderId="0" xfId="0" applyNumberFormat="1" applyFont="1" applyAlignment="1"/>
    <xf numFmtId="1" fontId="3" fillId="0" borderId="0" xfId="0" applyNumberFormat="1" applyFont="1" applyBorder="1" applyAlignment="1"/>
    <xf numFmtId="0" fontId="5" fillId="0" borderId="0" xfId="0" applyFont="1" applyAlignment="1"/>
    <xf numFmtId="1" fontId="5" fillId="0" borderId="0" xfId="0" applyNumberFormat="1" applyFont="1" applyAlignment="1"/>
    <xf numFmtId="0" fontId="5" fillId="0" borderId="0" xfId="0" applyFont="1"/>
    <xf numFmtId="0" fontId="5" fillId="0" borderId="4" xfId="0" applyFont="1" applyBorder="1"/>
    <xf numFmtId="168" fontId="5" fillId="0" borderId="4" xfId="0" applyNumberFormat="1" applyFont="1" applyBorder="1" applyAlignment="1"/>
    <xf numFmtId="14" fontId="5" fillId="0" borderId="0" xfId="0" applyNumberFormat="1" applyFont="1" applyAlignment="1"/>
    <xf numFmtId="168" fontId="5" fillId="0" borderId="0" xfId="0" applyNumberFormat="1" applyFont="1" applyBorder="1" applyAlignment="1">
      <alignment horizontal="center"/>
    </xf>
    <xf numFmtId="168" fontId="5" fillId="0" borderId="0" xfId="0" applyNumberFormat="1" applyFont="1" applyBorder="1" applyAlignment="1"/>
    <xf numFmtId="168" fontId="5" fillId="0" borderId="4" xfId="0" applyNumberFormat="1" applyFont="1" applyBorder="1" applyAlignment="1">
      <alignment horizontal="center"/>
    </xf>
    <xf numFmtId="0" fontId="5" fillId="0" borderId="0" xfId="0" applyFont="1" applyBorder="1" applyAlignment="1"/>
    <xf numFmtId="17" fontId="6" fillId="0" borderId="0" xfId="0" applyNumberFormat="1" applyFont="1" applyBorder="1" applyAlignment="1"/>
    <xf numFmtId="14" fontId="6" fillId="2" borderId="0" xfId="0" applyNumberFormat="1" applyFont="1" applyFill="1" applyAlignment="1"/>
    <xf numFmtId="1" fontId="5" fillId="2" borderId="0" xfId="0" applyNumberFormat="1" applyFont="1" applyFill="1" applyAlignment="1"/>
    <xf numFmtId="0" fontId="5" fillId="2" borderId="0" xfId="0" applyFont="1" applyFill="1" applyAlignment="1"/>
    <xf numFmtId="14" fontId="5" fillId="0" borderId="5" xfId="0" applyNumberFormat="1" applyFont="1" applyBorder="1" applyAlignme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" fontId="3" fillId="0" borderId="8" xfId="0" applyNumberFormat="1" applyFont="1" applyBorder="1" applyAlignment="1"/>
    <xf numFmtId="1" fontId="5" fillId="0" borderId="9" xfId="0" applyNumberFormat="1" applyFont="1" applyBorder="1" applyAlignment="1"/>
    <xf numFmtId="1" fontId="5" fillId="0" borderId="10" xfId="0" applyNumberFormat="1" applyFont="1" applyBorder="1" applyAlignment="1"/>
    <xf numFmtId="0" fontId="5" fillId="0" borderId="11" xfId="0" applyFont="1" applyBorder="1" applyAlignment="1"/>
    <xf numFmtId="168" fontId="3" fillId="0" borderId="12" xfId="0" applyNumberFormat="1" applyFont="1" applyBorder="1" applyAlignment="1"/>
    <xf numFmtId="1" fontId="3" fillId="0" borderId="13" xfId="0" applyNumberFormat="1" applyFont="1" applyBorder="1" applyAlignment="1"/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F8" sqref="F8"/>
    </sheetView>
  </sheetViews>
  <sheetFormatPr defaultRowHeight="13.2" x14ac:dyDescent="0.25"/>
  <cols>
    <col min="1" max="1" width="18.33203125" customWidth="1"/>
    <col min="2" max="2" width="10.6640625" customWidth="1"/>
    <col min="3" max="3" width="10.33203125" customWidth="1"/>
    <col min="4" max="4" width="9.44140625" bestFit="1" customWidth="1"/>
    <col min="5" max="5" width="9.6640625" bestFit="1" customWidth="1"/>
    <col min="6" max="6" width="9.44140625" bestFit="1" customWidth="1"/>
    <col min="7" max="7" width="9.88671875" bestFit="1" customWidth="1"/>
    <col min="8" max="9" width="9.33203125" bestFit="1" customWidth="1"/>
    <col min="10" max="10" width="9.6640625" bestFit="1" customWidth="1"/>
    <col min="11" max="11" width="9.44140625" bestFit="1" customWidth="1"/>
    <col min="12" max="12" width="9.33203125" bestFit="1" customWidth="1"/>
    <col min="13" max="13" width="9.6640625" bestFit="1" customWidth="1"/>
    <col min="14" max="14" width="9.44140625" bestFit="1" customWidth="1"/>
  </cols>
  <sheetData>
    <row r="1" spans="1:16" x14ac:dyDescent="0.25">
      <c r="A1" s="28">
        <v>36914</v>
      </c>
    </row>
    <row r="3" spans="1:16" ht="17.399999999999999" x14ac:dyDescent="0.3">
      <c r="A3" s="1" t="s">
        <v>0</v>
      </c>
    </row>
    <row r="5" spans="1:16" x14ac:dyDescent="0.25">
      <c r="A5" s="7" t="s">
        <v>12</v>
      </c>
      <c r="C5" s="2">
        <v>36892</v>
      </c>
      <c r="D5" s="2">
        <v>36923</v>
      </c>
      <c r="E5" s="2">
        <v>36951</v>
      </c>
      <c r="F5" s="2">
        <v>36982</v>
      </c>
      <c r="G5" s="2">
        <v>37012</v>
      </c>
      <c r="H5" s="2">
        <v>37043</v>
      </c>
      <c r="I5" s="2">
        <v>37073</v>
      </c>
      <c r="J5" s="2">
        <v>37104</v>
      </c>
      <c r="K5" s="2">
        <v>37135</v>
      </c>
      <c r="L5" s="2">
        <v>37165</v>
      </c>
      <c r="M5" s="2">
        <v>37196</v>
      </c>
      <c r="N5" s="2">
        <v>37226</v>
      </c>
      <c r="O5" t="s">
        <v>9</v>
      </c>
    </row>
    <row r="6" spans="1:16" x14ac:dyDescent="0.25">
      <c r="A6" s="7"/>
      <c r="B6" s="3" t="s">
        <v>2</v>
      </c>
      <c r="C6" s="9">
        <v>0</v>
      </c>
      <c r="D6" s="9">
        <v>142</v>
      </c>
      <c r="E6" s="9">
        <v>62</v>
      </c>
      <c r="F6" s="9">
        <v>225</v>
      </c>
      <c r="G6" s="9">
        <v>208</v>
      </c>
      <c r="H6" s="9">
        <v>354</v>
      </c>
      <c r="I6" s="9">
        <v>89</v>
      </c>
      <c r="J6" s="9">
        <v>89</v>
      </c>
      <c r="K6" s="9">
        <v>189</v>
      </c>
      <c r="L6" s="9">
        <v>85</v>
      </c>
      <c r="M6" s="9">
        <v>85</v>
      </c>
      <c r="N6" s="9">
        <v>85</v>
      </c>
      <c r="O6" s="6">
        <v>1613</v>
      </c>
      <c r="P6" s="4"/>
    </row>
    <row r="7" spans="1:16" ht="13.8" thickBot="1" x14ac:dyDescent="0.3">
      <c r="A7" s="7"/>
      <c r="B7" s="10" t="s">
        <v>3</v>
      </c>
      <c r="C7" s="11">
        <v>0</v>
      </c>
      <c r="D7" s="11">
        <v>325</v>
      </c>
      <c r="E7" s="11">
        <v>125</v>
      </c>
      <c r="F7" s="11">
        <v>315</v>
      </c>
      <c r="G7" s="11">
        <v>315</v>
      </c>
      <c r="H7" s="11">
        <v>340</v>
      </c>
      <c r="I7" s="11">
        <v>50</v>
      </c>
      <c r="J7" s="11">
        <v>50</v>
      </c>
      <c r="K7" s="11">
        <v>50</v>
      </c>
      <c r="L7" s="11">
        <v>325</v>
      </c>
      <c r="M7" s="11">
        <v>325</v>
      </c>
      <c r="N7" s="11">
        <v>325</v>
      </c>
      <c r="O7" s="29">
        <v>2545</v>
      </c>
      <c r="P7" s="4"/>
    </row>
    <row r="8" spans="1:16" ht="13.8" thickTop="1" x14ac:dyDescent="0.25">
      <c r="A8" s="7"/>
      <c r="B8" t="s">
        <v>5</v>
      </c>
      <c r="C8" s="6">
        <v>0</v>
      </c>
      <c r="D8" s="6">
        <v>467</v>
      </c>
      <c r="E8" s="6">
        <v>187</v>
      </c>
      <c r="F8" s="6">
        <v>540</v>
      </c>
      <c r="G8" s="6">
        <v>523</v>
      </c>
      <c r="H8" s="6">
        <v>694</v>
      </c>
      <c r="I8" s="6">
        <v>139</v>
      </c>
      <c r="J8" s="6">
        <v>139</v>
      </c>
      <c r="K8" s="6">
        <v>239</v>
      </c>
      <c r="L8" s="6">
        <v>410</v>
      </c>
      <c r="M8" s="6">
        <v>410</v>
      </c>
      <c r="N8" s="6">
        <v>410</v>
      </c>
      <c r="O8" s="6">
        <v>4158</v>
      </c>
      <c r="P8" s="4"/>
    </row>
    <row r="9" spans="1:16" x14ac:dyDescent="0.25">
      <c r="A9" s="7"/>
    </row>
    <row r="10" spans="1:16" x14ac:dyDescent="0.25">
      <c r="A10" s="7" t="s">
        <v>13</v>
      </c>
      <c r="B10" s="3" t="s">
        <v>2</v>
      </c>
      <c r="C10" s="14">
        <v>0</v>
      </c>
      <c r="D10" s="14">
        <v>25</v>
      </c>
      <c r="E10" s="14">
        <v>0</v>
      </c>
      <c r="F10" s="14">
        <v>52</v>
      </c>
      <c r="G10" s="14">
        <v>32</v>
      </c>
      <c r="H10" s="14">
        <v>25</v>
      </c>
      <c r="I10" s="14">
        <v>81</v>
      </c>
      <c r="J10" s="14">
        <v>6</v>
      </c>
      <c r="K10" s="14">
        <v>41</v>
      </c>
      <c r="L10" s="14">
        <v>0</v>
      </c>
      <c r="M10" s="14">
        <v>0</v>
      </c>
      <c r="N10" s="14">
        <v>0</v>
      </c>
      <c r="O10" s="6">
        <v>262</v>
      </c>
    </row>
    <row r="11" spans="1:16" ht="13.8" thickBot="1" x14ac:dyDescent="0.3">
      <c r="A11" s="7"/>
      <c r="B11" s="3" t="s">
        <v>3</v>
      </c>
      <c r="C11" s="11">
        <v>0</v>
      </c>
      <c r="D11" s="11">
        <v>25</v>
      </c>
      <c r="E11" s="11">
        <v>0</v>
      </c>
      <c r="F11" s="11">
        <v>75</v>
      </c>
      <c r="G11" s="11">
        <v>125</v>
      </c>
      <c r="H11" s="11">
        <v>75</v>
      </c>
      <c r="I11" s="11">
        <v>225</v>
      </c>
      <c r="J11" s="11">
        <v>225</v>
      </c>
      <c r="K11" s="11">
        <v>225</v>
      </c>
      <c r="L11" s="11">
        <v>150</v>
      </c>
      <c r="M11" s="11">
        <v>150</v>
      </c>
      <c r="N11" s="11">
        <v>150</v>
      </c>
      <c r="O11" s="29">
        <v>1425</v>
      </c>
    </row>
    <row r="12" spans="1:16" ht="13.8" thickTop="1" x14ac:dyDescent="0.25">
      <c r="A12" s="7"/>
      <c r="B12" t="s">
        <v>6</v>
      </c>
      <c r="C12" s="6">
        <v>0</v>
      </c>
      <c r="D12" s="6">
        <v>50</v>
      </c>
      <c r="E12" s="6">
        <v>0</v>
      </c>
      <c r="F12" s="6">
        <v>127</v>
      </c>
      <c r="G12" s="6">
        <v>157</v>
      </c>
      <c r="H12" s="6">
        <v>100</v>
      </c>
      <c r="I12" s="6">
        <v>306</v>
      </c>
      <c r="J12" s="6">
        <v>231</v>
      </c>
      <c r="K12" s="6">
        <v>266</v>
      </c>
      <c r="L12" s="6">
        <v>150</v>
      </c>
      <c r="M12" s="6">
        <v>150</v>
      </c>
      <c r="N12" s="6">
        <v>150</v>
      </c>
      <c r="O12" s="6">
        <v>1687</v>
      </c>
    </row>
    <row r="13" spans="1:16" x14ac:dyDescent="0.25">
      <c r="A13" s="7"/>
    </row>
    <row r="14" spans="1:16" ht="17.399999999999999" x14ac:dyDescent="0.3">
      <c r="A14" s="1" t="s">
        <v>7</v>
      </c>
    </row>
    <row r="16" spans="1:16" x14ac:dyDescent="0.25">
      <c r="A16" s="7" t="s">
        <v>12</v>
      </c>
      <c r="C16" s="2">
        <v>36892</v>
      </c>
      <c r="D16" s="2">
        <v>36923</v>
      </c>
      <c r="E16" s="2">
        <v>36951</v>
      </c>
      <c r="F16" s="2">
        <v>36982</v>
      </c>
      <c r="G16" s="2">
        <v>37012</v>
      </c>
      <c r="H16" s="2">
        <v>37043</v>
      </c>
      <c r="I16" s="2">
        <v>37073</v>
      </c>
      <c r="J16" s="2">
        <v>37104</v>
      </c>
      <c r="K16" s="2">
        <v>37135</v>
      </c>
      <c r="L16" s="2">
        <v>37165</v>
      </c>
      <c r="M16" s="2">
        <v>37196</v>
      </c>
      <c r="N16" s="2">
        <v>37226</v>
      </c>
      <c r="O16" t="s">
        <v>9</v>
      </c>
    </row>
    <row r="17" spans="1:16" x14ac:dyDescent="0.25">
      <c r="A17" s="7"/>
      <c r="B17" s="3" t="s">
        <v>2</v>
      </c>
      <c r="C17" s="16">
        <v>0</v>
      </c>
      <c r="D17" s="16">
        <v>7</v>
      </c>
      <c r="E17" s="16">
        <v>33</v>
      </c>
      <c r="F17" s="16">
        <v>11</v>
      </c>
      <c r="G17" s="16">
        <v>17</v>
      </c>
      <c r="H17" s="16">
        <v>71</v>
      </c>
      <c r="I17" s="16">
        <v>130</v>
      </c>
      <c r="J17" s="16">
        <v>79</v>
      </c>
      <c r="K17" s="16">
        <v>206</v>
      </c>
      <c r="L17" s="16">
        <v>0</v>
      </c>
      <c r="M17" s="16">
        <v>0</v>
      </c>
      <c r="N17" s="16">
        <v>0</v>
      </c>
      <c r="O17" s="17">
        <f>SUM(C17:N17)</f>
        <v>554</v>
      </c>
      <c r="P17" s="22"/>
    </row>
    <row r="18" spans="1:16" ht="13.8" thickBot="1" x14ac:dyDescent="0.3">
      <c r="A18" s="7"/>
      <c r="B18" s="10" t="s">
        <v>3</v>
      </c>
      <c r="C18" s="18">
        <v>0</v>
      </c>
      <c r="D18" s="18">
        <v>9</v>
      </c>
      <c r="E18" s="18">
        <v>16</v>
      </c>
      <c r="F18" s="18">
        <v>64</v>
      </c>
      <c r="G18" s="18">
        <v>114</v>
      </c>
      <c r="H18" s="18">
        <v>190</v>
      </c>
      <c r="I18" s="18">
        <v>47</v>
      </c>
      <c r="J18" s="18">
        <v>55</v>
      </c>
      <c r="K18" s="18">
        <v>51</v>
      </c>
      <c r="L18" s="18">
        <v>84</v>
      </c>
      <c r="M18" s="18">
        <v>83</v>
      </c>
      <c r="N18" s="18">
        <v>82</v>
      </c>
      <c r="O18" s="23">
        <f>SUM(C18:N18)</f>
        <v>795</v>
      </c>
      <c r="P18" s="22"/>
    </row>
    <row r="19" spans="1:16" ht="13.8" thickTop="1" x14ac:dyDescent="0.25">
      <c r="A19" s="7"/>
      <c r="B19" t="s">
        <v>5</v>
      </c>
      <c r="C19" s="17">
        <f>SUM(C17:C18)</f>
        <v>0</v>
      </c>
      <c r="D19" s="17">
        <f t="shared" ref="D19:N19" si="0">SUM(D17:D18)</f>
        <v>16</v>
      </c>
      <c r="E19" s="17">
        <f t="shared" si="0"/>
        <v>49</v>
      </c>
      <c r="F19" s="17">
        <f t="shared" si="0"/>
        <v>75</v>
      </c>
      <c r="G19" s="17">
        <f t="shared" si="0"/>
        <v>131</v>
      </c>
      <c r="H19" s="17">
        <f t="shared" si="0"/>
        <v>261</v>
      </c>
      <c r="I19" s="17">
        <f t="shared" si="0"/>
        <v>177</v>
      </c>
      <c r="J19" s="17">
        <f t="shared" si="0"/>
        <v>134</v>
      </c>
      <c r="K19" s="17">
        <f t="shared" si="0"/>
        <v>257</v>
      </c>
      <c r="L19" s="17">
        <f t="shared" si="0"/>
        <v>84</v>
      </c>
      <c r="M19" s="17">
        <f t="shared" si="0"/>
        <v>83</v>
      </c>
      <c r="N19" s="17">
        <f t="shared" si="0"/>
        <v>82</v>
      </c>
      <c r="O19" s="22">
        <f>SUM(O17:O18)</f>
        <v>1349</v>
      </c>
      <c r="P19" s="22"/>
    </row>
    <row r="20" spans="1:16" x14ac:dyDescent="0.25">
      <c r="A20" s="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1:16" x14ac:dyDescent="0.25">
      <c r="A21" s="7" t="s">
        <v>13</v>
      </c>
      <c r="B21" t="s">
        <v>2</v>
      </c>
      <c r="C21" s="20">
        <v>0</v>
      </c>
      <c r="D21" s="20">
        <v>28</v>
      </c>
      <c r="E21" s="20">
        <v>59</v>
      </c>
      <c r="F21" s="20">
        <v>36</v>
      </c>
      <c r="G21" s="20">
        <v>67</v>
      </c>
      <c r="H21" s="20">
        <v>69</v>
      </c>
      <c r="I21" s="20">
        <v>1</v>
      </c>
      <c r="J21" s="20">
        <v>53</v>
      </c>
      <c r="K21" s="20">
        <v>50</v>
      </c>
      <c r="L21" s="20">
        <v>0</v>
      </c>
      <c r="M21" s="20">
        <v>0</v>
      </c>
      <c r="N21" s="20">
        <v>0</v>
      </c>
      <c r="O21" s="17">
        <f>SUM(C21:N21)</f>
        <v>363</v>
      </c>
      <c r="P21" s="19"/>
    </row>
    <row r="22" spans="1:16" ht="13.8" thickBot="1" x14ac:dyDescent="0.3">
      <c r="A22" s="7"/>
      <c r="B22" t="s">
        <v>3</v>
      </c>
      <c r="C22" s="18">
        <v>0</v>
      </c>
      <c r="D22" s="18">
        <v>-2</v>
      </c>
      <c r="E22" s="18">
        <v>26</v>
      </c>
      <c r="F22" s="18">
        <v>45</v>
      </c>
      <c r="G22" s="18">
        <v>49</v>
      </c>
      <c r="H22" s="18">
        <v>127</v>
      </c>
      <c r="I22" s="18">
        <v>56</v>
      </c>
      <c r="J22" s="18">
        <v>65</v>
      </c>
      <c r="K22" s="18">
        <v>59</v>
      </c>
      <c r="L22" s="18">
        <v>88</v>
      </c>
      <c r="M22" s="18">
        <v>82</v>
      </c>
      <c r="N22" s="18">
        <v>77</v>
      </c>
      <c r="O22" s="23">
        <f>SUM(C22:N22)</f>
        <v>672</v>
      </c>
      <c r="P22" s="19"/>
    </row>
    <row r="23" spans="1:16" ht="13.8" thickTop="1" x14ac:dyDescent="0.25">
      <c r="A23" s="7"/>
      <c r="B23" t="s">
        <v>6</v>
      </c>
      <c r="C23" s="17">
        <f>SUM(C21:C22)</f>
        <v>0</v>
      </c>
      <c r="D23" s="17">
        <f t="shared" ref="D23:O23" si="1">SUM(D21:D22)</f>
        <v>26</v>
      </c>
      <c r="E23" s="17">
        <f t="shared" si="1"/>
        <v>85</v>
      </c>
      <c r="F23" s="17">
        <f t="shared" si="1"/>
        <v>81</v>
      </c>
      <c r="G23" s="17">
        <f t="shared" si="1"/>
        <v>116</v>
      </c>
      <c r="H23" s="17">
        <f t="shared" si="1"/>
        <v>196</v>
      </c>
      <c r="I23" s="17">
        <f t="shared" si="1"/>
        <v>57</v>
      </c>
      <c r="J23" s="17">
        <f t="shared" si="1"/>
        <v>118</v>
      </c>
      <c r="K23" s="17">
        <f t="shared" si="1"/>
        <v>109</v>
      </c>
      <c r="L23" s="17">
        <f t="shared" si="1"/>
        <v>88</v>
      </c>
      <c r="M23" s="17">
        <f t="shared" si="1"/>
        <v>82</v>
      </c>
      <c r="N23" s="17">
        <f t="shared" si="1"/>
        <v>77</v>
      </c>
      <c r="O23" s="17">
        <f t="shared" si="1"/>
        <v>1035</v>
      </c>
      <c r="P23" s="17"/>
    </row>
    <row r="25" spans="1:16" ht="17.399999999999999" x14ac:dyDescent="0.3">
      <c r="A25" s="1" t="s">
        <v>10</v>
      </c>
    </row>
    <row r="27" spans="1:16" x14ac:dyDescent="0.25">
      <c r="A27" s="7" t="s">
        <v>12</v>
      </c>
      <c r="C27" s="2">
        <v>36892</v>
      </c>
      <c r="D27" s="2">
        <v>36923</v>
      </c>
      <c r="E27" s="2">
        <v>36951</v>
      </c>
      <c r="F27" s="2">
        <v>36982</v>
      </c>
      <c r="G27" s="2">
        <v>37012</v>
      </c>
      <c r="H27" s="2">
        <v>37043</v>
      </c>
      <c r="I27" s="2">
        <v>37073</v>
      </c>
      <c r="J27" s="2">
        <v>37104</v>
      </c>
      <c r="K27" s="2">
        <v>37135</v>
      </c>
      <c r="L27" s="2">
        <v>37165</v>
      </c>
      <c r="M27" s="2">
        <v>37196</v>
      </c>
      <c r="N27" s="2">
        <v>37226</v>
      </c>
      <c r="O27" t="s">
        <v>9</v>
      </c>
    </row>
    <row r="28" spans="1:16" x14ac:dyDescent="0.25">
      <c r="A28" s="7"/>
      <c r="B28" s="3" t="s">
        <v>2</v>
      </c>
      <c r="C28" s="16">
        <f t="shared" ref="C28:N28" si="2">C6+C17</f>
        <v>0</v>
      </c>
      <c r="D28" s="16">
        <f t="shared" si="2"/>
        <v>149</v>
      </c>
      <c r="E28" s="16">
        <f t="shared" si="2"/>
        <v>95</v>
      </c>
      <c r="F28" s="16">
        <f t="shared" si="2"/>
        <v>236</v>
      </c>
      <c r="G28" s="16">
        <f t="shared" si="2"/>
        <v>225</v>
      </c>
      <c r="H28" s="16">
        <f t="shared" si="2"/>
        <v>425</v>
      </c>
      <c r="I28" s="16">
        <f t="shared" si="2"/>
        <v>219</v>
      </c>
      <c r="J28" s="16">
        <f t="shared" si="2"/>
        <v>168</v>
      </c>
      <c r="K28" s="16">
        <f t="shared" si="2"/>
        <v>395</v>
      </c>
      <c r="L28" s="16">
        <f t="shared" si="2"/>
        <v>85</v>
      </c>
      <c r="M28" s="16">
        <f t="shared" si="2"/>
        <v>85</v>
      </c>
      <c r="N28" s="16">
        <f t="shared" si="2"/>
        <v>85</v>
      </c>
      <c r="O28" s="17">
        <f>SUM(C28:N28)</f>
        <v>2167</v>
      </c>
      <c r="P28" s="22"/>
    </row>
    <row r="29" spans="1:16" ht="13.8" thickBot="1" x14ac:dyDescent="0.3">
      <c r="A29" s="7"/>
      <c r="B29" s="10" t="s">
        <v>3</v>
      </c>
      <c r="C29" s="18">
        <f t="shared" ref="C29:N29" si="3">C7+C18</f>
        <v>0</v>
      </c>
      <c r="D29" s="18">
        <f t="shared" si="3"/>
        <v>334</v>
      </c>
      <c r="E29" s="18">
        <f t="shared" si="3"/>
        <v>141</v>
      </c>
      <c r="F29" s="18">
        <f t="shared" si="3"/>
        <v>379</v>
      </c>
      <c r="G29" s="18">
        <f t="shared" si="3"/>
        <v>429</v>
      </c>
      <c r="H29" s="18">
        <f t="shared" si="3"/>
        <v>530</v>
      </c>
      <c r="I29" s="18">
        <f t="shared" si="3"/>
        <v>97</v>
      </c>
      <c r="J29" s="18">
        <f t="shared" si="3"/>
        <v>105</v>
      </c>
      <c r="K29" s="18">
        <f t="shared" si="3"/>
        <v>101</v>
      </c>
      <c r="L29" s="18">
        <f t="shared" si="3"/>
        <v>409</v>
      </c>
      <c r="M29" s="18">
        <f t="shared" si="3"/>
        <v>408</v>
      </c>
      <c r="N29" s="18">
        <f t="shared" si="3"/>
        <v>407</v>
      </c>
      <c r="O29" s="23">
        <f>SUM(C29:N29)</f>
        <v>3340</v>
      </c>
      <c r="P29" s="22"/>
    </row>
    <row r="30" spans="1:16" ht="13.8" thickTop="1" x14ac:dyDescent="0.25">
      <c r="A30" s="7"/>
      <c r="B30" t="s">
        <v>5</v>
      </c>
      <c r="C30" s="17">
        <f t="shared" ref="C30:O30" si="4">SUM(C28:C29)</f>
        <v>0</v>
      </c>
      <c r="D30" s="17">
        <f t="shared" si="4"/>
        <v>483</v>
      </c>
      <c r="E30" s="17">
        <f t="shared" si="4"/>
        <v>236</v>
      </c>
      <c r="F30" s="17">
        <f t="shared" si="4"/>
        <v>615</v>
      </c>
      <c r="G30" s="17">
        <f t="shared" si="4"/>
        <v>654</v>
      </c>
      <c r="H30" s="17">
        <f t="shared" si="4"/>
        <v>955</v>
      </c>
      <c r="I30" s="17">
        <f t="shared" si="4"/>
        <v>316</v>
      </c>
      <c r="J30" s="17">
        <f t="shared" si="4"/>
        <v>273</v>
      </c>
      <c r="K30" s="17">
        <f t="shared" si="4"/>
        <v>496</v>
      </c>
      <c r="L30" s="17">
        <f t="shared" si="4"/>
        <v>494</v>
      </c>
      <c r="M30" s="17">
        <f t="shared" si="4"/>
        <v>493</v>
      </c>
      <c r="N30" s="17">
        <f t="shared" si="4"/>
        <v>492</v>
      </c>
      <c r="O30" s="22">
        <f t="shared" si="4"/>
        <v>5507</v>
      </c>
      <c r="P30" s="22"/>
    </row>
    <row r="31" spans="1:16" x14ac:dyDescent="0.25">
      <c r="A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6" x14ac:dyDescent="0.25">
      <c r="A32" s="7" t="s">
        <v>13</v>
      </c>
      <c r="B32" s="3" t="s">
        <v>2</v>
      </c>
      <c r="C32" s="20">
        <f t="shared" ref="C32:N32" si="5">C10+C21</f>
        <v>0</v>
      </c>
      <c r="D32" s="20">
        <f t="shared" si="5"/>
        <v>53</v>
      </c>
      <c r="E32" s="20">
        <f t="shared" si="5"/>
        <v>59</v>
      </c>
      <c r="F32" s="20">
        <f t="shared" si="5"/>
        <v>88</v>
      </c>
      <c r="G32" s="20">
        <f t="shared" si="5"/>
        <v>99</v>
      </c>
      <c r="H32" s="20">
        <f t="shared" si="5"/>
        <v>94</v>
      </c>
      <c r="I32" s="20">
        <f t="shared" si="5"/>
        <v>82</v>
      </c>
      <c r="J32" s="20">
        <f t="shared" si="5"/>
        <v>59</v>
      </c>
      <c r="K32" s="20">
        <f t="shared" si="5"/>
        <v>91</v>
      </c>
      <c r="L32" s="20">
        <f t="shared" si="5"/>
        <v>0</v>
      </c>
      <c r="M32" s="20">
        <f t="shared" si="5"/>
        <v>0</v>
      </c>
      <c r="N32" s="20">
        <f t="shared" si="5"/>
        <v>0</v>
      </c>
      <c r="O32" s="17">
        <f>SUM(C32:N32)</f>
        <v>625</v>
      </c>
      <c r="P32" s="19"/>
    </row>
    <row r="33" spans="1:16" ht="13.8" thickBot="1" x14ac:dyDescent="0.3">
      <c r="A33" s="7"/>
      <c r="B33" s="3" t="s">
        <v>3</v>
      </c>
      <c r="C33" s="18">
        <f t="shared" ref="C33:N33" si="6">C11+C22</f>
        <v>0</v>
      </c>
      <c r="D33" s="18">
        <f t="shared" si="6"/>
        <v>23</v>
      </c>
      <c r="E33" s="18">
        <f t="shared" si="6"/>
        <v>26</v>
      </c>
      <c r="F33" s="18">
        <f t="shared" si="6"/>
        <v>120</v>
      </c>
      <c r="G33" s="18">
        <f t="shared" si="6"/>
        <v>174</v>
      </c>
      <c r="H33" s="18">
        <f t="shared" si="6"/>
        <v>202</v>
      </c>
      <c r="I33" s="18">
        <f t="shared" si="6"/>
        <v>281</v>
      </c>
      <c r="J33" s="18">
        <f t="shared" si="6"/>
        <v>290</v>
      </c>
      <c r="K33" s="18">
        <f t="shared" si="6"/>
        <v>284</v>
      </c>
      <c r="L33" s="18">
        <f t="shared" si="6"/>
        <v>238</v>
      </c>
      <c r="M33" s="18">
        <f t="shared" si="6"/>
        <v>232</v>
      </c>
      <c r="N33" s="18">
        <f t="shared" si="6"/>
        <v>227</v>
      </c>
      <c r="O33" s="23">
        <f>SUM(C33:N33)</f>
        <v>2097</v>
      </c>
      <c r="P33" s="19"/>
    </row>
    <row r="34" spans="1:16" ht="13.8" thickTop="1" x14ac:dyDescent="0.25">
      <c r="A34" s="7"/>
      <c r="B34" t="s">
        <v>6</v>
      </c>
      <c r="C34" s="17">
        <f t="shared" ref="C34:O34" si="7">SUM(C32:C33)</f>
        <v>0</v>
      </c>
      <c r="D34" s="17">
        <f t="shared" si="7"/>
        <v>76</v>
      </c>
      <c r="E34" s="17">
        <f t="shared" si="7"/>
        <v>85</v>
      </c>
      <c r="F34" s="17">
        <f t="shared" si="7"/>
        <v>208</v>
      </c>
      <c r="G34" s="17">
        <f t="shared" si="7"/>
        <v>273</v>
      </c>
      <c r="H34" s="17">
        <f t="shared" si="7"/>
        <v>296</v>
      </c>
      <c r="I34" s="17">
        <f t="shared" si="7"/>
        <v>363</v>
      </c>
      <c r="J34" s="17">
        <f t="shared" si="7"/>
        <v>349</v>
      </c>
      <c r="K34" s="17">
        <f t="shared" si="7"/>
        <v>375</v>
      </c>
      <c r="L34" s="17">
        <f t="shared" si="7"/>
        <v>238</v>
      </c>
      <c r="M34" s="17">
        <f t="shared" si="7"/>
        <v>232</v>
      </c>
      <c r="N34" s="17">
        <f t="shared" si="7"/>
        <v>227</v>
      </c>
      <c r="O34" s="17">
        <f t="shared" si="7"/>
        <v>2722</v>
      </c>
      <c r="P34" s="17"/>
    </row>
    <row r="36" spans="1:16" ht="17.399999999999999" x14ac:dyDescent="0.3">
      <c r="A36" s="1" t="s">
        <v>11</v>
      </c>
      <c r="B36" s="3"/>
    </row>
    <row r="37" spans="1:16" x14ac:dyDescent="0.25">
      <c r="B37" s="3" t="s">
        <v>2</v>
      </c>
      <c r="C37">
        <f>(C30*0.57)</f>
        <v>0</v>
      </c>
      <c r="D37">
        <f t="shared" ref="D37:N37" si="8">(D30*0.57)</f>
        <v>275.31</v>
      </c>
      <c r="E37">
        <f t="shared" si="8"/>
        <v>134.51999999999998</v>
      </c>
      <c r="F37">
        <f t="shared" si="8"/>
        <v>350.54999999999995</v>
      </c>
      <c r="G37">
        <f t="shared" si="8"/>
        <v>372.78</v>
      </c>
      <c r="H37">
        <f t="shared" si="8"/>
        <v>544.34999999999991</v>
      </c>
      <c r="I37">
        <f t="shared" si="8"/>
        <v>180.11999999999998</v>
      </c>
      <c r="J37">
        <f t="shared" si="8"/>
        <v>155.60999999999999</v>
      </c>
      <c r="K37">
        <f t="shared" si="8"/>
        <v>282.71999999999997</v>
      </c>
      <c r="L37">
        <f t="shared" si="8"/>
        <v>281.58</v>
      </c>
      <c r="M37">
        <f t="shared" si="8"/>
        <v>281.01</v>
      </c>
      <c r="N37">
        <f t="shared" si="8"/>
        <v>280.44</v>
      </c>
      <c r="O37">
        <f>(O30*0.57)</f>
        <v>3138.99</v>
      </c>
    </row>
    <row r="38" spans="1:16" ht="13.8" thickBot="1" x14ac:dyDescent="0.3">
      <c r="B38" s="3" t="s">
        <v>3</v>
      </c>
      <c r="C38" s="13">
        <f>C34*0.43</f>
        <v>0</v>
      </c>
      <c r="D38" s="13">
        <f t="shared" ref="D38:N38" si="9">D34*0.43</f>
        <v>32.68</v>
      </c>
      <c r="E38" s="13">
        <f t="shared" si="9"/>
        <v>36.549999999999997</v>
      </c>
      <c r="F38" s="13">
        <f t="shared" si="9"/>
        <v>89.44</v>
      </c>
      <c r="G38" s="13">
        <f t="shared" si="9"/>
        <v>117.39</v>
      </c>
      <c r="H38" s="13">
        <f t="shared" si="9"/>
        <v>127.28</v>
      </c>
      <c r="I38" s="13">
        <f t="shared" si="9"/>
        <v>156.09</v>
      </c>
      <c r="J38" s="13">
        <f t="shared" si="9"/>
        <v>150.07</v>
      </c>
      <c r="K38" s="13">
        <f t="shared" si="9"/>
        <v>161.25</v>
      </c>
      <c r="L38" s="13">
        <f t="shared" si="9"/>
        <v>102.34</v>
      </c>
      <c r="M38" s="13">
        <f t="shared" si="9"/>
        <v>99.76</v>
      </c>
      <c r="N38" s="13">
        <f t="shared" si="9"/>
        <v>97.61</v>
      </c>
      <c r="O38" s="25">
        <f>O34*0.43</f>
        <v>1170.46</v>
      </c>
    </row>
    <row r="39" spans="1:16" ht="13.8" thickTop="1" x14ac:dyDescent="0.25">
      <c r="C39">
        <f>C37+C38</f>
        <v>0</v>
      </c>
      <c r="D39">
        <f t="shared" ref="D39:O39" si="10">D37+D38</f>
        <v>307.99</v>
      </c>
      <c r="E39">
        <f t="shared" si="10"/>
        <v>171.07</v>
      </c>
      <c r="F39">
        <f t="shared" si="10"/>
        <v>439.98999999999995</v>
      </c>
      <c r="G39">
        <f t="shared" si="10"/>
        <v>490.16999999999996</v>
      </c>
      <c r="H39">
        <f t="shared" si="10"/>
        <v>671.62999999999988</v>
      </c>
      <c r="I39">
        <f t="shared" si="10"/>
        <v>336.21</v>
      </c>
      <c r="J39">
        <f t="shared" si="10"/>
        <v>305.67999999999995</v>
      </c>
      <c r="K39">
        <f t="shared" si="10"/>
        <v>443.96999999999997</v>
      </c>
      <c r="L39">
        <f t="shared" si="10"/>
        <v>383.91999999999996</v>
      </c>
      <c r="M39">
        <f t="shared" si="10"/>
        <v>380.77</v>
      </c>
      <c r="N39">
        <f t="shared" si="10"/>
        <v>378.05</v>
      </c>
      <c r="O39">
        <f t="shared" si="10"/>
        <v>4309.45</v>
      </c>
    </row>
  </sheetData>
  <pageMargins left="0.75" right="0.75" top="1" bottom="1" header="0.5" footer="0.5"/>
  <pageSetup paperSize="5" scale="8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>
      <selection activeCell="D6" sqref="D6"/>
    </sheetView>
  </sheetViews>
  <sheetFormatPr defaultRowHeight="13.2" x14ac:dyDescent="0.25"/>
  <sheetData>
    <row r="2" spans="1:16" ht="17.399999999999999" x14ac:dyDescent="0.3">
      <c r="A2" s="1" t="s">
        <v>0</v>
      </c>
    </row>
    <row r="4" spans="1:16" ht="26.4" x14ac:dyDescent="0.25">
      <c r="A4" s="7" t="s">
        <v>1</v>
      </c>
      <c r="C4" s="2">
        <v>36892</v>
      </c>
      <c r="D4" s="2">
        <v>36923</v>
      </c>
      <c r="E4" s="2">
        <v>36951</v>
      </c>
      <c r="F4" s="2">
        <v>36982</v>
      </c>
      <c r="G4" s="2">
        <v>37012</v>
      </c>
      <c r="H4" s="2">
        <v>37043</v>
      </c>
      <c r="I4" s="2">
        <v>37073</v>
      </c>
      <c r="J4" s="2">
        <v>37104</v>
      </c>
      <c r="K4" s="2">
        <v>37135</v>
      </c>
      <c r="L4" s="2">
        <v>37165</v>
      </c>
      <c r="M4" s="2">
        <v>37196</v>
      </c>
      <c r="N4" s="2">
        <v>37226</v>
      </c>
    </row>
    <row r="5" spans="1:16" x14ac:dyDescent="0.25">
      <c r="B5" s="3" t="s">
        <v>2</v>
      </c>
      <c r="C5" s="9">
        <v>0</v>
      </c>
      <c r="D5" s="9">
        <v>142</v>
      </c>
      <c r="E5" s="9">
        <v>62</v>
      </c>
      <c r="F5" s="9">
        <v>225</v>
      </c>
      <c r="G5" s="9">
        <v>208</v>
      </c>
      <c r="H5" s="9">
        <v>354</v>
      </c>
      <c r="I5" s="9">
        <v>89</v>
      </c>
      <c r="J5" s="9">
        <v>89</v>
      </c>
      <c r="K5" s="9">
        <v>189</v>
      </c>
      <c r="L5" s="9">
        <v>85</v>
      </c>
      <c r="M5" s="9">
        <v>85</v>
      </c>
      <c r="N5" s="9">
        <v>85</v>
      </c>
      <c r="O5" s="6">
        <v>1613</v>
      </c>
      <c r="P5" s="4"/>
    </row>
    <row r="6" spans="1:16" x14ac:dyDescent="0.25">
      <c r="B6" s="10" t="s">
        <v>3</v>
      </c>
      <c r="C6" s="11">
        <v>0</v>
      </c>
      <c r="D6" s="11">
        <v>325</v>
      </c>
      <c r="E6" s="11">
        <v>125</v>
      </c>
      <c r="F6" s="11">
        <v>315</v>
      </c>
      <c r="G6" s="11">
        <v>315</v>
      </c>
      <c r="H6" s="11">
        <v>340</v>
      </c>
      <c r="I6" s="11">
        <v>50</v>
      </c>
      <c r="J6" s="11">
        <v>50</v>
      </c>
      <c r="K6" s="11">
        <v>50</v>
      </c>
      <c r="L6" s="11">
        <v>325</v>
      </c>
      <c r="M6" s="11">
        <v>325</v>
      </c>
      <c r="N6" s="11">
        <v>325</v>
      </c>
      <c r="O6" s="12">
        <v>2545</v>
      </c>
      <c r="P6" s="5"/>
    </row>
    <row r="7" spans="1:16" x14ac:dyDescent="0.25">
      <c r="B7" t="s">
        <v>5</v>
      </c>
      <c r="C7" s="6">
        <v>0</v>
      </c>
      <c r="D7" s="6">
        <v>467</v>
      </c>
      <c r="E7" s="6">
        <v>187</v>
      </c>
      <c r="F7" s="6">
        <v>540</v>
      </c>
      <c r="G7" s="6">
        <v>523</v>
      </c>
      <c r="H7" s="6">
        <v>694</v>
      </c>
      <c r="I7" s="6">
        <v>139</v>
      </c>
      <c r="J7" s="6">
        <v>139</v>
      </c>
      <c r="K7" s="6">
        <v>239</v>
      </c>
      <c r="L7" s="6">
        <v>410</v>
      </c>
      <c r="M7" s="6">
        <v>410</v>
      </c>
      <c r="N7" s="6">
        <v>410</v>
      </c>
      <c r="O7" s="6">
        <v>4158</v>
      </c>
      <c r="P7" s="4"/>
    </row>
    <row r="9" spans="1:16" x14ac:dyDescent="0.25">
      <c r="A9" t="s">
        <v>4</v>
      </c>
      <c r="B9" t="s">
        <v>2</v>
      </c>
      <c r="C9" s="14">
        <v>0</v>
      </c>
      <c r="D9" s="14">
        <v>25</v>
      </c>
      <c r="E9" s="14">
        <v>0</v>
      </c>
      <c r="F9" s="14">
        <v>52</v>
      </c>
      <c r="G9" s="14">
        <v>32</v>
      </c>
      <c r="H9" s="14">
        <v>25</v>
      </c>
      <c r="I9" s="14">
        <v>81</v>
      </c>
      <c r="J9" s="14">
        <v>6</v>
      </c>
      <c r="K9" s="14">
        <v>41</v>
      </c>
      <c r="L9" s="14">
        <v>0</v>
      </c>
      <c r="M9" s="14">
        <v>0</v>
      </c>
      <c r="N9" s="14">
        <v>0</v>
      </c>
      <c r="O9" s="6">
        <v>262</v>
      </c>
    </row>
    <row r="10" spans="1:16" x14ac:dyDescent="0.25">
      <c r="B10" t="s">
        <v>3</v>
      </c>
      <c r="C10" s="11">
        <v>0</v>
      </c>
      <c r="D10" s="11">
        <v>25</v>
      </c>
      <c r="E10" s="11">
        <v>0</v>
      </c>
      <c r="F10" s="11">
        <v>75</v>
      </c>
      <c r="G10" s="11">
        <v>125</v>
      </c>
      <c r="H10" s="11">
        <v>75</v>
      </c>
      <c r="I10" s="11">
        <v>225</v>
      </c>
      <c r="J10" s="11">
        <v>225</v>
      </c>
      <c r="K10" s="11">
        <v>225</v>
      </c>
      <c r="L10" s="11">
        <v>150</v>
      </c>
      <c r="M10" s="11">
        <v>150</v>
      </c>
      <c r="N10" s="11">
        <v>150</v>
      </c>
      <c r="O10" s="8">
        <v>1425</v>
      </c>
    </row>
    <row r="11" spans="1:16" x14ac:dyDescent="0.25">
      <c r="B11" t="s">
        <v>6</v>
      </c>
      <c r="C11" s="6">
        <v>0</v>
      </c>
      <c r="D11" s="6">
        <v>50</v>
      </c>
      <c r="E11" s="6">
        <v>0</v>
      </c>
      <c r="F11" s="6">
        <v>127</v>
      </c>
      <c r="G11" s="6">
        <v>157</v>
      </c>
      <c r="H11" s="6">
        <v>100</v>
      </c>
      <c r="I11" s="6">
        <v>306</v>
      </c>
      <c r="J11" s="6">
        <v>231</v>
      </c>
      <c r="K11" s="6">
        <v>266</v>
      </c>
      <c r="L11" s="6">
        <v>150</v>
      </c>
      <c r="M11" s="6">
        <v>150</v>
      </c>
      <c r="N11" s="6">
        <v>150</v>
      </c>
      <c r="O11" s="6">
        <v>1687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"/>
  <sheetViews>
    <sheetView workbookViewId="0">
      <selection activeCell="D5" sqref="D5"/>
    </sheetView>
  </sheetViews>
  <sheetFormatPr defaultRowHeight="13.2" x14ac:dyDescent="0.25"/>
  <cols>
    <col min="1" max="1" width="12.6640625" customWidth="1"/>
    <col min="2" max="2" width="10.88671875" customWidth="1"/>
  </cols>
  <sheetData>
    <row r="2" spans="1:28" ht="17.399999999999999" x14ac:dyDescent="0.3">
      <c r="A2" s="15" t="s">
        <v>7</v>
      </c>
    </row>
    <row r="4" spans="1:28" x14ac:dyDescent="0.25">
      <c r="A4" s="7" t="s">
        <v>1</v>
      </c>
      <c r="C4" s="2">
        <v>36892</v>
      </c>
      <c r="D4" s="2">
        <v>36923</v>
      </c>
      <c r="E4" s="2">
        <v>36951</v>
      </c>
      <c r="F4" s="2">
        <v>36982</v>
      </c>
      <c r="G4" s="2">
        <v>37012</v>
      </c>
      <c r="H4" s="2">
        <v>37043</v>
      </c>
      <c r="I4" s="2">
        <v>37073</v>
      </c>
      <c r="J4" s="2">
        <v>37104</v>
      </c>
      <c r="K4" s="2">
        <v>37135</v>
      </c>
      <c r="L4" s="2">
        <v>37165</v>
      </c>
      <c r="M4" s="2">
        <v>37196</v>
      </c>
      <c r="N4" s="2">
        <v>37226</v>
      </c>
      <c r="O4" t="s">
        <v>9</v>
      </c>
    </row>
    <row r="5" spans="1:28" x14ac:dyDescent="0.25">
      <c r="A5" s="7"/>
      <c r="B5" s="3" t="s">
        <v>2</v>
      </c>
      <c r="C5" s="16">
        <v>0</v>
      </c>
      <c r="D5" s="16">
        <v>7</v>
      </c>
      <c r="E5" s="16">
        <v>33</v>
      </c>
      <c r="F5" s="16">
        <v>11</v>
      </c>
      <c r="G5" s="16">
        <v>17</v>
      </c>
      <c r="H5" s="16">
        <v>71</v>
      </c>
      <c r="I5" s="16">
        <v>130</v>
      </c>
      <c r="J5" s="16">
        <v>79</v>
      </c>
      <c r="K5" s="16">
        <v>206</v>
      </c>
      <c r="L5" s="16">
        <v>0</v>
      </c>
      <c r="M5" s="16">
        <v>0</v>
      </c>
      <c r="N5" s="16">
        <v>0</v>
      </c>
      <c r="O5" s="17">
        <f>SUM(C5:N5)</f>
        <v>554</v>
      </c>
      <c r="P5" s="22"/>
    </row>
    <row r="6" spans="1:28" ht="13.8" thickBot="1" x14ac:dyDescent="0.3">
      <c r="A6" s="7"/>
      <c r="B6" s="10" t="s">
        <v>3</v>
      </c>
      <c r="C6" s="18">
        <v>0</v>
      </c>
      <c r="D6" s="18">
        <v>9</v>
      </c>
      <c r="E6" s="18">
        <v>16</v>
      </c>
      <c r="F6" s="18">
        <v>64</v>
      </c>
      <c r="G6" s="18">
        <v>114</v>
      </c>
      <c r="H6" s="18">
        <v>190</v>
      </c>
      <c r="I6" s="18">
        <v>47</v>
      </c>
      <c r="J6" s="18">
        <v>55</v>
      </c>
      <c r="K6" s="18">
        <v>51</v>
      </c>
      <c r="L6" s="18">
        <v>84</v>
      </c>
      <c r="M6" s="18">
        <v>83</v>
      </c>
      <c r="N6" s="18">
        <v>82</v>
      </c>
      <c r="O6" s="23">
        <f>SUM(C6:N6)</f>
        <v>795</v>
      </c>
      <c r="P6" s="22"/>
    </row>
    <row r="7" spans="1:28" ht="13.8" thickTop="1" x14ac:dyDescent="0.25">
      <c r="A7" s="7"/>
      <c r="B7" t="s">
        <v>5</v>
      </c>
      <c r="C7" s="17">
        <f>SUM(C5:C6)</f>
        <v>0</v>
      </c>
      <c r="D7" s="17">
        <f t="shared" ref="D7:N7" si="0">SUM(D5:D6)</f>
        <v>16</v>
      </c>
      <c r="E7" s="17">
        <f t="shared" si="0"/>
        <v>49</v>
      </c>
      <c r="F7" s="17">
        <f t="shared" si="0"/>
        <v>75</v>
      </c>
      <c r="G7" s="17">
        <f t="shared" si="0"/>
        <v>131</v>
      </c>
      <c r="H7" s="17">
        <f t="shared" si="0"/>
        <v>261</v>
      </c>
      <c r="I7" s="17">
        <f t="shared" si="0"/>
        <v>177</v>
      </c>
      <c r="J7" s="17">
        <f t="shared" si="0"/>
        <v>134</v>
      </c>
      <c r="K7" s="17">
        <f t="shared" si="0"/>
        <v>257</v>
      </c>
      <c r="L7" s="17">
        <f t="shared" si="0"/>
        <v>84</v>
      </c>
      <c r="M7" s="17">
        <f t="shared" si="0"/>
        <v>83</v>
      </c>
      <c r="N7" s="17">
        <f t="shared" si="0"/>
        <v>82</v>
      </c>
      <c r="O7" s="22">
        <f>SUM(O5:O6)</f>
        <v>1349</v>
      </c>
      <c r="P7" s="22"/>
    </row>
    <row r="8" spans="1:28" x14ac:dyDescent="0.25">
      <c r="A8" s="7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28" ht="26.4" x14ac:dyDescent="0.25">
      <c r="A9" s="7" t="s">
        <v>8</v>
      </c>
      <c r="B9" t="s">
        <v>2</v>
      </c>
      <c r="C9" s="20">
        <v>0</v>
      </c>
      <c r="D9" s="20">
        <v>28</v>
      </c>
      <c r="E9" s="20">
        <v>59</v>
      </c>
      <c r="F9" s="20">
        <v>36</v>
      </c>
      <c r="G9" s="20">
        <v>67</v>
      </c>
      <c r="H9" s="20">
        <v>69</v>
      </c>
      <c r="I9" s="20">
        <v>1</v>
      </c>
      <c r="J9" s="20">
        <v>53</v>
      </c>
      <c r="K9" s="20">
        <v>50</v>
      </c>
      <c r="L9" s="20">
        <v>0</v>
      </c>
      <c r="M9" s="20">
        <v>0</v>
      </c>
      <c r="N9" s="20">
        <v>0</v>
      </c>
      <c r="O9" s="17">
        <f>SUM(C9:N9)</f>
        <v>363</v>
      </c>
      <c r="P9" s="19"/>
    </row>
    <row r="10" spans="1:28" ht="13.8" thickBot="1" x14ac:dyDescent="0.3">
      <c r="A10" s="7"/>
      <c r="B10" t="s">
        <v>3</v>
      </c>
      <c r="C10" s="18">
        <v>0</v>
      </c>
      <c r="D10" s="18">
        <v>-2</v>
      </c>
      <c r="E10" s="18">
        <v>26</v>
      </c>
      <c r="F10" s="18">
        <v>45</v>
      </c>
      <c r="G10" s="18">
        <v>49</v>
      </c>
      <c r="H10" s="18">
        <v>127</v>
      </c>
      <c r="I10" s="18">
        <v>56</v>
      </c>
      <c r="J10" s="18">
        <v>65</v>
      </c>
      <c r="K10" s="18">
        <v>59</v>
      </c>
      <c r="L10" s="18">
        <v>88</v>
      </c>
      <c r="M10" s="18">
        <v>82</v>
      </c>
      <c r="N10" s="18">
        <v>77</v>
      </c>
      <c r="O10" s="23">
        <f>SUM(C10:N10)</f>
        <v>672</v>
      </c>
      <c r="P10" s="19"/>
    </row>
    <row r="11" spans="1:28" ht="13.8" thickTop="1" x14ac:dyDescent="0.25">
      <c r="A11" s="7"/>
      <c r="B11" t="s">
        <v>6</v>
      </c>
      <c r="C11" s="17">
        <f>SUM(C9:C10)</f>
        <v>0</v>
      </c>
      <c r="D11" s="17">
        <f t="shared" ref="D11:O11" si="1">SUM(D9:D10)</f>
        <v>26</v>
      </c>
      <c r="E11" s="17">
        <f t="shared" si="1"/>
        <v>85</v>
      </c>
      <c r="F11" s="17">
        <f t="shared" si="1"/>
        <v>81</v>
      </c>
      <c r="G11" s="17">
        <f t="shared" si="1"/>
        <v>116</v>
      </c>
      <c r="H11" s="17">
        <f t="shared" si="1"/>
        <v>196</v>
      </c>
      <c r="I11" s="17">
        <f t="shared" si="1"/>
        <v>57</v>
      </c>
      <c r="J11" s="17">
        <f t="shared" si="1"/>
        <v>118</v>
      </c>
      <c r="K11" s="17">
        <f t="shared" si="1"/>
        <v>109</v>
      </c>
      <c r="L11" s="17">
        <f t="shared" si="1"/>
        <v>88</v>
      </c>
      <c r="M11" s="17">
        <f t="shared" si="1"/>
        <v>82</v>
      </c>
      <c r="N11" s="17">
        <f t="shared" si="1"/>
        <v>77</v>
      </c>
      <c r="O11" s="17">
        <f t="shared" si="1"/>
        <v>1035</v>
      </c>
      <c r="P11" s="17"/>
    </row>
    <row r="12" spans="1:28" x14ac:dyDescent="0.25">
      <c r="A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28" s="24" customFormat="1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28" s="24" customFormat="1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spans="1:28" s="24" customFormat="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spans="1:28" s="24" customFormat="1" x14ac:dyDescent="0.25">
      <c r="A16" s="26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s="24" customFormat="1" x14ac:dyDescent="0.25">
      <c r="A17" s="26"/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x14ac:dyDescent="0.25">
      <c r="B18" s="21"/>
    </row>
  </sheetData>
  <pageMargins left="0.75" right="0.75" top="1" bottom="1" header="0.5" footer="0.5"/>
  <pageSetup paperSize="5" scale="80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opLeftCell="A4" zoomScaleNormal="100" workbookViewId="0">
      <selection activeCell="A18" sqref="A18:I33"/>
    </sheetView>
  </sheetViews>
  <sheetFormatPr defaultRowHeight="13.2" x14ac:dyDescent="0.25"/>
  <cols>
    <col min="8" max="9" width="9.109375" style="36" customWidth="1"/>
  </cols>
  <sheetData>
    <row r="1" spans="1:19" ht="15.6" x14ac:dyDescent="0.3">
      <c r="A1" s="32" t="s">
        <v>0</v>
      </c>
      <c r="K1" s="32"/>
      <c r="R1" s="36"/>
      <c r="S1" s="36"/>
    </row>
    <row r="2" spans="1:19" x14ac:dyDescent="0.25">
      <c r="A2" s="3"/>
      <c r="B2" s="3" t="s">
        <v>14</v>
      </c>
      <c r="C2" s="3"/>
      <c r="D2" s="3"/>
      <c r="E2" s="3" t="s">
        <v>15</v>
      </c>
      <c r="F2" s="3"/>
      <c r="G2" s="3"/>
      <c r="H2" s="37" t="s">
        <v>11</v>
      </c>
      <c r="I2" s="37"/>
      <c r="K2" s="3"/>
      <c r="L2" s="3"/>
      <c r="M2" s="3"/>
      <c r="N2" s="3"/>
      <c r="O2" s="3"/>
      <c r="P2" s="3"/>
      <c r="Q2" s="3"/>
      <c r="R2" s="37"/>
      <c r="S2" s="37"/>
    </row>
    <row r="3" spans="1:19" x14ac:dyDescent="0.25">
      <c r="A3" s="3"/>
      <c r="B3" s="3" t="s">
        <v>2</v>
      </c>
      <c r="C3" s="30" t="s">
        <v>3</v>
      </c>
      <c r="D3" s="3"/>
      <c r="E3" s="3" t="s">
        <v>2</v>
      </c>
      <c r="F3" s="3" t="s">
        <v>3</v>
      </c>
      <c r="G3" s="3"/>
      <c r="H3" s="37" t="s">
        <v>2</v>
      </c>
      <c r="I3" s="37" t="s">
        <v>3</v>
      </c>
      <c r="K3" s="3"/>
      <c r="L3" s="3"/>
      <c r="M3" s="30"/>
      <c r="N3" s="3"/>
      <c r="O3" s="3"/>
      <c r="P3" s="3"/>
      <c r="Q3" s="3"/>
      <c r="R3" s="37"/>
      <c r="S3" s="37"/>
    </row>
    <row r="4" spans="1:19" x14ac:dyDescent="0.25">
      <c r="A4" s="2">
        <v>36892</v>
      </c>
      <c r="B4" s="9">
        <v>0</v>
      </c>
      <c r="C4" s="9">
        <v>0</v>
      </c>
      <c r="D4" s="30"/>
      <c r="E4" s="9">
        <v>0</v>
      </c>
      <c r="F4" s="9">
        <v>0</v>
      </c>
      <c r="G4" s="9"/>
      <c r="H4" s="37">
        <f>(B4*0.57)+(E4*0.43)</f>
        <v>0</v>
      </c>
      <c r="I4" s="37">
        <f>(C4*0.57)+(F4*0.43)</f>
        <v>0</v>
      </c>
      <c r="K4" s="2"/>
      <c r="L4" s="9"/>
      <c r="M4" s="9"/>
      <c r="N4" s="30"/>
      <c r="O4" s="9"/>
      <c r="P4" s="9"/>
      <c r="Q4" s="9"/>
      <c r="R4" s="37"/>
      <c r="S4" s="37"/>
    </row>
    <row r="5" spans="1:19" x14ac:dyDescent="0.25">
      <c r="A5" s="2">
        <v>36923</v>
      </c>
      <c r="B5" s="9">
        <v>142</v>
      </c>
      <c r="C5" s="9">
        <v>325</v>
      </c>
      <c r="D5" s="30"/>
      <c r="E5" s="9">
        <v>25</v>
      </c>
      <c r="F5" s="9">
        <v>25</v>
      </c>
      <c r="G5" s="9"/>
      <c r="H5" s="37">
        <f t="shared" ref="H5:H50" si="0">(B5*0.57)+(E5*0.43)</f>
        <v>91.69</v>
      </c>
      <c r="I5" s="37">
        <f t="shared" ref="I5:I50" si="1">(C5*0.57)+(F5*0.43)</f>
        <v>195.99999999999997</v>
      </c>
      <c r="K5" s="2"/>
      <c r="L5" s="9"/>
      <c r="M5" s="9"/>
      <c r="N5" s="30"/>
      <c r="O5" s="9"/>
      <c r="P5" s="9"/>
      <c r="Q5" s="9"/>
      <c r="R5" s="37"/>
      <c r="S5" s="37"/>
    </row>
    <row r="6" spans="1:19" x14ac:dyDescent="0.25">
      <c r="A6" s="2">
        <v>36951</v>
      </c>
      <c r="B6" s="9">
        <v>62</v>
      </c>
      <c r="C6" s="9">
        <v>125</v>
      </c>
      <c r="D6" s="30"/>
      <c r="E6" s="9">
        <v>0</v>
      </c>
      <c r="F6" s="9">
        <v>0</v>
      </c>
      <c r="G6" s="9"/>
      <c r="H6" s="37">
        <f t="shared" si="0"/>
        <v>35.339999999999996</v>
      </c>
      <c r="I6" s="37">
        <f t="shared" si="1"/>
        <v>71.25</v>
      </c>
      <c r="K6" s="2"/>
      <c r="L6" s="9"/>
      <c r="M6" s="9"/>
      <c r="N6" s="30"/>
      <c r="O6" s="9"/>
      <c r="P6" s="9"/>
      <c r="Q6" s="9"/>
      <c r="R6" s="37"/>
      <c r="S6" s="37"/>
    </row>
    <row r="7" spans="1:19" x14ac:dyDescent="0.25">
      <c r="A7" s="2">
        <v>36982</v>
      </c>
      <c r="B7" s="9">
        <v>225</v>
      </c>
      <c r="C7" s="9">
        <v>315</v>
      </c>
      <c r="D7" s="30"/>
      <c r="E7" s="9">
        <v>52</v>
      </c>
      <c r="F7" s="9">
        <v>75</v>
      </c>
      <c r="G7" s="9"/>
      <c r="H7" s="37">
        <f t="shared" si="0"/>
        <v>150.61000000000001</v>
      </c>
      <c r="I7" s="37">
        <f t="shared" si="1"/>
        <v>211.79999999999998</v>
      </c>
      <c r="K7" s="2"/>
      <c r="L7" s="9"/>
      <c r="M7" s="9"/>
      <c r="N7" s="30"/>
      <c r="O7" s="9"/>
      <c r="P7" s="9"/>
      <c r="Q7" s="9"/>
      <c r="R7" s="37"/>
      <c r="S7" s="37"/>
    </row>
    <row r="8" spans="1:19" x14ac:dyDescent="0.25">
      <c r="A8" s="2">
        <v>37012</v>
      </c>
      <c r="B8" s="9">
        <v>208</v>
      </c>
      <c r="C8" s="9">
        <v>315</v>
      </c>
      <c r="D8" s="30"/>
      <c r="E8" s="9">
        <v>32</v>
      </c>
      <c r="F8" s="9">
        <v>125</v>
      </c>
      <c r="G8" s="9"/>
      <c r="H8" s="37">
        <f t="shared" si="0"/>
        <v>132.32</v>
      </c>
      <c r="I8" s="37">
        <f t="shared" si="1"/>
        <v>233.29999999999998</v>
      </c>
      <c r="K8" s="2"/>
      <c r="L8" s="9"/>
      <c r="M8" s="9"/>
      <c r="N8" s="30"/>
      <c r="O8" s="9"/>
      <c r="P8" s="9"/>
      <c r="Q8" s="9"/>
      <c r="R8" s="37"/>
      <c r="S8" s="37"/>
    </row>
    <row r="9" spans="1:19" x14ac:dyDescent="0.25">
      <c r="A9" s="2">
        <v>37043</v>
      </c>
      <c r="B9" s="9">
        <v>354</v>
      </c>
      <c r="C9" s="9">
        <v>340</v>
      </c>
      <c r="D9" s="30"/>
      <c r="E9" s="9">
        <v>25</v>
      </c>
      <c r="F9" s="9">
        <v>75</v>
      </c>
      <c r="G9" s="9"/>
      <c r="H9" s="37">
        <f t="shared" si="0"/>
        <v>212.52999999999997</v>
      </c>
      <c r="I9" s="37">
        <f t="shared" si="1"/>
        <v>226.04999999999998</v>
      </c>
      <c r="K9" s="2"/>
      <c r="L9" s="9"/>
      <c r="M9" s="9"/>
      <c r="N9" s="30"/>
      <c r="O9" s="9"/>
      <c r="P9" s="9"/>
      <c r="Q9" s="9"/>
      <c r="R9" s="37"/>
      <c r="S9" s="37"/>
    </row>
    <row r="10" spans="1:19" x14ac:dyDescent="0.25">
      <c r="A10" s="2">
        <v>37073</v>
      </c>
      <c r="B10" s="9">
        <v>89</v>
      </c>
      <c r="C10" s="9">
        <v>50</v>
      </c>
      <c r="D10" s="30"/>
      <c r="E10" s="9">
        <v>81</v>
      </c>
      <c r="F10" s="9">
        <v>225</v>
      </c>
      <c r="G10" s="9"/>
      <c r="H10" s="37">
        <f t="shared" si="0"/>
        <v>85.56</v>
      </c>
      <c r="I10" s="37">
        <f t="shared" si="1"/>
        <v>125.25</v>
      </c>
      <c r="K10" s="2"/>
      <c r="L10" s="9"/>
      <c r="M10" s="9"/>
      <c r="N10" s="30"/>
      <c r="O10" s="9"/>
      <c r="P10" s="9"/>
      <c r="Q10" s="9"/>
      <c r="R10" s="37"/>
      <c r="S10" s="37"/>
    </row>
    <row r="11" spans="1:19" x14ac:dyDescent="0.25">
      <c r="A11" s="2">
        <v>37104</v>
      </c>
      <c r="B11" s="9">
        <v>89</v>
      </c>
      <c r="C11" s="9">
        <v>50</v>
      </c>
      <c r="D11" s="30"/>
      <c r="E11" s="9">
        <v>6</v>
      </c>
      <c r="F11" s="9">
        <v>225</v>
      </c>
      <c r="G11" s="9"/>
      <c r="H11" s="37">
        <f t="shared" si="0"/>
        <v>53.309999999999995</v>
      </c>
      <c r="I11" s="37">
        <f t="shared" si="1"/>
        <v>125.25</v>
      </c>
      <c r="K11" s="2"/>
      <c r="L11" s="9"/>
      <c r="M11" s="9"/>
      <c r="N11" s="30"/>
      <c r="O11" s="9"/>
      <c r="P11" s="9"/>
      <c r="Q11" s="9"/>
      <c r="R11" s="37"/>
      <c r="S11" s="37"/>
    </row>
    <row r="12" spans="1:19" x14ac:dyDescent="0.25">
      <c r="A12" s="2">
        <v>37135</v>
      </c>
      <c r="B12" s="9">
        <v>189</v>
      </c>
      <c r="C12" s="9">
        <v>50</v>
      </c>
      <c r="D12" s="30"/>
      <c r="E12" s="9">
        <v>41</v>
      </c>
      <c r="F12" s="9">
        <v>225</v>
      </c>
      <c r="G12" s="9"/>
      <c r="H12" s="37">
        <f t="shared" si="0"/>
        <v>125.35999999999999</v>
      </c>
      <c r="I12" s="37">
        <f t="shared" si="1"/>
        <v>125.25</v>
      </c>
      <c r="K12" s="2"/>
      <c r="L12" s="9"/>
      <c r="M12" s="9"/>
      <c r="N12" s="30"/>
      <c r="O12" s="9"/>
      <c r="P12" s="9"/>
      <c r="Q12" s="9"/>
      <c r="R12" s="37"/>
      <c r="S12" s="37"/>
    </row>
    <row r="13" spans="1:19" x14ac:dyDescent="0.25">
      <c r="A13" s="2">
        <v>37165</v>
      </c>
      <c r="B13" s="9">
        <v>85</v>
      </c>
      <c r="C13" s="9">
        <v>325</v>
      </c>
      <c r="D13" s="30"/>
      <c r="E13" s="9">
        <v>0</v>
      </c>
      <c r="F13" s="9">
        <v>150</v>
      </c>
      <c r="G13" s="9"/>
      <c r="H13" s="37">
        <f t="shared" si="0"/>
        <v>48.449999999999996</v>
      </c>
      <c r="I13" s="37">
        <f t="shared" si="1"/>
        <v>249.74999999999997</v>
      </c>
      <c r="K13" s="2"/>
      <c r="L13" s="9"/>
      <c r="M13" s="9"/>
      <c r="N13" s="30"/>
      <c r="O13" s="9"/>
      <c r="P13" s="9"/>
      <c r="Q13" s="9"/>
      <c r="R13" s="37"/>
      <c r="S13" s="37"/>
    </row>
    <row r="14" spans="1:19" x14ac:dyDescent="0.25">
      <c r="A14" s="2">
        <v>37196</v>
      </c>
      <c r="B14" s="9">
        <v>85</v>
      </c>
      <c r="C14" s="9">
        <v>325</v>
      </c>
      <c r="D14" s="30"/>
      <c r="E14" s="9">
        <v>0</v>
      </c>
      <c r="F14" s="9">
        <v>150</v>
      </c>
      <c r="G14" s="9"/>
      <c r="H14" s="37">
        <f t="shared" si="0"/>
        <v>48.449999999999996</v>
      </c>
      <c r="I14" s="37">
        <f t="shared" si="1"/>
        <v>249.74999999999997</v>
      </c>
      <c r="K14" s="2"/>
      <c r="L14" s="9"/>
      <c r="M14" s="9"/>
      <c r="N14" s="30"/>
      <c r="O14" s="9"/>
      <c r="P14" s="9"/>
      <c r="Q14" s="9"/>
      <c r="R14" s="37"/>
      <c r="S14" s="37"/>
    </row>
    <row r="15" spans="1:19" ht="13.8" thickBot="1" x14ac:dyDescent="0.3">
      <c r="A15" s="2">
        <v>37226</v>
      </c>
      <c r="B15" s="9">
        <v>85</v>
      </c>
      <c r="C15" s="9">
        <v>325</v>
      </c>
      <c r="D15" s="30"/>
      <c r="E15" s="9">
        <v>0</v>
      </c>
      <c r="F15" s="9">
        <v>150</v>
      </c>
      <c r="G15" s="9"/>
      <c r="H15" s="38">
        <f t="shared" si="0"/>
        <v>48.449999999999996</v>
      </c>
      <c r="I15" s="38">
        <f t="shared" si="1"/>
        <v>249.74999999999997</v>
      </c>
      <c r="K15" s="2"/>
      <c r="L15" s="9"/>
      <c r="M15" s="9"/>
      <c r="N15" s="30"/>
      <c r="O15" s="9"/>
      <c r="P15" s="9"/>
      <c r="Q15" s="9"/>
      <c r="R15" s="37"/>
      <c r="S15" s="44"/>
    </row>
    <row r="16" spans="1:19" ht="13.8" thickTop="1" x14ac:dyDescent="0.25">
      <c r="A16" s="3" t="s">
        <v>9</v>
      </c>
      <c r="B16" s="9">
        <v>1613</v>
      </c>
      <c r="C16" s="9">
        <v>2545</v>
      </c>
      <c r="D16" s="30"/>
      <c r="E16" s="9">
        <v>262</v>
      </c>
      <c r="F16" s="9">
        <v>1425</v>
      </c>
      <c r="G16" s="9"/>
      <c r="H16" s="37">
        <f t="shared" si="0"/>
        <v>1032.07</v>
      </c>
      <c r="I16" s="37">
        <f t="shared" si="1"/>
        <v>2063.3999999999996</v>
      </c>
      <c r="K16" s="3"/>
      <c r="L16" s="9"/>
      <c r="M16" s="9"/>
      <c r="N16" s="30"/>
      <c r="O16" s="9"/>
      <c r="P16" s="9"/>
      <c r="Q16" s="9"/>
      <c r="S16" s="44"/>
    </row>
    <row r="17" spans="1:20" x14ac:dyDescent="0.25">
      <c r="A17" s="3"/>
      <c r="B17" s="30"/>
      <c r="C17" s="30"/>
      <c r="D17" s="30"/>
      <c r="E17" s="30"/>
      <c r="F17" s="30"/>
      <c r="G17" s="3"/>
      <c r="H17" s="37"/>
      <c r="I17" s="37"/>
    </row>
    <row r="18" spans="1:20" ht="15.6" x14ac:dyDescent="0.3">
      <c r="A18" s="32" t="s">
        <v>7</v>
      </c>
      <c r="B18" s="30"/>
      <c r="C18" s="30"/>
      <c r="D18" s="30"/>
      <c r="E18" s="30"/>
      <c r="F18" s="30"/>
      <c r="G18" s="3"/>
      <c r="H18" s="37"/>
      <c r="I18" s="37"/>
      <c r="K18" s="32" t="s">
        <v>19</v>
      </c>
      <c r="L18" s="32"/>
      <c r="M18" s="32"/>
      <c r="N18" s="32"/>
      <c r="O18" s="3"/>
      <c r="P18" s="3"/>
      <c r="Q18" s="3"/>
      <c r="R18" s="37"/>
      <c r="S18" s="37"/>
    </row>
    <row r="19" spans="1:20" x14ac:dyDescent="0.25">
      <c r="A19" s="3"/>
      <c r="B19" s="30" t="s">
        <v>14</v>
      </c>
      <c r="C19" s="30"/>
      <c r="D19" s="30"/>
      <c r="E19" s="30" t="s">
        <v>15</v>
      </c>
      <c r="F19" s="30"/>
      <c r="G19" s="3"/>
      <c r="H19" s="37" t="s">
        <v>11</v>
      </c>
      <c r="I19" s="37"/>
      <c r="K19" s="3"/>
      <c r="L19" s="14" t="s">
        <v>16</v>
      </c>
      <c r="M19" s="14" t="s">
        <v>16</v>
      </c>
      <c r="N19" s="14"/>
      <c r="O19" s="14" t="s">
        <v>17</v>
      </c>
      <c r="P19" s="14" t="s">
        <v>17</v>
      </c>
      <c r="Q19" s="14"/>
      <c r="R19" s="35" t="s">
        <v>18</v>
      </c>
      <c r="S19" s="35" t="s">
        <v>18</v>
      </c>
    </row>
    <row r="20" spans="1:20" x14ac:dyDescent="0.25">
      <c r="A20" s="3"/>
      <c r="B20" s="30" t="s">
        <v>2</v>
      </c>
      <c r="C20" s="30" t="s">
        <v>3</v>
      </c>
      <c r="D20" s="30"/>
      <c r="E20" s="30" t="s">
        <v>2</v>
      </c>
      <c r="F20" s="30" t="s">
        <v>3</v>
      </c>
      <c r="G20" s="3"/>
      <c r="H20" s="39" t="s">
        <v>2</v>
      </c>
      <c r="I20" s="39" t="s">
        <v>3</v>
      </c>
      <c r="K20" s="3"/>
      <c r="L20" s="34" t="s">
        <v>22</v>
      </c>
      <c r="M20" s="34" t="s">
        <v>3</v>
      </c>
      <c r="N20" s="34"/>
      <c r="O20" s="34" t="s">
        <v>22</v>
      </c>
      <c r="P20" s="34" t="s">
        <v>3</v>
      </c>
      <c r="Q20" s="34"/>
      <c r="R20" s="40" t="s">
        <v>22</v>
      </c>
      <c r="S20" s="40" t="s">
        <v>3</v>
      </c>
    </row>
    <row r="21" spans="1:20" x14ac:dyDescent="0.25">
      <c r="A21" s="2">
        <v>36892</v>
      </c>
      <c r="B21" s="16">
        <v>0</v>
      </c>
      <c r="C21" s="16">
        <v>0</v>
      </c>
      <c r="D21" s="30"/>
      <c r="E21" s="16">
        <v>0</v>
      </c>
      <c r="F21" s="16">
        <v>0</v>
      </c>
      <c r="G21" s="16"/>
      <c r="H21" s="37">
        <f t="shared" si="0"/>
        <v>0</v>
      </c>
      <c r="I21" s="37">
        <f t="shared" si="1"/>
        <v>0</v>
      </c>
      <c r="K21" s="2">
        <v>36892</v>
      </c>
      <c r="L21" s="14">
        <v>0</v>
      </c>
      <c r="M21" s="14">
        <v>0</v>
      </c>
      <c r="N21" s="14"/>
      <c r="O21" s="14">
        <v>0</v>
      </c>
      <c r="P21" s="14">
        <v>0</v>
      </c>
      <c r="Q21" s="14"/>
      <c r="R21" s="35">
        <f>(L21*0.57)+(O21*0.43)</f>
        <v>0</v>
      </c>
      <c r="S21" s="35">
        <f>(M21*0.57)+(P21*0.43)</f>
        <v>0</v>
      </c>
    </row>
    <row r="22" spans="1:20" x14ac:dyDescent="0.25">
      <c r="A22" s="2">
        <v>36923</v>
      </c>
      <c r="B22" s="16">
        <v>7</v>
      </c>
      <c r="C22" s="16">
        <v>9</v>
      </c>
      <c r="D22" s="30"/>
      <c r="E22" s="16">
        <v>28</v>
      </c>
      <c r="F22" s="16">
        <v>-2</v>
      </c>
      <c r="G22" s="16"/>
      <c r="H22" s="37">
        <f t="shared" si="0"/>
        <v>16.029999999999998</v>
      </c>
      <c r="I22" s="37">
        <f t="shared" si="1"/>
        <v>4.2699999999999996</v>
      </c>
      <c r="K22" s="2">
        <v>36923</v>
      </c>
      <c r="L22" s="35">
        <v>636.94387169364893</v>
      </c>
      <c r="M22" s="35">
        <v>390.55316154477703</v>
      </c>
      <c r="N22" s="35"/>
      <c r="O22" s="35">
        <v>513.11947913638551</v>
      </c>
      <c r="P22" s="35">
        <v>300.91683498712632</v>
      </c>
      <c r="Q22" s="14"/>
      <c r="R22" s="35">
        <f t="shared" ref="R22:R32" si="2">(L22*0.57)+(O22*0.43)</f>
        <v>583.69938289402558</v>
      </c>
      <c r="S22" s="35">
        <f t="shared" ref="S22:S32" si="3">(M22*0.57)+(P22*0.43)</f>
        <v>352.00954112498721</v>
      </c>
      <c r="T22" s="36"/>
    </row>
    <row r="23" spans="1:20" x14ac:dyDescent="0.25">
      <c r="A23" s="2">
        <v>36951</v>
      </c>
      <c r="B23" s="16">
        <v>33</v>
      </c>
      <c r="C23" s="16">
        <v>16</v>
      </c>
      <c r="D23" s="30"/>
      <c r="E23" s="16">
        <v>59</v>
      </c>
      <c r="F23" s="16">
        <v>26</v>
      </c>
      <c r="G23" s="16"/>
      <c r="H23" s="37">
        <f t="shared" si="0"/>
        <v>44.18</v>
      </c>
      <c r="I23" s="37">
        <f t="shared" si="1"/>
        <v>20.299999999999997</v>
      </c>
      <c r="K23" s="2">
        <v>36951</v>
      </c>
      <c r="L23" s="35">
        <v>644.84611112287007</v>
      </c>
      <c r="M23" s="35">
        <v>395.09654745260025</v>
      </c>
      <c r="N23" s="35"/>
      <c r="O23" s="35">
        <v>518.75644956318126</v>
      </c>
      <c r="P23" s="35">
        <v>303.27522668023255</v>
      </c>
      <c r="Q23" s="14"/>
      <c r="R23" s="35">
        <f t="shared" si="2"/>
        <v>590.62755665220379</v>
      </c>
      <c r="S23" s="35">
        <f t="shared" si="3"/>
        <v>355.61337952048211</v>
      </c>
      <c r="T23" s="36"/>
    </row>
    <row r="24" spans="1:20" x14ac:dyDescent="0.25">
      <c r="A24" s="2">
        <v>36982</v>
      </c>
      <c r="B24" s="16">
        <v>11</v>
      </c>
      <c r="C24" s="16">
        <v>64</v>
      </c>
      <c r="D24" s="30"/>
      <c r="E24" s="16">
        <v>36</v>
      </c>
      <c r="F24" s="16">
        <v>45</v>
      </c>
      <c r="G24" s="16"/>
      <c r="H24" s="37">
        <f t="shared" si="0"/>
        <v>21.75</v>
      </c>
      <c r="I24" s="37">
        <f t="shared" si="1"/>
        <v>55.83</v>
      </c>
      <c r="K24" s="2">
        <v>36982</v>
      </c>
      <c r="L24" s="35">
        <v>643.0491269695508</v>
      </c>
      <c r="M24" s="35">
        <v>394.69624650034871</v>
      </c>
      <c r="N24" s="35"/>
      <c r="O24" s="35">
        <v>510.59604992654744</v>
      </c>
      <c r="P24" s="35">
        <v>301.96909781914229</v>
      </c>
      <c r="Q24" s="14"/>
      <c r="R24" s="35">
        <f t="shared" si="2"/>
        <v>586.09430384105929</v>
      </c>
      <c r="S24" s="35">
        <f t="shared" si="3"/>
        <v>354.82357256742989</v>
      </c>
      <c r="T24" s="36"/>
    </row>
    <row r="25" spans="1:20" x14ac:dyDescent="0.25">
      <c r="A25" s="2">
        <v>37012</v>
      </c>
      <c r="B25" s="16">
        <v>17</v>
      </c>
      <c r="C25" s="16">
        <v>114</v>
      </c>
      <c r="D25" s="30"/>
      <c r="E25" s="16">
        <v>67</v>
      </c>
      <c r="F25" s="16">
        <v>49</v>
      </c>
      <c r="G25" s="16"/>
      <c r="H25" s="37">
        <f t="shared" si="0"/>
        <v>38.5</v>
      </c>
      <c r="I25" s="37">
        <f t="shared" si="1"/>
        <v>86.049999999999983</v>
      </c>
      <c r="K25" s="2">
        <v>37012</v>
      </c>
      <c r="L25" s="35">
        <v>648.43065889657009</v>
      </c>
      <c r="M25" s="35">
        <v>398.20188749301349</v>
      </c>
      <c r="N25" s="35"/>
      <c r="O25" s="35">
        <v>511.38003791822445</v>
      </c>
      <c r="P25" s="35">
        <v>300.1824315561035</v>
      </c>
      <c r="Q25" s="14"/>
      <c r="R25" s="35">
        <f t="shared" si="2"/>
        <v>589.49889187588144</v>
      </c>
      <c r="S25" s="35">
        <f t="shared" si="3"/>
        <v>356.05352144014216</v>
      </c>
      <c r="T25" s="36"/>
    </row>
    <row r="26" spans="1:20" x14ac:dyDescent="0.25">
      <c r="A26" s="2">
        <v>37043</v>
      </c>
      <c r="B26" s="16">
        <v>71</v>
      </c>
      <c r="C26" s="16">
        <v>190</v>
      </c>
      <c r="D26" s="30"/>
      <c r="E26" s="16">
        <v>69</v>
      </c>
      <c r="F26" s="16">
        <v>127</v>
      </c>
      <c r="G26" s="16"/>
      <c r="H26" s="37">
        <f t="shared" si="0"/>
        <v>70.14</v>
      </c>
      <c r="I26" s="37">
        <f t="shared" si="1"/>
        <v>162.91</v>
      </c>
      <c r="K26" s="2">
        <v>37043</v>
      </c>
      <c r="L26" s="35">
        <v>656.10343858773922</v>
      </c>
      <c r="M26" s="35">
        <v>404.25424415565152</v>
      </c>
      <c r="N26" s="35"/>
      <c r="O26" s="35">
        <v>521.11994217271081</v>
      </c>
      <c r="P26" s="35">
        <v>304.60359111335231</v>
      </c>
      <c r="Q26" s="14"/>
      <c r="R26" s="35">
        <f t="shared" si="2"/>
        <v>598.06053512927701</v>
      </c>
      <c r="S26" s="35">
        <f t="shared" si="3"/>
        <v>361.40446334746287</v>
      </c>
      <c r="T26" s="36"/>
    </row>
    <row r="27" spans="1:20" x14ac:dyDescent="0.25">
      <c r="A27" s="2">
        <v>37073</v>
      </c>
      <c r="B27" s="16">
        <v>130</v>
      </c>
      <c r="C27" s="16">
        <v>47</v>
      </c>
      <c r="D27" s="30"/>
      <c r="E27" s="16">
        <v>1</v>
      </c>
      <c r="F27" s="16">
        <v>56</v>
      </c>
      <c r="G27" s="16"/>
      <c r="H27" s="37">
        <f t="shared" si="0"/>
        <v>74.53</v>
      </c>
      <c r="I27" s="37">
        <f t="shared" si="1"/>
        <v>50.87</v>
      </c>
      <c r="K27" s="2">
        <v>37073</v>
      </c>
      <c r="L27" s="35">
        <v>676.82426080496111</v>
      </c>
      <c r="M27" s="35">
        <v>425.22031768347983</v>
      </c>
      <c r="N27" s="35"/>
      <c r="O27" s="35">
        <v>533.11805684218007</v>
      </c>
      <c r="P27" s="35">
        <v>315.16478322892215</v>
      </c>
      <c r="Q27" s="14"/>
      <c r="R27" s="35">
        <f t="shared" si="2"/>
        <v>615.03059310096523</v>
      </c>
      <c r="S27" s="35">
        <f t="shared" si="3"/>
        <v>377.89643786802003</v>
      </c>
      <c r="T27" s="36"/>
    </row>
    <row r="28" spans="1:20" x14ac:dyDescent="0.25">
      <c r="A28" s="2">
        <v>37104</v>
      </c>
      <c r="B28" s="16">
        <v>79</v>
      </c>
      <c r="C28" s="16">
        <v>55</v>
      </c>
      <c r="D28" s="30"/>
      <c r="E28" s="16">
        <v>53</v>
      </c>
      <c r="F28" s="16">
        <v>65</v>
      </c>
      <c r="G28" s="16"/>
      <c r="H28" s="37">
        <f t="shared" si="0"/>
        <v>67.819999999999993</v>
      </c>
      <c r="I28" s="37">
        <f t="shared" si="1"/>
        <v>59.3</v>
      </c>
      <c r="K28" s="2">
        <v>37104</v>
      </c>
      <c r="L28" s="35">
        <v>699.17376935026891</v>
      </c>
      <c r="M28" s="35">
        <v>440.27550134616945</v>
      </c>
      <c r="N28" s="35"/>
      <c r="O28" s="35">
        <v>548.74841977079041</v>
      </c>
      <c r="P28" s="35">
        <v>320.910678493457</v>
      </c>
      <c r="Q28" s="14"/>
      <c r="R28" s="35">
        <f t="shared" si="2"/>
        <v>634.4908690310931</v>
      </c>
      <c r="S28" s="35">
        <f t="shared" si="3"/>
        <v>388.94862751950308</v>
      </c>
      <c r="T28" s="36"/>
    </row>
    <row r="29" spans="1:20" x14ac:dyDescent="0.25">
      <c r="A29" s="2">
        <v>37135</v>
      </c>
      <c r="B29" s="16">
        <v>206</v>
      </c>
      <c r="C29" s="16">
        <v>51</v>
      </c>
      <c r="D29" s="30"/>
      <c r="E29" s="16">
        <v>50</v>
      </c>
      <c r="F29" s="16">
        <v>59</v>
      </c>
      <c r="G29" s="16"/>
      <c r="H29" s="37">
        <f t="shared" si="0"/>
        <v>138.91999999999999</v>
      </c>
      <c r="I29" s="37">
        <f t="shared" si="1"/>
        <v>54.44</v>
      </c>
      <c r="K29" s="2">
        <v>37135</v>
      </c>
      <c r="L29" s="35">
        <v>683.39653229150417</v>
      </c>
      <c r="M29" s="35">
        <v>426.4569745587832</v>
      </c>
      <c r="N29" s="35"/>
      <c r="O29" s="35">
        <v>540.88135387380498</v>
      </c>
      <c r="P29" s="35">
        <v>315.05371975924106</v>
      </c>
      <c r="Q29" s="14"/>
      <c r="R29" s="35">
        <f t="shared" si="2"/>
        <v>622.11500557189356</v>
      </c>
      <c r="S29" s="35">
        <f t="shared" si="3"/>
        <v>378.55357499498007</v>
      </c>
      <c r="T29" s="36"/>
    </row>
    <row r="30" spans="1:20" x14ac:dyDescent="0.25">
      <c r="A30" s="2">
        <v>37165</v>
      </c>
      <c r="B30" s="16">
        <v>0</v>
      </c>
      <c r="C30" s="16">
        <v>84</v>
      </c>
      <c r="D30" s="30"/>
      <c r="E30" s="16">
        <v>0</v>
      </c>
      <c r="F30" s="16">
        <v>88</v>
      </c>
      <c r="G30" s="16"/>
      <c r="H30" s="37">
        <f t="shared" si="0"/>
        <v>0</v>
      </c>
      <c r="I30" s="37">
        <f t="shared" si="1"/>
        <v>85.72</v>
      </c>
      <c r="K30" s="2">
        <v>37165</v>
      </c>
      <c r="L30" s="35">
        <v>668.21337378959936</v>
      </c>
      <c r="M30" s="35">
        <v>413.18464518587109</v>
      </c>
      <c r="N30" s="35"/>
      <c r="O30" s="35">
        <v>521.69371496347435</v>
      </c>
      <c r="P30" s="35">
        <v>304.60538365144487</v>
      </c>
      <c r="Q30" s="14"/>
      <c r="R30" s="35">
        <f t="shared" si="2"/>
        <v>605.20992049436563</v>
      </c>
      <c r="S30" s="35">
        <f t="shared" si="3"/>
        <v>366.49556272606776</v>
      </c>
      <c r="T30" s="36"/>
    </row>
    <row r="31" spans="1:20" x14ac:dyDescent="0.25">
      <c r="A31" s="2">
        <v>37196</v>
      </c>
      <c r="B31" s="16">
        <v>0</v>
      </c>
      <c r="C31" s="16">
        <v>83</v>
      </c>
      <c r="D31" s="30"/>
      <c r="E31" s="16">
        <v>0</v>
      </c>
      <c r="F31" s="16">
        <v>82</v>
      </c>
      <c r="G31" s="16"/>
      <c r="H31" s="37">
        <f t="shared" si="0"/>
        <v>0</v>
      </c>
      <c r="I31" s="37">
        <f t="shared" si="1"/>
        <v>82.57</v>
      </c>
      <c r="K31" s="2">
        <v>37196</v>
      </c>
      <c r="L31" s="35">
        <v>635.18498543879286</v>
      </c>
      <c r="M31" s="35">
        <v>386.8716637018681</v>
      </c>
      <c r="N31" s="35"/>
      <c r="O31" s="35">
        <v>509.40379026393191</v>
      </c>
      <c r="P31" s="35">
        <v>296.24408814195897</v>
      </c>
      <c r="Q31" s="14"/>
      <c r="R31" s="35">
        <f t="shared" si="2"/>
        <v>581.09907151360267</v>
      </c>
      <c r="S31" s="35">
        <f t="shared" si="3"/>
        <v>347.90180621110716</v>
      </c>
      <c r="T31" s="36"/>
    </row>
    <row r="32" spans="1:20" ht="13.8" thickBot="1" x14ac:dyDescent="0.3">
      <c r="A32" s="2">
        <v>37226</v>
      </c>
      <c r="B32" s="16">
        <v>0</v>
      </c>
      <c r="C32" s="16">
        <v>82</v>
      </c>
      <c r="D32" s="30"/>
      <c r="E32" s="16">
        <v>0</v>
      </c>
      <c r="F32" s="16">
        <v>77</v>
      </c>
      <c r="G32" s="16"/>
      <c r="H32" s="38">
        <f t="shared" si="0"/>
        <v>0</v>
      </c>
      <c r="I32" s="38">
        <f t="shared" si="1"/>
        <v>79.849999999999994</v>
      </c>
      <c r="K32" s="2">
        <v>37226</v>
      </c>
      <c r="L32" s="35">
        <v>617.31980151254299</v>
      </c>
      <c r="M32" s="35">
        <v>372.59525134605917</v>
      </c>
      <c r="N32" s="35"/>
      <c r="O32" s="35">
        <v>501.73344485387361</v>
      </c>
      <c r="P32" s="35">
        <v>292.26438905997043</v>
      </c>
      <c r="Q32" s="14"/>
      <c r="R32" s="35">
        <f t="shared" si="2"/>
        <v>567.61766814931514</v>
      </c>
      <c r="S32" s="35">
        <f t="shared" si="3"/>
        <v>338.05298056304099</v>
      </c>
      <c r="T32" s="36"/>
    </row>
    <row r="33" spans="1:19" ht="13.8" thickTop="1" x14ac:dyDescent="0.25">
      <c r="A33" s="3" t="s">
        <v>9</v>
      </c>
      <c r="B33" s="16">
        <f>SUM(B21:B32)</f>
        <v>554</v>
      </c>
      <c r="C33" s="16">
        <f>SUM(C21:C32)</f>
        <v>795</v>
      </c>
      <c r="D33" s="30"/>
      <c r="E33" s="16">
        <f>SUM(E21:E32)</f>
        <v>363</v>
      </c>
      <c r="F33" s="16">
        <f>SUM(F21:F32)</f>
        <v>672</v>
      </c>
      <c r="G33" s="16"/>
      <c r="H33" s="37">
        <f t="shared" si="0"/>
        <v>471.87</v>
      </c>
      <c r="I33" s="37">
        <f t="shared" si="1"/>
        <v>742.1099999999999</v>
      </c>
      <c r="R33" s="36"/>
      <c r="S33" s="36"/>
    </row>
    <row r="34" spans="1:19" ht="15.6" x14ac:dyDescent="0.3">
      <c r="A34" s="3"/>
      <c r="B34" s="16"/>
      <c r="C34" s="16"/>
      <c r="D34" s="30"/>
      <c r="E34" s="16"/>
      <c r="F34" s="16"/>
      <c r="G34" s="16"/>
      <c r="H34" s="37"/>
      <c r="I34" s="37"/>
      <c r="K34" s="32" t="s">
        <v>21</v>
      </c>
      <c r="L34" s="33"/>
      <c r="M34" s="16"/>
      <c r="N34" s="30"/>
      <c r="O34" s="16"/>
      <c r="P34" s="16"/>
      <c r="Q34" s="16"/>
      <c r="R34" s="37"/>
      <c r="S34" s="37"/>
    </row>
    <row r="35" spans="1:19" ht="15.6" x14ac:dyDescent="0.3">
      <c r="A35" s="32" t="s">
        <v>20</v>
      </c>
      <c r="B35" s="33"/>
      <c r="C35" s="16"/>
      <c r="D35" s="30"/>
      <c r="E35" s="16"/>
      <c r="F35" s="16"/>
      <c r="G35" s="16"/>
      <c r="H35" s="37"/>
      <c r="I35" s="37"/>
      <c r="K35" s="3"/>
      <c r="L35" s="30" t="s">
        <v>14</v>
      </c>
      <c r="M35" s="30"/>
      <c r="N35" s="30"/>
      <c r="O35" s="30" t="s">
        <v>15</v>
      </c>
      <c r="P35" s="30"/>
      <c r="Q35" s="3"/>
      <c r="R35" s="37" t="s">
        <v>11</v>
      </c>
      <c r="S35" s="37"/>
    </row>
    <row r="36" spans="1:19" x14ac:dyDescent="0.25">
      <c r="A36" s="3"/>
      <c r="B36" s="30" t="s">
        <v>14</v>
      </c>
      <c r="C36" s="30"/>
      <c r="D36" s="30"/>
      <c r="E36" s="30" t="s">
        <v>15</v>
      </c>
      <c r="F36" s="30"/>
      <c r="G36" s="3"/>
      <c r="H36" s="37" t="s">
        <v>11</v>
      </c>
      <c r="I36" s="37"/>
      <c r="K36" s="3"/>
      <c r="L36" s="30" t="s">
        <v>2</v>
      </c>
      <c r="M36" s="30" t="s">
        <v>3</v>
      </c>
      <c r="N36" s="30"/>
      <c r="O36" s="30" t="s">
        <v>2</v>
      </c>
      <c r="P36" s="30" t="s">
        <v>3</v>
      </c>
      <c r="Q36" s="3"/>
      <c r="R36" s="37" t="s">
        <v>2</v>
      </c>
      <c r="S36" s="37" t="s">
        <v>3</v>
      </c>
    </row>
    <row r="37" spans="1:19" x14ac:dyDescent="0.25">
      <c r="A37" s="3"/>
      <c r="B37" s="30" t="s">
        <v>2</v>
      </c>
      <c r="C37" s="30" t="s">
        <v>3</v>
      </c>
      <c r="D37" s="30"/>
      <c r="E37" s="30" t="s">
        <v>2</v>
      </c>
      <c r="F37" s="30" t="s">
        <v>3</v>
      </c>
      <c r="G37" s="3"/>
      <c r="H37" s="37" t="s">
        <v>2</v>
      </c>
      <c r="I37" s="37" t="s">
        <v>3</v>
      </c>
      <c r="K37" s="2">
        <v>36892</v>
      </c>
      <c r="L37" s="16">
        <f t="shared" ref="L37:M48" si="4">L4-L21</f>
        <v>0</v>
      </c>
      <c r="M37" s="16">
        <f t="shared" si="4"/>
        <v>0</v>
      </c>
      <c r="N37" s="30"/>
      <c r="O37" s="16">
        <f t="shared" ref="O37:P48" si="5">O4-O21</f>
        <v>0</v>
      </c>
      <c r="P37" s="16">
        <f t="shared" si="5"/>
        <v>0</v>
      </c>
      <c r="Q37" s="16"/>
      <c r="R37" s="42">
        <f t="shared" ref="R37:R49" si="6">(L37*0.57)+(O37*0.43)</f>
        <v>0</v>
      </c>
      <c r="S37" s="42">
        <f t="shared" ref="S37:S49" si="7">(M37*0.57)+(P37*0.43)</f>
        <v>0</v>
      </c>
    </row>
    <row r="38" spans="1:19" x14ac:dyDescent="0.25">
      <c r="A38" s="2">
        <v>36892</v>
      </c>
      <c r="B38" s="16">
        <v>0</v>
      </c>
      <c r="C38" s="16">
        <v>0</v>
      </c>
      <c r="D38" s="30"/>
      <c r="E38" s="16">
        <v>0</v>
      </c>
      <c r="F38" s="16">
        <v>0</v>
      </c>
      <c r="G38" s="16"/>
      <c r="H38" s="37">
        <f t="shared" si="0"/>
        <v>0</v>
      </c>
      <c r="I38" s="37">
        <f t="shared" si="1"/>
        <v>0</v>
      </c>
      <c r="K38" s="2">
        <v>36923</v>
      </c>
      <c r="L38" s="16">
        <f t="shared" si="4"/>
        <v>-636.94387169364893</v>
      </c>
      <c r="M38" s="16">
        <f t="shared" si="4"/>
        <v>-390.55316154477703</v>
      </c>
      <c r="N38" s="30"/>
      <c r="O38" s="16">
        <f t="shared" si="5"/>
        <v>-513.11947913638551</v>
      </c>
      <c r="P38" s="16">
        <f t="shared" si="5"/>
        <v>-300.91683498712632</v>
      </c>
      <c r="Q38" s="16"/>
      <c r="R38" s="42">
        <f t="shared" si="6"/>
        <v>-583.69938289402558</v>
      </c>
      <c r="S38" s="42">
        <f t="shared" si="7"/>
        <v>-352.00954112498721</v>
      </c>
    </row>
    <row r="39" spans="1:19" x14ac:dyDescent="0.25">
      <c r="A39" s="2">
        <v>36923</v>
      </c>
      <c r="B39" s="16">
        <v>149</v>
      </c>
      <c r="C39" s="16">
        <v>334</v>
      </c>
      <c r="D39" s="30"/>
      <c r="E39" s="16">
        <v>53</v>
      </c>
      <c r="F39" s="16">
        <v>23</v>
      </c>
      <c r="G39" s="16"/>
      <c r="H39" s="37">
        <f t="shared" si="0"/>
        <v>107.72</v>
      </c>
      <c r="I39" s="37">
        <f t="shared" si="1"/>
        <v>200.26999999999998</v>
      </c>
      <c r="K39" s="2">
        <v>36951</v>
      </c>
      <c r="L39" s="16">
        <f t="shared" si="4"/>
        <v>-644.84611112287007</v>
      </c>
      <c r="M39" s="16">
        <f t="shared" si="4"/>
        <v>-395.09654745260025</v>
      </c>
      <c r="N39" s="30"/>
      <c r="O39" s="16">
        <f t="shared" si="5"/>
        <v>-518.75644956318126</v>
      </c>
      <c r="P39" s="16">
        <f t="shared" si="5"/>
        <v>-303.27522668023255</v>
      </c>
      <c r="Q39" s="16"/>
      <c r="R39" s="42">
        <f t="shared" si="6"/>
        <v>-590.62755665220379</v>
      </c>
      <c r="S39" s="42">
        <f t="shared" si="7"/>
        <v>-355.61337952048211</v>
      </c>
    </row>
    <row r="40" spans="1:19" x14ac:dyDescent="0.25">
      <c r="A40" s="2">
        <v>36951</v>
      </c>
      <c r="B40" s="16">
        <v>95</v>
      </c>
      <c r="C40" s="16">
        <v>141</v>
      </c>
      <c r="D40" s="30"/>
      <c r="E40" s="16">
        <v>59</v>
      </c>
      <c r="F40" s="16">
        <v>26</v>
      </c>
      <c r="G40" s="16"/>
      <c r="H40" s="37">
        <f t="shared" si="0"/>
        <v>79.52</v>
      </c>
      <c r="I40" s="37">
        <f t="shared" si="1"/>
        <v>91.549999999999983</v>
      </c>
      <c r="K40" s="2">
        <v>36982</v>
      </c>
      <c r="L40" s="16">
        <f t="shared" si="4"/>
        <v>-643.0491269695508</v>
      </c>
      <c r="M40" s="16">
        <f t="shared" si="4"/>
        <v>-394.69624650034871</v>
      </c>
      <c r="N40" s="30"/>
      <c r="O40" s="16">
        <f t="shared" si="5"/>
        <v>-510.59604992654744</v>
      </c>
      <c r="P40" s="16">
        <f t="shared" si="5"/>
        <v>-301.96909781914229</v>
      </c>
      <c r="Q40" s="16"/>
      <c r="R40" s="42">
        <f t="shared" si="6"/>
        <v>-586.09430384105929</v>
      </c>
      <c r="S40" s="42">
        <f t="shared" si="7"/>
        <v>-354.82357256742989</v>
      </c>
    </row>
    <row r="41" spans="1:19" x14ac:dyDescent="0.25">
      <c r="A41" s="2">
        <v>36982</v>
      </c>
      <c r="B41" s="16">
        <v>236</v>
      </c>
      <c r="C41" s="16">
        <v>379</v>
      </c>
      <c r="D41" s="30"/>
      <c r="E41" s="16">
        <v>88</v>
      </c>
      <c r="F41" s="16">
        <v>120</v>
      </c>
      <c r="G41" s="16"/>
      <c r="H41" s="37">
        <f t="shared" si="0"/>
        <v>172.35999999999999</v>
      </c>
      <c r="I41" s="37">
        <f t="shared" si="1"/>
        <v>267.63</v>
      </c>
      <c r="K41" s="2">
        <v>37012</v>
      </c>
      <c r="L41" s="16">
        <f t="shared" si="4"/>
        <v>-648.43065889657009</v>
      </c>
      <c r="M41" s="16">
        <f t="shared" si="4"/>
        <v>-398.20188749301349</v>
      </c>
      <c r="N41" s="30"/>
      <c r="O41" s="16">
        <f t="shared" si="5"/>
        <v>-511.38003791822445</v>
      </c>
      <c r="P41" s="16">
        <f t="shared" si="5"/>
        <v>-300.1824315561035</v>
      </c>
      <c r="Q41" s="16"/>
      <c r="R41" s="42">
        <f t="shared" si="6"/>
        <v>-589.49889187588144</v>
      </c>
      <c r="S41" s="42">
        <f t="shared" si="7"/>
        <v>-356.05352144014216</v>
      </c>
    </row>
    <row r="42" spans="1:19" x14ac:dyDescent="0.25">
      <c r="A42" s="2">
        <v>37012</v>
      </c>
      <c r="B42" s="16">
        <v>225</v>
      </c>
      <c r="C42" s="16">
        <v>429</v>
      </c>
      <c r="D42" s="30"/>
      <c r="E42" s="16">
        <v>99</v>
      </c>
      <c r="F42" s="16">
        <v>174</v>
      </c>
      <c r="G42" s="16"/>
      <c r="H42" s="37">
        <f t="shared" si="0"/>
        <v>170.82</v>
      </c>
      <c r="I42" s="37">
        <f t="shared" si="1"/>
        <v>319.34999999999997</v>
      </c>
      <c r="K42" s="2">
        <v>37043</v>
      </c>
      <c r="L42" s="16">
        <f t="shared" si="4"/>
        <v>-656.10343858773922</v>
      </c>
      <c r="M42" s="16">
        <f t="shared" si="4"/>
        <v>-404.25424415565152</v>
      </c>
      <c r="N42" s="30"/>
      <c r="O42" s="16">
        <f t="shared" si="5"/>
        <v>-521.11994217271081</v>
      </c>
      <c r="P42" s="16">
        <f t="shared" si="5"/>
        <v>-304.60359111335231</v>
      </c>
      <c r="Q42" s="16"/>
      <c r="R42" s="42">
        <f t="shared" si="6"/>
        <v>-598.06053512927701</v>
      </c>
      <c r="S42" s="42">
        <f t="shared" si="7"/>
        <v>-361.40446334746287</v>
      </c>
    </row>
    <row r="43" spans="1:19" x14ac:dyDescent="0.25">
      <c r="A43" s="2">
        <v>37043</v>
      </c>
      <c r="B43" s="16">
        <v>425</v>
      </c>
      <c r="C43" s="16">
        <v>530</v>
      </c>
      <c r="D43" s="30"/>
      <c r="E43" s="16">
        <v>94</v>
      </c>
      <c r="F43" s="16">
        <v>202</v>
      </c>
      <c r="G43" s="16"/>
      <c r="H43" s="37">
        <f t="shared" si="0"/>
        <v>282.66999999999996</v>
      </c>
      <c r="I43" s="37">
        <f t="shared" si="1"/>
        <v>388.96</v>
      </c>
      <c r="K43" s="2">
        <v>37073</v>
      </c>
      <c r="L43" s="16">
        <f t="shared" si="4"/>
        <v>-676.82426080496111</v>
      </c>
      <c r="M43" s="16">
        <f t="shared" si="4"/>
        <v>-425.22031768347983</v>
      </c>
      <c r="N43" s="30"/>
      <c r="O43" s="16">
        <f t="shared" si="5"/>
        <v>-533.11805684218007</v>
      </c>
      <c r="P43" s="16">
        <f t="shared" si="5"/>
        <v>-315.16478322892215</v>
      </c>
      <c r="Q43" s="16"/>
      <c r="R43" s="42">
        <f t="shared" si="6"/>
        <v>-615.03059310096523</v>
      </c>
      <c r="S43" s="42">
        <f t="shared" si="7"/>
        <v>-377.89643786802003</v>
      </c>
    </row>
    <row r="44" spans="1:19" x14ac:dyDescent="0.25">
      <c r="A44" s="2">
        <v>37073</v>
      </c>
      <c r="B44" s="16">
        <v>219</v>
      </c>
      <c r="C44" s="16">
        <v>97</v>
      </c>
      <c r="D44" s="30"/>
      <c r="E44" s="16">
        <v>82</v>
      </c>
      <c r="F44" s="16">
        <v>281</v>
      </c>
      <c r="G44" s="16"/>
      <c r="H44" s="37">
        <f t="shared" si="0"/>
        <v>160.08999999999997</v>
      </c>
      <c r="I44" s="37">
        <f t="shared" si="1"/>
        <v>176.12</v>
      </c>
      <c r="K44" s="2">
        <v>37104</v>
      </c>
      <c r="L44" s="16">
        <f t="shared" si="4"/>
        <v>-699.17376935026891</v>
      </c>
      <c r="M44" s="16">
        <f t="shared" si="4"/>
        <v>-440.27550134616945</v>
      </c>
      <c r="N44" s="30"/>
      <c r="O44" s="16">
        <f t="shared" si="5"/>
        <v>-548.74841977079041</v>
      </c>
      <c r="P44" s="16">
        <f t="shared" si="5"/>
        <v>-320.910678493457</v>
      </c>
      <c r="Q44" s="16"/>
      <c r="R44" s="42">
        <f t="shared" si="6"/>
        <v>-634.4908690310931</v>
      </c>
      <c r="S44" s="42">
        <f t="shared" si="7"/>
        <v>-388.94862751950308</v>
      </c>
    </row>
    <row r="45" spans="1:19" x14ac:dyDescent="0.25">
      <c r="A45" s="2">
        <v>37104</v>
      </c>
      <c r="B45" s="16">
        <v>168</v>
      </c>
      <c r="C45" s="16">
        <v>105</v>
      </c>
      <c r="D45" s="30"/>
      <c r="E45" s="16">
        <v>59</v>
      </c>
      <c r="F45" s="16">
        <v>290</v>
      </c>
      <c r="G45" s="16"/>
      <c r="H45" s="37">
        <f t="shared" si="0"/>
        <v>121.13</v>
      </c>
      <c r="I45" s="37">
        <f t="shared" si="1"/>
        <v>184.55</v>
      </c>
      <c r="K45" s="2">
        <v>37135</v>
      </c>
      <c r="L45" s="16">
        <f t="shared" si="4"/>
        <v>-683.39653229150417</v>
      </c>
      <c r="M45" s="16">
        <f t="shared" si="4"/>
        <v>-426.4569745587832</v>
      </c>
      <c r="N45" s="30"/>
      <c r="O45" s="16">
        <f t="shared" si="5"/>
        <v>-540.88135387380498</v>
      </c>
      <c r="P45" s="16">
        <f t="shared" si="5"/>
        <v>-315.05371975924106</v>
      </c>
      <c r="Q45" s="16"/>
      <c r="R45" s="42">
        <f t="shared" si="6"/>
        <v>-622.11500557189356</v>
      </c>
      <c r="S45" s="42">
        <f t="shared" si="7"/>
        <v>-378.55357499498007</v>
      </c>
    </row>
    <row r="46" spans="1:19" x14ac:dyDescent="0.25">
      <c r="A46" s="2">
        <v>37135</v>
      </c>
      <c r="B46" s="16">
        <v>395</v>
      </c>
      <c r="C46" s="16">
        <v>101</v>
      </c>
      <c r="D46" s="30"/>
      <c r="E46" s="16">
        <v>91</v>
      </c>
      <c r="F46" s="16">
        <v>284</v>
      </c>
      <c r="G46" s="16"/>
      <c r="H46" s="37">
        <f t="shared" si="0"/>
        <v>264.27999999999997</v>
      </c>
      <c r="I46" s="37">
        <f t="shared" si="1"/>
        <v>179.69</v>
      </c>
      <c r="K46" s="2">
        <v>37165</v>
      </c>
      <c r="L46" s="16">
        <f t="shared" si="4"/>
        <v>-668.21337378959936</v>
      </c>
      <c r="M46" s="16">
        <f t="shared" si="4"/>
        <v>-413.18464518587109</v>
      </c>
      <c r="N46" s="30"/>
      <c r="O46" s="16">
        <f t="shared" si="5"/>
        <v>-521.69371496347435</v>
      </c>
      <c r="P46" s="16">
        <f t="shared" si="5"/>
        <v>-304.60538365144487</v>
      </c>
      <c r="Q46" s="16"/>
      <c r="R46" s="42">
        <f t="shared" si="6"/>
        <v>-605.20992049436563</v>
      </c>
      <c r="S46" s="42">
        <f t="shared" si="7"/>
        <v>-366.49556272606776</v>
      </c>
    </row>
    <row r="47" spans="1:19" x14ac:dyDescent="0.25">
      <c r="A47" s="2">
        <v>37165</v>
      </c>
      <c r="B47" s="16">
        <v>85</v>
      </c>
      <c r="C47" s="16">
        <v>409</v>
      </c>
      <c r="D47" s="30"/>
      <c r="E47" s="16">
        <v>0</v>
      </c>
      <c r="F47" s="16">
        <v>238</v>
      </c>
      <c r="G47" s="16"/>
      <c r="H47" s="37">
        <f t="shared" si="0"/>
        <v>48.449999999999996</v>
      </c>
      <c r="I47" s="37">
        <f t="shared" si="1"/>
        <v>335.46999999999997</v>
      </c>
      <c r="K47" s="2">
        <v>37196</v>
      </c>
      <c r="L47" s="16">
        <f t="shared" si="4"/>
        <v>-635.18498543879286</v>
      </c>
      <c r="M47" s="16">
        <f t="shared" si="4"/>
        <v>-386.8716637018681</v>
      </c>
      <c r="N47" s="30"/>
      <c r="O47" s="16">
        <f t="shared" si="5"/>
        <v>-509.40379026393191</v>
      </c>
      <c r="P47" s="16">
        <f t="shared" si="5"/>
        <v>-296.24408814195897</v>
      </c>
      <c r="Q47" s="16"/>
      <c r="R47" s="42">
        <f t="shared" si="6"/>
        <v>-581.09907151360267</v>
      </c>
      <c r="S47" s="42">
        <f t="shared" si="7"/>
        <v>-347.90180621110716</v>
      </c>
    </row>
    <row r="48" spans="1:19" ht="13.8" thickBot="1" x14ac:dyDescent="0.3">
      <c r="A48" s="2">
        <v>37196</v>
      </c>
      <c r="B48" s="16">
        <v>85</v>
      </c>
      <c r="C48" s="16">
        <v>408</v>
      </c>
      <c r="D48" s="30"/>
      <c r="E48" s="16">
        <v>0</v>
      </c>
      <c r="F48" s="16">
        <v>232</v>
      </c>
      <c r="G48" s="16"/>
      <c r="H48" s="37">
        <f t="shared" si="0"/>
        <v>48.449999999999996</v>
      </c>
      <c r="I48" s="37">
        <f t="shared" si="1"/>
        <v>332.32</v>
      </c>
      <c r="K48" s="2">
        <v>37226</v>
      </c>
      <c r="L48" s="41">
        <f t="shared" si="4"/>
        <v>-617.31980151254299</v>
      </c>
      <c r="M48" s="41">
        <f t="shared" si="4"/>
        <v>-372.59525134605917</v>
      </c>
      <c r="N48" s="31"/>
      <c r="O48" s="41">
        <f t="shared" si="5"/>
        <v>-501.73344485387361</v>
      </c>
      <c r="P48" s="41">
        <f t="shared" si="5"/>
        <v>-292.26438905997043</v>
      </c>
      <c r="Q48" s="16"/>
      <c r="R48" s="43">
        <f t="shared" si="6"/>
        <v>-567.61766814931514</v>
      </c>
      <c r="S48" s="43">
        <f t="shared" si="7"/>
        <v>-338.05298056304099</v>
      </c>
    </row>
    <row r="49" spans="1:19" ht="14.4" thickTop="1" thickBot="1" x14ac:dyDescent="0.3">
      <c r="A49" s="2">
        <v>37226</v>
      </c>
      <c r="B49" s="16">
        <v>85</v>
      </c>
      <c r="C49" s="16">
        <v>407</v>
      </c>
      <c r="D49" s="30"/>
      <c r="E49" s="16">
        <v>0</v>
      </c>
      <c r="F49" s="16">
        <v>227</v>
      </c>
      <c r="G49" s="16"/>
      <c r="H49" s="38">
        <f t="shared" si="0"/>
        <v>48.449999999999996</v>
      </c>
      <c r="I49" s="38">
        <f t="shared" si="1"/>
        <v>329.59999999999997</v>
      </c>
      <c r="K49" s="3" t="s">
        <v>9</v>
      </c>
      <c r="L49" s="16">
        <f>SUM(L37:L48)</f>
        <v>-7209.4859304580477</v>
      </c>
      <c r="M49" s="16">
        <f>SUM(M37:M48)</f>
        <v>-4447.4064409686207</v>
      </c>
      <c r="N49" s="30"/>
      <c r="O49" s="16">
        <f>SUM(O37:O48)</f>
        <v>-5730.550739285105</v>
      </c>
      <c r="P49" s="16">
        <f>SUM(P37:P48)</f>
        <v>-3355.1902244909516</v>
      </c>
      <c r="Q49" s="16"/>
      <c r="R49" s="42">
        <f t="shared" si="6"/>
        <v>-6573.5437982536814</v>
      </c>
      <c r="S49" s="42">
        <f t="shared" si="7"/>
        <v>-3977.7534678832226</v>
      </c>
    </row>
    <row r="50" spans="1:19" ht="13.8" thickTop="1" x14ac:dyDescent="0.25">
      <c r="A50" s="3" t="s">
        <v>9</v>
      </c>
      <c r="B50" s="16">
        <v>2167</v>
      </c>
      <c r="C50" s="16">
        <v>3340</v>
      </c>
      <c r="D50" s="30"/>
      <c r="E50" s="16">
        <v>625</v>
      </c>
      <c r="F50" s="16">
        <v>2097</v>
      </c>
      <c r="G50" s="16"/>
      <c r="H50" s="37">
        <f t="shared" si="0"/>
        <v>1503.9399999999998</v>
      </c>
      <c r="I50" s="37">
        <f t="shared" si="1"/>
        <v>2805.5099999999998</v>
      </c>
      <c r="R50" s="36"/>
      <c r="S50" s="36"/>
    </row>
    <row r="51" spans="1:19" x14ac:dyDescent="0.25">
      <c r="A51" s="3"/>
      <c r="B51" s="16"/>
      <c r="C51" s="16"/>
      <c r="D51" s="30"/>
      <c r="E51" s="16"/>
      <c r="F51" s="16"/>
      <c r="G51" s="16"/>
      <c r="H51" s="37"/>
      <c r="I51" s="37"/>
    </row>
    <row r="52" spans="1:19" ht="15.6" x14ac:dyDescent="0.3">
      <c r="A52" s="32"/>
      <c r="B52" s="32"/>
      <c r="C52" s="32"/>
      <c r="D52" s="32"/>
      <c r="E52" s="3"/>
      <c r="F52" s="3"/>
      <c r="G52" s="3"/>
      <c r="H52" s="37"/>
      <c r="I52" s="37"/>
    </row>
    <row r="53" spans="1:19" x14ac:dyDescent="0.25">
      <c r="A53" s="3"/>
      <c r="B53" s="14"/>
      <c r="C53" s="14"/>
      <c r="D53" s="14"/>
      <c r="E53" s="14"/>
      <c r="F53" s="14"/>
      <c r="G53" s="14"/>
      <c r="H53" s="35"/>
      <c r="I53" s="35"/>
    </row>
    <row r="54" spans="1:19" x14ac:dyDescent="0.25">
      <c r="A54" s="3"/>
      <c r="B54" s="34"/>
      <c r="C54" s="34"/>
      <c r="D54" s="34"/>
      <c r="E54" s="34"/>
      <c r="F54" s="34"/>
      <c r="G54" s="34"/>
      <c r="H54" s="40"/>
      <c r="I54" s="40"/>
      <c r="K54" s="3"/>
      <c r="L54" s="34"/>
      <c r="M54" s="34"/>
      <c r="N54" s="34"/>
      <c r="O54" s="34"/>
      <c r="P54" s="34"/>
      <c r="Q54" s="34"/>
      <c r="R54" s="40"/>
      <c r="S54" s="40"/>
    </row>
    <row r="55" spans="1:19" x14ac:dyDescent="0.25">
      <c r="A55" s="2"/>
      <c r="B55" s="14"/>
      <c r="C55" s="14"/>
      <c r="D55" s="14"/>
      <c r="E55" s="14"/>
      <c r="F55" s="14"/>
      <c r="G55" s="14"/>
      <c r="H55" s="35"/>
      <c r="I55" s="35"/>
      <c r="K55" s="2"/>
      <c r="L55" s="14"/>
      <c r="M55" s="14"/>
      <c r="N55" s="14"/>
      <c r="O55" s="14"/>
      <c r="P55" s="14"/>
      <c r="Q55" s="14"/>
      <c r="R55" s="35"/>
      <c r="S55" s="35"/>
    </row>
    <row r="56" spans="1:19" x14ac:dyDescent="0.25">
      <c r="A56" s="2"/>
      <c r="B56" s="35"/>
      <c r="C56" s="35"/>
      <c r="D56" s="14"/>
      <c r="E56" s="35"/>
      <c r="F56" s="35"/>
      <c r="G56" s="14"/>
      <c r="H56" s="35"/>
      <c r="I56" s="35"/>
      <c r="K56" s="2"/>
      <c r="L56" s="35"/>
      <c r="M56" s="35"/>
      <c r="N56" s="14"/>
      <c r="O56" s="35"/>
      <c r="P56" s="35"/>
      <c r="Q56" s="14"/>
      <c r="R56" s="35"/>
      <c r="S56" s="35"/>
    </row>
    <row r="57" spans="1:19" x14ac:dyDescent="0.25">
      <c r="A57" s="2"/>
      <c r="B57" s="35"/>
      <c r="C57" s="35"/>
      <c r="D57" s="14"/>
      <c r="E57" s="35"/>
      <c r="F57" s="35"/>
      <c r="G57" s="14"/>
      <c r="H57" s="35"/>
      <c r="I57" s="35"/>
      <c r="K57" s="2"/>
      <c r="L57" s="35"/>
      <c r="M57" s="35"/>
      <c r="N57" s="14"/>
      <c r="O57" s="35"/>
      <c r="P57" s="35"/>
      <c r="Q57" s="14"/>
      <c r="R57" s="35"/>
      <c r="S57" s="35"/>
    </row>
    <row r="58" spans="1:19" x14ac:dyDescent="0.25">
      <c r="A58" s="2"/>
      <c r="B58" s="35"/>
      <c r="C58" s="35"/>
      <c r="D58" s="14"/>
      <c r="E58" s="35"/>
      <c r="F58" s="35"/>
      <c r="G58" s="14"/>
      <c r="H58" s="35"/>
      <c r="I58" s="35"/>
      <c r="K58" s="2"/>
      <c r="L58" s="35"/>
      <c r="M58" s="35"/>
      <c r="N58" s="14"/>
      <c r="O58" s="35"/>
      <c r="P58" s="35"/>
      <c r="Q58" s="14"/>
      <c r="R58" s="35"/>
      <c r="S58" s="35"/>
    </row>
    <row r="59" spans="1:19" x14ac:dyDescent="0.25">
      <c r="A59" s="2"/>
      <c r="B59" s="35"/>
      <c r="C59" s="35"/>
      <c r="D59" s="14"/>
      <c r="E59" s="35"/>
      <c r="F59" s="35"/>
      <c r="G59" s="14"/>
      <c r="H59" s="35"/>
      <c r="I59" s="35"/>
      <c r="K59" s="2"/>
      <c r="L59" s="35"/>
      <c r="M59" s="35"/>
      <c r="N59" s="14"/>
      <c r="O59" s="35"/>
      <c r="P59" s="35"/>
      <c r="Q59" s="14"/>
      <c r="R59" s="35"/>
      <c r="S59" s="35"/>
    </row>
    <row r="60" spans="1:19" x14ac:dyDescent="0.25">
      <c r="A60" s="2"/>
      <c r="B60" s="35"/>
      <c r="C60" s="35"/>
      <c r="D60" s="14"/>
      <c r="E60" s="35"/>
      <c r="F60" s="35"/>
      <c r="G60" s="14"/>
      <c r="H60" s="35"/>
      <c r="I60" s="35"/>
      <c r="K60" s="2"/>
      <c r="L60" s="35"/>
      <c r="M60" s="35"/>
      <c r="N60" s="14"/>
      <c r="O60" s="35"/>
      <c r="P60" s="35"/>
      <c r="Q60" s="14"/>
      <c r="R60" s="35"/>
      <c r="S60" s="35"/>
    </row>
    <row r="61" spans="1:19" x14ac:dyDescent="0.25">
      <c r="A61" s="2"/>
      <c r="B61" s="35"/>
      <c r="C61" s="35"/>
      <c r="D61" s="14"/>
      <c r="E61" s="35"/>
      <c r="F61" s="35"/>
      <c r="G61" s="14"/>
      <c r="H61" s="35"/>
      <c r="I61" s="35"/>
      <c r="K61" s="2"/>
      <c r="L61" s="35"/>
      <c r="M61" s="35"/>
      <c r="N61" s="14"/>
      <c r="O61" s="35"/>
      <c r="P61" s="35"/>
      <c r="Q61" s="14"/>
      <c r="R61" s="35"/>
      <c r="S61" s="35"/>
    </row>
    <row r="62" spans="1:19" x14ac:dyDescent="0.25">
      <c r="A62" s="2"/>
      <c r="B62" s="35"/>
      <c r="C62" s="35"/>
      <c r="D62" s="14"/>
      <c r="E62" s="35"/>
      <c r="F62" s="35"/>
      <c r="G62" s="14"/>
      <c r="H62" s="35"/>
      <c r="I62" s="35"/>
      <c r="K62" s="2"/>
      <c r="L62" s="35"/>
      <c r="M62" s="35"/>
      <c r="N62" s="14"/>
      <c r="O62" s="35"/>
      <c r="P62" s="35"/>
      <c r="Q62" s="14"/>
      <c r="R62" s="35"/>
      <c r="S62" s="35"/>
    </row>
    <row r="63" spans="1:19" x14ac:dyDescent="0.25">
      <c r="A63" s="2"/>
      <c r="B63" s="35"/>
      <c r="C63" s="35"/>
      <c r="D63" s="14"/>
      <c r="E63" s="35"/>
      <c r="F63" s="35"/>
      <c r="G63" s="14"/>
      <c r="H63" s="35"/>
      <c r="I63" s="35"/>
      <c r="K63" s="2"/>
      <c r="L63" s="35"/>
      <c r="M63" s="35"/>
      <c r="N63" s="14"/>
      <c r="O63" s="35"/>
      <c r="P63" s="35"/>
      <c r="Q63" s="14"/>
      <c r="R63" s="35"/>
      <c r="S63" s="35"/>
    </row>
    <row r="64" spans="1:19" x14ac:dyDescent="0.25">
      <c r="A64" s="2"/>
      <c r="B64" s="35"/>
      <c r="C64" s="35"/>
      <c r="D64" s="14"/>
      <c r="E64" s="35"/>
      <c r="F64" s="35"/>
      <c r="G64" s="14"/>
      <c r="H64" s="35"/>
      <c r="I64" s="35"/>
      <c r="K64" s="2"/>
      <c r="L64" s="35"/>
      <c r="M64" s="35"/>
      <c r="N64" s="14"/>
      <c r="O64" s="35"/>
      <c r="P64" s="35"/>
      <c r="Q64" s="14"/>
      <c r="R64" s="35"/>
      <c r="S64" s="35"/>
    </row>
    <row r="65" spans="1:19" x14ac:dyDescent="0.25">
      <c r="A65" s="2"/>
      <c r="B65" s="35"/>
      <c r="C65" s="35"/>
      <c r="D65" s="14"/>
      <c r="E65" s="35"/>
      <c r="F65" s="35"/>
      <c r="G65" s="14"/>
      <c r="H65" s="35"/>
      <c r="I65" s="35"/>
      <c r="K65" s="2"/>
      <c r="L65" s="35"/>
      <c r="M65" s="35"/>
      <c r="N65" s="14"/>
      <c r="O65" s="35"/>
      <c r="P65" s="35"/>
      <c r="Q65" s="14"/>
      <c r="R65" s="35"/>
      <c r="S65" s="35"/>
    </row>
    <row r="66" spans="1:19" x14ac:dyDescent="0.25">
      <c r="A66" s="2"/>
      <c r="B66" s="35"/>
      <c r="C66" s="35"/>
      <c r="D66" s="14"/>
      <c r="E66" s="35"/>
      <c r="F66" s="35"/>
      <c r="G66" s="14"/>
      <c r="H66" s="35"/>
      <c r="I66" s="35"/>
      <c r="K66" s="2"/>
      <c r="L66" s="35"/>
      <c r="M66" s="35"/>
      <c r="N66" s="14"/>
      <c r="O66" s="35"/>
      <c r="P66" s="35"/>
      <c r="Q66" s="14"/>
      <c r="R66" s="35"/>
      <c r="S66" s="35"/>
    </row>
    <row r="68" spans="1:19" ht="15.6" x14ac:dyDescent="0.3">
      <c r="A68" s="32"/>
      <c r="B68" s="33"/>
      <c r="C68" s="16"/>
      <c r="D68" s="30"/>
      <c r="E68" s="16"/>
      <c r="F68" s="16"/>
      <c r="G68" s="16"/>
      <c r="H68" s="37"/>
      <c r="I68" s="37"/>
    </row>
    <row r="69" spans="1:19" x14ac:dyDescent="0.25">
      <c r="A69" s="3"/>
      <c r="B69" s="30"/>
      <c r="C69" s="30"/>
      <c r="D69" s="30"/>
      <c r="E69" s="30"/>
      <c r="F69" s="30"/>
      <c r="G69" s="3"/>
      <c r="H69" s="37"/>
      <c r="I69" s="37"/>
    </row>
    <row r="70" spans="1:19" x14ac:dyDescent="0.25">
      <c r="A70" s="3"/>
      <c r="B70" s="30"/>
      <c r="C70" s="30"/>
      <c r="D70" s="30"/>
      <c r="E70" s="30"/>
      <c r="F70" s="30"/>
      <c r="G70" s="3"/>
      <c r="H70" s="37"/>
      <c r="I70" s="37"/>
    </row>
    <row r="71" spans="1:19" x14ac:dyDescent="0.25">
      <c r="A71" s="2"/>
      <c r="B71" s="16"/>
      <c r="C71" s="16"/>
      <c r="D71" s="30"/>
      <c r="E71" s="16"/>
      <c r="F71" s="16"/>
      <c r="G71" s="16"/>
      <c r="H71" s="42"/>
      <c r="I71" s="42"/>
    </row>
    <row r="72" spans="1:19" x14ac:dyDescent="0.25">
      <c r="A72" s="2"/>
      <c r="B72" s="16"/>
      <c r="C72" s="16"/>
      <c r="D72" s="30"/>
      <c r="E72" s="16"/>
      <c r="F72" s="16"/>
      <c r="G72" s="16"/>
      <c r="H72" s="42"/>
      <c r="I72" s="42"/>
    </row>
    <row r="73" spans="1:19" x14ac:dyDescent="0.25">
      <c r="A73" s="2"/>
      <c r="B73" s="16"/>
      <c r="C73" s="16"/>
      <c r="D73" s="30"/>
      <c r="E73" s="16"/>
      <c r="F73" s="16"/>
      <c r="G73" s="16"/>
      <c r="H73" s="42"/>
      <c r="I73" s="42"/>
    </row>
    <row r="74" spans="1:19" x14ac:dyDescent="0.25">
      <c r="A74" s="2"/>
      <c r="B74" s="16"/>
      <c r="C74" s="16"/>
      <c r="D74" s="30"/>
      <c r="E74" s="16"/>
      <c r="F74" s="16"/>
      <c r="G74" s="16"/>
      <c r="H74" s="42"/>
      <c r="I74" s="42"/>
    </row>
    <row r="75" spans="1:19" x14ac:dyDescent="0.25">
      <c r="A75" s="2"/>
      <c r="B75" s="16"/>
      <c r="C75" s="16"/>
      <c r="D75" s="30"/>
      <c r="E75" s="16"/>
      <c r="F75" s="16"/>
      <c r="G75" s="16"/>
      <c r="H75" s="42"/>
      <c r="I75" s="42"/>
    </row>
    <row r="76" spans="1:19" x14ac:dyDescent="0.25">
      <c r="A76" s="2"/>
      <c r="B76" s="16"/>
      <c r="C76" s="16"/>
      <c r="D76" s="30"/>
      <c r="E76" s="16"/>
      <c r="F76" s="16"/>
      <c r="G76" s="16"/>
      <c r="H76" s="42"/>
      <c r="I76" s="42"/>
    </row>
    <row r="77" spans="1:19" x14ac:dyDescent="0.25">
      <c r="A77" s="2"/>
      <c r="B77" s="16"/>
      <c r="C77" s="16"/>
      <c r="D77" s="30"/>
      <c r="E77" s="16"/>
      <c r="F77" s="16"/>
      <c r="G77" s="16"/>
      <c r="H77" s="42"/>
      <c r="I77" s="42"/>
    </row>
    <row r="78" spans="1:19" x14ac:dyDescent="0.25">
      <c r="A78" s="2"/>
      <c r="B78" s="16"/>
      <c r="C78" s="16"/>
      <c r="D78" s="30"/>
      <c r="E78" s="16"/>
      <c r="F78" s="16"/>
      <c r="G78" s="16"/>
      <c r="H78" s="42"/>
      <c r="I78" s="42"/>
    </row>
    <row r="79" spans="1:19" x14ac:dyDescent="0.25">
      <c r="A79" s="2"/>
      <c r="B79" s="16"/>
      <c r="C79" s="16"/>
      <c r="D79" s="30"/>
      <c r="E79" s="16"/>
      <c r="F79" s="16"/>
      <c r="G79" s="16"/>
      <c r="H79" s="42"/>
      <c r="I79" s="42"/>
    </row>
    <row r="80" spans="1:19" x14ac:dyDescent="0.25">
      <c r="A80" s="2"/>
      <c r="B80" s="16"/>
      <c r="C80" s="16"/>
      <c r="D80" s="30"/>
      <c r="E80" s="16"/>
      <c r="F80" s="16"/>
      <c r="G80" s="16"/>
      <c r="H80" s="42"/>
      <c r="I80" s="42"/>
    </row>
    <row r="81" spans="1:9" x14ac:dyDescent="0.25">
      <c r="A81" s="2"/>
      <c r="B81" s="16"/>
      <c r="C81" s="16"/>
      <c r="D81" s="30"/>
      <c r="E81" s="16"/>
      <c r="F81" s="16"/>
      <c r="G81" s="16"/>
      <c r="H81" s="42"/>
      <c r="I81" s="42"/>
    </row>
    <row r="82" spans="1:9" ht="13.8" thickBot="1" x14ac:dyDescent="0.3">
      <c r="A82" s="2"/>
      <c r="B82" s="41"/>
      <c r="C82" s="41"/>
      <c r="D82" s="31"/>
      <c r="E82" s="41"/>
      <c r="F82" s="41"/>
      <c r="G82" s="16"/>
      <c r="H82" s="43"/>
      <c r="I82" s="43"/>
    </row>
    <row r="83" spans="1:9" ht="13.8" thickTop="1" x14ac:dyDescent="0.25">
      <c r="A83" s="3"/>
      <c r="B83" s="16"/>
      <c r="C83" s="16"/>
      <c r="D83" s="30"/>
      <c r="E83" s="16"/>
      <c r="F83" s="16"/>
      <c r="G83" s="16"/>
      <c r="H83" s="42"/>
      <c r="I83" s="42"/>
    </row>
  </sheetData>
  <pageMargins left="0.75" right="0.75" top="1" bottom="1" header="0.5" footer="0.5"/>
  <pageSetup paperSize="5" scale="70" orientation="landscape" verticalDpi="0" r:id="rId1"/>
  <headerFooter alignWithMargins="0"/>
  <rowBreaks count="1" manualBreakCount="1">
    <brk id="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66"/>
  <sheetViews>
    <sheetView topLeftCell="A24" zoomScaleNormal="100" workbookViewId="0">
      <selection activeCell="H35" sqref="H35"/>
    </sheetView>
  </sheetViews>
  <sheetFormatPr defaultColWidth="9.109375" defaultRowHeight="13.2" x14ac:dyDescent="0.25"/>
  <cols>
    <col min="1" max="1" width="12.5546875" style="58" customWidth="1"/>
    <col min="2" max="2" width="9.33203125" style="58" bestFit="1" customWidth="1"/>
    <col min="3" max="3" width="9.109375" style="58"/>
    <col min="4" max="4" width="9.88671875" style="58" customWidth="1"/>
    <col min="5" max="5" width="9.109375" style="58"/>
    <col min="6" max="6" width="10" style="58" customWidth="1"/>
    <col min="7" max="7" width="9.109375" style="58"/>
    <col min="8" max="8" width="9.88671875" style="58" bestFit="1" customWidth="1"/>
    <col min="9" max="9" width="9.33203125" style="58" bestFit="1" customWidth="1"/>
    <col min="10" max="10" width="10.88671875" style="58" customWidth="1"/>
    <col min="11" max="11" width="9.6640625" style="58" customWidth="1"/>
    <col min="12" max="12" width="9.109375" style="58"/>
    <col min="13" max="13" width="9.88671875" style="58" customWidth="1"/>
    <col min="14" max="16384" width="9.109375" style="58"/>
  </cols>
  <sheetData>
    <row r="2" spans="1:13" ht="15.6" x14ac:dyDescent="0.3">
      <c r="A2" s="47" t="s">
        <v>0</v>
      </c>
      <c r="F2" s="59"/>
      <c r="H2" s="47" t="s">
        <v>23</v>
      </c>
      <c r="I2" s="48"/>
      <c r="J2" s="48"/>
    </row>
    <row r="3" spans="1:13" x14ac:dyDescent="0.25">
      <c r="A3" s="48"/>
      <c r="B3" s="48" t="s">
        <v>14</v>
      </c>
      <c r="C3" s="48"/>
      <c r="D3" s="48" t="s">
        <v>15</v>
      </c>
      <c r="E3" s="48"/>
      <c r="F3" s="49" t="s">
        <v>11</v>
      </c>
      <c r="I3" s="58" t="s">
        <v>14</v>
      </c>
      <c r="K3" s="58" t="s">
        <v>15</v>
      </c>
      <c r="M3" s="58" t="s">
        <v>11</v>
      </c>
    </row>
    <row r="4" spans="1:13" x14ac:dyDescent="0.25">
      <c r="A4" s="45">
        <v>36892</v>
      </c>
      <c r="B4" s="60">
        <v>0</v>
      </c>
      <c r="C4" s="50"/>
      <c r="D4" s="60">
        <v>0</v>
      </c>
      <c r="E4" s="50"/>
      <c r="F4" s="51">
        <f>(B4*0.57)+(D4*0.43)</f>
        <v>0</v>
      </c>
      <c r="H4" s="45">
        <v>36892</v>
      </c>
      <c r="I4" s="52">
        <v>0</v>
      </c>
      <c r="J4" s="52"/>
      <c r="K4" s="52">
        <v>0</v>
      </c>
      <c r="L4" s="52"/>
      <c r="M4" s="52">
        <v>0</v>
      </c>
    </row>
    <row r="5" spans="1:13" x14ac:dyDescent="0.25">
      <c r="A5" s="45">
        <v>36923</v>
      </c>
      <c r="B5" s="60">
        <v>467</v>
      </c>
      <c r="C5" s="50"/>
      <c r="D5" s="60">
        <v>50</v>
      </c>
      <c r="E5" s="50"/>
      <c r="F5" s="51">
        <f t="shared" ref="F5:F15" si="0">(B5*0.57)+(D5*0.43)</f>
        <v>287.69</v>
      </c>
      <c r="H5" s="45">
        <v>36923</v>
      </c>
      <c r="I5" s="52">
        <v>-390.90387235639901</v>
      </c>
      <c r="J5" s="53"/>
      <c r="K5" s="52">
        <v>-300.66983310532402</v>
      </c>
      <c r="L5" s="52"/>
      <c r="M5" s="52">
        <f>(I5*0.57)+(K5*0.43)</f>
        <v>-352.10323547843677</v>
      </c>
    </row>
    <row r="6" spans="1:13" x14ac:dyDescent="0.25">
      <c r="A6" s="45">
        <v>36951</v>
      </c>
      <c r="B6" s="60">
        <v>187</v>
      </c>
      <c r="C6" s="50"/>
      <c r="D6" s="60">
        <v>0</v>
      </c>
      <c r="E6" s="50"/>
      <c r="F6" s="51">
        <f t="shared" si="0"/>
        <v>106.58999999999999</v>
      </c>
      <c r="H6" s="45">
        <v>36951</v>
      </c>
      <c r="I6" s="52">
        <v>-395.13928656975799</v>
      </c>
      <c r="J6" s="52"/>
      <c r="K6" s="52">
        <v>-302.81242452446202</v>
      </c>
      <c r="L6" s="52"/>
      <c r="M6" s="52">
        <f t="shared" ref="M6:M15" si="1">(I6*0.57)+(K6*0.43)</f>
        <v>-355.43873589028067</v>
      </c>
    </row>
    <row r="7" spans="1:13" x14ac:dyDescent="0.25">
      <c r="A7" s="45">
        <v>36982</v>
      </c>
      <c r="B7" s="60">
        <v>565</v>
      </c>
      <c r="C7" s="50"/>
      <c r="D7" s="60">
        <v>127</v>
      </c>
      <c r="E7" s="50"/>
      <c r="F7" s="51">
        <f t="shared" si="0"/>
        <v>376.65999999999997</v>
      </c>
      <c r="H7" s="45">
        <v>36982</v>
      </c>
      <c r="I7" s="52">
        <v>-394.776026056609</v>
      </c>
      <c r="J7" s="52"/>
      <c r="K7" s="52">
        <v>-301.83331411853499</v>
      </c>
      <c r="L7" s="52"/>
      <c r="M7" s="52">
        <f t="shared" si="1"/>
        <v>-354.81065992323715</v>
      </c>
    </row>
    <row r="8" spans="1:13" x14ac:dyDescent="0.25">
      <c r="A8" s="45">
        <v>37012</v>
      </c>
      <c r="B8" s="60">
        <v>548</v>
      </c>
      <c r="C8" s="50"/>
      <c r="D8" s="60">
        <v>157</v>
      </c>
      <c r="E8" s="50"/>
      <c r="F8" s="51">
        <f t="shared" si="0"/>
        <v>379.86999999999995</v>
      </c>
      <c r="H8" s="45">
        <v>37012</v>
      </c>
      <c r="I8" s="52">
        <v>-397.94425050302402</v>
      </c>
      <c r="J8" s="52"/>
      <c r="K8" s="52">
        <v>-299.951216429032</v>
      </c>
      <c r="L8" s="52"/>
      <c r="M8" s="52">
        <f t="shared" si="1"/>
        <v>-355.80724585120743</v>
      </c>
    </row>
    <row r="9" spans="1:13" x14ac:dyDescent="0.25">
      <c r="A9" s="45">
        <v>37043</v>
      </c>
      <c r="B9" s="60">
        <v>719</v>
      </c>
      <c r="C9" s="50"/>
      <c r="D9" s="60">
        <v>100</v>
      </c>
      <c r="E9" s="50"/>
      <c r="F9" s="51">
        <f t="shared" si="0"/>
        <v>452.83</v>
      </c>
      <c r="H9" s="45">
        <v>37043</v>
      </c>
      <c r="I9" s="52">
        <v>-404.67376236508602</v>
      </c>
      <c r="J9" s="52"/>
      <c r="K9" s="52">
        <v>-304.96551328405201</v>
      </c>
      <c r="L9" s="52"/>
      <c r="M9" s="52">
        <f t="shared" si="1"/>
        <v>-361.79921526024134</v>
      </c>
    </row>
    <row r="10" spans="1:13" x14ac:dyDescent="0.25">
      <c r="A10" s="45">
        <v>37073</v>
      </c>
      <c r="B10" s="60">
        <v>139</v>
      </c>
      <c r="C10" s="50"/>
      <c r="D10" s="60">
        <v>306</v>
      </c>
      <c r="E10" s="50"/>
      <c r="F10" s="51">
        <f t="shared" si="0"/>
        <v>210.80999999999997</v>
      </c>
      <c r="H10" s="45">
        <v>37073</v>
      </c>
      <c r="I10" s="52">
        <v>-425.70274177325302</v>
      </c>
      <c r="J10" s="52"/>
      <c r="K10" s="52">
        <v>-314.94462328266098</v>
      </c>
      <c r="L10" s="52"/>
      <c r="M10" s="52">
        <f t="shared" si="1"/>
        <v>-378.07675082229844</v>
      </c>
    </row>
    <row r="11" spans="1:13" x14ac:dyDescent="0.25">
      <c r="A11" s="45">
        <v>37104</v>
      </c>
      <c r="B11" s="60">
        <v>139</v>
      </c>
      <c r="C11" s="50"/>
      <c r="D11" s="60">
        <v>231</v>
      </c>
      <c r="E11" s="50"/>
      <c r="F11" s="51">
        <f t="shared" si="0"/>
        <v>178.56</v>
      </c>
      <c r="H11" s="45">
        <v>37104</v>
      </c>
      <c r="I11" s="52">
        <v>-440.71255481928802</v>
      </c>
      <c r="J11" s="52"/>
      <c r="K11" s="52">
        <v>-320.96902362392501</v>
      </c>
      <c r="L11" s="52"/>
      <c r="M11" s="52">
        <f t="shared" si="1"/>
        <v>-389.2228364052819</v>
      </c>
    </row>
    <row r="12" spans="1:13" x14ac:dyDescent="0.25">
      <c r="A12" s="45">
        <v>37135</v>
      </c>
      <c r="B12" s="60">
        <v>239</v>
      </c>
      <c r="C12" s="50"/>
      <c r="D12" s="60">
        <v>266</v>
      </c>
      <c r="E12" s="50"/>
      <c r="F12" s="51">
        <f t="shared" si="0"/>
        <v>250.60999999999999</v>
      </c>
      <c r="H12" s="45">
        <v>37135</v>
      </c>
      <c r="I12" s="52">
        <v>-426.54033397320399</v>
      </c>
      <c r="J12" s="52"/>
      <c r="K12" s="52">
        <v>-315.45671684267199</v>
      </c>
      <c r="L12" s="52"/>
      <c r="M12" s="52">
        <f t="shared" si="1"/>
        <v>-378.77437860707522</v>
      </c>
    </row>
    <row r="13" spans="1:13" x14ac:dyDescent="0.25">
      <c r="A13" s="45">
        <v>37165</v>
      </c>
      <c r="B13" s="60">
        <v>410</v>
      </c>
      <c r="C13" s="50"/>
      <c r="D13" s="60">
        <v>150</v>
      </c>
      <c r="E13" s="50"/>
      <c r="F13" s="51">
        <f t="shared" si="0"/>
        <v>298.2</v>
      </c>
      <c r="H13" s="45">
        <v>37165</v>
      </c>
      <c r="I13" s="52">
        <v>-412.97309714267499</v>
      </c>
      <c r="J13" s="52"/>
      <c r="K13" s="52">
        <v>-304.88919819462399</v>
      </c>
      <c r="L13" s="52"/>
      <c r="M13" s="52">
        <f t="shared" si="1"/>
        <v>-366.49702059501305</v>
      </c>
    </row>
    <row r="14" spans="1:13" x14ac:dyDescent="0.25">
      <c r="A14" s="45">
        <v>37196</v>
      </c>
      <c r="B14" s="60">
        <v>410</v>
      </c>
      <c r="C14" s="50"/>
      <c r="D14" s="60">
        <v>150</v>
      </c>
      <c r="E14" s="50"/>
      <c r="F14" s="51">
        <f t="shared" si="0"/>
        <v>298.2</v>
      </c>
      <c r="H14" s="45">
        <v>37196</v>
      </c>
      <c r="I14" s="52">
        <v>-387.18256099856302</v>
      </c>
      <c r="J14" s="52"/>
      <c r="K14" s="52">
        <v>-296.075105465805</v>
      </c>
      <c r="L14" s="52"/>
      <c r="M14" s="52">
        <f t="shared" si="1"/>
        <v>-348.00635511947706</v>
      </c>
    </row>
    <row r="15" spans="1:13" ht="13.8" thickBot="1" x14ac:dyDescent="0.3">
      <c r="A15" s="45">
        <v>37226</v>
      </c>
      <c r="B15" s="61">
        <v>410</v>
      </c>
      <c r="C15" s="54"/>
      <c r="D15" s="61">
        <v>150</v>
      </c>
      <c r="E15" s="54"/>
      <c r="F15" s="54">
        <f t="shared" si="0"/>
        <v>298.2</v>
      </c>
      <c r="H15" s="45">
        <v>37226</v>
      </c>
      <c r="I15" s="62">
        <v>-372.76191733225801</v>
      </c>
      <c r="J15" s="62"/>
      <c r="K15" s="62">
        <v>-292.46831808185499</v>
      </c>
      <c r="L15" s="62"/>
      <c r="M15" s="62">
        <f t="shared" si="1"/>
        <v>-338.23566965458468</v>
      </c>
    </row>
    <row r="16" spans="1:13" ht="13.8" thickTop="1" x14ac:dyDescent="0.25">
      <c r="A16" s="48" t="s">
        <v>9</v>
      </c>
      <c r="B16" s="50">
        <f>SUM(B4:B15)</f>
        <v>4233</v>
      </c>
      <c r="C16" s="50"/>
      <c r="D16" s="50">
        <f>SUM(D4:D15)</f>
        <v>1687</v>
      </c>
      <c r="E16" s="50"/>
      <c r="F16" s="51">
        <f>SUM(F4:F15)</f>
        <v>3138.2199999999993</v>
      </c>
      <c r="I16" s="52">
        <f>SUM(I4:I15)</f>
        <v>-4449.3104038901165</v>
      </c>
      <c r="J16" s="52"/>
      <c r="K16" s="52">
        <f>SUM(K4:K15)</f>
        <v>-3355.0352869529474</v>
      </c>
      <c r="L16" s="52"/>
      <c r="M16" s="52">
        <f>SUM(M4:M15)</f>
        <v>-3978.7721036071334</v>
      </c>
    </row>
    <row r="17" spans="1:13" x14ac:dyDescent="0.25">
      <c r="H17" s="63"/>
      <c r="I17" s="59"/>
      <c r="J17" s="46"/>
      <c r="K17" s="59"/>
    </row>
    <row r="18" spans="1:13" ht="15.6" x14ac:dyDescent="0.3">
      <c r="A18" s="47" t="s">
        <v>7</v>
      </c>
      <c r="B18" s="55"/>
      <c r="C18" s="55"/>
      <c r="D18" s="55"/>
      <c r="E18" s="55"/>
      <c r="F18" s="55"/>
      <c r="G18" s="49"/>
      <c r="H18" s="47" t="s">
        <v>24</v>
      </c>
      <c r="I18" s="48"/>
      <c r="J18" s="48"/>
      <c r="K18" s="48"/>
    </row>
    <row r="19" spans="1:13" x14ac:dyDescent="0.25">
      <c r="A19" s="48"/>
      <c r="B19" s="55" t="s">
        <v>14</v>
      </c>
      <c r="C19" s="55"/>
      <c r="D19" s="55" t="s">
        <v>15</v>
      </c>
      <c r="F19" s="49" t="s">
        <v>11</v>
      </c>
    </row>
    <row r="20" spans="1:13" x14ac:dyDescent="0.25">
      <c r="A20" s="45">
        <v>36892</v>
      </c>
      <c r="B20" s="50">
        <v>0</v>
      </c>
      <c r="C20" s="50"/>
      <c r="D20" s="50">
        <v>0</v>
      </c>
      <c r="E20" s="52"/>
      <c r="F20" s="50">
        <f>(B20*0.57)+(D20*0.43)</f>
        <v>0</v>
      </c>
      <c r="G20" s="49"/>
      <c r="H20" s="46"/>
      <c r="I20" s="58" t="s">
        <v>14</v>
      </c>
      <c r="K20" s="58" t="s">
        <v>15</v>
      </c>
      <c r="M20" s="58" t="s">
        <v>11</v>
      </c>
    </row>
    <row r="21" spans="1:13" x14ac:dyDescent="0.25">
      <c r="A21" s="45">
        <v>36923</v>
      </c>
      <c r="B21" s="50">
        <v>16</v>
      </c>
      <c r="C21" s="50"/>
      <c r="D21" s="50">
        <v>26</v>
      </c>
      <c r="E21" s="52"/>
      <c r="F21" s="50">
        <f t="shared" ref="F21:F31" si="2">(B21*0.57)+(D21*0.43)</f>
        <v>20.299999999999997</v>
      </c>
      <c r="G21" s="49"/>
      <c r="H21" s="45">
        <v>36892</v>
      </c>
      <c r="I21" s="52">
        <v>0</v>
      </c>
      <c r="J21" s="52"/>
      <c r="K21" s="52">
        <v>0</v>
      </c>
      <c r="L21" s="52"/>
      <c r="M21" s="52">
        <f>(I21*0.57)+(K21*0.43)</f>
        <v>0</v>
      </c>
    </row>
    <row r="22" spans="1:13" x14ac:dyDescent="0.25">
      <c r="A22" s="45">
        <v>36951</v>
      </c>
      <c r="B22" s="50">
        <v>49</v>
      </c>
      <c r="C22" s="50"/>
      <c r="D22" s="50">
        <v>85</v>
      </c>
      <c r="E22" s="52"/>
      <c r="F22" s="50">
        <f t="shared" si="2"/>
        <v>64.47999999999999</v>
      </c>
      <c r="G22" s="49"/>
      <c r="H22" s="45">
        <v>36923</v>
      </c>
      <c r="I22" s="52">
        <v>-636.59316088202695</v>
      </c>
      <c r="J22" s="52"/>
      <c r="K22" s="52">
        <v>-513.36648101818798</v>
      </c>
      <c r="L22" s="52"/>
      <c r="M22" s="52">
        <f t="shared" ref="M22:M32" si="3">(I22*0.57)+(K22*0.43)</f>
        <v>-583.60568854057612</v>
      </c>
    </row>
    <row r="23" spans="1:13" x14ac:dyDescent="0.25">
      <c r="A23" s="45">
        <v>36982</v>
      </c>
      <c r="B23" s="50">
        <v>75</v>
      </c>
      <c r="C23" s="50"/>
      <c r="D23" s="50">
        <v>81</v>
      </c>
      <c r="E23" s="52"/>
      <c r="F23" s="50">
        <f t="shared" si="2"/>
        <v>77.579999999999984</v>
      </c>
      <c r="G23" s="49"/>
      <c r="H23" s="45">
        <v>36951</v>
      </c>
      <c r="I23" s="52">
        <v>-644.80337200571205</v>
      </c>
      <c r="J23" s="52"/>
      <c r="K23" s="52">
        <v>-519.219251718951</v>
      </c>
      <c r="L23" s="52"/>
      <c r="M23" s="52">
        <f t="shared" si="3"/>
        <v>-590.80220028240478</v>
      </c>
    </row>
    <row r="24" spans="1:13" x14ac:dyDescent="0.25">
      <c r="A24" s="45">
        <v>37012</v>
      </c>
      <c r="B24" s="50">
        <v>131</v>
      </c>
      <c r="C24" s="50"/>
      <c r="D24" s="50">
        <v>116</v>
      </c>
      <c r="E24" s="52"/>
      <c r="F24" s="50">
        <f t="shared" si="2"/>
        <v>124.54999999999998</v>
      </c>
      <c r="G24" s="49"/>
      <c r="H24" s="45">
        <v>36982</v>
      </c>
      <c r="I24" s="52">
        <v>-642.96934741329005</v>
      </c>
      <c r="J24" s="52"/>
      <c r="K24" s="52">
        <v>-510.73183362715503</v>
      </c>
      <c r="L24" s="52"/>
      <c r="M24" s="52">
        <f t="shared" si="3"/>
        <v>-586.10721648525202</v>
      </c>
    </row>
    <row r="25" spans="1:13" x14ac:dyDescent="0.25">
      <c r="A25" s="45">
        <v>37043</v>
      </c>
      <c r="B25" s="50">
        <v>261</v>
      </c>
      <c r="C25" s="50"/>
      <c r="D25" s="50">
        <v>196</v>
      </c>
      <c r="E25" s="52"/>
      <c r="F25" s="50">
        <f t="shared" si="2"/>
        <v>233.04999999999998</v>
      </c>
      <c r="G25" s="49"/>
      <c r="H25" s="45">
        <v>37012</v>
      </c>
      <c r="I25" s="52">
        <v>-648.68829588655899</v>
      </c>
      <c r="J25" s="52"/>
      <c r="K25" s="52">
        <v>-511.611253045296</v>
      </c>
      <c r="L25" s="52"/>
      <c r="M25" s="52">
        <f t="shared" si="3"/>
        <v>-589.74516746481584</v>
      </c>
    </row>
    <row r="26" spans="1:13" x14ac:dyDescent="0.25">
      <c r="A26" s="45">
        <v>37073</v>
      </c>
      <c r="B26" s="50">
        <v>177</v>
      </c>
      <c r="C26" s="50"/>
      <c r="D26" s="50">
        <v>57</v>
      </c>
      <c r="E26" s="52"/>
      <c r="F26" s="50">
        <f t="shared" si="2"/>
        <v>125.39999999999998</v>
      </c>
      <c r="G26" s="49"/>
      <c r="H26" s="45">
        <v>37043</v>
      </c>
      <c r="I26" s="52">
        <v>-655.68392037830404</v>
      </c>
      <c r="J26" s="52"/>
      <c r="K26" s="52">
        <v>-520.75802000201099</v>
      </c>
      <c r="L26" s="52"/>
      <c r="M26" s="52">
        <f t="shared" si="3"/>
        <v>-597.66578321649797</v>
      </c>
    </row>
    <row r="27" spans="1:13" x14ac:dyDescent="0.25">
      <c r="A27" s="45">
        <v>37104</v>
      </c>
      <c r="B27" s="50">
        <v>134</v>
      </c>
      <c r="C27" s="50"/>
      <c r="D27" s="50">
        <v>118</v>
      </c>
      <c r="E27" s="52"/>
      <c r="F27" s="50">
        <f t="shared" si="2"/>
        <v>127.12</v>
      </c>
      <c r="G27" s="49"/>
      <c r="H27" s="45">
        <v>37073</v>
      </c>
      <c r="I27" s="52">
        <v>-676.34183671518804</v>
      </c>
      <c r="J27" s="52"/>
      <c r="K27" s="52">
        <v>-533.33821678844095</v>
      </c>
      <c r="L27" s="52"/>
      <c r="M27" s="52">
        <f t="shared" si="3"/>
        <v>-614.85028014668683</v>
      </c>
    </row>
    <row r="28" spans="1:13" x14ac:dyDescent="0.25">
      <c r="A28" s="45">
        <v>37135</v>
      </c>
      <c r="B28" s="50">
        <v>257</v>
      </c>
      <c r="C28" s="50"/>
      <c r="D28" s="50">
        <v>109</v>
      </c>
      <c r="E28" s="52"/>
      <c r="F28" s="50">
        <f t="shared" si="2"/>
        <v>193.35999999999999</v>
      </c>
      <c r="G28" s="49"/>
      <c r="H28" s="45">
        <v>37104</v>
      </c>
      <c r="I28" s="52">
        <v>-698.73671587715103</v>
      </c>
      <c r="J28" s="52"/>
      <c r="K28" s="52">
        <v>-548.69007464032302</v>
      </c>
      <c r="L28" s="52"/>
      <c r="M28" s="52">
        <f t="shared" si="3"/>
        <v>-634.2166601453149</v>
      </c>
    </row>
    <row r="29" spans="1:13" x14ac:dyDescent="0.25">
      <c r="A29" s="45">
        <v>37165</v>
      </c>
      <c r="B29" s="50">
        <v>84</v>
      </c>
      <c r="C29" s="50"/>
      <c r="D29" s="50">
        <v>88</v>
      </c>
      <c r="E29" s="52"/>
      <c r="F29" s="50">
        <f t="shared" si="2"/>
        <v>85.72</v>
      </c>
      <c r="G29" s="49"/>
      <c r="H29" s="45">
        <v>37135</v>
      </c>
      <c r="I29" s="52">
        <v>-683.31317287708305</v>
      </c>
      <c r="J29" s="52"/>
      <c r="K29" s="52">
        <v>-540.47835679037405</v>
      </c>
      <c r="L29" s="52"/>
      <c r="M29" s="52">
        <f t="shared" si="3"/>
        <v>-621.89420195979812</v>
      </c>
    </row>
    <row r="30" spans="1:13" x14ac:dyDescent="0.25">
      <c r="A30" s="45">
        <v>37196</v>
      </c>
      <c r="B30" s="50">
        <v>83</v>
      </c>
      <c r="C30" s="50"/>
      <c r="D30" s="50">
        <v>82</v>
      </c>
      <c r="E30" s="52"/>
      <c r="F30" s="50">
        <f t="shared" si="2"/>
        <v>82.57</v>
      </c>
      <c r="G30" s="49"/>
      <c r="H30" s="45">
        <v>37165</v>
      </c>
      <c r="I30" s="52">
        <v>-668.42492183279603</v>
      </c>
      <c r="J30" s="52"/>
      <c r="K30" s="52">
        <v>-521.40990042029603</v>
      </c>
      <c r="L30" s="52"/>
      <c r="M30" s="52">
        <f t="shared" si="3"/>
        <v>-605.20846262542091</v>
      </c>
    </row>
    <row r="31" spans="1:13" ht="13.8" thickBot="1" x14ac:dyDescent="0.3">
      <c r="A31" s="45">
        <v>37226</v>
      </c>
      <c r="B31" s="54">
        <v>82</v>
      </c>
      <c r="C31" s="54"/>
      <c r="D31" s="54">
        <v>77</v>
      </c>
      <c r="E31" s="62"/>
      <c r="F31" s="54">
        <f t="shared" si="2"/>
        <v>79.849999999999994</v>
      </c>
      <c r="G31" s="57"/>
      <c r="H31" s="45">
        <v>37196</v>
      </c>
      <c r="I31" s="52">
        <v>-634.874088142098</v>
      </c>
      <c r="J31" s="52"/>
      <c r="K31" s="52">
        <v>-509.572772940086</v>
      </c>
      <c r="L31" s="52"/>
      <c r="M31" s="52">
        <f t="shared" si="3"/>
        <v>-580.99452260523276</v>
      </c>
    </row>
    <row r="32" spans="1:13" ht="14.4" thickTop="1" thickBot="1" x14ac:dyDescent="0.3">
      <c r="A32" s="48" t="s">
        <v>9</v>
      </c>
      <c r="B32" s="50">
        <f>SUM(B20:B31)</f>
        <v>1349</v>
      </c>
      <c r="C32" s="50"/>
      <c r="D32" s="50">
        <f>SUM(D20:D31)</f>
        <v>1035</v>
      </c>
      <c r="E32" s="52"/>
      <c r="F32" s="50">
        <f>SUM(F20:F31)</f>
        <v>1213.9799999999998</v>
      </c>
      <c r="G32" s="49"/>
      <c r="H32" s="45">
        <v>37226</v>
      </c>
      <c r="I32" s="62">
        <v>-617.15313552634404</v>
      </c>
      <c r="J32" s="62"/>
      <c r="K32" s="62">
        <v>-501.52951583198899</v>
      </c>
      <c r="L32" s="62"/>
      <c r="M32" s="62">
        <f t="shared" si="3"/>
        <v>-567.43497905777133</v>
      </c>
    </row>
    <row r="33" spans="1:15" ht="13.8" thickTop="1" x14ac:dyDescent="0.25">
      <c r="I33" s="52">
        <f>SUM(I21:I32)</f>
        <v>-7207.5819675365528</v>
      </c>
      <c r="J33" s="52"/>
      <c r="K33" s="52">
        <f>SUM(K21:K32)</f>
        <v>-5730.7056768231105</v>
      </c>
      <c r="L33" s="52"/>
      <c r="M33" s="52">
        <f>SUM(M21:M32)</f>
        <v>-6572.5251625297724</v>
      </c>
    </row>
    <row r="34" spans="1:15" ht="15.6" x14ac:dyDescent="0.3">
      <c r="A34" s="47" t="s">
        <v>10</v>
      </c>
      <c r="B34" s="48"/>
      <c r="I34" s="52"/>
      <c r="J34" s="52"/>
      <c r="K34" s="52"/>
      <c r="L34" s="52"/>
      <c r="M34" s="52"/>
    </row>
    <row r="35" spans="1:15" ht="15.6" x14ac:dyDescent="0.3">
      <c r="H35" s="69" t="s">
        <v>27</v>
      </c>
      <c r="I35" s="70"/>
      <c r="J35" s="70"/>
      <c r="K35" s="70"/>
      <c r="L35" s="71"/>
      <c r="M35" s="71"/>
      <c r="N35" s="71"/>
      <c r="O35" s="71"/>
    </row>
    <row r="36" spans="1:15" x14ac:dyDescent="0.25">
      <c r="B36" s="55" t="s">
        <v>14</v>
      </c>
      <c r="C36" s="55"/>
      <c r="D36" s="55" t="s">
        <v>15</v>
      </c>
      <c r="F36" s="49" t="s">
        <v>11</v>
      </c>
      <c r="H36" s="63"/>
      <c r="I36" s="49" t="s">
        <v>14</v>
      </c>
      <c r="J36" s="49"/>
      <c r="K36" s="49" t="s">
        <v>15</v>
      </c>
      <c r="L36" s="48"/>
      <c r="M36" s="48" t="s">
        <v>11</v>
      </c>
    </row>
    <row r="37" spans="1:15" x14ac:dyDescent="0.25">
      <c r="A37" s="45">
        <v>36892</v>
      </c>
      <c r="B37" s="52">
        <f>B4+B20</f>
        <v>0</v>
      </c>
      <c r="C37" s="52"/>
      <c r="D37" s="52">
        <f>D4+D20</f>
        <v>0</v>
      </c>
      <c r="E37" s="52"/>
      <c r="F37" s="52">
        <f>(B37*0.57)+(D37*0.43)</f>
        <v>0</v>
      </c>
      <c r="H37" s="45">
        <v>36892</v>
      </c>
      <c r="I37" s="52">
        <f>(I21+I4)+B37</f>
        <v>0</v>
      </c>
      <c r="J37" s="52"/>
      <c r="K37" s="52">
        <f>(K21+K4)+D37</f>
        <v>0</v>
      </c>
      <c r="L37" s="52"/>
      <c r="M37" s="52">
        <f>(M21+M4)+F37</f>
        <v>0</v>
      </c>
    </row>
    <row r="38" spans="1:15" x14ac:dyDescent="0.25">
      <c r="A38" s="45">
        <v>36923</v>
      </c>
      <c r="B38" s="52">
        <f t="shared" ref="B38:B48" si="4">B5+B21</f>
        <v>483</v>
      </c>
      <c r="C38" s="52"/>
      <c r="D38" s="52">
        <f t="shared" ref="D38:D48" si="5">D5+D21</f>
        <v>76</v>
      </c>
      <c r="E38" s="52"/>
      <c r="F38" s="52">
        <f t="shared" ref="F38:F48" si="6">(B38*0.57)+(D38*0.43)</f>
        <v>307.99</v>
      </c>
      <c r="H38" s="45">
        <v>36923</v>
      </c>
      <c r="I38" s="52">
        <f t="shared" ref="I38:M48" si="7">(I22+I5)+B38</f>
        <v>-544.49703323842596</v>
      </c>
      <c r="J38" s="52"/>
      <c r="K38" s="52">
        <f t="shared" si="7"/>
        <v>-738.03631412351206</v>
      </c>
      <c r="L38" s="52"/>
      <c r="M38" s="52">
        <f t="shared" si="7"/>
        <v>-627.71892401901289</v>
      </c>
      <c r="O38" s="59"/>
    </row>
    <row r="39" spans="1:15" x14ac:dyDescent="0.25">
      <c r="A39" s="45">
        <v>36951</v>
      </c>
      <c r="B39" s="52">
        <f t="shared" si="4"/>
        <v>236</v>
      </c>
      <c r="C39" s="52"/>
      <c r="D39" s="52">
        <f t="shared" si="5"/>
        <v>85</v>
      </c>
      <c r="E39" s="52"/>
      <c r="F39" s="52">
        <f t="shared" si="6"/>
        <v>171.07</v>
      </c>
      <c r="H39" s="45">
        <v>36951</v>
      </c>
      <c r="I39" s="52">
        <f t="shared" si="7"/>
        <v>-803.94265857546998</v>
      </c>
      <c r="J39" s="52"/>
      <c r="K39" s="52">
        <f t="shared" si="7"/>
        <v>-737.03167624341302</v>
      </c>
      <c r="L39" s="52"/>
      <c r="M39" s="52">
        <f t="shared" si="7"/>
        <v>-775.17093617268551</v>
      </c>
      <c r="N39" s="59"/>
      <c r="O39" s="59"/>
    </row>
    <row r="40" spans="1:15" x14ac:dyDescent="0.25">
      <c r="A40" s="45">
        <v>36982</v>
      </c>
      <c r="B40" s="52">
        <f t="shared" si="4"/>
        <v>640</v>
      </c>
      <c r="C40" s="52"/>
      <c r="D40" s="52">
        <f t="shared" si="5"/>
        <v>208</v>
      </c>
      <c r="E40" s="52"/>
      <c r="F40" s="52">
        <f t="shared" si="6"/>
        <v>454.23999999999995</v>
      </c>
      <c r="H40" s="45">
        <v>36982</v>
      </c>
      <c r="I40" s="52">
        <f t="shared" si="7"/>
        <v>-397.74537346989905</v>
      </c>
      <c r="J40" s="52"/>
      <c r="K40" s="52">
        <f t="shared" si="7"/>
        <v>-604.56514774568996</v>
      </c>
      <c r="L40" s="52"/>
      <c r="M40" s="52">
        <f t="shared" si="7"/>
        <v>-486.67787640848923</v>
      </c>
      <c r="N40" s="59"/>
      <c r="O40" s="59"/>
    </row>
    <row r="41" spans="1:15" x14ac:dyDescent="0.25">
      <c r="A41" s="45">
        <v>37012</v>
      </c>
      <c r="B41" s="52">
        <f t="shared" si="4"/>
        <v>679</v>
      </c>
      <c r="C41" s="52"/>
      <c r="D41" s="52">
        <f t="shared" si="5"/>
        <v>273</v>
      </c>
      <c r="E41" s="52"/>
      <c r="F41" s="52">
        <f t="shared" si="6"/>
        <v>504.41999999999996</v>
      </c>
      <c r="H41" s="45">
        <v>37012</v>
      </c>
      <c r="I41" s="52">
        <f t="shared" si="7"/>
        <v>-367.63254638958301</v>
      </c>
      <c r="J41" s="52"/>
      <c r="K41" s="52">
        <f t="shared" si="7"/>
        <v>-538.56246947432805</v>
      </c>
      <c r="L41" s="52"/>
      <c r="M41" s="52">
        <f t="shared" si="7"/>
        <v>-441.1324133160233</v>
      </c>
      <c r="N41" s="59"/>
      <c r="O41" s="59"/>
    </row>
    <row r="42" spans="1:15" x14ac:dyDescent="0.25">
      <c r="A42" s="45">
        <v>37043</v>
      </c>
      <c r="B42" s="52">
        <f t="shared" si="4"/>
        <v>980</v>
      </c>
      <c r="C42" s="52"/>
      <c r="D42" s="52">
        <f t="shared" si="5"/>
        <v>296</v>
      </c>
      <c r="E42" s="52"/>
      <c r="F42" s="52">
        <f t="shared" si="6"/>
        <v>685.87999999999988</v>
      </c>
      <c r="H42" s="45">
        <v>37043</v>
      </c>
      <c r="I42" s="52">
        <f t="shared" si="7"/>
        <v>-80.357682743390114</v>
      </c>
      <c r="J42" s="52"/>
      <c r="K42" s="52">
        <f t="shared" si="7"/>
        <v>-529.723533286063</v>
      </c>
      <c r="L42" s="52"/>
      <c r="M42" s="52">
        <f t="shared" si="7"/>
        <v>-273.58499847673943</v>
      </c>
      <c r="N42" s="59"/>
      <c r="O42" s="59"/>
    </row>
    <row r="43" spans="1:15" x14ac:dyDescent="0.25">
      <c r="A43" s="45">
        <v>37073</v>
      </c>
      <c r="B43" s="52">
        <f t="shared" si="4"/>
        <v>316</v>
      </c>
      <c r="C43" s="52"/>
      <c r="D43" s="52">
        <f t="shared" si="5"/>
        <v>363</v>
      </c>
      <c r="E43" s="52"/>
      <c r="F43" s="52">
        <f t="shared" si="6"/>
        <v>336.21</v>
      </c>
      <c r="H43" s="45">
        <v>37073</v>
      </c>
      <c r="I43" s="52">
        <f t="shared" si="7"/>
        <v>-786.04457848844095</v>
      </c>
      <c r="J43" s="52"/>
      <c r="K43" s="52">
        <f t="shared" si="7"/>
        <v>-485.28284007110187</v>
      </c>
      <c r="L43" s="52"/>
      <c r="M43" s="52">
        <f t="shared" si="7"/>
        <v>-656.71703096898523</v>
      </c>
      <c r="N43" s="59"/>
      <c r="O43" s="59"/>
    </row>
    <row r="44" spans="1:15" x14ac:dyDescent="0.25">
      <c r="A44" s="45">
        <v>37104</v>
      </c>
      <c r="B44" s="52">
        <f t="shared" si="4"/>
        <v>273</v>
      </c>
      <c r="C44" s="52"/>
      <c r="D44" s="52">
        <f t="shared" si="5"/>
        <v>349</v>
      </c>
      <c r="E44" s="52"/>
      <c r="F44" s="52">
        <f t="shared" si="6"/>
        <v>305.67999999999995</v>
      </c>
      <c r="H44" s="45">
        <v>37104</v>
      </c>
      <c r="I44" s="52">
        <f t="shared" si="7"/>
        <v>-866.44927069643904</v>
      </c>
      <c r="J44" s="52"/>
      <c r="K44" s="52">
        <f t="shared" si="7"/>
        <v>-520.65909826424809</v>
      </c>
      <c r="L44" s="52"/>
      <c r="M44" s="52">
        <f t="shared" si="7"/>
        <v>-717.75949655059685</v>
      </c>
      <c r="N44" s="59"/>
      <c r="O44" s="59"/>
    </row>
    <row r="45" spans="1:15" x14ac:dyDescent="0.25">
      <c r="A45" s="45">
        <v>37135</v>
      </c>
      <c r="B45" s="52">
        <f t="shared" si="4"/>
        <v>496</v>
      </c>
      <c r="C45" s="52"/>
      <c r="D45" s="52">
        <f t="shared" si="5"/>
        <v>375</v>
      </c>
      <c r="E45" s="52"/>
      <c r="F45" s="52">
        <f t="shared" si="6"/>
        <v>443.96999999999997</v>
      </c>
      <c r="H45" s="45">
        <v>37135</v>
      </c>
      <c r="I45" s="52">
        <f t="shared" si="7"/>
        <v>-613.85350685028698</v>
      </c>
      <c r="J45" s="52"/>
      <c r="K45" s="52">
        <f t="shared" si="7"/>
        <v>-480.93507363304604</v>
      </c>
      <c r="L45" s="52"/>
      <c r="M45" s="52">
        <f t="shared" si="7"/>
        <v>-556.69858056687326</v>
      </c>
      <c r="N45" s="59"/>
      <c r="O45" s="59"/>
    </row>
    <row r="46" spans="1:15" x14ac:dyDescent="0.25">
      <c r="A46" s="45">
        <v>37165</v>
      </c>
      <c r="B46" s="52">
        <f t="shared" si="4"/>
        <v>494</v>
      </c>
      <c r="C46" s="52"/>
      <c r="D46" s="52">
        <f t="shared" si="5"/>
        <v>238</v>
      </c>
      <c r="E46" s="52"/>
      <c r="F46" s="52">
        <f t="shared" si="6"/>
        <v>383.91999999999996</v>
      </c>
      <c r="H46" s="45">
        <v>37165</v>
      </c>
      <c r="I46" s="52">
        <f t="shared" si="7"/>
        <v>-587.39801897547113</v>
      </c>
      <c r="J46" s="52"/>
      <c r="K46" s="52">
        <f t="shared" si="7"/>
        <v>-588.29909861492001</v>
      </c>
      <c r="L46" s="52"/>
      <c r="M46" s="52">
        <f t="shared" si="7"/>
        <v>-587.785483220434</v>
      </c>
      <c r="N46" s="59"/>
      <c r="O46" s="59"/>
    </row>
    <row r="47" spans="1:15" x14ac:dyDescent="0.25">
      <c r="A47" s="45">
        <v>37196</v>
      </c>
      <c r="B47" s="52">
        <f t="shared" si="4"/>
        <v>493</v>
      </c>
      <c r="C47" s="52"/>
      <c r="D47" s="52">
        <f t="shared" si="5"/>
        <v>232</v>
      </c>
      <c r="E47" s="52"/>
      <c r="F47" s="52">
        <f t="shared" si="6"/>
        <v>380.77</v>
      </c>
      <c r="H47" s="45">
        <v>37196</v>
      </c>
      <c r="I47" s="52">
        <f t="shared" si="7"/>
        <v>-529.05664914066097</v>
      </c>
      <c r="J47" s="52"/>
      <c r="K47" s="52">
        <f t="shared" si="7"/>
        <v>-573.64787840589099</v>
      </c>
      <c r="L47" s="52"/>
      <c r="M47" s="52">
        <f t="shared" si="7"/>
        <v>-548.2308777247099</v>
      </c>
      <c r="N47" s="59"/>
      <c r="O47" s="59"/>
    </row>
    <row r="48" spans="1:15" ht="13.8" thickBot="1" x14ac:dyDescent="0.3">
      <c r="A48" s="45">
        <v>37226</v>
      </c>
      <c r="B48" s="62">
        <f t="shared" si="4"/>
        <v>492</v>
      </c>
      <c r="C48" s="62"/>
      <c r="D48" s="62">
        <f t="shared" si="5"/>
        <v>227</v>
      </c>
      <c r="E48" s="62"/>
      <c r="F48" s="62">
        <f t="shared" si="6"/>
        <v>378.05</v>
      </c>
      <c r="H48" s="45">
        <v>37226</v>
      </c>
      <c r="I48" s="62">
        <f t="shared" si="7"/>
        <v>-497.91505285860205</v>
      </c>
      <c r="J48" s="62"/>
      <c r="K48" s="62">
        <f t="shared" si="7"/>
        <v>-566.99783391384403</v>
      </c>
      <c r="L48" s="62"/>
      <c r="M48" s="62">
        <f t="shared" si="7"/>
        <v>-527.62064871235611</v>
      </c>
      <c r="N48" s="59"/>
      <c r="O48" s="59"/>
    </row>
    <row r="49" spans="1:14" ht="13.8" thickTop="1" x14ac:dyDescent="0.25">
      <c r="A49" s="48" t="s">
        <v>9</v>
      </c>
      <c r="B49" s="52">
        <f>SUM(B37:B48)</f>
        <v>5582</v>
      </c>
      <c r="C49" s="52"/>
      <c r="D49" s="52">
        <f>SUM(D37:D48)</f>
        <v>2722</v>
      </c>
      <c r="E49" s="52"/>
      <c r="F49" s="52">
        <f>SUM(F37:F48)</f>
        <v>4352.1999999999989</v>
      </c>
      <c r="G49" s="67"/>
      <c r="I49" s="52">
        <f>SUM(I37:I48)</f>
        <v>-6074.8923714266693</v>
      </c>
      <c r="J49" s="52"/>
      <c r="K49" s="52">
        <f>SUM(K37:K48)</f>
        <v>-6363.7409637760566</v>
      </c>
      <c r="L49" s="52"/>
      <c r="M49" s="52">
        <f>SUM(M37:M48)</f>
        <v>-6199.097266136906</v>
      </c>
      <c r="N49" s="59"/>
    </row>
    <row r="50" spans="1:14" x14ac:dyDescent="0.25">
      <c r="I50" s="52"/>
      <c r="J50" s="52"/>
      <c r="K50" s="52"/>
      <c r="L50" s="52"/>
      <c r="M50" s="52"/>
    </row>
    <row r="52" spans="1:14" ht="15.6" x14ac:dyDescent="0.3">
      <c r="H52" s="56" t="s">
        <v>29</v>
      </c>
      <c r="I52" s="59"/>
      <c r="J52" s="59"/>
      <c r="K52" s="59"/>
    </row>
    <row r="53" spans="1:14" ht="15.6" x14ac:dyDescent="0.3">
      <c r="H53" s="56" t="s">
        <v>28</v>
      </c>
      <c r="I53" s="59"/>
      <c r="J53" s="59"/>
      <c r="K53" s="59"/>
    </row>
    <row r="54" spans="1:14" ht="15.6" x14ac:dyDescent="0.3">
      <c r="H54" s="68" t="s">
        <v>30</v>
      </c>
      <c r="I54" s="52"/>
      <c r="J54" s="52"/>
      <c r="K54" s="52"/>
      <c r="L54" s="52"/>
      <c r="M54" s="52"/>
    </row>
    <row r="55" spans="1:14" x14ac:dyDescent="0.25">
      <c r="H55" s="45"/>
      <c r="I55" s="52"/>
      <c r="J55" s="52"/>
      <c r="K55" s="52"/>
      <c r="L55" s="52"/>
      <c r="M55" s="52"/>
    </row>
    <row r="56" spans="1:14" x14ac:dyDescent="0.25">
      <c r="H56" s="45"/>
      <c r="I56" s="52"/>
      <c r="J56" s="52"/>
      <c r="K56" s="52"/>
      <c r="L56" s="52"/>
      <c r="M56" s="52"/>
    </row>
    <row r="57" spans="1:14" x14ac:dyDescent="0.25">
      <c r="H57" s="45"/>
      <c r="I57" s="52"/>
      <c r="J57" s="52"/>
      <c r="K57" s="52"/>
      <c r="L57" s="52"/>
      <c r="M57" s="52"/>
    </row>
    <row r="58" spans="1:14" x14ac:dyDescent="0.25">
      <c r="H58" s="45"/>
      <c r="I58" s="52"/>
      <c r="J58" s="52"/>
      <c r="K58" s="52"/>
      <c r="L58" s="52"/>
      <c r="M58" s="52"/>
    </row>
    <row r="59" spans="1:14" x14ac:dyDescent="0.25">
      <c r="H59" s="45"/>
      <c r="I59" s="52"/>
      <c r="J59" s="52"/>
      <c r="K59" s="52"/>
      <c r="L59" s="52"/>
      <c r="M59" s="52"/>
    </row>
    <row r="60" spans="1:14" x14ac:dyDescent="0.25">
      <c r="H60" s="45"/>
      <c r="I60" s="52"/>
      <c r="J60" s="52"/>
      <c r="K60" s="52"/>
      <c r="L60" s="52"/>
      <c r="M60" s="52"/>
    </row>
    <row r="61" spans="1:14" x14ac:dyDescent="0.25">
      <c r="H61" s="45"/>
      <c r="I61" s="52"/>
      <c r="J61" s="52"/>
      <c r="K61" s="52"/>
      <c r="L61" s="52"/>
      <c r="M61" s="52"/>
    </row>
    <row r="62" spans="1:14" x14ac:dyDescent="0.25">
      <c r="H62" s="45"/>
      <c r="I62" s="52"/>
      <c r="J62" s="52"/>
      <c r="K62" s="52"/>
      <c r="L62" s="52"/>
      <c r="M62" s="52"/>
    </row>
    <row r="63" spans="1:14" x14ac:dyDescent="0.25">
      <c r="H63" s="45"/>
      <c r="I63" s="52"/>
      <c r="J63" s="52"/>
      <c r="K63" s="52"/>
      <c r="L63" s="52"/>
      <c r="M63" s="52"/>
    </row>
    <row r="64" spans="1:14" x14ac:dyDescent="0.25">
      <c r="H64" s="45"/>
      <c r="I64" s="52"/>
      <c r="J64" s="52"/>
      <c r="K64" s="52"/>
      <c r="L64" s="52"/>
      <c r="M64" s="52"/>
    </row>
    <row r="65" spans="8:13" x14ac:dyDescent="0.25">
      <c r="H65" s="45"/>
      <c r="I65" s="65"/>
      <c r="J65" s="65"/>
      <c r="K65" s="65"/>
      <c r="L65" s="65"/>
      <c r="M65" s="65"/>
    </row>
    <row r="66" spans="8:13" x14ac:dyDescent="0.25">
      <c r="I66" s="52"/>
      <c r="J66" s="52"/>
      <c r="K66" s="52"/>
      <c r="L66" s="52"/>
      <c r="M66" s="52"/>
    </row>
  </sheetData>
  <pageMargins left="0.75" right="0.75" top="1" bottom="1" header="0.5" footer="0.5"/>
  <pageSetup scale="74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57"/>
  <sheetViews>
    <sheetView tabSelected="1" topLeftCell="C15" zoomScaleNormal="100" workbookViewId="0">
      <selection activeCell="P18" sqref="P18"/>
    </sheetView>
  </sheetViews>
  <sheetFormatPr defaultColWidth="9.109375" defaultRowHeight="13.2" x14ac:dyDescent="0.25"/>
  <cols>
    <col min="1" max="1" width="12.5546875" style="58" customWidth="1"/>
    <col min="2" max="2" width="9.33203125" style="58" bestFit="1" customWidth="1"/>
    <col min="3" max="3" width="9.109375" style="58"/>
    <col min="4" max="4" width="9.88671875" style="58" customWidth="1"/>
    <col min="5" max="5" width="9.109375" style="58"/>
    <col min="6" max="6" width="10" style="58" customWidth="1"/>
    <col min="7" max="8" width="9.109375" style="58"/>
    <col min="9" max="9" width="9.88671875" style="58" bestFit="1" customWidth="1"/>
    <col min="10" max="10" width="9.44140625" style="58" customWidth="1"/>
    <col min="11" max="11" width="10.88671875" style="58" customWidth="1"/>
    <col min="12" max="12" width="9.6640625" style="58" customWidth="1"/>
    <col min="13" max="13" width="9.109375" style="58"/>
    <col min="14" max="14" width="9.88671875" style="58" customWidth="1"/>
    <col min="15" max="16384" width="9.109375" style="58"/>
  </cols>
  <sheetData>
    <row r="2" spans="1:14" ht="15.6" x14ac:dyDescent="0.3">
      <c r="A2" s="47" t="s">
        <v>0</v>
      </c>
      <c r="F2" s="59"/>
      <c r="I2" s="47" t="s">
        <v>23</v>
      </c>
      <c r="J2" s="48"/>
      <c r="K2" s="48"/>
    </row>
    <row r="3" spans="1:14" x14ac:dyDescent="0.25">
      <c r="A3" s="48"/>
      <c r="B3" s="84" t="s">
        <v>14</v>
      </c>
      <c r="C3" s="84"/>
      <c r="D3" s="84" t="s">
        <v>15</v>
      </c>
      <c r="E3" s="84"/>
      <c r="F3" s="83" t="s">
        <v>11</v>
      </c>
      <c r="G3" s="82"/>
    </row>
    <row r="4" spans="1:14" x14ac:dyDescent="0.25">
      <c r="A4" s="48"/>
      <c r="B4" s="14" t="s">
        <v>25</v>
      </c>
      <c r="C4" s="14" t="s">
        <v>26</v>
      </c>
      <c r="D4" s="14" t="s">
        <v>25</v>
      </c>
      <c r="E4" s="14" t="s">
        <v>26</v>
      </c>
      <c r="F4" s="14" t="s">
        <v>25</v>
      </c>
      <c r="G4" s="14" t="s">
        <v>26</v>
      </c>
      <c r="H4" s="48"/>
      <c r="J4" s="48" t="s">
        <v>14</v>
      </c>
      <c r="K4" s="48"/>
      <c r="L4" s="48" t="s">
        <v>15</v>
      </c>
      <c r="M4" s="48"/>
      <c r="N4" s="48" t="s">
        <v>11</v>
      </c>
    </row>
    <row r="5" spans="1:14" x14ac:dyDescent="0.25">
      <c r="A5" s="45">
        <v>36892</v>
      </c>
      <c r="B5" s="60">
        <v>0</v>
      </c>
      <c r="C5" s="60">
        <v>0</v>
      </c>
      <c r="D5" s="60">
        <v>0</v>
      </c>
      <c r="E5" s="60">
        <v>0</v>
      </c>
      <c r="F5" s="52">
        <f t="shared" ref="F5:G17" si="0">(B5*0.57)+(D5*0.43)</f>
        <v>0</v>
      </c>
      <c r="G5" s="52">
        <f>(C5*0.57)+(E5*0.43)</f>
        <v>0</v>
      </c>
      <c r="I5" s="45">
        <v>36892</v>
      </c>
      <c r="J5" s="52">
        <v>0</v>
      </c>
      <c r="K5" s="52"/>
      <c r="L5" s="52">
        <v>0</v>
      </c>
      <c r="M5" s="52"/>
      <c r="N5" s="52">
        <f t="shared" ref="N5:N16" si="1">(J5*0.57)+(L5*0.43)</f>
        <v>0</v>
      </c>
    </row>
    <row r="6" spans="1:14" x14ac:dyDescent="0.25">
      <c r="A6" s="45">
        <v>36923</v>
      </c>
      <c r="B6" s="60">
        <v>142</v>
      </c>
      <c r="C6" s="60">
        <v>325</v>
      </c>
      <c r="D6" s="60">
        <v>25</v>
      </c>
      <c r="E6" s="60">
        <v>25</v>
      </c>
      <c r="F6" s="52">
        <f t="shared" si="0"/>
        <v>91.69</v>
      </c>
      <c r="G6" s="52">
        <f t="shared" si="0"/>
        <v>195.99999999999997</v>
      </c>
      <c r="I6" s="45">
        <v>36923</v>
      </c>
      <c r="J6" s="52">
        <v>-390.90387235639901</v>
      </c>
      <c r="K6" s="53"/>
      <c r="L6" s="52">
        <v>-300.66983310532402</v>
      </c>
      <c r="M6" s="52"/>
      <c r="N6" s="52">
        <f t="shared" si="1"/>
        <v>-352.10323547843677</v>
      </c>
    </row>
    <row r="7" spans="1:14" x14ac:dyDescent="0.25">
      <c r="A7" s="45">
        <v>36951</v>
      </c>
      <c r="B7" s="60">
        <v>62</v>
      </c>
      <c r="C7" s="60">
        <v>125</v>
      </c>
      <c r="D7" s="60">
        <v>0</v>
      </c>
      <c r="E7" s="60">
        <v>0</v>
      </c>
      <c r="F7" s="52">
        <f t="shared" si="0"/>
        <v>35.339999999999996</v>
      </c>
      <c r="G7" s="52">
        <f t="shared" si="0"/>
        <v>71.25</v>
      </c>
      <c r="I7" s="45">
        <v>36951</v>
      </c>
      <c r="J7" s="52">
        <v>-395.13928656975799</v>
      </c>
      <c r="K7" s="52"/>
      <c r="L7" s="52">
        <v>-302.81242452446202</v>
      </c>
      <c r="M7" s="52"/>
      <c r="N7" s="52">
        <f t="shared" si="1"/>
        <v>-355.43873589028067</v>
      </c>
    </row>
    <row r="8" spans="1:14" x14ac:dyDescent="0.25">
      <c r="A8" s="45">
        <v>36982</v>
      </c>
      <c r="B8" s="60">
        <v>250</v>
      </c>
      <c r="C8" s="60">
        <v>315</v>
      </c>
      <c r="D8" s="60">
        <v>52</v>
      </c>
      <c r="E8" s="60">
        <v>75</v>
      </c>
      <c r="F8" s="52">
        <f t="shared" si="0"/>
        <v>164.86</v>
      </c>
      <c r="G8" s="52">
        <f t="shared" si="0"/>
        <v>211.79999999999998</v>
      </c>
      <c r="I8" s="45">
        <v>36982</v>
      </c>
      <c r="J8" s="52">
        <v>-394.776026056609</v>
      </c>
      <c r="K8" s="52"/>
      <c r="L8" s="52">
        <v>-301.83331411853499</v>
      </c>
      <c r="M8" s="52"/>
      <c r="N8" s="52">
        <f t="shared" si="1"/>
        <v>-354.81065992323715</v>
      </c>
    </row>
    <row r="9" spans="1:14" x14ac:dyDescent="0.25">
      <c r="A9" s="45">
        <v>37012</v>
      </c>
      <c r="B9" s="60">
        <v>233</v>
      </c>
      <c r="C9" s="60">
        <v>315</v>
      </c>
      <c r="D9" s="60">
        <v>32</v>
      </c>
      <c r="E9" s="60">
        <v>125</v>
      </c>
      <c r="F9" s="52">
        <f t="shared" si="0"/>
        <v>146.57</v>
      </c>
      <c r="G9" s="52">
        <f t="shared" si="0"/>
        <v>233.29999999999998</v>
      </c>
      <c r="I9" s="45">
        <v>37012</v>
      </c>
      <c r="J9" s="52">
        <v>-397.94425050302402</v>
      </c>
      <c r="K9" s="52"/>
      <c r="L9" s="52">
        <v>-299.951216429032</v>
      </c>
      <c r="M9" s="52"/>
      <c r="N9" s="52">
        <f t="shared" si="1"/>
        <v>-355.80724585120743</v>
      </c>
    </row>
    <row r="10" spans="1:14" x14ac:dyDescent="0.25">
      <c r="A10" s="45">
        <v>37043</v>
      </c>
      <c r="B10" s="60">
        <v>379</v>
      </c>
      <c r="C10" s="60">
        <v>340</v>
      </c>
      <c r="D10" s="60">
        <v>25</v>
      </c>
      <c r="E10" s="60">
        <v>75</v>
      </c>
      <c r="F10" s="52">
        <f t="shared" si="0"/>
        <v>226.77999999999997</v>
      </c>
      <c r="G10" s="52">
        <f t="shared" si="0"/>
        <v>226.04999999999998</v>
      </c>
      <c r="I10" s="45">
        <v>37043</v>
      </c>
      <c r="J10" s="52">
        <v>-404.67376236508602</v>
      </c>
      <c r="K10" s="52"/>
      <c r="L10" s="52">
        <v>-304.96551328405201</v>
      </c>
      <c r="M10" s="52"/>
      <c r="N10" s="52">
        <f t="shared" si="1"/>
        <v>-361.79921526024134</v>
      </c>
    </row>
    <row r="11" spans="1:14" x14ac:dyDescent="0.25">
      <c r="A11" s="45">
        <v>37073</v>
      </c>
      <c r="B11" s="60">
        <v>89</v>
      </c>
      <c r="C11" s="60">
        <v>50</v>
      </c>
      <c r="D11" s="60">
        <v>81</v>
      </c>
      <c r="E11" s="60">
        <v>225</v>
      </c>
      <c r="F11" s="52">
        <f t="shared" si="0"/>
        <v>85.56</v>
      </c>
      <c r="G11" s="52">
        <f t="shared" si="0"/>
        <v>125.25</v>
      </c>
      <c r="I11" s="45">
        <v>37073</v>
      </c>
      <c r="J11" s="52">
        <v>-425.70274177325302</v>
      </c>
      <c r="K11" s="52"/>
      <c r="L11" s="52">
        <v>-314.94462328266098</v>
      </c>
      <c r="M11" s="52"/>
      <c r="N11" s="52">
        <f t="shared" si="1"/>
        <v>-378.07675082229844</v>
      </c>
    </row>
    <row r="12" spans="1:14" x14ac:dyDescent="0.25">
      <c r="A12" s="45">
        <v>37104</v>
      </c>
      <c r="B12" s="60">
        <v>89</v>
      </c>
      <c r="C12" s="60">
        <v>50</v>
      </c>
      <c r="D12" s="60">
        <v>6</v>
      </c>
      <c r="E12" s="60">
        <v>225</v>
      </c>
      <c r="F12" s="52">
        <f t="shared" si="0"/>
        <v>53.309999999999995</v>
      </c>
      <c r="G12" s="52">
        <f t="shared" si="0"/>
        <v>125.25</v>
      </c>
      <c r="I12" s="45">
        <v>37104</v>
      </c>
      <c r="J12" s="52">
        <v>-440.71255481928802</v>
      </c>
      <c r="K12" s="52"/>
      <c r="L12" s="52">
        <v>-320.96902362392501</v>
      </c>
      <c r="M12" s="52"/>
      <c r="N12" s="52">
        <f t="shared" si="1"/>
        <v>-389.2228364052819</v>
      </c>
    </row>
    <row r="13" spans="1:14" x14ac:dyDescent="0.25">
      <c r="A13" s="45">
        <v>37135</v>
      </c>
      <c r="B13" s="60">
        <v>189</v>
      </c>
      <c r="C13" s="60">
        <v>50</v>
      </c>
      <c r="D13" s="60">
        <v>41</v>
      </c>
      <c r="E13" s="60">
        <v>225</v>
      </c>
      <c r="F13" s="52">
        <f t="shared" si="0"/>
        <v>125.35999999999999</v>
      </c>
      <c r="G13" s="52">
        <f t="shared" si="0"/>
        <v>125.25</v>
      </c>
      <c r="I13" s="45">
        <v>37135</v>
      </c>
      <c r="J13" s="52">
        <v>-426.54033397320399</v>
      </c>
      <c r="K13" s="52"/>
      <c r="L13" s="52">
        <v>-315.45671684267199</v>
      </c>
      <c r="M13" s="52"/>
      <c r="N13" s="52">
        <f t="shared" si="1"/>
        <v>-378.77437860707522</v>
      </c>
    </row>
    <row r="14" spans="1:14" x14ac:dyDescent="0.25">
      <c r="A14" s="45">
        <v>37165</v>
      </c>
      <c r="B14" s="60">
        <v>85</v>
      </c>
      <c r="C14" s="60">
        <v>325</v>
      </c>
      <c r="D14" s="60">
        <v>0</v>
      </c>
      <c r="E14" s="60">
        <v>150</v>
      </c>
      <c r="F14" s="52">
        <f t="shared" si="0"/>
        <v>48.449999999999996</v>
      </c>
      <c r="G14" s="52">
        <f t="shared" si="0"/>
        <v>249.74999999999997</v>
      </c>
      <c r="I14" s="45">
        <v>37165</v>
      </c>
      <c r="J14" s="52">
        <v>-412.97309714267499</v>
      </c>
      <c r="K14" s="52"/>
      <c r="L14" s="52">
        <v>-304.88919819462399</v>
      </c>
      <c r="M14" s="52"/>
      <c r="N14" s="52">
        <f t="shared" si="1"/>
        <v>-366.49702059501305</v>
      </c>
    </row>
    <row r="15" spans="1:14" x14ac:dyDescent="0.25">
      <c r="A15" s="45">
        <v>37196</v>
      </c>
      <c r="B15" s="60">
        <v>85</v>
      </c>
      <c r="C15" s="60">
        <v>325</v>
      </c>
      <c r="D15" s="60">
        <v>0</v>
      </c>
      <c r="E15" s="60">
        <v>150</v>
      </c>
      <c r="F15" s="52">
        <f t="shared" si="0"/>
        <v>48.449999999999996</v>
      </c>
      <c r="G15" s="52">
        <f t="shared" si="0"/>
        <v>249.74999999999997</v>
      </c>
      <c r="I15" s="45">
        <v>37196</v>
      </c>
      <c r="J15" s="52">
        <v>-387.18256099856302</v>
      </c>
      <c r="K15" s="52"/>
      <c r="L15" s="52">
        <v>-296.075105465805</v>
      </c>
      <c r="M15" s="52"/>
      <c r="N15" s="52">
        <f t="shared" si="1"/>
        <v>-348.00635511947706</v>
      </c>
    </row>
    <row r="16" spans="1:14" ht="13.8" thickBot="1" x14ac:dyDescent="0.3">
      <c r="A16" s="45">
        <v>37226</v>
      </c>
      <c r="B16" s="61">
        <v>85</v>
      </c>
      <c r="C16" s="61">
        <v>325</v>
      </c>
      <c r="D16" s="61">
        <v>0</v>
      </c>
      <c r="E16" s="61">
        <v>150</v>
      </c>
      <c r="F16" s="62">
        <f t="shared" si="0"/>
        <v>48.449999999999996</v>
      </c>
      <c r="G16" s="62">
        <f t="shared" si="0"/>
        <v>249.74999999999997</v>
      </c>
      <c r="I16" s="45">
        <v>37226</v>
      </c>
      <c r="J16" s="62">
        <v>-372.76191733225801</v>
      </c>
      <c r="K16" s="62"/>
      <c r="L16" s="62">
        <v>-292.46831808185499</v>
      </c>
      <c r="M16" s="62"/>
      <c r="N16" s="62">
        <f t="shared" si="1"/>
        <v>-338.23566965458468</v>
      </c>
    </row>
    <row r="17" spans="1:15" ht="13.8" thickTop="1" x14ac:dyDescent="0.25">
      <c r="A17" s="48" t="s">
        <v>9</v>
      </c>
      <c r="B17" s="50">
        <f>SUM(B5:B16)</f>
        <v>1688</v>
      </c>
      <c r="C17" s="50">
        <f>SUM(C5:C16)</f>
        <v>2545</v>
      </c>
      <c r="D17" s="50">
        <f>SUM(D5:D16)</f>
        <v>262</v>
      </c>
      <c r="E17" s="50">
        <f>SUM(E5:E16)</f>
        <v>1425</v>
      </c>
      <c r="F17" s="51">
        <f>SUM(F5:F16)</f>
        <v>1074.82</v>
      </c>
      <c r="G17" s="51">
        <f t="shared" si="0"/>
        <v>2063.3999999999996</v>
      </c>
      <c r="J17" s="51">
        <f>SUM(J5:J16)</f>
        <v>-4449.3104038901165</v>
      </c>
      <c r="K17" s="51"/>
      <c r="L17" s="51">
        <f>SUM(L5:L16)</f>
        <v>-3355.0352869529474</v>
      </c>
      <c r="M17" s="51"/>
      <c r="N17" s="51">
        <f>SUM(N5:N16)</f>
        <v>-3978.7721036071334</v>
      </c>
    </row>
    <row r="18" spans="1:15" x14ac:dyDescent="0.25">
      <c r="I18" s="63"/>
      <c r="J18" s="59"/>
      <c r="K18" s="46"/>
      <c r="L18" s="59"/>
    </row>
    <row r="19" spans="1:15" ht="15.6" x14ac:dyDescent="0.3">
      <c r="A19" s="47" t="s">
        <v>7</v>
      </c>
      <c r="B19" s="55"/>
      <c r="C19" s="55"/>
      <c r="D19" s="55"/>
      <c r="E19" s="55"/>
      <c r="F19" s="55"/>
      <c r="G19" s="49"/>
      <c r="H19" s="49"/>
      <c r="I19" s="69" t="s">
        <v>33</v>
      </c>
      <c r="J19" s="70"/>
      <c r="K19" s="70"/>
      <c r="L19" s="70"/>
      <c r="M19" s="71"/>
      <c r="N19" s="71"/>
      <c r="O19" s="71"/>
    </row>
    <row r="20" spans="1:15" ht="13.8" thickBot="1" x14ac:dyDescent="0.3">
      <c r="A20" s="48"/>
      <c r="B20" s="81" t="s">
        <v>14</v>
      </c>
      <c r="C20" s="81"/>
      <c r="D20" s="81" t="s">
        <v>15</v>
      </c>
      <c r="E20" s="82"/>
      <c r="F20" s="83" t="s">
        <v>11</v>
      </c>
      <c r="G20" s="82"/>
      <c r="I20" s="63"/>
      <c r="J20" s="59"/>
      <c r="K20" s="59"/>
      <c r="L20" s="59"/>
    </row>
    <row r="21" spans="1:15" x14ac:dyDescent="0.25">
      <c r="A21" s="48"/>
      <c r="B21" s="14" t="s">
        <v>25</v>
      </c>
      <c r="C21" s="14" t="s">
        <v>26</v>
      </c>
      <c r="D21" s="14" t="s">
        <v>25</v>
      </c>
      <c r="E21" s="14" t="s">
        <v>26</v>
      </c>
      <c r="F21" s="14" t="s">
        <v>25</v>
      </c>
      <c r="G21" s="14" t="s">
        <v>26</v>
      </c>
      <c r="I21" s="72"/>
      <c r="J21" s="73" t="s">
        <v>36</v>
      </c>
      <c r="K21" s="73" t="s">
        <v>34</v>
      </c>
      <c r="L21" s="73" t="s">
        <v>37</v>
      </c>
      <c r="M21" s="73" t="s">
        <v>35</v>
      </c>
      <c r="N21" s="73" t="s">
        <v>11</v>
      </c>
      <c r="O21" s="74" t="s">
        <v>38</v>
      </c>
    </row>
    <row r="22" spans="1:15" x14ac:dyDescent="0.25">
      <c r="A22" s="45">
        <v>36892</v>
      </c>
      <c r="B22" s="64">
        <v>0</v>
      </c>
      <c r="C22" s="64">
        <v>0</v>
      </c>
      <c r="D22" s="64">
        <v>0</v>
      </c>
      <c r="E22" s="64">
        <v>0</v>
      </c>
      <c r="F22" s="65">
        <f t="shared" ref="F22:G33" si="2">(B22*0.57)+(D22*0.43)</f>
        <v>0</v>
      </c>
      <c r="G22" s="65">
        <f t="shared" si="2"/>
        <v>0</v>
      </c>
      <c r="H22" s="49"/>
      <c r="I22" s="75">
        <v>36892</v>
      </c>
      <c r="J22" s="65">
        <f>C40+J5</f>
        <v>0</v>
      </c>
      <c r="K22" s="65">
        <v>0</v>
      </c>
      <c r="L22" s="65">
        <f>E40+L5</f>
        <v>0</v>
      </c>
      <c r="M22" s="65">
        <v>0</v>
      </c>
      <c r="N22" s="65">
        <f t="shared" ref="N22:N33" si="3">(J22*0.57)+(L22*0.43)</f>
        <v>0</v>
      </c>
      <c r="O22" s="76">
        <v>0</v>
      </c>
    </row>
    <row r="23" spans="1:15" x14ac:dyDescent="0.25">
      <c r="A23" s="45">
        <v>36923</v>
      </c>
      <c r="B23" s="64">
        <v>7</v>
      </c>
      <c r="C23" s="64">
        <v>9</v>
      </c>
      <c r="D23" s="64">
        <v>28</v>
      </c>
      <c r="E23" s="64">
        <v>-2</v>
      </c>
      <c r="F23" s="65">
        <f t="shared" si="2"/>
        <v>16.029999999999998</v>
      </c>
      <c r="G23" s="65">
        <f t="shared" si="2"/>
        <v>4.2699999999999996</v>
      </c>
      <c r="H23" s="49"/>
      <c r="I23" s="75">
        <v>36923</v>
      </c>
      <c r="J23" s="65">
        <f t="shared" ref="J23:J33" si="4">C41+J6</f>
        <v>-56.903872356399006</v>
      </c>
      <c r="K23" s="65">
        <v>149</v>
      </c>
      <c r="L23" s="65">
        <f t="shared" ref="L23:L33" si="5">E41+L6</f>
        <v>-277.66983310532402</v>
      </c>
      <c r="M23" s="65">
        <v>53</v>
      </c>
      <c r="N23" s="65">
        <f t="shared" si="3"/>
        <v>-151.83323547843676</v>
      </c>
      <c r="O23" s="76">
        <v>107.72</v>
      </c>
    </row>
    <row r="24" spans="1:15" x14ac:dyDescent="0.25">
      <c r="A24" s="45">
        <v>36951</v>
      </c>
      <c r="B24" s="64">
        <v>33</v>
      </c>
      <c r="C24" s="64">
        <v>16</v>
      </c>
      <c r="D24" s="64">
        <v>59</v>
      </c>
      <c r="E24" s="64">
        <v>26</v>
      </c>
      <c r="F24" s="65">
        <f t="shared" si="2"/>
        <v>44.18</v>
      </c>
      <c r="G24" s="65">
        <f t="shared" si="2"/>
        <v>20.299999999999997</v>
      </c>
      <c r="H24" s="49"/>
      <c r="I24" s="75">
        <v>36951</v>
      </c>
      <c r="J24" s="65">
        <f t="shared" si="4"/>
        <v>-254.13928656975799</v>
      </c>
      <c r="K24" s="65">
        <v>95</v>
      </c>
      <c r="L24" s="65">
        <f t="shared" si="5"/>
        <v>-276.81242452446202</v>
      </c>
      <c r="M24" s="65">
        <v>59</v>
      </c>
      <c r="N24" s="65">
        <f t="shared" si="3"/>
        <v>-263.88873589028071</v>
      </c>
      <c r="O24" s="76">
        <v>79.52</v>
      </c>
    </row>
    <row r="25" spans="1:15" x14ac:dyDescent="0.25">
      <c r="A25" s="45">
        <v>36982</v>
      </c>
      <c r="B25" s="64">
        <v>11</v>
      </c>
      <c r="C25" s="64">
        <v>64</v>
      </c>
      <c r="D25" s="64">
        <v>36</v>
      </c>
      <c r="E25" s="64">
        <v>45</v>
      </c>
      <c r="F25" s="65">
        <f t="shared" si="2"/>
        <v>21.75</v>
      </c>
      <c r="G25" s="65">
        <f t="shared" si="2"/>
        <v>55.83</v>
      </c>
      <c r="H25" s="49"/>
      <c r="I25" s="75">
        <v>36982</v>
      </c>
      <c r="J25" s="65">
        <f t="shared" si="4"/>
        <v>-15.776026056608998</v>
      </c>
      <c r="K25" s="65">
        <v>261</v>
      </c>
      <c r="L25" s="65">
        <f t="shared" si="5"/>
        <v>-181.83331411853499</v>
      </c>
      <c r="M25" s="65">
        <v>88</v>
      </c>
      <c r="N25" s="65">
        <f t="shared" si="3"/>
        <v>-87.180659923237158</v>
      </c>
      <c r="O25" s="76">
        <v>186.61</v>
      </c>
    </row>
    <row r="26" spans="1:15" x14ac:dyDescent="0.25">
      <c r="A26" s="45">
        <v>37012</v>
      </c>
      <c r="B26" s="64">
        <v>17</v>
      </c>
      <c r="C26" s="64">
        <v>114</v>
      </c>
      <c r="D26" s="64">
        <v>67</v>
      </c>
      <c r="E26" s="64">
        <v>49</v>
      </c>
      <c r="F26" s="65">
        <f t="shared" si="2"/>
        <v>38.5</v>
      </c>
      <c r="G26" s="65">
        <f t="shared" si="2"/>
        <v>86.049999999999983</v>
      </c>
      <c r="H26" s="49"/>
      <c r="I26" s="75">
        <v>37012</v>
      </c>
      <c r="J26" s="65">
        <f t="shared" si="4"/>
        <v>31.055749496975977</v>
      </c>
      <c r="K26" s="65">
        <v>250</v>
      </c>
      <c r="L26" s="65">
        <f t="shared" si="5"/>
        <v>-125.951216429032</v>
      </c>
      <c r="M26" s="65">
        <v>99</v>
      </c>
      <c r="N26" s="65">
        <f t="shared" si="3"/>
        <v>-36.45724585120746</v>
      </c>
      <c r="O26" s="76">
        <v>185.07</v>
      </c>
    </row>
    <row r="27" spans="1:15" x14ac:dyDescent="0.25">
      <c r="A27" s="45">
        <v>37043</v>
      </c>
      <c r="B27" s="64">
        <v>71</v>
      </c>
      <c r="C27" s="64">
        <v>190</v>
      </c>
      <c r="D27" s="64">
        <v>69</v>
      </c>
      <c r="E27" s="64">
        <v>127</v>
      </c>
      <c r="F27" s="65">
        <f t="shared" si="2"/>
        <v>70.14</v>
      </c>
      <c r="G27" s="65">
        <f t="shared" si="2"/>
        <v>162.91</v>
      </c>
      <c r="H27" s="49"/>
      <c r="I27" s="75">
        <v>37043</v>
      </c>
      <c r="J27" s="65">
        <f t="shared" si="4"/>
        <v>125.32623763491398</v>
      </c>
      <c r="K27" s="65">
        <v>450</v>
      </c>
      <c r="L27" s="65">
        <f t="shared" si="5"/>
        <v>-102.96551328405201</v>
      </c>
      <c r="M27" s="65">
        <v>94</v>
      </c>
      <c r="N27" s="65">
        <f t="shared" si="3"/>
        <v>27.160784739758604</v>
      </c>
      <c r="O27" s="76">
        <v>296.92</v>
      </c>
    </row>
    <row r="28" spans="1:15" x14ac:dyDescent="0.25">
      <c r="A28" s="45">
        <v>37073</v>
      </c>
      <c r="B28" s="64">
        <v>130</v>
      </c>
      <c r="C28" s="64">
        <v>47</v>
      </c>
      <c r="D28" s="64">
        <v>1</v>
      </c>
      <c r="E28" s="64">
        <v>56</v>
      </c>
      <c r="F28" s="65">
        <f t="shared" si="2"/>
        <v>74.53</v>
      </c>
      <c r="G28" s="65">
        <f t="shared" si="2"/>
        <v>50.87</v>
      </c>
      <c r="H28" s="49"/>
      <c r="I28" s="75">
        <v>37073</v>
      </c>
      <c r="J28" s="65">
        <f t="shared" si="4"/>
        <v>-328.70274177325302</v>
      </c>
      <c r="K28" s="65">
        <v>219</v>
      </c>
      <c r="L28" s="65">
        <f t="shared" si="5"/>
        <v>-33.944623282660984</v>
      </c>
      <c r="M28" s="65">
        <v>82</v>
      </c>
      <c r="N28" s="65">
        <f t="shared" si="3"/>
        <v>-201.95675082229843</v>
      </c>
      <c r="O28" s="76">
        <v>160.09</v>
      </c>
    </row>
    <row r="29" spans="1:15" x14ac:dyDescent="0.25">
      <c r="A29" s="45">
        <v>37104</v>
      </c>
      <c r="B29" s="64">
        <v>79</v>
      </c>
      <c r="C29" s="64">
        <v>55</v>
      </c>
      <c r="D29" s="64">
        <v>53</v>
      </c>
      <c r="E29" s="64">
        <v>65</v>
      </c>
      <c r="F29" s="65">
        <f t="shared" si="2"/>
        <v>67.819999999999993</v>
      </c>
      <c r="G29" s="65">
        <f t="shared" si="2"/>
        <v>59.3</v>
      </c>
      <c r="H29" s="49"/>
      <c r="I29" s="75">
        <v>37104</v>
      </c>
      <c r="J29" s="65">
        <f t="shared" si="4"/>
        <v>-335.71255481928802</v>
      </c>
      <c r="K29" s="65">
        <v>168</v>
      </c>
      <c r="L29" s="65">
        <f t="shared" si="5"/>
        <v>-30.969023623925011</v>
      </c>
      <c r="M29" s="65">
        <v>59</v>
      </c>
      <c r="N29" s="65">
        <f t="shared" si="3"/>
        <v>-204.67283640528191</v>
      </c>
      <c r="O29" s="76">
        <v>121.13</v>
      </c>
    </row>
    <row r="30" spans="1:15" x14ac:dyDescent="0.25">
      <c r="A30" s="45">
        <v>37135</v>
      </c>
      <c r="B30" s="64">
        <v>206</v>
      </c>
      <c r="C30" s="64">
        <v>51</v>
      </c>
      <c r="D30" s="64">
        <v>50</v>
      </c>
      <c r="E30" s="64">
        <v>59</v>
      </c>
      <c r="F30" s="65">
        <f t="shared" si="2"/>
        <v>138.91999999999999</v>
      </c>
      <c r="G30" s="65">
        <f t="shared" si="2"/>
        <v>54.44</v>
      </c>
      <c r="H30" s="49"/>
      <c r="I30" s="75">
        <v>37135</v>
      </c>
      <c r="J30" s="65">
        <f t="shared" si="4"/>
        <v>-325.54033397320399</v>
      </c>
      <c r="K30" s="65">
        <v>395</v>
      </c>
      <c r="L30" s="65">
        <f t="shared" si="5"/>
        <v>-31.456716842671995</v>
      </c>
      <c r="M30" s="65">
        <v>91</v>
      </c>
      <c r="N30" s="65">
        <f t="shared" si="3"/>
        <v>-199.08437860707522</v>
      </c>
      <c r="O30" s="76">
        <v>264.27999999999997</v>
      </c>
    </row>
    <row r="31" spans="1:15" x14ac:dyDescent="0.25">
      <c r="A31" s="45">
        <v>37165</v>
      </c>
      <c r="B31" s="64">
        <v>0</v>
      </c>
      <c r="C31" s="64">
        <v>80</v>
      </c>
      <c r="D31" s="64">
        <v>0</v>
      </c>
      <c r="E31" s="64">
        <v>88</v>
      </c>
      <c r="F31" s="65">
        <f t="shared" si="2"/>
        <v>0</v>
      </c>
      <c r="G31" s="65">
        <f t="shared" si="2"/>
        <v>83.44</v>
      </c>
      <c r="H31" s="49"/>
      <c r="I31" s="75">
        <v>37165</v>
      </c>
      <c r="J31" s="65">
        <f t="shared" si="4"/>
        <v>-7.9730971426749875</v>
      </c>
      <c r="K31" s="65">
        <v>85</v>
      </c>
      <c r="L31" s="65">
        <f t="shared" si="5"/>
        <v>-66.889198194623987</v>
      </c>
      <c r="M31" s="65">
        <v>0</v>
      </c>
      <c r="N31" s="65">
        <f t="shared" si="3"/>
        <v>-33.307020595013057</v>
      </c>
      <c r="O31" s="76">
        <v>48.45</v>
      </c>
    </row>
    <row r="32" spans="1:15" x14ac:dyDescent="0.25">
      <c r="A32" s="45">
        <v>37196</v>
      </c>
      <c r="B32" s="64">
        <v>0</v>
      </c>
      <c r="C32" s="64">
        <v>66</v>
      </c>
      <c r="D32" s="64">
        <v>0</v>
      </c>
      <c r="E32" s="64">
        <v>70</v>
      </c>
      <c r="F32" s="65">
        <f t="shared" si="2"/>
        <v>0</v>
      </c>
      <c r="G32" s="65">
        <f t="shared" si="2"/>
        <v>67.72</v>
      </c>
      <c r="H32" s="49"/>
      <c r="I32" s="75">
        <v>37196</v>
      </c>
      <c r="J32" s="65">
        <f t="shared" si="4"/>
        <v>3.8174390014369806</v>
      </c>
      <c r="K32" s="65">
        <v>85</v>
      </c>
      <c r="L32" s="65">
        <f t="shared" si="5"/>
        <v>-76.075105465804995</v>
      </c>
      <c r="M32" s="65">
        <v>0</v>
      </c>
      <c r="N32" s="65">
        <f t="shared" si="3"/>
        <v>-30.536355119477065</v>
      </c>
      <c r="O32" s="76">
        <v>48.45</v>
      </c>
    </row>
    <row r="33" spans="1:16" ht="13.8" thickBot="1" x14ac:dyDescent="0.3">
      <c r="A33" s="45">
        <v>37226</v>
      </c>
      <c r="B33" s="66">
        <v>0</v>
      </c>
      <c r="C33" s="66">
        <v>43</v>
      </c>
      <c r="D33" s="66">
        <v>0</v>
      </c>
      <c r="E33" s="66">
        <v>45</v>
      </c>
      <c r="F33" s="62">
        <f t="shared" si="2"/>
        <v>0</v>
      </c>
      <c r="G33" s="62">
        <f t="shared" si="2"/>
        <v>43.86</v>
      </c>
      <c r="H33" s="57"/>
      <c r="I33" s="75">
        <v>37226</v>
      </c>
      <c r="J33" s="62">
        <f t="shared" si="4"/>
        <v>-4.7619173322580082</v>
      </c>
      <c r="K33" s="62">
        <v>85</v>
      </c>
      <c r="L33" s="62">
        <f t="shared" si="5"/>
        <v>-97.468318081854989</v>
      </c>
      <c r="M33" s="62">
        <v>0</v>
      </c>
      <c r="N33" s="62">
        <f t="shared" si="3"/>
        <v>-44.625669654584712</v>
      </c>
      <c r="O33" s="77">
        <v>48.45</v>
      </c>
    </row>
    <row r="34" spans="1:16" ht="14.4" thickTop="1" thickBot="1" x14ac:dyDescent="0.3">
      <c r="A34" s="48" t="s">
        <v>9</v>
      </c>
      <c r="B34" s="50">
        <f t="shared" ref="B34:G34" si="6">SUM(B22:B33)</f>
        <v>554</v>
      </c>
      <c r="C34" s="50">
        <f t="shared" si="6"/>
        <v>735</v>
      </c>
      <c r="D34" s="50">
        <f t="shared" si="6"/>
        <v>363</v>
      </c>
      <c r="E34" s="50">
        <f t="shared" si="6"/>
        <v>628</v>
      </c>
      <c r="F34" s="50">
        <f t="shared" si="6"/>
        <v>471.87</v>
      </c>
      <c r="G34" s="50">
        <f t="shared" si="6"/>
        <v>688.99000000000012</v>
      </c>
      <c r="H34" s="49"/>
      <c r="I34" s="78"/>
      <c r="J34" s="79">
        <f t="shared" ref="J34:O34" si="7">SUM(J22:J33)</f>
        <v>-1169.3104038901172</v>
      </c>
      <c r="K34" s="79">
        <f t="shared" si="7"/>
        <v>2242</v>
      </c>
      <c r="L34" s="79">
        <f t="shared" si="7"/>
        <v>-1302.0352869529472</v>
      </c>
      <c r="M34" s="79">
        <f t="shared" si="7"/>
        <v>625</v>
      </c>
      <c r="N34" s="79">
        <f t="shared" si="7"/>
        <v>-1226.3821036071338</v>
      </c>
      <c r="O34" s="80">
        <f t="shared" si="7"/>
        <v>1546.6900000000003</v>
      </c>
    </row>
    <row r="35" spans="1:16" x14ac:dyDescent="0.25">
      <c r="L35" s="52"/>
    </row>
    <row r="36" spans="1:16" ht="15.6" x14ac:dyDescent="0.3">
      <c r="A36" s="47" t="s">
        <v>10</v>
      </c>
      <c r="B36" s="48"/>
      <c r="I36" s="47" t="s">
        <v>24</v>
      </c>
      <c r="J36" s="48"/>
      <c r="K36" s="48"/>
      <c r="L36" s="48"/>
    </row>
    <row r="38" spans="1:16" x14ac:dyDescent="0.25">
      <c r="B38" s="81" t="s">
        <v>14</v>
      </c>
      <c r="C38" s="81"/>
      <c r="D38" s="81" t="s">
        <v>15</v>
      </c>
      <c r="E38" s="82"/>
      <c r="F38" s="83" t="s">
        <v>11</v>
      </c>
      <c r="G38" s="82"/>
      <c r="I38" s="46"/>
    </row>
    <row r="39" spans="1:16" x14ac:dyDescent="0.25">
      <c r="B39" s="14" t="s">
        <v>25</v>
      </c>
      <c r="C39" s="14" t="s">
        <v>26</v>
      </c>
      <c r="D39" s="14" t="s">
        <v>25</v>
      </c>
      <c r="E39" s="14" t="s">
        <v>26</v>
      </c>
      <c r="F39" s="14" t="s">
        <v>25</v>
      </c>
      <c r="G39" s="14" t="s">
        <v>26</v>
      </c>
      <c r="I39" s="46"/>
      <c r="J39" s="48" t="s">
        <v>14</v>
      </c>
      <c r="K39" s="48"/>
      <c r="L39" s="48" t="s">
        <v>15</v>
      </c>
      <c r="M39" s="48"/>
      <c r="N39" s="48" t="s">
        <v>11</v>
      </c>
    </row>
    <row r="40" spans="1:16" x14ac:dyDescent="0.25">
      <c r="A40" s="45">
        <v>36892</v>
      </c>
      <c r="B40" s="52">
        <f>B5+B22</f>
        <v>0</v>
      </c>
      <c r="C40" s="52">
        <f>C5+C22</f>
        <v>0</v>
      </c>
      <c r="D40" s="52">
        <f>D5+D22</f>
        <v>0</v>
      </c>
      <c r="E40" s="52">
        <f>E5+E22</f>
        <v>0</v>
      </c>
      <c r="F40" s="52">
        <f t="shared" ref="F40:G52" si="8">(B40*0.57)+(D40*0.43)</f>
        <v>0</v>
      </c>
      <c r="G40" s="52">
        <f t="shared" si="8"/>
        <v>0</v>
      </c>
      <c r="I40" s="45">
        <v>36892</v>
      </c>
      <c r="J40" s="52">
        <v>0</v>
      </c>
      <c r="K40" s="52"/>
      <c r="L40" s="52">
        <v>0</v>
      </c>
      <c r="M40" s="52"/>
      <c r="N40" s="52">
        <f t="shared" ref="N40:N51" si="9">(J40*0.57)+(L40*0.43)</f>
        <v>0</v>
      </c>
    </row>
    <row r="41" spans="1:16" x14ac:dyDescent="0.25">
      <c r="A41" s="45">
        <v>36923</v>
      </c>
      <c r="B41" s="52">
        <f t="shared" ref="B41:B51" si="10">B6+B23</f>
        <v>149</v>
      </c>
      <c r="C41" s="52">
        <f t="shared" ref="C41:C52" si="11">C6+C23</f>
        <v>334</v>
      </c>
      <c r="D41" s="52">
        <f t="shared" ref="D41:D51" si="12">D6+D23</f>
        <v>53</v>
      </c>
      <c r="E41" s="52">
        <f t="shared" ref="E41:E52" si="13">E6+E23</f>
        <v>23</v>
      </c>
      <c r="F41" s="52">
        <f t="shared" si="8"/>
        <v>107.72</v>
      </c>
      <c r="G41" s="52">
        <f t="shared" si="8"/>
        <v>200.26999999999998</v>
      </c>
      <c r="I41" s="45">
        <v>36923</v>
      </c>
      <c r="J41" s="52">
        <v>-636.59316088202695</v>
      </c>
      <c r="K41" s="52"/>
      <c r="L41" s="52">
        <v>-513.36648101818798</v>
      </c>
      <c r="M41" s="52"/>
      <c r="N41" s="52">
        <f t="shared" si="9"/>
        <v>-583.60568854057612</v>
      </c>
      <c r="O41" s="59"/>
      <c r="P41" s="59"/>
    </row>
    <row r="42" spans="1:16" x14ac:dyDescent="0.25">
      <c r="A42" s="45">
        <v>36951</v>
      </c>
      <c r="B42" s="52">
        <f t="shared" si="10"/>
        <v>95</v>
      </c>
      <c r="C42" s="52">
        <f t="shared" si="11"/>
        <v>141</v>
      </c>
      <c r="D42" s="52">
        <f t="shared" si="12"/>
        <v>59</v>
      </c>
      <c r="E42" s="52">
        <f t="shared" si="13"/>
        <v>26</v>
      </c>
      <c r="F42" s="52">
        <f t="shared" si="8"/>
        <v>79.52</v>
      </c>
      <c r="G42" s="52">
        <f t="shared" si="8"/>
        <v>91.549999999999983</v>
      </c>
      <c r="I42" s="45">
        <v>36951</v>
      </c>
      <c r="J42" s="52">
        <v>-644.80337200571205</v>
      </c>
      <c r="K42" s="52"/>
      <c r="L42" s="52">
        <v>-519.219251718951</v>
      </c>
      <c r="M42" s="52"/>
      <c r="N42" s="52">
        <f t="shared" si="9"/>
        <v>-590.80220028240478</v>
      </c>
      <c r="O42" s="59"/>
      <c r="P42" s="59"/>
    </row>
    <row r="43" spans="1:16" x14ac:dyDescent="0.25">
      <c r="A43" s="45">
        <v>36982</v>
      </c>
      <c r="B43" s="52">
        <f t="shared" si="10"/>
        <v>261</v>
      </c>
      <c r="C43" s="52">
        <f t="shared" si="11"/>
        <v>379</v>
      </c>
      <c r="D43" s="52">
        <f t="shared" si="12"/>
        <v>88</v>
      </c>
      <c r="E43" s="52">
        <f t="shared" si="13"/>
        <v>120</v>
      </c>
      <c r="F43" s="52">
        <f t="shared" si="8"/>
        <v>186.60999999999999</v>
      </c>
      <c r="G43" s="52">
        <f t="shared" si="8"/>
        <v>267.63</v>
      </c>
      <c r="I43" s="45">
        <v>36982</v>
      </c>
      <c r="J43" s="52">
        <v>-642.96934741329005</v>
      </c>
      <c r="K43" s="52"/>
      <c r="L43" s="52">
        <v>-510.73183362715503</v>
      </c>
      <c r="M43" s="52"/>
      <c r="N43" s="52">
        <f t="shared" si="9"/>
        <v>-586.10721648525202</v>
      </c>
      <c r="O43" s="59"/>
      <c r="P43" s="59"/>
    </row>
    <row r="44" spans="1:16" x14ac:dyDescent="0.25">
      <c r="A44" s="45">
        <v>37012</v>
      </c>
      <c r="B44" s="52">
        <f t="shared" si="10"/>
        <v>250</v>
      </c>
      <c r="C44" s="52">
        <f t="shared" si="11"/>
        <v>429</v>
      </c>
      <c r="D44" s="52">
        <f t="shared" si="12"/>
        <v>99</v>
      </c>
      <c r="E44" s="52">
        <f t="shared" si="13"/>
        <v>174</v>
      </c>
      <c r="F44" s="52">
        <f t="shared" si="8"/>
        <v>185.07</v>
      </c>
      <c r="G44" s="52">
        <f t="shared" si="8"/>
        <v>319.34999999999997</v>
      </c>
      <c r="I44" s="45">
        <v>37012</v>
      </c>
      <c r="J44" s="52">
        <v>-648.68829588655899</v>
      </c>
      <c r="K44" s="52"/>
      <c r="L44" s="52">
        <v>-511.611253045296</v>
      </c>
      <c r="M44" s="52"/>
      <c r="N44" s="52">
        <f t="shared" si="9"/>
        <v>-589.74516746481584</v>
      </c>
      <c r="O44" s="59"/>
      <c r="P44" s="59"/>
    </row>
    <row r="45" spans="1:16" x14ac:dyDescent="0.25">
      <c r="A45" s="45">
        <v>37043</v>
      </c>
      <c r="B45" s="52">
        <f t="shared" si="10"/>
        <v>450</v>
      </c>
      <c r="C45" s="52">
        <f t="shared" si="11"/>
        <v>530</v>
      </c>
      <c r="D45" s="52">
        <f t="shared" si="12"/>
        <v>94</v>
      </c>
      <c r="E45" s="52">
        <f t="shared" si="13"/>
        <v>202</v>
      </c>
      <c r="F45" s="52">
        <f t="shared" si="8"/>
        <v>296.92</v>
      </c>
      <c r="G45" s="52">
        <f t="shared" si="8"/>
        <v>388.96</v>
      </c>
      <c r="I45" s="45">
        <v>37043</v>
      </c>
      <c r="J45" s="52">
        <v>-655.68392037830404</v>
      </c>
      <c r="K45" s="52"/>
      <c r="L45" s="52">
        <v>-520.75802000201099</v>
      </c>
      <c r="M45" s="52"/>
      <c r="N45" s="52">
        <f t="shared" si="9"/>
        <v>-597.66578321649797</v>
      </c>
      <c r="O45" s="59"/>
      <c r="P45" s="59"/>
    </row>
    <row r="46" spans="1:16" x14ac:dyDescent="0.25">
      <c r="A46" s="45">
        <v>37073</v>
      </c>
      <c r="B46" s="52">
        <f t="shared" si="10"/>
        <v>219</v>
      </c>
      <c r="C46" s="52">
        <f t="shared" si="11"/>
        <v>97</v>
      </c>
      <c r="D46" s="52">
        <f t="shared" si="12"/>
        <v>82</v>
      </c>
      <c r="E46" s="52">
        <f t="shared" si="13"/>
        <v>281</v>
      </c>
      <c r="F46" s="52">
        <f t="shared" si="8"/>
        <v>160.08999999999997</v>
      </c>
      <c r="G46" s="52">
        <f t="shared" si="8"/>
        <v>176.12</v>
      </c>
      <c r="I46" s="45">
        <v>37073</v>
      </c>
      <c r="J46" s="52">
        <v>-676.34183671518804</v>
      </c>
      <c r="K46" s="52"/>
      <c r="L46" s="52">
        <v>-533.33821678844095</v>
      </c>
      <c r="M46" s="52"/>
      <c r="N46" s="52">
        <f t="shared" si="9"/>
        <v>-614.85028014668683</v>
      </c>
      <c r="O46" s="59"/>
      <c r="P46" s="59"/>
    </row>
    <row r="47" spans="1:16" x14ac:dyDescent="0.25">
      <c r="A47" s="45">
        <v>37104</v>
      </c>
      <c r="B47" s="52">
        <f t="shared" si="10"/>
        <v>168</v>
      </c>
      <c r="C47" s="52">
        <f t="shared" si="11"/>
        <v>105</v>
      </c>
      <c r="D47" s="52">
        <f t="shared" si="12"/>
        <v>59</v>
      </c>
      <c r="E47" s="52">
        <f t="shared" si="13"/>
        <v>290</v>
      </c>
      <c r="F47" s="52">
        <f t="shared" si="8"/>
        <v>121.13</v>
      </c>
      <c r="G47" s="52">
        <f t="shared" si="8"/>
        <v>184.55</v>
      </c>
      <c r="I47" s="45">
        <v>37104</v>
      </c>
      <c r="J47" s="52">
        <v>-698.73671587715103</v>
      </c>
      <c r="K47" s="52"/>
      <c r="L47" s="52">
        <v>-548.69007464032302</v>
      </c>
      <c r="M47" s="52"/>
      <c r="N47" s="52">
        <f t="shared" si="9"/>
        <v>-634.2166601453149</v>
      </c>
      <c r="O47" s="59"/>
      <c r="P47" s="59"/>
    </row>
    <row r="48" spans="1:16" x14ac:dyDescent="0.25">
      <c r="A48" s="45">
        <v>37135</v>
      </c>
      <c r="B48" s="52">
        <f t="shared" si="10"/>
        <v>395</v>
      </c>
      <c r="C48" s="52">
        <f t="shared" si="11"/>
        <v>101</v>
      </c>
      <c r="D48" s="52">
        <f t="shared" si="12"/>
        <v>91</v>
      </c>
      <c r="E48" s="52">
        <f t="shared" si="13"/>
        <v>284</v>
      </c>
      <c r="F48" s="52">
        <f t="shared" si="8"/>
        <v>264.27999999999997</v>
      </c>
      <c r="G48" s="52">
        <f t="shared" si="8"/>
        <v>179.69</v>
      </c>
      <c r="I48" s="45">
        <v>37135</v>
      </c>
      <c r="J48" s="52">
        <v>-683.31317287708305</v>
      </c>
      <c r="K48" s="52"/>
      <c r="L48" s="52">
        <v>-540.47835679037405</v>
      </c>
      <c r="M48" s="52"/>
      <c r="N48" s="52">
        <f t="shared" si="9"/>
        <v>-621.89420195979812</v>
      </c>
      <c r="O48" s="59"/>
      <c r="P48" s="59"/>
    </row>
    <row r="49" spans="1:16" x14ac:dyDescent="0.25">
      <c r="A49" s="45">
        <v>37165</v>
      </c>
      <c r="B49" s="52">
        <f t="shared" si="10"/>
        <v>85</v>
      </c>
      <c r="C49" s="52">
        <f t="shared" si="11"/>
        <v>405</v>
      </c>
      <c r="D49" s="52">
        <f t="shared" si="12"/>
        <v>0</v>
      </c>
      <c r="E49" s="52">
        <f t="shared" si="13"/>
        <v>238</v>
      </c>
      <c r="F49" s="52">
        <f t="shared" si="8"/>
        <v>48.449999999999996</v>
      </c>
      <c r="G49" s="52">
        <f t="shared" si="8"/>
        <v>333.19</v>
      </c>
      <c r="I49" s="45">
        <v>37165</v>
      </c>
      <c r="J49" s="52">
        <v>-668.42492183279603</v>
      </c>
      <c r="K49" s="52"/>
      <c r="L49" s="52">
        <v>-521.40990042029603</v>
      </c>
      <c r="M49" s="52"/>
      <c r="N49" s="52">
        <f t="shared" si="9"/>
        <v>-605.20846262542091</v>
      </c>
      <c r="O49" s="59"/>
      <c r="P49" s="59"/>
    </row>
    <row r="50" spans="1:16" x14ac:dyDescent="0.25">
      <c r="A50" s="45">
        <v>37196</v>
      </c>
      <c r="B50" s="52">
        <f t="shared" si="10"/>
        <v>85</v>
      </c>
      <c r="C50" s="52">
        <f t="shared" si="11"/>
        <v>391</v>
      </c>
      <c r="D50" s="52">
        <f t="shared" si="12"/>
        <v>0</v>
      </c>
      <c r="E50" s="52">
        <f t="shared" si="13"/>
        <v>220</v>
      </c>
      <c r="F50" s="52">
        <f t="shared" si="8"/>
        <v>48.449999999999996</v>
      </c>
      <c r="G50" s="52">
        <f t="shared" si="8"/>
        <v>317.46999999999997</v>
      </c>
      <c r="I50" s="45">
        <v>37196</v>
      </c>
      <c r="J50" s="52">
        <v>-634.874088142098</v>
      </c>
      <c r="K50" s="52"/>
      <c r="L50" s="52">
        <v>-509.572772940086</v>
      </c>
      <c r="M50" s="52"/>
      <c r="N50" s="52">
        <f t="shared" si="9"/>
        <v>-580.99452260523276</v>
      </c>
      <c r="O50" s="59"/>
      <c r="P50" s="59"/>
    </row>
    <row r="51" spans="1:16" ht="13.8" thickBot="1" x14ac:dyDescent="0.3">
      <c r="A51" s="45">
        <v>37226</v>
      </c>
      <c r="B51" s="62">
        <f t="shared" si="10"/>
        <v>85</v>
      </c>
      <c r="C51" s="62">
        <f t="shared" si="11"/>
        <v>368</v>
      </c>
      <c r="D51" s="62">
        <f t="shared" si="12"/>
        <v>0</v>
      </c>
      <c r="E51" s="62">
        <f t="shared" si="13"/>
        <v>195</v>
      </c>
      <c r="F51" s="62">
        <f t="shared" si="8"/>
        <v>48.449999999999996</v>
      </c>
      <c r="G51" s="62">
        <f t="shared" si="8"/>
        <v>293.61</v>
      </c>
      <c r="H51" s="67"/>
      <c r="I51" s="45">
        <v>37226</v>
      </c>
      <c r="J51" s="62">
        <v>-617.15313552634404</v>
      </c>
      <c r="K51" s="62"/>
      <c r="L51" s="62">
        <v>-501.52951583198899</v>
      </c>
      <c r="M51" s="62"/>
      <c r="N51" s="62">
        <f t="shared" si="9"/>
        <v>-567.43497905777133</v>
      </c>
      <c r="O51" s="59"/>
      <c r="P51" s="59"/>
    </row>
    <row r="52" spans="1:16" ht="13.8" thickTop="1" x14ac:dyDescent="0.25">
      <c r="A52" s="48" t="s">
        <v>9</v>
      </c>
      <c r="B52" s="51">
        <f>SUM(B40:B51)</f>
        <v>2242</v>
      </c>
      <c r="C52" s="51">
        <f t="shared" si="11"/>
        <v>3280</v>
      </c>
      <c r="D52" s="51">
        <f>SUM(D40:D51)</f>
        <v>625</v>
      </c>
      <c r="E52" s="51">
        <f t="shared" si="13"/>
        <v>2053</v>
      </c>
      <c r="F52" s="51">
        <f>SUM(F40:F51)</f>
        <v>1546.69</v>
      </c>
      <c r="G52" s="51">
        <f t="shared" si="8"/>
        <v>2752.39</v>
      </c>
      <c r="J52" s="51">
        <f>SUM(J40:J51)</f>
        <v>-7207.5819675365528</v>
      </c>
      <c r="K52" s="51"/>
      <c r="L52" s="51">
        <f>SUM(L40:L51)</f>
        <v>-5730.7056768231105</v>
      </c>
      <c r="M52" s="51"/>
      <c r="N52" s="51">
        <f>SUM(N40:N51)</f>
        <v>-6572.5251625297724</v>
      </c>
    </row>
    <row r="55" spans="1:16" ht="15.6" x14ac:dyDescent="0.3">
      <c r="I55" s="56" t="s">
        <v>31</v>
      </c>
      <c r="J55" s="59"/>
      <c r="K55" s="59"/>
      <c r="L55" s="59"/>
    </row>
    <row r="56" spans="1:16" ht="15.6" x14ac:dyDescent="0.3">
      <c r="I56" s="56" t="s">
        <v>32</v>
      </c>
      <c r="J56" s="59"/>
      <c r="K56" s="59"/>
      <c r="L56" s="59"/>
    </row>
    <row r="57" spans="1:16" ht="15.6" x14ac:dyDescent="0.3">
      <c r="I57" s="68"/>
      <c r="J57" s="52"/>
      <c r="K57" s="52"/>
      <c r="L57" s="52"/>
      <c r="M57" s="52"/>
      <c r="N57" s="52"/>
    </row>
  </sheetData>
  <mergeCells count="9">
    <mergeCell ref="B38:C38"/>
    <mergeCell ref="D38:E38"/>
    <mergeCell ref="F38:G38"/>
    <mergeCell ref="B3:C3"/>
    <mergeCell ref="D3:E3"/>
    <mergeCell ref="F3:G3"/>
    <mergeCell ref="B20:C20"/>
    <mergeCell ref="D20:E20"/>
    <mergeCell ref="F20:G20"/>
  </mergeCells>
  <pageMargins left="0.75" right="0.75" top="1" bottom="1" header="0.5" footer="0.5"/>
  <pageSetup scale="71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AGGREGATE</vt:lpstr>
      <vt:lpstr>ENA</vt:lpstr>
      <vt:lpstr>EES</vt:lpstr>
      <vt:lpstr>format</vt:lpstr>
      <vt:lpstr>TOP Page 1 Total CA Pos.</vt:lpstr>
      <vt:lpstr>TOP Page 2 Pos. by NP&amp;SP </vt:lpstr>
    </vt:vector>
  </TitlesOfParts>
  <Company>EES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Bresnan</dc:creator>
  <cp:lastModifiedBy>Havlíček Jan</cp:lastModifiedBy>
  <cp:lastPrinted>2001-01-25T15:15:10Z</cp:lastPrinted>
  <dcterms:created xsi:type="dcterms:W3CDTF">2001-01-24T14:53:25Z</dcterms:created>
  <dcterms:modified xsi:type="dcterms:W3CDTF">2023-09-10T15:46:49Z</dcterms:modified>
</cp:coreProperties>
</file>