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 activeTab="1"/>
  </bookViews>
  <sheets>
    <sheet name="TRBL-Invoice Status" sheetId="1" r:id="rId1"/>
    <sheet name="Release Status" sheetId="4" r:id="rId2"/>
    <sheet name="Release Revenue" sheetId="6" r:id="rId3"/>
  </sheets>
  <externalReferences>
    <externalReference r:id="rId4"/>
    <externalReference r:id="rId5"/>
    <externalReference r:id="rId6"/>
    <externalReference r:id="rId7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92512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</workbook>
</file>

<file path=xl/calcChain.xml><?xml version="1.0" encoding="utf-8"?>
<calcChain xmlns="http://schemas.openxmlformats.org/spreadsheetml/2006/main">
  <c r="E1" i="6" l="1"/>
  <c r="K1" i="6"/>
  <c r="M1" i="6"/>
  <c r="B3" i="6"/>
  <c r="C3" i="6"/>
  <c r="D3" i="6"/>
  <c r="E3" i="6"/>
  <c r="B4" i="6"/>
  <c r="C4" i="6"/>
  <c r="D4" i="6"/>
  <c r="E4" i="6"/>
  <c r="H4" i="6"/>
  <c r="I4" i="6"/>
  <c r="J4" i="6"/>
  <c r="K4" i="6"/>
  <c r="M6" i="6"/>
  <c r="B7" i="6"/>
  <c r="E7" i="6"/>
  <c r="H7" i="6"/>
  <c r="I7" i="6"/>
  <c r="J7" i="6"/>
  <c r="K7" i="6"/>
  <c r="B8" i="6"/>
  <c r="E8" i="6"/>
  <c r="H8" i="6"/>
  <c r="I8" i="6"/>
  <c r="J8" i="6"/>
  <c r="K8" i="6"/>
  <c r="B9" i="6"/>
  <c r="E9" i="6"/>
  <c r="H9" i="6"/>
  <c r="I9" i="6"/>
  <c r="J9" i="6"/>
  <c r="K9" i="6"/>
  <c r="B10" i="6"/>
  <c r="E10" i="6"/>
  <c r="H10" i="6"/>
  <c r="I10" i="6"/>
  <c r="J10" i="6"/>
  <c r="K10" i="6"/>
  <c r="B11" i="6"/>
  <c r="E11" i="6"/>
  <c r="H11" i="6"/>
  <c r="I11" i="6"/>
  <c r="J11" i="6"/>
  <c r="K11" i="6"/>
  <c r="B12" i="6"/>
  <c r="E12" i="6"/>
  <c r="H12" i="6"/>
  <c r="I12" i="6"/>
  <c r="J12" i="6"/>
  <c r="K12" i="6"/>
  <c r="B13" i="6"/>
  <c r="C13" i="6"/>
  <c r="D13" i="6"/>
  <c r="E13" i="6"/>
  <c r="H13" i="6"/>
  <c r="I13" i="6"/>
  <c r="J13" i="6"/>
  <c r="K13" i="6"/>
  <c r="B14" i="6"/>
  <c r="C14" i="6"/>
  <c r="D14" i="6"/>
  <c r="E14" i="6"/>
  <c r="H14" i="6"/>
  <c r="I14" i="6"/>
  <c r="J14" i="6"/>
  <c r="K14" i="6"/>
  <c r="B15" i="6"/>
  <c r="C15" i="6"/>
  <c r="D15" i="6"/>
  <c r="E15" i="6"/>
  <c r="H15" i="6"/>
  <c r="I15" i="6"/>
  <c r="J15" i="6"/>
  <c r="K15" i="6"/>
  <c r="B16" i="6"/>
  <c r="C16" i="6"/>
  <c r="D16" i="6"/>
  <c r="E16" i="6"/>
  <c r="H16" i="6"/>
  <c r="I16" i="6"/>
  <c r="J16" i="6"/>
  <c r="K16" i="6"/>
  <c r="B17" i="6"/>
  <c r="C17" i="6"/>
  <c r="D17" i="6"/>
  <c r="E17" i="6"/>
  <c r="H17" i="6"/>
  <c r="I17" i="6"/>
  <c r="J17" i="6"/>
  <c r="K17" i="6"/>
  <c r="B18" i="6"/>
  <c r="C18" i="6"/>
  <c r="D18" i="6"/>
  <c r="E18" i="6"/>
  <c r="H18" i="6"/>
  <c r="I18" i="6"/>
  <c r="J18" i="6"/>
  <c r="K18" i="6"/>
  <c r="B19" i="6"/>
  <c r="C19" i="6"/>
  <c r="D19" i="6"/>
  <c r="E19" i="6"/>
  <c r="H19" i="6"/>
  <c r="I19" i="6"/>
  <c r="J19" i="6"/>
  <c r="K19" i="6"/>
  <c r="B20" i="6"/>
  <c r="C20" i="6"/>
  <c r="D20" i="6"/>
  <c r="E20" i="6"/>
  <c r="H20" i="6"/>
  <c r="I20" i="6"/>
  <c r="J20" i="6"/>
  <c r="K20" i="6"/>
  <c r="B21" i="6"/>
  <c r="C21" i="6"/>
  <c r="D21" i="6"/>
  <c r="E21" i="6"/>
  <c r="H21" i="6"/>
  <c r="I21" i="6"/>
  <c r="J21" i="6"/>
  <c r="K21" i="6"/>
  <c r="B22" i="6"/>
  <c r="C22" i="6"/>
  <c r="D22" i="6"/>
  <c r="E22" i="6"/>
  <c r="H22" i="6"/>
  <c r="I22" i="6"/>
  <c r="J22" i="6"/>
  <c r="K22" i="6"/>
  <c r="B23" i="6"/>
  <c r="C23" i="6"/>
  <c r="D23" i="6"/>
  <c r="E23" i="6"/>
  <c r="H23" i="6"/>
  <c r="I23" i="6"/>
  <c r="J23" i="6"/>
  <c r="K23" i="6"/>
  <c r="B24" i="6"/>
  <c r="C24" i="6"/>
  <c r="D24" i="6"/>
  <c r="E24" i="6"/>
  <c r="H24" i="6"/>
  <c r="I24" i="6"/>
  <c r="J24" i="6"/>
  <c r="K24" i="6"/>
  <c r="B25" i="6"/>
  <c r="C25" i="6"/>
  <c r="D25" i="6"/>
  <c r="E25" i="6"/>
  <c r="H25" i="6"/>
  <c r="I25" i="6"/>
  <c r="J25" i="6"/>
  <c r="K25" i="6"/>
  <c r="B26" i="6"/>
  <c r="C26" i="6"/>
  <c r="D26" i="6"/>
  <c r="E26" i="6"/>
  <c r="H26" i="6"/>
  <c r="I26" i="6"/>
  <c r="J26" i="6"/>
  <c r="K26" i="6"/>
  <c r="B27" i="6"/>
  <c r="C27" i="6"/>
  <c r="D27" i="6"/>
  <c r="E27" i="6"/>
  <c r="H27" i="6"/>
  <c r="I27" i="6"/>
  <c r="J27" i="6"/>
  <c r="K27" i="6"/>
  <c r="B28" i="6"/>
  <c r="C28" i="6"/>
  <c r="D28" i="6"/>
  <c r="E28" i="6"/>
  <c r="H28" i="6"/>
  <c r="I28" i="6"/>
  <c r="J28" i="6"/>
  <c r="K28" i="6"/>
  <c r="B29" i="6"/>
  <c r="C29" i="6"/>
  <c r="D29" i="6"/>
  <c r="E29" i="6"/>
  <c r="H29" i="6"/>
  <c r="I29" i="6"/>
  <c r="J29" i="6"/>
  <c r="K29" i="6"/>
  <c r="B30" i="6"/>
  <c r="C30" i="6"/>
  <c r="D30" i="6"/>
  <c r="E30" i="6"/>
  <c r="H30" i="6"/>
  <c r="I30" i="6"/>
  <c r="J30" i="6"/>
  <c r="K30" i="6"/>
  <c r="B31" i="6"/>
  <c r="C31" i="6"/>
  <c r="D31" i="6"/>
  <c r="E31" i="6"/>
  <c r="H31" i="6"/>
  <c r="I31" i="6"/>
  <c r="J31" i="6"/>
  <c r="K31" i="6"/>
  <c r="B32" i="6"/>
  <c r="C32" i="6"/>
  <c r="D32" i="6"/>
  <c r="E32" i="6"/>
  <c r="H32" i="6"/>
  <c r="I32" i="6"/>
  <c r="J32" i="6"/>
  <c r="K32" i="6"/>
  <c r="B33" i="6"/>
  <c r="C33" i="6"/>
  <c r="D33" i="6"/>
  <c r="E33" i="6"/>
  <c r="H33" i="6"/>
  <c r="I33" i="6"/>
  <c r="J33" i="6"/>
  <c r="K33" i="6"/>
  <c r="B34" i="6"/>
  <c r="C34" i="6"/>
  <c r="D34" i="6"/>
  <c r="E34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L4" i="4"/>
  <c r="L5" i="4"/>
  <c r="L6" i="4"/>
  <c r="L7" i="4"/>
  <c r="F12" i="1"/>
  <c r="G12" i="1"/>
  <c r="H12" i="1"/>
  <c r="J12" i="1"/>
  <c r="K12" i="1"/>
  <c r="L12" i="1"/>
  <c r="G13" i="1"/>
  <c r="L13" i="1"/>
  <c r="F14" i="1"/>
  <c r="G14" i="1"/>
  <c r="H14" i="1"/>
  <c r="I14" i="1"/>
  <c r="L14" i="1"/>
  <c r="G15" i="1"/>
  <c r="L15" i="1"/>
  <c r="G16" i="1"/>
  <c r="L16" i="1"/>
  <c r="G17" i="1"/>
  <c r="D19" i="1"/>
  <c r="E19" i="1"/>
  <c r="F19" i="1"/>
  <c r="G19" i="1"/>
  <c r="H19" i="1"/>
  <c r="I19" i="1"/>
  <c r="J19" i="1"/>
  <c r="K19" i="1"/>
  <c r="L19" i="1"/>
  <c r="B25" i="1"/>
  <c r="C27" i="1"/>
  <c r="C31" i="1"/>
</calcChain>
</file>

<file path=xl/comments1.xml><?xml version="1.0" encoding="utf-8"?>
<comments xmlns="http://schemas.openxmlformats.org/spreadsheetml/2006/main">
  <authors>
    <author>mgarza1</author>
  </authors>
  <commentList>
    <comment ref="H1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Post Petition claims calcualted based on Dec 3, 2002 forward</t>
        </r>
      </text>
    </comment>
  </commentList>
</comments>
</file>

<file path=xl/sharedStrings.xml><?xml version="1.0" encoding="utf-8"?>
<sst xmlns="http://schemas.openxmlformats.org/spreadsheetml/2006/main" count="72" uniqueCount="54">
  <si>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</si>
  <si>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</si>
  <si>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</si>
  <si>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</si>
  <si>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</si>
  <si>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</si>
  <si>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</si>
  <si>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</si>
  <si>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</si>
  <si>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</si>
  <si>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</si>
  <si>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</si>
  <si>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</si>
  <si>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</si>
  <si>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</si>
  <si>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</si>
  <si>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</si>
  <si>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</si>
  <si>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</si>
  <si>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Ruth Concannon</t>
  </si>
  <si>
    <t>RELEASED CAPACITY</t>
  </si>
  <si>
    <t>Contract</t>
  </si>
  <si>
    <t>Pipeline Release ID</t>
  </si>
  <si>
    <t>Release Status</t>
  </si>
  <si>
    <t>Receipt</t>
  </si>
  <si>
    <t>Delivery</t>
  </si>
  <si>
    <t>Begin Term</t>
  </si>
  <si>
    <t>End Term</t>
  </si>
  <si>
    <t>MDQ</t>
  </si>
  <si>
    <t>Aquiring Shipper</t>
  </si>
  <si>
    <t>Aquiring Bid (per Dth)</t>
  </si>
  <si>
    <t>ENA Contracted Demand</t>
  </si>
  <si>
    <t>Unitized Gain/Loss</t>
  </si>
  <si>
    <t>Nominal Cash Flow</t>
  </si>
  <si>
    <t>Temp Release</t>
  </si>
  <si>
    <t>Reliant</t>
  </si>
  <si>
    <t>FTS</t>
  </si>
  <si>
    <t>Trailblazer</t>
  </si>
  <si>
    <t>Tomahawk</t>
  </si>
  <si>
    <t>Gage</t>
  </si>
  <si>
    <t>El Paso</t>
  </si>
  <si>
    <t>Cashout-Nov</t>
  </si>
  <si>
    <t xml:space="preserve">Interest </t>
  </si>
  <si>
    <t>Other:</t>
  </si>
  <si>
    <t>Daily Demand Cost</t>
  </si>
  <si>
    <t>Release</t>
  </si>
  <si>
    <t>Net Total</t>
  </si>
  <si>
    <t>Dec. 2, 2001</t>
  </si>
  <si>
    <t>Dec. 3-31,2001</t>
  </si>
  <si>
    <t>Totla Capacity Release Revenue</t>
  </si>
  <si>
    <t>Trailblazer claim of Release Revenue</t>
  </si>
  <si>
    <t>Difference</t>
  </si>
  <si>
    <t>National Fuel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</si>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</sst>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m/d/yy"/>
    <numFmt numFmtId="170" formatCode="mm/dd/yy"/>
    <numFmt numFmtId="188" formatCode="&quot;$&quot;#,##0.000_);[Red]\(&quot;$&quot;#,##0.000\)"/>
    <numFmt numFmtId="189" formatCode="&quot;$&quot;#,##0.0000_);[Red]\(&quot;$&quot;#,##0.0000\)"/>
    <numFmt numFmtId="191" formatCode="&quot;$&quot;#,##0.00000_);[Red]\(&quot;$&quot;#,##0.00000\)"/>
    <numFmt numFmtId="192" formatCode="&quot;$&quot;#,##0.000000_);[Red]\(&quot;$&quot;#,##0.000000\)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0" borderId="13" xfId="0" applyBorder="1"/>
    <xf numFmtId="8" fontId="3" fillId="0" borderId="12" xfId="0" applyNumberFormat="1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wrapText="1"/>
    </xf>
    <xf numFmtId="8" fontId="3" fillId="6" borderId="17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7" xfId="0" applyBorder="1"/>
    <xf numFmtId="0" fontId="0" fillId="0" borderId="2" xfId="0" applyBorder="1"/>
    <xf numFmtId="0" fontId="2" fillId="0" borderId="16" xfId="0" applyFont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wrapText="1"/>
    </xf>
    <xf numFmtId="0" fontId="2" fillId="0" borderId="0" xfId="0" applyFont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8" fontId="0" fillId="0" borderId="0" xfId="0" applyNumberFormat="1"/>
    <xf numFmtId="6" fontId="0" fillId="0" borderId="15" xfId="0" applyNumberFormat="1" applyBorder="1"/>
    <xf numFmtId="14" fontId="0" fillId="0" borderId="0" xfId="0" applyNumberFormat="1"/>
    <xf numFmtId="0" fontId="0" fillId="0" borderId="0" xfId="0" applyFill="1" applyBorder="1"/>
    <xf numFmtId="6" fontId="2" fillId="0" borderId="0" xfId="0" applyNumberFormat="1" applyFont="1" applyFill="1" applyBorder="1"/>
    <xf numFmtId="8" fontId="0" fillId="0" borderId="6" xfId="0" applyNumberFormat="1" applyBorder="1"/>
    <xf numFmtId="44" fontId="3" fillId="0" borderId="0" xfId="0" applyNumberFormat="1" applyFont="1" applyFill="1" applyBorder="1"/>
    <xf numFmtId="0" fontId="2" fillId="0" borderId="0" xfId="0" applyFont="1" applyFill="1" applyBorder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3" fontId="0" fillId="0" borderId="10" xfId="0" applyNumberFormat="1" applyBorder="1" applyAlignment="1">
      <alignment horizontal="center"/>
    </xf>
    <xf numFmtId="189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89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188" fontId="0" fillId="0" borderId="0" xfId="0" applyNumberFormat="1" applyBorder="1" applyAlignment="1">
      <alignment horizontal="center"/>
    </xf>
    <xf numFmtId="6" fontId="0" fillId="0" borderId="0" xfId="0" applyNumberFormat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167" fontId="2" fillId="0" borderId="0" xfId="0" applyNumberFormat="1" applyFont="1" applyAlignment="1">
      <alignment horizontal="center"/>
    </xf>
    <xf numFmtId="8" fontId="0" fillId="0" borderId="9" xfId="0" applyNumberFormat="1" applyBorder="1"/>
    <xf numFmtId="8" fontId="0" fillId="0" borderId="8" xfId="0" applyNumberFormat="1" applyBorder="1"/>
    <xf numFmtId="8" fontId="0" fillId="0" borderId="15" xfId="0" applyNumberFormat="1" applyBorder="1"/>
    <xf numFmtId="8" fontId="0" fillId="0" borderId="7" xfId="0" applyNumberFormat="1" applyBorder="1"/>
    <xf numFmtId="8" fontId="0" fillId="0" borderId="18" xfId="0" applyNumberFormat="1" applyBorder="1"/>
    <xf numFmtId="8" fontId="0" fillId="0" borderId="2" xfId="0" applyNumberFormat="1" applyBorder="1"/>
    <xf numFmtId="8" fontId="0" fillId="0" borderId="17" xfId="0" applyNumberFormat="1" applyBorder="1"/>
    <xf numFmtId="8" fontId="0" fillId="0" borderId="16" xfId="0" applyNumberFormat="1" applyBorder="1"/>
    <xf numFmtId="0" fontId="2" fillId="0" borderId="12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8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3" fontId="2" fillId="0" borderId="14" xfId="0" applyNumberFormat="1" applyFont="1" applyBorder="1" applyAlignment="1">
      <alignment horizontal="center"/>
    </xf>
    <xf numFmtId="189" fontId="2" fillId="0" borderId="12" xfId="0" applyNumberFormat="1" applyFont="1" applyBorder="1"/>
    <xf numFmtId="191" fontId="2" fillId="0" borderId="4" xfId="0" applyNumberFormat="1" applyFont="1" applyBorder="1"/>
    <xf numFmtId="8" fontId="0" fillId="2" borderId="12" xfId="0" applyNumberFormat="1" applyFill="1" applyBorder="1"/>
    <xf numFmtId="8" fontId="0" fillId="2" borderId="4" xfId="0" applyNumberFormat="1" applyFill="1" applyBorder="1"/>
    <xf numFmtId="8" fontId="0" fillId="2" borderId="13" xfId="0" applyNumberFormat="1" applyFill="1" applyBorder="1"/>
    <xf numFmtId="8" fontId="0" fillId="2" borderId="14" xfId="0" applyNumberFormat="1" applyFill="1" applyBorder="1"/>
    <xf numFmtId="8" fontId="2" fillId="7" borderId="19" xfId="0" applyNumberFormat="1" applyFont="1" applyFill="1" applyBorder="1"/>
    <xf numFmtId="44" fontId="0" fillId="0" borderId="0" xfId="4" applyFont="1"/>
    <xf numFmtId="8" fontId="0" fillId="0" borderId="0" xfId="0" applyNumberFormat="1" applyBorder="1" applyAlignment="1">
      <alignment horizontal="right"/>
    </xf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5" borderId="0" xfId="0" applyNumberFormat="1" applyFont="1" applyFill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9">
    <cellStyle name="0" xfId="1"/>
    <cellStyle name="Actual Date" xfId="2"/>
    <cellStyle name="Column_Title" xfId="3"/>
    <cellStyle name="Currency" xfId="4" builtin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showGridLines="0" zoomScale="80" workbookViewId="0">
      <selection activeCell="F24" sqref="F24"/>
    </sheetView>
  </sheetViews>
  <sheetFormatPr defaultRowHeight="13.2"/>
  <cols>
    <col min="1" max="1" width="21" customWidth="1"/>
    <col min="2" max="2" width="12.33203125" customWidth="1"/>
    <col min="3" max="3" width="14.33203125" customWidth="1"/>
    <col min="4" max="4" width="15.109375" customWidth="1"/>
    <col min="5" max="5" width="13.44140625" customWidth="1"/>
    <col min="6" max="6" width="12.6640625" customWidth="1"/>
    <col min="7" max="7" width="16.109375" customWidth="1"/>
    <col min="8" max="8" width="14.33203125" customWidth="1"/>
    <col min="9" max="11" width="14.44140625" customWidth="1"/>
    <col min="12" max="12" width="13.44140625" customWidth="1"/>
    <col min="13" max="13" width="48.5546875" customWidth="1"/>
    <col min="14" max="14" width="11.33203125" customWidth="1"/>
  </cols>
  <sheetData>
    <row r="1" spans="1:13" ht="15.6">
      <c r="A1" s="29" t="s">
        <v>3</v>
      </c>
      <c r="B1" s="16" t="s">
        <v>37</v>
      </c>
    </row>
    <row r="2" spans="1:13" ht="15.6">
      <c r="A2" s="29" t="s">
        <v>5</v>
      </c>
      <c r="B2" s="16"/>
    </row>
    <row r="3" spans="1:13" ht="15.6">
      <c r="A3" s="29" t="s">
        <v>6</v>
      </c>
      <c r="B3" s="16"/>
    </row>
    <row r="4" spans="1:13" ht="15.6">
      <c r="A4" s="29" t="s">
        <v>1</v>
      </c>
      <c r="B4" s="38"/>
    </row>
    <row r="5" spans="1:13" ht="15.6">
      <c r="A5" s="29" t="s">
        <v>12</v>
      </c>
      <c r="B5" s="38"/>
    </row>
    <row r="6" spans="1:13" ht="15.6">
      <c r="A6" s="29" t="s">
        <v>13</v>
      </c>
      <c r="B6" s="38" t="s">
        <v>19</v>
      </c>
    </row>
    <row r="9" spans="1:13" ht="15.6">
      <c r="A9" s="29" t="s">
        <v>2</v>
      </c>
    </row>
    <row r="10" spans="1:13" ht="13.8">
      <c r="A10" s="17"/>
      <c r="B10" s="18"/>
      <c r="C10" s="19"/>
      <c r="D10" s="104" t="s">
        <v>7</v>
      </c>
      <c r="E10" s="105"/>
      <c r="F10" s="106"/>
      <c r="G10" s="30"/>
      <c r="H10" s="104" t="s">
        <v>4</v>
      </c>
      <c r="I10" s="105"/>
      <c r="J10" s="105"/>
      <c r="K10" s="37"/>
      <c r="L10" s="30"/>
      <c r="M10" s="43"/>
    </row>
    <row r="11" spans="1:13" ht="26.4">
      <c r="A11" s="21" t="s">
        <v>11</v>
      </c>
      <c r="B11" s="11" t="s">
        <v>0</v>
      </c>
      <c r="C11" s="10" t="s">
        <v>17</v>
      </c>
      <c r="D11" s="13" t="s">
        <v>10</v>
      </c>
      <c r="E11" s="12" t="s">
        <v>8</v>
      </c>
      <c r="F11" s="12" t="s">
        <v>47</v>
      </c>
      <c r="G11" s="31" t="s">
        <v>14</v>
      </c>
      <c r="H11" s="10" t="s">
        <v>48</v>
      </c>
      <c r="I11" s="12" t="s">
        <v>9</v>
      </c>
      <c r="J11" s="12" t="s">
        <v>18</v>
      </c>
      <c r="K11" s="12" t="s">
        <v>18</v>
      </c>
      <c r="L11" s="31" t="s">
        <v>15</v>
      </c>
      <c r="M11" s="44" t="s">
        <v>16</v>
      </c>
    </row>
    <row r="12" spans="1:13">
      <c r="A12" s="36">
        <v>903145</v>
      </c>
      <c r="B12" s="4" t="s">
        <v>36</v>
      </c>
      <c r="C12" s="39"/>
      <c r="D12" s="34"/>
      <c r="E12" s="5">
        <v>92721.71</v>
      </c>
      <c r="F12" s="9">
        <f>90107.5/31*2</f>
        <v>5813.3870967741932</v>
      </c>
      <c r="G12" s="32">
        <f>SUM(D12:F12)</f>
        <v>98535.097096774203</v>
      </c>
      <c r="H12" s="102">
        <f>90107.5-F12</f>
        <v>84294.112903225803</v>
      </c>
      <c r="I12" s="102">
        <v>90107.5</v>
      </c>
      <c r="J12" s="102">
        <f>-SUM('Release Revenue'!E7:E12)</f>
        <v>19308.75</v>
      </c>
      <c r="K12" s="7">
        <f>-SUM('Release Revenue'!E13:E34)</f>
        <v>-42897.25</v>
      </c>
      <c r="L12" s="32">
        <f>SUM(H12:K12)</f>
        <v>150813.11290322582</v>
      </c>
      <c r="M12" s="42"/>
    </row>
    <row r="13" spans="1:13">
      <c r="A13" s="36">
        <v>903145</v>
      </c>
      <c r="B13" s="73" t="s">
        <v>41</v>
      </c>
      <c r="C13" s="39"/>
      <c r="D13" s="35"/>
      <c r="E13" s="5"/>
      <c r="F13" s="9">
        <v>2.19</v>
      </c>
      <c r="G13" s="32">
        <f>SUM(D13:F13)</f>
        <v>2.19</v>
      </c>
      <c r="H13" s="7"/>
      <c r="I13" s="7"/>
      <c r="J13" s="7"/>
      <c r="K13" s="7"/>
      <c r="L13" s="32">
        <f>SUM(H13:K13)</f>
        <v>0</v>
      </c>
      <c r="M13" s="42"/>
    </row>
    <row r="14" spans="1:13">
      <c r="A14" s="36">
        <v>903145</v>
      </c>
      <c r="B14" s="73" t="s">
        <v>42</v>
      </c>
      <c r="C14" s="39"/>
      <c r="D14" s="35"/>
      <c r="E14" s="5"/>
      <c r="F14" s="9">
        <f>190.02+345.48+125.58</f>
        <v>661.08</v>
      </c>
      <c r="G14" s="32">
        <f>SUM(D14:F14)</f>
        <v>661.08</v>
      </c>
      <c r="H14" s="7">
        <f>345.48-345.48</f>
        <v>0</v>
      </c>
      <c r="I14" s="7">
        <f>125.58-125.58</f>
        <v>0</v>
      </c>
      <c r="J14" s="7"/>
      <c r="K14" s="7"/>
      <c r="L14" s="32">
        <f>SUM(H14:K14)</f>
        <v>0</v>
      </c>
      <c r="M14" s="42"/>
    </row>
    <row r="15" spans="1:13">
      <c r="A15" s="36"/>
      <c r="B15" s="73"/>
      <c r="C15" s="39"/>
      <c r="D15" s="35"/>
      <c r="E15" s="5"/>
      <c r="F15" s="9"/>
      <c r="G15" s="32">
        <f>SUM(D15:F15)</f>
        <v>0</v>
      </c>
      <c r="H15" s="7"/>
      <c r="I15" s="7"/>
      <c r="J15" s="7"/>
      <c r="K15" s="7"/>
      <c r="L15" s="32">
        <f>SUM(H15:K15)</f>
        <v>0</v>
      </c>
      <c r="M15" s="42"/>
    </row>
    <row r="16" spans="1:13">
      <c r="A16" s="36"/>
      <c r="B16" s="4"/>
      <c r="D16" s="14"/>
      <c r="E16" s="9"/>
      <c r="F16" s="9"/>
      <c r="G16" s="32">
        <f>SUM(D16:F16)</f>
        <v>0</v>
      </c>
      <c r="H16" s="7"/>
      <c r="I16" s="7"/>
      <c r="J16" s="7"/>
      <c r="K16" s="7"/>
      <c r="L16" s="32">
        <f>SUM(H16:K16)</f>
        <v>0</v>
      </c>
      <c r="M16" s="46"/>
    </row>
    <row r="17" spans="1:13">
      <c r="A17" s="36"/>
      <c r="B17" s="4"/>
      <c r="D17" s="14"/>
      <c r="E17" s="9"/>
      <c r="F17" s="9"/>
      <c r="G17" s="32">
        <f>I17</f>
        <v>0</v>
      </c>
      <c r="H17" s="7"/>
      <c r="I17" s="7"/>
      <c r="J17" s="7"/>
      <c r="K17" s="7"/>
      <c r="L17" s="32">
        <v>0</v>
      </c>
      <c r="M17" s="42"/>
    </row>
    <row r="18" spans="1:13">
      <c r="A18" s="14"/>
      <c r="B18" s="6"/>
      <c r="C18" s="2"/>
      <c r="D18" s="14"/>
      <c r="E18" s="9"/>
      <c r="F18" s="9"/>
      <c r="G18" s="32"/>
      <c r="H18" s="9"/>
      <c r="I18" s="9"/>
      <c r="J18" s="9"/>
      <c r="K18" s="9"/>
      <c r="L18" s="32"/>
      <c r="M18" s="42"/>
    </row>
    <row r="19" spans="1:13">
      <c r="A19" s="22"/>
      <c r="B19" s="23"/>
      <c r="C19" s="24"/>
      <c r="D19" s="25">
        <f t="shared" ref="D19:K19" si="0">SUM(D12:D18)</f>
        <v>0</v>
      </c>
      <c r="E19" s="26">
        <f t="shared" si="0"/>
        <v>92721.71</v>
      </c>
      <c r="F19" s="26">
        <f t="shared" si="0"/>
        <v>6476.6570967741927</v>
      </c>
      <c r="G19" s="33">
        <f t="shared" si="0"/>
        <v>99198.367096774207</v>
      </c>
      <c r="H19" s="26">
        <f t="shared" si="0"/>
        <v>84294.112903225803</v>
      </c>
      <c r="I19" s="26">
        <f t="shared" si="0"/>
        <v>90107.5</v>
      </c>
      <c r="J19" s="26">
        <f t="shared" si="0"/>
        <v>19308.75</v>
      </c>
      <c r="K19" s="26">
        <f t="shared" si="0"/>
        <v>-42897.25</v>
      </c>
      <c r="L19" s="33">
        <f>SUM(L12:L18)</f>
        <v>150813.11290322582</v>
      </c>
      <c r="M19" s="45"/>
    </row>
    <row r="20" spans="1:13">
      <c r="B20" s="1"/>
      <c r="C20" s="2"/>
      <c r="D20" s="2"/>
      <c r="E20" s="8"/>
      <c r="F20" s="8"/>
      <c r="G20" s="15"/>
      <c r="H20" s="2"/>
    </row>
    <row r="21" spans="1:13">
      <c r="B21" s="1"/>
      <c r="C21" s="2"/>
      <c r="D21" s="2"/>
      <c r="E21" s="8"/>
      <c r="F21" s="8"/>
      <c r="G21" s="15"/>
      <c r="H21" s="2"/>
    </row>
    <row r="22" spans="1:13">
      <c r="A22" s="74" t="s">
        <v>43</v>
      </c>
      <c r="B22" s="1"/>
      <c r="C22" s="2"/>
      <c r="D22" s="2"/>
      <c r="E22" s="8"/>
      <c r="F22" s="8"/>
      <c r="G22" s="15"/>
      <c r="H22" s="2"/>
    </row>
    <row r="23" spans="1:13">
      <c r="B23" s="1"/>
      <c r="C23" s="2"/>
      <c r="D23" s="2"/>
      <c r="E23" s="8"/>
      <c r="F23" s="8"/>
      <c r="G23" s="15"/>
      <c r="H23" s="2"/>
    </row>
    <row r="24" spans="1:13">
      <c r="B24" s="1"/>
      <c r="C24" s="2"/>
      <c r="D24" s="2"/>
      <c r="E24" s="8"/>
      <c r="F24" s="8"/>
      <c r="G24" s="15"/>
      <c r="H24" s="2"/>
    </row>
    <row r="25" spans="1:13">
      <c r="A25" s="100" t="s">
        <v>15</v>
      </c>
      <c r="B25" s="99">
        <f>SUM(H12:J12)</f>
        <v>193710.36290322582</v>
      </c>
      <c r="C25" s="57"/>
      <c r="D25" s="57"/>
      <c r="E25" s="8"/>
      <c r="F25" s="8"/>
      <c r="G25" s="15"/>
      <c r="H25" s="2"/>
    </row>
    <row r="26" spans="1:13" s="57" customFormat="1">
      <c r="A26" s="100"/>
      <c r="E26" s="60"/>
    </row>
    <row r="27" spans="1:13">
      <c r="A27" s="100" t="s">
        <v>49</v>
      </c>
      <c r="B27" s="61"/>
      <c r="C27" s="99">
        <f>'Release Revenue'!M1</f>
        <v>1292990.7499999984</v>
      </c>
      <c r="D27" s="57"/>
    </row>
    <row r="28" spans="1:13">
      <c r="A28" s="57"/>
      <c r="B28" s="57"/>
      <c r="C28" s="57"/>
      <c r="D28" s="57"/>
    </row>
    <row r="29" spans="1:13">
      <c r="A29" s="57" t="s">
        <v>50</v>
      </c>
      <c r="B29" s="57"/>
      <c r="C29" s="99">
        <v>1295000</v>
      </c>
      <c r="D29" s="57"/>
    </row>
    <row r="30" spans="1:13">
      <c r="A30" s="57"/>
      <c r="B30" s="57"/>
      <c r="C30" s="57"/>
      <c r="D30" s="57"/>
    </row>
    <row r="31" spans="1:13">
      <c r="A31" s="57"/>
      <c r="B31" s="57" t="s">
        <v>51</v>
      </c>
      <c r="C31" s="101">
        <f>C27-C29</f>
        <v>-2009.2500000016298</v>
      </c>
      <c r="D31" s="57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abSelected="1" zoomScale="80" workbookViewId="0">
      <selection activeCell="I6" sqref="I6:I7"/>
    </sheetView>
  </sheetViews>
  <sheetFormatPr defaultRowHeight="13.2"/>
  <cols>
    <col min="1" max="1" width="10.5546875" customWidth="1"/>
    <col min="2" max="2" width="11.109375" customWidth="1"/>
    <col min="3" max="3" width="15.88671875" customWidth="1"/>
    <col min="4" max="4" width="10.5546875" customWidth="1"/>
    <col min="6" max="6" width="12.109375" customWidth="1"/>
    <col min="7" max="7" width="10.88671875" bestFit="1" customWidth="1"/>
    <col min="9" max="9" width="22.88671875" customWidth="1"/>
    <col min="10" max="10" width="15.33203125" customWidth="1"/>
    <col min="11" max="11" width="17.109375" customWidth="1"/>
    <col min="12" max="12" width="11" bestFit="1" customWidth="1"/>
    <col min="13" max="13" width="12.88671875" customWidth="1"/>
    <col min="14" max="14" width="15" customWidth="1"/>
  </cols>
  <sheetData>
    <row r="1" spans="1:14" ht="15.6">
      <c r="A1" s="29" t="s">
        <v>20</v>
      </c>
    </row>
    <row r="2" spans="1:14">
      <c r="F2" s="41"/>
      <c r="G2" s="47"/>
    </row>
    <row r="3" spans="1:14" ht="28.5" customHeight="1">
      <c r="A3" s="48" t="s">
        <v>21</v>
      </c>
      <c r="B3" s="49" t="s">
        <v>22</v>
      </c>
      <c r="C3" s="49" t="s">
        <v>23</v>
      </c>
      <c r="D3" s="48" t="s">
        <v>24</v>
      </c>
      <c r="E3" s="48" t="s">
        <v>25</v>
      </c>
      <c r="F3" s="48" t="s">
        <v>26</v>
      </c>
      <c r="G3" s="48" t="s">
        <v>27</v>
      </c>
      <c r="H3" s="48" t="s">
        <v>28</v>
      </c>
      <c r="I3" s="49" t="s">
        <v>29</v>
      </c>
      <c r="J3" s="49" t="s">
        <v>30</v>
      </c>
      <c r="K3" s="49" t="s">
        <v>31</v>
      </c>
      <c r="L3" s="49" t="s">
        <v>32</v>
      </c>
      <c r="M3" s="50" t="s">
        <v>33</v>
      </c>
    </row>
    <row r="4" spans="1:14">
      <c r="A4" s="37">
        <v>903145</v>
      </c>
      <c r="B4" s="37">
        <v>15885</v>
      </c>
      <c r="C4" s="37" t="s">
        <v>34</v>
      </c>
      <c r="D4" s="19" t="s">
        <v>38</v>
      </c>
      <c r="E4" s="37" t="s">
        <v>39</v>
      </c>
      <c r="F4" s="62">
        <v>37294</v>
      </c>
      <c r="G4" s="63">
        <v>37315</v>
      </c>
      <c r="H4" s="64">
        <v>10000</v>
      </c>
      <c r="I4" s="19" t="s">
        <v>35</v>
      </c>
      <c r="J4" s="65">
        <v>0.21679999999999999</v>
      </c>
      <c r="K4" s="65">
        <v>0.11849999999999999</v>
      </c>
      <c r="L4" s="65">
        <f>J4-K4</f>
        <v>9.8299999999999998E-2</v>
      </c>
      <c r="M4" s="55"/>
      <c r="N4" s="54"/>
    </row>
    <row r="5" spans="1:14">
      <c r="A5" s="8">
        <v>903145</v>
      </c>
      <c r="B5" s="8">
        <v>15886</v>
      </c>
      <c r="C5" s="8" t="s">
        <v>34</v>
      </c>
      <c r="D5" s="2" t="s">
        <v>38</v>
      </c>
      <c r="E5" s="8" t="s">
        <v>39</v>
      </c>
      <c r="F5" s="66">
        <v>37294</v>
      </c>
      <c r="G5" s="67">
        <v>37315</v>
      </c>
      <c r="H5" s="68">
        <v>15000</v>
      </c>
      <c r="I5" s="2" t="s">
        <v>40</v>
      </c>
      <c r="J5" s="69">
        <v>0.2</v>
      </c>
      <c r="K5" s="69">
        <v>0.11849999999999999</v>
      </c>
      <c r="L5" s="71">
        <f>J5-K5</f>
        <v>8.1500000000000017E-2</v>
      </c>
      <c r="M5" s="55"/>
      <c r="N5" s="54"/>
    </row>
    <row r="6" spans="1:14">
      <c r="A6" s="8">
        <v>903145</v>
      </c>
      <c r="B6" s="8"/>
      <c r="C6" s="8" t="s">
        <v>34</v>
      </c>
      <c r="D6" s="2" t="s">
        <v>38</v>
      </c>
      <c r="E6" s="8" t="s">
        <v>39</v>
      </c>
      <c r="F6" s="66">
        <v>37316</v>
      </c>
      <c r="G6" s="67">
        <v>37529</v>
      </c>
      <c r="H6" s="68">
        <v>10000</v>
      </c>
      <c r="I6" s="57" t="s">
        <v>52</v>
      </c>
      <c r="J6" s="70">
        <v>0.36499999999999999</v>
      </c>
      <c r="K6" s="69">
        <v>0.11849999999999999</v>
      </c>
      <c r="L6" s="71">
        <f>J6-K6</f>
        <v>0.2465</v>
      </c>
      <c r="M6" s="55"/>
      <c r="N6" s="54"/>
    </row>
    <row r="7" spans="1:14">
      <c r="A7" s="8">
        <v>903145</v>
      </c>
      <c r="B7" s="8"/>
      <c r="C7" s="8" t="s">
        <v>34</v>
      </c>
      <c r="D7" s="2" t="s">
        <v>38</v>
      </c>
      <c r="E7" s="8" t="s">
        <v>39</v>
      </c>
      <c r="F7" s="66">
        <v>37316</v>
      </c>
      <c r="G7" s="67">
        <v>37529</v>
      </c>
      <c r="H7" s="68">
        <v>15000</v>
      </c>
      <c r="I7" s="57" t="s">
        <v>53</v>
      </c>
      <c r="J7" s="70">
        <v>0.34260000000000002</v>
      </c>
      <c r="K7" s="69">
        <v>0.11849999999999999</v>
      </c>
      <c r="L7" s="71">
        <f>J7-K7</f>
        <v>0.22410000000000002</v>
      </c>
      <c r="M7" s="55"/>
      <c r="N7" s="54"/>
    </row>
    <row r="8" spans="1:14">
      <c r="A8" s="3"/>
      <c r="B8" s="3"/>
      <c r="C8" s="3"/>
      <c r="F8" s="51"/>
      <c r="G8" s="51"/>
      <c r="H8" s="52"/>
      <c r="J8" s="53"/>
      <c r="K8" s="53"/>
      <c r="L8" s="53"/>
      <c r="M8" s="72"/>
      <c r="N8" s="54"/>
    </row>
    <row r="9" spans="1:14">
      <c r="A9" s="3"/>
      <c r="B9" s="3"/>
      <c r="C9" s="3"/>
      <c r="F9" s="51"/>
      <c r="G9" s="51"/>
      <c r="H9" s="52"/>
      <c r="J9" s="53"/>
      <c r="K9" s="53"/>
      <c r="L9" s="53"/>
      <c r="M9" s="72"/>
      <c r="N9" s="54"/>
    </row>
    <row r="10" spans="1:14">
      <c r="M10" s="2"/>
    </row>
    <row r="11" spans="1:14">
      <c r="D11" s="56"/>
      <c r="L11" s="57"/>
      <c r="M11" s="57"/>
      <c r="N11" s="57"/>
    </row>
    <row r="12" spans="1:14">
      <c r="A12" s="3"/>
      <c r="D12" s="56"/>
      <c r="H12" s="52"/>
      <c r="L12" s="57"/>
      <c r="M12" s="58"/>
      <c r="N12" s="57"/>
    </row>
    <row r="13" spans="1:14">
      <c r="A13" s="3"/>
      <c r="C13" s="3"/>
      <c r="D13" s="56"/>
      <c r="G13" s="56"/>
      <c r="H13" s="52"/>
      <c r="L13" s="57"/>
      <c r="M13" s="57"/>
      <c r="N13" s="57"/>
    </row>
    <row r="14" spans="1:14">
      <c r="A14" s="3"/>
      <c r="C14" s="3"/>
      <c r="D14" s="56"/>
      <c r="G14" s="56"/>
      <c r="H14" s="52"/>
      <c r="L14" s="57"/>
      <c r="M14" s="57"/>
      <c r="N14" s="57"/>
    </row>
    <row r="15" spans="1:14">
      <c r="C15" s="3"/>
      <c r="D15" s="56"/>
      <c r="G15" s="56"/>
    </row>
    <row r="16" spans="1:14">
      <c r="C16" s="3"/>
      <c r="D16" s="56"/>
      <c r="G16" s="56"/>
    </row>
    <row r="17" spans="3:7">
      <c r="C17" s="3"/>
      <c r="D17" s="56"/>
      <c r="G17" s="56"/>
    </row>
    <row r="18" spans="3:7">
      <c r="C18" s="3"/>
      <c r="D18" s="56"/>
      <c r="G18" s="56"/>
    </row>
    <row r="19" spans="3:7">
      <c r="D19" s="56"/>
    </row>
    <row r="20" spans="3:7">
      <c r="D20" s="56"/>
    </row>
    <row r="21" spans="3:7">
      <c r="D21" s="56"/>
    </row>
    <row r="22" spans="3:7">
      <c r="D22" s="56"/>
    </row>
    <row r="23" spans="3:7">
      <c r="D23" s="56"/>
    </row>
    <row r="24" spans="3:7">
      <c r="D24" s="56"/>
    </row>
    <row r="25" spans="3:7">
      <c r="D25" s="56"/>
    </row>
    <row r="26" spans="3:7">
      <c r="D26" s="56"/>
    </row>
    <row r="27" spans="3:7">
      <c r="D27" s="56"/>
    </row>
    <row r="28" spans="3:7">
      <c r="D28" s="56"/>
    </row>
    <row r="29" spans="3:7">
      <c r="D29" s="56"/>
    </row>
    <row r="30" spans="3:7">
      <c r="D30" s="56"/>
    </row>
    <row r="31" spans="3:7">
      <c r="D31" s="56"/>
    </row>
    <row r="32" spans="3:7">
      <c r="D32" s="56"/>
    </row>
    <row r="33" spans="4:4">
      <c r="D33" s="56"/>
    </row>
    <row r="34" spans="4:4">
      <c r="D34" s="56"/>
    </row>
    <row r="35" spans="4:4">
      <c r="D35" s="56"/>
    </row>
    <row r="36" spans="4:4">
      <c r="D36" s="56"/>
    </row>
    <row r="37" spans="4:4">
      <c r="D37" s="56"/>
    </row>
    <row r="38" spans="4:4">
      <c r="D38" s="56"/>
    </row>
    <row r="39" spans="4:4">
      <c r="D39" s="56"/>
    </row>
    <row r="40" spans="4:4">
      <c r="D40" s="56"/>
    </row>
    <row r="41" spans="4:4">
      <c r="D41" s="56"/>
    </row>
    <row r="42" spans="4:4">
      <c r="D42" s="56"/>
    </row>
    <row r="43" spans="4:4">
      <c r="D43" s="56"/>
    </row>
    <row r="44" spans="4:4">
      <c r="D44" s="56"/>
    </row>
    <row r="45" spans="4:4">
      <c r="D45" s="56"/>
    </row>
    <row r="46" spans="4:4">
      <c r="D46" s="56"/>
    </row>
    <row r="47" spans="4:4">
      <c r="D47" s="56"/>
    </row>
    <row r="48" spans="4:4">
      <c r="D48" s="56"/>
    </row>
    <row r="49" spans="4:4">
      <c r="D49" s="56"/>
    </row>
    <row r="50" spans="4:4">
      <c r="D50" s="56"/>
    </row>
    <row r="51" spans="4:4">
      <c r="D51" s="56"/>
    </row>
    <row r="52" spans="4:4">
      <c r="D52" s="56"/>
    </row>
    <row r="53" spans="4:4">
      <c r="D53" s="56"/>
    </row>
    <row r="54" spans="4:4">
      <c r="D54" s="56"/>
    </row>
    <row r="55" spans="4:4">
      <c r="D55" s="56"/>
    </row>
    <row r="56" spans="4:4">
      <c r="D56" s="56"/>
    </row>
    <row r="57" spans="4:4">
      <c r="D57" s="56"/>
    </row>
    <row r="58" spans="4:4">
      <c r="D58" s="56"/>
    </row>
    <row r="59" spans="4:4">
      <c r="D59" s="56"/>
    </row>
    <row r="60" spans="4:4">
      <c r="D60" s="56"/>
    </row>
    <row r="61" spans="4:4">
      <c r="D61" s="56"/>
    </row>
    <row r="62" spans="4:4">
      <c r="D62" s="56"/>
    </row>
    <row r="63" spans="4:4">
      <c r="D63" s="56"/>
    </row>
    <row r="64" spans="4:4">
      <c r="D64" s="56"/>
    </row>
    <row r="65" spans="4:4">
      <c r="D65" s="56"/>
    </row>
    <row r="66" spans="4:4">
      <c r="D66" s="56"/>
    </row>
    <row r="67" spans="4:4">
      <c r="D67" s="56"/>
    </row>
    <row r="68" spans="4:4">
      <c r="D68" s="56"/>
    </row>
    <row r="69" spans="4:4">
      <c r="D69" s="56"/>
    </row>
    <row r="70" spans="4:4">
      <c r="D70" s="56"/>
    </row>
    <row r="71" spans="4:4">
      <c r="D71" s="56"/>
    </row>
    <row r="72" spans="4:4">
      <c r="D72" s="56"/>
    </row>
    <row r="73" spans="4:4">
      <c r="D73" s="56"/>
    </row>
    <row r="74" spans="4:4">
      <c r="D74" s="56"/>
    </row>
    <row r="75" spans="4:4">
      <c r="D75" s="56"/>
    </row>
    <row r="76" spans="4:4">
      <c r="D76" s="56"/>
    </row>
    <row r="77" spans="4:4">
      <c r="D77" s="56"/>
    </row>
    <row r="78" spans="4:4">
      <c r="D78" s="56"/>
    </row>
    <row r="79" spans="4:4">
      <c r="D79" s="56"/>
    </row>
    <row r="80" spans="4:4">
      <c r="D80" s="56"/>
    </row>
    <row r="81" spans="4:4">
      <c r="D81" s="56"/>
    </row>
    <row r="82" spans="4:4">
      <c r="D82" s="56"/>
    </row>
    <row r="83" spans="4:4">
      <c r="D83" s="56"/>
    </row>
    <row r="84" spans="4:4">
      <c r="D84" s="56"/>
    </row>
    <row r="85" spans="4:4">
      <c r="D85" s="56"/>
    </row>
    <row r="86" spans="4:4">
      <c r="D86" s="56"/>
    </row>
    <row r="87" spans="4:4">
      <c r="D87" s="56"/>
    </row>
    <row r="88" spans="4:4">
      <c r="D88" s="56"/>
    </row>
    <row r="89" spans="4:4">
      <c r="D89" s="56"/>
    </row>
    <row r="90" spans="4:4">
      <c r="D90" s="56"/>
    </row>
    <row r="91" spans="4:4">
      <c r="D91" s="56"/>
    </row>
    <row r="92" spans="4:4">
      <c r="D92" s="56"/>
    </row>
    <row r="93" spans="4:4">
      <c r="D93" s="56"/>
    </row>
    <row r="94" spans="4:4">
      <c r="D94" s="56"/>
    </row>
    <row r="95" spans="4:4">
      <c r="D95" s="56"/>
    </row>
    <row r="96" spans="4:4">
      <c r="D96" s="56"/>
    </row>
    <row r="97" spans="4:4">
      <c r="D97" s="56"/>
    </row>
    <row r="98" spans="4:4">
      <c r="D98" s="56"/>
    </row>
    <row r="99" spans="4:4">
      <c r="D99" s="56"/>
    </row>
    <row r="100" spans="4:4">
      <c r="D100" s="56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showGridLines="0" zoomScale="80" workbookViewId="0">
      <selection activeCell="A2" sqref="A2"/>
    </sheetView>
  </sheetViews>
  <sheetFormatPr defaultRowHeight="13.2"/>
  <cols>
    <col min="1" max="1" width="8.33203125" customWidth="1"/>
    <col min="2" max="2" width="13.109375" customWidth="1"/>
    <col min="3" max="4" width="13.88671875" customWidth="1"/>
    <col min="5" max="5" width="14.5546875" customWidth="1"/>
    <col min="6" max="6" width="4" customWidth="1"/>
    <col min="8" max="8" width="14" customWidth="1"/>
    <col min="9" max="9" width="15" customWidth="1"/>
    <col min="10" max="10" width="16" customWidth="1"/>
    <col min="11" max="11" width="14.109375" customWidth="1"/>
    <col min="12" max="12" width="5.33203125" customWidth="1"/>
    <col min="13" max="13" width="18.5546875" customWidth="1"/>
  </cols>
  <sheetData>
    <row r="1" spans="1:13" ht="13.8" thickBot="1">
      <c r="B1" s="88" t="s">
        <v>28</v>
      </c>
      <c r="C1" s="89">
        <v>10000</v>
      </c>
      <c r="D1" s="89">
        <v>15000</v>
      </c>
      <c r="E1" s="103">
        <f>C1+D1</f>
        <v>25000</v>
      </c>
      <c r="H1" s="88" t="s">
        <v>28</v>
      </c>
      <c r="I1" s="89">
        <v>10000</v>
      </c>
      <c r="J1" s="89">
        <v>15000</v>
      </c>
      <c r="K1" s="103">
        <f>I1+J1</f>
        <v>25000</v>
      </c>
      <c r="M1" s="96">
        <f>E3+K4</f>
        <v>1292990.7499999984</v>
      </c>
    </row>
    <row r="2" spans="1:13">
      <c r="B2" s="85"/>
      <c r="C2" s="68"/>
      <c r="D2" s="68"/>
    </row>
    <row r="3" spans="1:13">
      <c r="B3" s="98">
        <f>SUM(B13:B34)</f>
        <v>-70798.75</v>
      </c>
      <c r="C3" s="98">
        <f>SUM(C13:C34)</f>
        <v>47696</v>
      </c>
      <c r="D3" s="98">
        <f>SUM(D13:D34)</f>
        <v>66000</v>
      </c>
      <c r="E3" s="98">
        <f>SUM(E13:E34)</f>
        <v>42897.25</v>
      </c>
      <c r="M3" s="97">
        <v>1295000</v>
      </c>
    </row>
    <row r="4" spans="1:13">
      <c r="B4" s="92">
        <f>SUM(B7:B34)</f>
        <v>-90107.5</v>
      </c>
      <c r="C4" s="93">
        <f>SUM(C7:C34)</f>
        <v>47696</v>
      </c>
      <c r="D4" s="94">
        <f>SUM(D7:D34)</f>
        <v>66000</v>
      </c>
      <c r="E4" s="93">
        <f>SUM(E7:E34)</f>
        <v>23588.5</v>
      </c>
      <c r="H4" s="92">
        <f>SUM(H7:H220)</f>
        <v>-630752.50000000047</v>
      </c>
      <c r="I4" s="94">
        <f>SUM(I7:I220)</f>
        <v>781100</v>
      </c>
      <c r="J4" s="94">
        <f>SUM(J7:J220)</f>
        <v>1099746</v>
      </c>
      <c r="K4" s="95">
        <f>SUM(K7:K220)</f>
        <v>1250093.4999999984</v>
      </c>
    </row>
    <row r="5" spans="1:13">
      <c r="B5" s="90">
        <v>0.11849999999999999</v>
      </c>
      <c r="C5" s="91">
        <v>0.21679999999999999</v>
      </c>
      <c r="D5" s="91">
        <v>0.2</v>
      </c>
      <c r="E5" s="27"/>
      <c r="H5" s="90">
        <v>0.11849999999999999</v>
      </c>
      <c r="I5" s="91">
        <v>0.36499999999999999</v>
      </c>
      <c r="J5" s="91">
        <v>0.34260000000000002</v>
      </c>
      <c r="K5" s="27"/>
    </row>
    <row r="6" spans="1:13" ht="26.4">
      <c r="B6" s="84" t="s">
        <v>44</v>
      </c>
      <c r="C6" s="40" t="s">
        <v>45</v>
      </c>
      <c r="D6" s="40" t="s">
        <v>45</v>
      </c>
      <c r="E6" s="87" t="s">
        <v>46</v>
      </c>
      <c r="H6" s="84" t="s">
        <v>44</v>
      </c>
      <c r="I6" s="40" t="s">
        <v>45</v>
      </c>
      <c r="J6" s="40" t="s">
        <v>45</v>
      </c>
      <c r="K6" s="87" t="s">
        <v>46</v>
      </c>
      <c r="M6" s="54">
        <f>M1-M3</f>
        <v>-2009.2500000016298</v>
      </c>
    </row>
    <row r="7" spans="1:13">
      <c r="A7" s="75">
        <v>37288</v>
      </c>
      <c r="B7" s="76">
        <f>-90107.5/28</f>
        <v>-3218.125</v>
      </c>
      <c r="C7" s="20"/>
      <c r="D7" s="19"/>
      <c r="E7" s="81">
        <f>B7+C7+D7</f>
        <v>-3218.125</v>
      </c>
      <c r="G7" s="75">
        <v>37316</v>
      </c>
      <c r="H7" s="76">
        <f>-90107.5/31</f>
        <v>-2906.6935483870966</v>
      </c>
      <c r="I7" s="78">
        <f>I1*I5</f>
        <v>3650</v>
      </c>
      <c r="J7" s="86">
        <f>J1*J5</f>
        <v>5139</v>
      </c>
      <c r="K7" s="81">
        <f>H7+I7+J7</f>
        <v>5882.3064516129034</v>
      </c>
    </row>
    <row r="8" spans="1:13">
      <c r="A8" s="75">
        <v>37289</v>
      </c>
      <c r="B8" s="77">
        <f>B7</f>
        <v>-3218.125</v>
      </c>
      <c r="C8" s="28"/>
      <c r="D8" s="2"/>
      <c r="E8" s="82">
        <f t="shared" ref="E8:E34" si="0">B8+C8+D8</f>
        <v>-3218.125</v>
      </c>
      <c r="G8" s="75">
        <v>37317</v>
      </c>
      <c r="H8" s="77">
        <f>H7</f>
        <v>-2906.6935483870966</v>
      </c>
      <c r="I8" s="78">
        <f>I7</f>
        <v>3650</v>
      </c>
      <c r="J8" s="86">
        <f>J7</f>
        <v>5139</v>
      </c>
      <c r="K8" s="82">
        <f t="shared" ref="K8:K57" si="1">H8+I8+J8</f>
        <v>5882.3064516129034</v>
      </c>
    </row>
    <row r="9" spans="1:13">
      <c r="A9" s="75">
        <v>37290</v>
      </c>
      <c r="B9" s="77">
        <f t="shared" ref="B9:B34" si="2">B8</f>
        <v>-3218.125</v>
      </c>
      <c r="C9" s="28"/>
      <c r="D9" s="2"/>
      <c r="E9" s="82">
        <f t="shared" si="0"/>
        <v>-3218.125</v>
      </c>
      <c r="G9" s="75">
        <v>37318</v>
      </c>
      <c r="H9" s="77">
        <f t="shared" ref="H9:H57" si="3">H8</f>
        <v>-2906.6935483870966</v>
      </c>
      <c r="I9" s="78">
        <f t="shared" ref="I9:J13" si="4">I8</f>
        <v>3650</v>
      </c>
      <c r="J9" s="86">
        <f t="shared" si="4"/>
        <v>5139</v>
      </c>
      <c r="K9" s="82">
        <f t="shared" si="1"/>
        <v>5882.3064516129034</v>
      </c>
    </row>
    <row r="10" spans="1:13">
      <c r="A10" s="75">
        <v>37291</v>
      </c>
      <c r="B10" s="77">
        <f t="shared" si="2"/>
        <v>-3218.125</v>
      </c>
      <c r="C10" s="28"/>
      <c r="D10" s="2"/>
      <c r="E10" s="82">
        <f t="shared" si="0"/>
        <v>-3218.125</v>
      </c>
      <c r="G10" s="75">
        <v>37319</v>
      </c>
      <c r="H10" s="77">
        <f t="shared" si="3"/>
        <v>-2906.6935483870966</v>
      </c>
      <c r="I10" s="78">
        <f t="shared" si="4"/>
        <v>3650</v>
      </c>
      <c r="J10" s="86">
        <f t="shared" si="4"/>
        <v>5139</v>
      </c>
      <c r="K10" s="82">
        <f t="shared" si="1"/>
        <v>5882.3064516129034</v>
      </c>
    </row>
    <row r="11" spans="1:13">
      <c r="A11" s="75">
        <v>37292</v>
      </c>
      <c r="B11" s="77">
        <f t="shared" si="2"/>
        <v>-3218.125</v>
      </c>
      <c r="C11" s="28"/>
      <c r="D11" s="2"/>
      <c r="E11" s="82">
        <f t="shared" si="0"/>
        <v>-3218.125</v>
      </c>
      <c r="G11" s="75">
        <v>37320</v>
      </c>
      <c r="H11" s="77">
        <f t="shared" si="3"/>
        <v>-2906.6935483870966</v>
      </c>
      <c r="I11" s="78">
        <f t="shared" si="4"/>
        <v>3650</v>
      </c>
      <c r="J11" s="86">
        <f t="shared" si="4"/>
        <v>5139</v>
      </c>
      <c r="K11" s="82">
        <f t="shared" si="1"/>
        <v>5882.3064516129034</v>
      </c>
    </row>
    <row r="12" spans="1:13">
      <c r="A12" s="75">
        <v>37293</v>
      </c>
      <c r="B12" s="77">
        <f t="shared" si="2"/>
        <v>-3218.125</v>
      </c>
      <c r="C12" s="28"/>
      <c r="D12" s="2"/>
      <c r="E12" s="82">
        <f t="shared" si="0"/>
        <v>-3218.125</v>
      </c>
      <c r="G12" s="75">
        <v>37321</v>
      </c>
      <c r="H12" s="77">
        <f t="shared" si="3"/>
        <v>-2906.6935483870966</v>
      </c>
      <c r="I12" s="78">
        <f t="shared" si="4"/>
        <v>3650</v>
      </c>
      <c r="J12" s="86">
        <f t="shared" si="4"/>
        <v>5139</v>
      </c>
      <c r="K12" s="82">
        <f t="shared" si="1"/>
        <v>5882.3064516129034</v>
      </c>
    </row>
    <row r="13" spans="1:13">
      <c r="A13" s="75">
        <v>37294</v>
      </c>
      <c r="B13" s="77">
        <f t="shared" si="2"/>
        <v>-3218.125</v>
      </c>
      <c r="C13" s="78">
        <f>C1*C5</f>
        <v>2168</v>
      </c>
      <c r="D13" s="86">
        <f>D1*D5</f>
        <v>3000</v>
      </c>
      <c r="E13" s="82">
        <f t="shared" si="0"/>
        <v>1949.875</v>
      </c>
      <c r="G13" s="75">
        <v>37322</v>
      </c>
      <c r="H13" s="77">
        <f t="shared" si="3"/>
        <v>-2906.6935483870966</v>
      </c>
      <c r="I13" s="78">
        <f t="shared" si="4"/>
        <v>3650</v>
      </c>
      <c r="J13" s="86">
        <f t="shared" si="4"/>
        <v>5139</v>
      </c>
      <c r="K13" s="82">
        <f>H13+I7+J7</f>
        <v>5882.3064516129034</v>
      </c>
    </row>
    <row r="14" spans="1:13">
      <c r="A14" s="75">
        <v>37295</v>
      </c>
      <c r="B14" s="77">
        <f t="shared" si="2"/>
        <v>-3218.125</v>
      </c>
      <c r="C14" s="78">
        <f>C13</f>
        <v>2168</v>
      </c>
      <c r="D14" s="86">
        <f>D13</f>
        <v>3000</v>
      </c>
      <c r="E14" s="82">
        <f t="shared" si="0"/>
        <v>1949.875</v>
      </c>
      <c r="G14" s="75">
        <v>37323</v>
      </c>
      <c r="H14" s="77">
        <f t="shared" si="3"/>
        <v>-2906.6935483870966</v>
      </c>
      <c r="I14" s="78">
        <f>I7</f>
        <v>3650</v>
      </c>
      <c r="J14" s="86">
        <f>J7</f>
        <v>5139</v>
      </c>
      <c r="K14" s="82">
        <f t="shared" si="1"/>
        <v>5882.3064516129034</v>
      </c>
    </row>
    <row r="15" spans="1:13">
      <c r="A15" s="75">
        <v>37296</v>
      </c>
      <c r="B15" s="77">
        <f t="shared" si="2"/>
        <v>-3218.125</v>
      </c>
      <c r="C15" s="78">
        <f t="shared" ref="C15:C34" si="5">C14</f>
        <v>2168</v>
      </c>
      <c r="D15" s="86">
        <f t="shared" ref="D15:D34" si="6">D14</f>
        <v>3000</v>
      </c>
      <c r="E15" s="82">
        <f t="shared" si="0"/>
        <v>1949.875</v>
      </c>
      <c r="G15" s="75">
        <v>37324</v>
      </c>
      <c r="H15" s="77">
        <f t="shared" si="3"/>
        <v>-2906.6935483870966</v>
      </c>
      <c r="I15" s="78">
        <f t="shared" ref="I15:I57" si="7">I14</f>
        <v>3650</v>
      </c>
      <c r="J15" s="86">
        <f t="shared" ref="J15:J57" si="8">J14</f>
        <v>5139</v>
      </c>
      <c r="K15" s="82">
        <f t="shared" si="1"/>
        <v>5882.3064516129034</v>
      </c>
    </row>
    <row r="16" spans="1:13">
      <c r="A16" s="75">
        <v>37297</v>
      </c>
      <c r="B16" s="77">
        <f t="shared" si="2"/>
        <v>-3218.125</v>
      </c>
      <c r="C16" s="78">
        <f t="shared" si="5"/>
        <v>2168</v>
      </c>
      <c r="D16" s="86">
        <f t="shared" si="6"/>
        <v>3000</v>
      </c>
      <c r="E16" s="82">
        <f t="shared" si="0"/>
        <v>1949.875</v>
      </c>
      <c r="G16" s="75">
        <v>37325</v>
      </c>
      <c r="H16" s="77">
        <f t="shared" si="3"/>
        <v>-2906.6935483870966</v>
      </c>
      <c r="I16" s="78">
        <f t="shared" si="7"/>
        <v>3650</v>
      </c>
      <c r="J16" s="86">
        <f t="shared" si="8"/>
        <v>5139</v>
      </c>
      <c r="K16" s="82">
        <f t="shared" si="1"/>
        <v>5882.3064516129034</v>
      </c>
    </row>
    <row r="17" spans="1:11">
      <c r="A17" s="75">
        <v>37298</v>
      </c>
      <c r="B17" s="77">
        <f t="shared" si="2"/>
        <v>-3218.125</v>
      </c>
      <c r="C17" s="78">
        <f t="shared" si="5"/>
        <v>2168</v>
      </c>
      <c r="D17" s="86">
        <f t="shared" si="6"/>
        <v>3000</v>
      </c>
      <c r="E17" s="82">
        <f t="shared" si="0"/>
        <v>1949.875</v>
      </c>
      <c r="G17" s="75">
        <v>37326</v>
      </c>
      <c r="H17" s="77">
        <f t="shared" si="3"/>
        <v>-2906.6935483870966</v>
      </c>
      <c r="I17" s="78">
        <f t="shared" si="7"/>
        <v>3650</v>
      </c>
      <c r="J17" s="86">
        <f t="shared" si="8"/>
        <v>5139</v>
      </c>
      <c r="K17" s="82">
        <f t="shared" si="1"/>
        <v>5882.3064516129034</v>
      </c>
    </row>
    <row r="18" spans="1:11">
      <c r="A18" s="75">
        <v>37299</v>
      </c>
      <c r="B18" s="77">
        <f t="shared" si="2"/>
        <v>-3218.125</v>
      </c>
      <c r="C18" s="78">
        <f t="shared" si="5"/>
        <v>2168</v>
      </c>
      <c r="D18" s="86">
        <f t="shared" si="6"/>
        <v>3000</v>
      </c>
      <c r="E18" s="82">
        <f t="shared" si="0"/>
        <v>1949.875</v>
      </c>
      <c r="G18" s="75">
        <v>37327</v>
      </c>
      <c r="H18" s="77">
        <f t="shared" si="3"/>
        <v>-2906.6935483870966</v>
      </c>
      <c r="I18" s="78">
        <f t="shared" si="7"/>
        <v>3650</v>
      </c>
      <c r="J18" s="86">
        <f t="shared" si="8"/>
        <v>5139</v>
      </c>
      <c r="K18" s="82">
        <f t="shared" si="1"/>
        <v>5882.3064516129034</v>
      </c>
    </row>
    <row r="19" spans="1:11">
      <c r="A19" s="75">
        <v>37300</v>
      </c>
      <c r="B19" s="77">
        <f t="shared" si="2"/>
        <v>-3218.125</v>
      </c>
      <c r="C19" s="78">
        <f t="shared" si="5"/>
        <v>2168</v>
      </c>
      <c r="D19" s="86">
        <f t="shared" si="6"/>
        <v>3000</v>
      </c>
      <c r="E19" s="82">
        <f t="shared" si="0"/>
        <v>1949.875</v>
      </c>
      <c r="G19" s="75">
        <v>37328</v>
      </c>
      <c r="H19" s="77">
        <f t="shared" si="3"/>
        <v>-2906.6935483870966</v>
      </c>
      <c r="I19" s="78">
        <f t="shared" si="7"/>
        <v>3650</v>
      </c>
      <c r="J19" s="86">
        <f t="shared" si="8"/>
        <v>5139</v>
      </c>
      <c r="K19" s="82">
        <f t="shared" si="1"/>
        <v>5882.3064516129034</v>
      </c>
    </row>
    <row r="20" spans="1:11">
      <c r="A20" s="75">
        <v>37301</v>
      </c>
      <c r="B20" s="77">
        <f t="shared" si="2"/>
        <v>-3218.125</v>
      </c>
      <c r="C20" s="78">
        <f t="shared" si="5"/>
        <v>2168</v>
      </c>
      <c r="D20" s="86">
        <f t="shared" si="6"/>
        <v>3000</v>
      </c>
      <c r="E20" s="82">
        <f t="shared" si="0"/>
        <v>1949.875</v>
      </c>
      <c r="G20" s="75">
        <v>37329</v>
      </c>
      <c r="H20" s="77">
        <f t="shared" si="3"/>
        <v>-2906.6935483870966</v>
      </c>
      <c r="I20" s="78">
        <f t="shared" si="7"/>
        <v>3650</v>
      </c>
      <c r="J20" s="86">
        <f t="shared" si="8"/>
        <v>5139</v>
      </c>
      <c r="K20" s="82">
        <f t="shared" si="1"/>
        <v>5882.3064516129034</v>
      </c>
    </row>
    <row r="21" spans="1:11">
      <c r="A21" s="75">
        <v>37302</v>
      </c>
      <c r="B21" s="77">
        <f t="shared" si="2"/>
        <v>-3218.125</v>
      </c>
      <c r="C21" s="78">
        <f t="shared" si="5"/>
        <v>2168</v>
      </c>
      <c r="D21" s="86">
        <f t="shared" si="6"/>
        <v>3000</v>
      </c>
      <c r="E21" s="82">
        <f t="shared" si="0"/>
        <v>1949.875</v>
      </c>
      <c r="G21" s="75">
        <v>37330</v>
      </c>
      <c r="H21" s="77">
        <f t="shared" si="3"/>
        <v>-2906.6935483870966</v>
      </c>
      <c r="I21" s="78">
        <f t="shared" si="7"/>
        <v>3650</v>
      </c>
      <c r="J21" s="86">
        <f t="shared" si="8"/>
        <v>5139</v>
      </c>
      <c r="K21" s="82">
        <f t="shared" si="1"/>
        <v>5882.3064516129034</v>
      </c>
    </row>
    <row r="22" spans="1:11">
      <c r="A22" s="75">
        <v>37303</v>
      </c>
      <c r="B22" s="77">
        <f t="shared" si="2"/>
        <v>-3218.125</v>
      </c>
      <c r="C22" s="78">
        <f t="shared" si="5"/>
        <v>2168</v>
      </c>
      <c r="D22" s="86">
        <f t="shared" si="6"/>
        <v>3000</v>
      </c>
      <c r="E22" s="82">
        <f t="shared" si="0"/>
        <v>1949.875</v>
      </c>
      <c r="G22" s="75">
        <v>37331</v>
      </c>
      <c r="H22" s="77">
        <f t="shared" si="3"/>
        <v>-2906.6935483870966</v>
      </c>
      <c r="I22" s="78">
        <f t="shared" si="7"/>
        <v>3650</v>
      </c>
      <c r="J22" s="86">
        <f t="shared" si="8"/>
        <v>5139</v>
      </c>
      <c r="K22" s="82">
        <f t="shared" si="1"/>
        <v>5882.3064516129034</v>
      </c>
    </row>
    <row r="23" spans="1:11">
      <c r="A23" s="75">
        <v>37304</v>
      </c>
      <c r="B23" s="77">
        <f t="shared" si="2"/>
        <v>-3218.125</v>
      </c>
      <c r="C23" s="78">
        <f t="shared" si="5"/>
        <v>2168</v>
      </c>
      <c r="D23" s="86">
        <f t="shared" si="6"/>
        <v>3000</v>
      </c>
      <c r="E23" s="82">
        <f t="shared" si="0"/>
        <v>1949.875</v>
      </c>
      <c r="G23" s="75">
        <v>37332</v>
      </c>
      <c r="H23" s="77">
        <f t="shared" si="3"/>
        <v>-2906.6935483870966</v>
      </c>
      <c r="I23" s="78">
        <f t="shared" si="7"/>
        <v>3650</v>
      </c>
      <c r="J23" s="86">
        <f t="shared" si="8"/>
        <v>5139</v>
      </c>
      <c r="K23" s="82">
        <f t="shared" si="1"/>
        <v>5882.3064516129034</v>
      </c>
    </row>
    <row r="24" spans="1:11">
      <c r="A24" s="75">
        <v>37305</v>
      </c>
      <c r="B24" s="77">
        <f t="shared" si="2"/>
        <v>-3218.125</v>
      </c>
      <c r="C24" s="78">
        <f t="shared" si="5"/>
        <v>2168</v>
      </c>
      <c r="D24" s="86">
        <f t="shared" si="6"/>
        <v>3000</v>
      </c>
      <c r="E24" s="82">
        <f t="shared" si="0"/>
        <v>1949.875</v>
      </c>
      <c r="G24" s="75">
        <v>37333</v>
      </c>
      <c r="H24" s="77">
        <f t="shared" si="3"/>
        <v>-2906.6935483870966</v>
      </c>
      <c r="I24" s="78">
        <f t="shared" si="7"/>
        <v>3650</v>
      </c>
      <c r="J24" s="86">
        <f t="shared" si="8"/>
        <v>5139</v>
      </c>
      <c r="K24" s="82">
        <f t="shared" si="1"/>
        <v>5882.3064516129034</v>
      </c>
    </row>
    <row r="25" spans="1:11">
      <c r="A25" s="75">
        <v>37306</v>
      </c>
      <c r="B25" s="77">
        <f t="shared" si="2"/>
        <v>-3218.125</v>
      </c>
      <c r="C25" s="78">
        <f t="shared" si="5"/>
        <v>2168</v>
      </c>
      <c r="D25" s="86">
        <f t="shared" si="6"/>
        <v>3000</v>
      </c>
      <c r="E25" s="82">
        <f t="shared" si="0"/>
        <v>1949.875</v>
      </c>
      <c r="G25" s="75">
        <v>37334</v>
      </c>
      <c r="H25" s="77">
        <f t="shared" si="3"/>
        <v>-2906.6935483870966</v>
      </c>
      <c r="I25" s="78">
        <f t="shared" si="7"/>
        <v>3650</v>
      </c>
      <c r="J25" s="86">
        <f t="shared" si="8"/>
        <v>5139</v>
      </c>
      <c r="K25" s="82">
        <f t="shared" si="1"/>
        <v>5882.3064516129034</v>
      </c>
    </row>
    <row r="26" spans="1:11">
      <c r="A26" s="75">
        <v>37307</v>
      </c>
      <c r="B26" s="77">
        <f t="shared" si="2"/>
        <v>-3218.125</v>
      </c>
      <c r="C26" s="78">
        <f t="shared" si="5"/>
        <v>2168</v>
      </c>
      <c r="D26" s="86">
        <f t="shared" si="6"/>
        <v>3000</v>
      </c>
      <c r="E26" s="82">
        <f t="shared" si="0"/>
        <v>1949.875</v>
      </c>
      <c r="G26" s="75">
        <v>37335</v>
      </c>
      <c r="H26" s="77">
        <f t="shared" si="3"/>
        <v>-2906.6935483870966</v>
      </c>
      <c r="I26" s="78">
        <f t="shared" si="7"/>
        <v>3650</v>
      </c>
      <c r="J26" s="86">
        <f t="shared" si="8"/>
        <v>5139</v>
      </c>
      <c r="K26" s="82">
        <f t="shared" si="1"/>
        <v>5882.3064516129034</v>
      </c>
    </row>
    <row r="27" spans="1:11">
      <c r="A27" s="75">
        <v>37308</v>
      </c>
      <c r="B27" s="77">
        <f t="shared" si="2"/>
        <v>-3218.125</v>
      </c>
      <c r="C27" s="78">
        <f t="shared" si="5"/>
        <v>2168</v>
      </c>
      <c r="D27" s="86">
        <f t="shared" si="6"/>
        <v>3000</v>
      </c>
      <c r="E27" s="82">
        <f t="shared" si="0"/>
        <v>1949.875</v>
      </c>
      <c r="G27" s="75">
        <v>37336</v>
      </c>
      <c r="H27" s="77">
        <f t="shared" si="3"/>
        <v>-2906.6935483870966</v>
      </c>
      <c r="I27" s="78">
        <f t="shared" si="7"/>
        <v>3650</v>
      </c>
      <c r="J27" s="86">
        <f t="shared" si="8"/>
        <v>5139</v>
      </c>
      <c r="K27" s="82">
        <f t="shared" si="1"/>
        <v>5882.3064516129034</v>
      </c>
    </row>
    <row r="28" spans="1:11">
      <c r="A28" s="75">
        <v>37309</v>
      </c>
      <c r="B28" s="77">
        <f t="shared" si="2"/>
        <v>-3218.125</v>
      </c>
      <c r="C28" s="78">
        <f t="shared" si="5"/>
        <v>2168</v>
      </c>
      <c r="D28" s="86">
        <f t="shared" si="6"/>
        <v>3000</v>
      </c>
      <c r="E28" s="82">
        <f t="shared" si="0"/>
        <v>1949.875</v>
      </c>
      <c r="G28" s="75">
        <v>37337</v>
      </c>
      <c r="H28" s="77">
        <f t="shared" si="3"/>
        <v>-2906.6935483870966</v>
      </c>
      <c r="I28" s="78">
        <f t="shared" si="7"/>
        <v>3650</v>
      </c>
      <c r="J28" s="86">
        <f t="shared" si="8"/>
        <v>5139</v>
      </c>
      <c r="K28" s="82">
        <f t="shared" si="1"/>
        <v>5882.3064516129034</v>
      </c>
    </row>
    <row r="29" spans="1:11">
      <c r="A29" s="75">
        <v>37310</v>
      </c>
      <c r="B29" s="77">
        <f t="shared" si="2"/>
        <v>-3218.125</v>
      </c>
      <c r="C29" s="78">
        <f t="shared" si="5"/>
        <v>2168</v>
      </c>
      <c r="D29" s="86">
        <f t="shared" si="6"/>
        <v>3000</v>
      </c>
      <c r="E29" s="82">
        <f t="shared" si="0"/>
        <v>1949.875</v>
      </c>
      <c r="G29" s="75">
        <v>37338</v>
      </c>
      <c r="H29" s="77">
        <f t="shared" si="3"/>
        <v>-2906.6935483870966</v>
      </c>
      <c r="I29" s="78">
        <f t="shared" si="7"/>
        <v>3650</v>
      </c>
      <c r="J29" s="86">
        <f t="shared" si="8"/>
        <v>5139</v>
      </c>
      <c r="K29" s="82">
        <f t="shared" si="1"/>
        <v>5882.3064516129034</v>
      </c>
    </row>
    <row r="30" spans="1:11">
      <c r="A30" s="75">
        <v>37311</v>
      </c>
      <c r="B30" s="77">
        <f t="shared" si="2"/>
        <v>-3218.125</v>
      </c>
      <c r="C30" s="78">
        <f t="shared" si="5"/>
        <v>2168</v>
      </c>
      <c r="D30" s="86">
        <f t="shared" si="6"/>
        <v>3000</v>
      </c>
      <c r="E30" s="82">
        <f t="shared" si="0"/>
        <v>1949.875</v>
      </c>
      <c r="G30" s="75">
        <v>37339</v>
      </c>
      <c r="H30" s="77">
        <f t="shared" si="3"/>
        <v>-2906.6935483870966</v>
      </c>
      <c r="I30" s="78">
        <f t="shared" si="7"/>
        <v>3650</v>
      </c>
      <c r="J30" s="86">
        <f t="shared" si="8"/>
        <v>5139</v>
      </c>
      <c r="K30" s="82">
        <f t="shared" si="1"/>
        <v>5882.3064516129034</v>
      </c>
    </row>
    <row r="31" spans="1:11">
      <c r="A31" s="75">
        <v>37312</v>
      </c>
      <c r="B31" s="77">
        <f t="shared" si="2"/>
        <v>-3218.125</v>
      </c>
      <c r="C31" s="78">
        <f t="shared" si="5"/>
        <v>2168</v>
      </c>
      <c r="D31" s="86">
        <f t="shared" si="6"/>
        <v>3000</v>
      </c>
      <c r="E31" s="82">
        <f t="shared" si="0"/>
        <v>1949.875</v>
      </c>
      <c r="G31" s="75">
        <v>37340</v>
      </c>
      <c r="H31" s="77">
        <f t="shared" si="3"/>
        <v>-2906.6935483870966</v>
      </c>
      <c r="I31" s="78">
        <f t="shared" si="7"/>
        <v>3650</v>
      </c>
      <c r="J31" s="86">
        <f t="shared" si="8"/>
        <v>5139</v>
      </c>
      <c r="K31" s="82">
        <f t="shared" si="1"/>
        <v>5882.3064516129034</v>
      </c>
    </row>
    <row r="32" spans="1:11">
      <c r="A32" s="75">
        <v>37313</v>
      </c>
      <c r="B32" s="77">
        <f t="shared" si="2"/>
        <v>-3218.125</v>
      </c>
      <c r="C32" s="78">
        <f t="shared" si="5"/>
        <v>2168</v>
      </c>
      <c r="D32" s="86">
        <f t="shared" si="6"/>
        <v>3000</v>
      </c>
      <c r="E32" s="82">
        <f t="shared" si="0"/>
        <v>1949.875</v>
      </c>
      <c r="G32" s="75">
        <v>37341</v>
      </c>
      <c r="H32" s="77">
        <f t="shared" si="3"/>
        <v>-2906.6935483870966</v>
      </c>
      <c r="I32" s="78">
        <f t="shared" si="7"/>
        <v>3650</v>
      </c>
      <c r="J32" s="86">
        <f t="shared" si="8"/>
        <v>5139</v>
      </c>
      <c r="K32" s="82">
        <f t="shared" si="1"/>
        <v>5882.3064516129034</v>
      </c>
    </row>
    <row r="33" spans="1:11">
      <c r="A33" s="75">
        <v>37314</v>
      </c>
      <c r="B33" s="77">
        <f t="shared" si="2"/>
        <v>-3218.125</v>
      </c>
      <c r="C33" s="78">
        <f t="shared" si="5"/>
        <v>2168</v>
      </c>
      <c r="D33" s="86">
        <f t="shared" si="6"/>
        <v>3000</v>
      </c>
      <c r="E33" s="82">
        <f t="shared" si="0"/>
        <v>1949.875</v>
      </c>
      <c r="G33" s="75">
        <v>37342</v>
      </c>
      <c r="H33" s="77">
        <f t="shared" si="3"/>
        <v>-2906.6935483870966</v>
      </c>
      <c r="I33" s="78">
        <f t="shared" si="7"/>
        <v>3650</v>
      </c>
      <c r="J33" s="86">
        <f t="shared" si="8"/>
        <v>5139</v>
      </c>
      <c r="K33" s="82">
        <f t="shared" si="1"/>
        <v>5882.3064516129034</v>
      </c>
    </row>
    <row r="34" spans="1:11">
      <c r="A34" s="75">
        <v>37315</v>
      </c>
      <c r="B34" s="79">
        <f t="shared" si="2"/>
        <v>-3218.125</v>
      </c>
      <c r="C34" s="80">
        <f t="shared" si="5"/>
        <v>2168</v>
      </c>
      <c r="D34" s="79">
        <f t="shared" si="6"/>
        <v>3000</v>
      </c>
      <c r="E34" s="83">
        <f t="shared" si="0"/>
        <v>1949.875</v>
      </c>
      <c r="G34" s="75">
        <v>37343</v>
      </c>
      <c r="H34" s="77">
        <f t="shared" si="3"/>
        <v>-2906.6935483870966</v>
      </c>
      <c r="I34" s="78">
        <f t="shared" si="7"/>
        <v>3650</v>
      </c>
      <c r="J34" s="86">
        <f t="shared" si="8"/>
        <v>5139</v>
      </c>
      <c r="K34" s="82">
        <f t="shared" si="1"/>
        <v>5882.3064516129034</v>
      </c>
    </row>
    <row r="35" spans="1:11">
      <c r="A35" s="75"/>
      <c r="G35" s="75">
        <v>37344</v>
      </c>
      <c r="H35" s="77">
        <f t="shared" si="3"/>
        <v>-2906.6935483870966</v>
      </c>
      <c r="I35" s="78">
        <f t="shared" si="7"/>
        <v>3650</v>
      </c>
      <c r="J35" s="86">
        <f t="shared" si="8"/>
        <v>5139</v>
      </c>
      <c r="K35" s="82">
        <f t="shared" si="1"/>
        <v>5882.3064516129034</v>
      </c>
    </row>
    <row r="36" spans="1:11">
      <c r="A36" s="75"/>
      <c r="G36" s="75">
        <v>37345</v>
      </c>
      <c r="H36" s="77">
        <f t="shared" si="3"/>
        <v>-2906.6935483870966</v>
      </c>
      <c r="I36" s="78">
        <f t="shared" si="7"/>
        <v>3650</v>
      </c>
      <c r="J36" s="86">
        <f t="shared" si="8"/>
        <v>5139</v>
      </c>
      <c r="K36" s="82">
        <f t="shared" si="1"/>
        <v>5882.3064516129034</v>
      </c>
    </row>
    <row r="37" spans="1:11">
      <c r="G37" s="75">
        <v>37346</v>
      </c>
      <c r="H37" s="77">
        <f t="shared" si="3"/>
        <v>-2906.6935483870966</v>
      </c>
      <c r="I37" s="78">
        <f t="shared" si="7"/>
        <v>3650</v>
      </c>
      <c r="J37" s="86">
        <f t="shared" si="8"/>
        <v>5139</v>
      </c>
      <c r="K37" s="82">
        <f t="shared" si="1"/>
        <v>5882.3064516129034</v>
      </c>
    </row>
    <row r="38" spans="1:11">
      <c r="G38" s="75">
        <v>37347</v>
      </c>
      <c r="H38" s="77">
        <f>-90107.5/30</f>
        <v>-3003.5833333333335</v>
      </c>
      <c r="I38" s="78">
        <f t="shared" si="7"/>
        <v>3650</v>
      </c>
      <c r="J38" s="86">
        <f t="shared" si="8"/>
        <v>5139</v>
      </c>
      <c r="K38" s="82">
        <f t="shared" si="1"/>
        <v>5785.4166666666661</v>
      </c>
    </row>
    <row r="39" spans="1:11">
      <c r="G39" s="75">
        <v>37348</v>
      </c>
      <c r="H39" s="77">
        <f t="shared" si="3"/>
        <v>-3003.5833333333335</v>
      </c>
      <c r="I39" s="78">
        <f t="shared" si="7"/>
        <v>3650</v>
      </c>
      <c r="J39" s="86">
        <f t="shared" si="8"/>
        <v>5139</v>
      </c>
      <c r="K39" s="82">
        <f t="shared" si="1"/>
        <v>5785.4166666666661</v>
      </c>
    </row>
    <row r="40" spans="1:11">
      <c r="G40" s="75">
        <v>37349</v>
      </c>
      <c r="H40" s="77">
        <f t="shared" si="3"/>
        <v>-3003.5833333333335</v>
      </c>
      <c r="I40" s="78">
        <f t="shared" si="7"/>
        <v>3650</v>
      </c>
      <c r="J40" s="86">
        <f t="shared" si="8"/>
        <v>5139</v>
      </c>
      <c r="K40" s="82">
        <f t="shared" si="1"/>
        <v>5785.4166666666661</v>
      </c>
    </row>
    <row r="41" spans="1:11">
      <c r="G41" s="75">
        <v>37350</v>
      </c>
      <c r="H41" s="77">
        <f t="shared" si="3"/>
        <v>-3003.5833333333335</v>
      </c>
      <c r="I41" s="78">
        <f t="shared" si="7"/>
        <v>3650</v>
      </c>
      <c r="J41" s="86">
        <f t="shared" si="8"/>
        <v>5139</v>
      </c>
      <c r="K41" s="82">
        <f t="shared" si="1"/>
        <v>5785.4166666666661</v>
      </c>
    </row>
    <row r="42" spans="1:11">
      <c r="G42" s="75">
        <v>37351</v>
      </c>
      <c r="H42" s="77">
        <f t="shared" si="3"/>
        <v>-3003.5833333333335</v>
      </c>
      <c r="I42" s="78">
        <f t="shared" si="7"/>
        <v>3650</v>
      </c>
      <c r="J42" s="86">
        <f t="shared" si="8"/>
        <v>5139</v>
      </c>
      <c r="K42" s="82">
        <f t="shared" si="1"/>
        <v>5785.4166666666661</v>
      </c>
    </row>
    <row r="43" spans="1:11">
      <c r="G43" s="75">
        <v>37352</v>
      </c>
      <c r="H43" s="77">
        <f t="shared" si="3"/>
        <v>-3003.5833333333335</v>
      </c>
      <c r="I43" s="78">
        <f t="shared" si="7"/>
        <v>3650</v>
      </c>
      <c r="J43" s="86">
        <f t="shared" si="8"/>
        <v>5139</v>
      </c>
      <c r="K43" s="82">
        <f t="shared" si="1"/>
        <v>5785.4166666666661</v>
      </c>
    </row>
    <row r="44" spans="1:11">
      <c r="G44" s="75">
        <v>37353</v>
      </c>
      <c r="H44" s="77">
        <f t="shared" si="3"/>
        <v>-3003.5833333333335</v>
      </c>
      <c r="I44" s="78">
        <f t="shared" si="7"/>
        <v>3650</v>
      </c>
      <c r="J44" s="86">
        <f t="shared" si="8"/>
        <v>5139</v>
      </c>
      <c r="K44" s="82">
        <f t="shared" si="1"/>
        <v>5785.4166666666661</v>
      </c>
    </row>
    <row r="45" spans="1:11">
      <c r="G45" s="75">
        <v>37354</v>
      </c>
      <c r="H45" s="77">
        <f t="shared" si="3"/>
        <v>-3003.5833333333335</v>
      </c>
      <c r="I45" s="78">
        <f t="shared" si="7"/>
        <v>3650</v>
      </c>
      <c r="J45" s="86">
        <f t="shared" si="8"/>
        <v>5139</v>
      </c>
      <c r="K45" s="82">
        <f t="shared" si="1"/>
        <v>5785.4166666666661</v>
      </c>
    </row>
    <row r="46" spans="1:11">
      <c r="G46" s="75">
        <v>37355</v>
      </c>
      <c r="H46" s="77">
        <f t="shared" si="3"/>
        <v>-3003.5833333333335</v>
      </c>
      <c r="I46" s="78">
        <f t="shared" si="7"/>
        <v>3650</v>
      </c>
      <c r="J46" s="86">
        <f t="shared" si="8"/>
        <v>5139</v>
      </c>
      <c r="K46" s="82">
        <f t="shared" si="1"/>
        <v>5785.4166666666661</v>
      </c>
    </row>
    <row r="47" spans="1:11">
      <c r="G47" s="75">
        <v>37356</v>
      </c>
      <c r="H47" s="77">
        <f t="shared" si="3"/>
        <v>-3003.5833333333335</v>
      </c>
      <c r="I47" s="78">
        <f t="shared" si="7"/>
        <v>3650</v>
      </c>
      <c r="J47" s="86">
        <f t="shared" si="8"/>
        <v>5139</v>
      </c>
      <c r="K47" s="82">
        <f t="shared" si="1"/>
        <v>5785.4166666666661</v>
      </c>
    </row>
    <row r="48" spans="1:11">
      <c r="G48" s="75">
        <v>37357</v>
      </c>
      <c r="H48" s="77">
        <f t="shared" si="3"/>
        <v>-3003.5833333333335</v>
      </c>
      <c r="I48" s="78">
        <f t="shared" si="7"/>
        <v>3650</v>
      </c>
      <c r="J48" s="86">
        <f t="shared" si="8"/>
        <v>5139</v>
      </c>
      <c r="K48" s="82">
        <f t="shared" si="1"/>
        <v>5785.4166666666661</v>
      </c>
    </row>
    <row r="49" spans="7:11">
      <c r="G49" s="75">
        <v>37358</v>
      </c>
      <c r="H49" s="77">
        <f t="shared" si="3"/>
        <v>-3003.5833333333335</v>
      </c>
      <c r="I49" s="78">
        <f t="shared" si="7"/>
        <v>3650</v>
      </c>
      <c r="J49" s="86">
        <f t="shared" si="8"/>
        <v>5139</v>
      </c>
      <c r="K49" s="82">
        <f t="shared" si="1"/>
        <v>5785.4166666666661</v>
      </c>
    </row>
    <row r="50" spans="7:11">
      <c r="G50" s="75">
        <v>37359</v>
      </c>
      <c r="H50" s="77">
        <f t="shared" si="3"/>
        <v>-3003.5833333333335</v>
      </c>
      <c r="I50" s="78">
        <f t="shared" si="7"/>
        <v>3650</v>
      </c>
      <c r="J50" s="86">
        <f t="shared" si="8"/>
        <v>5139</v>
      </c>
      <c r="K50" s="82">
        <f t="shared" si="1"/>
        <v>5785.4166666666661</v>
      </c>
    </row>
    <row r="51" spans="7:11">
      <c r="G51" s="75">
        <v>37360</v>
      </c>
      <c r="H51" s="77">
        <f t="shared" si="3"/>
        <v>-3003.5833333333335</v>
      </c>
      <c r="I51" s="78">
        <f t="shared" si="7"/>
        <v>3650</v>
      </c>
      <c r="J51" s="86">
        <f t="shared" si="8"/>
        <v>5139</v>
      </c>
      <c r="K51" s="82">
        <f t="shared" si="1"/>
        <v>5785.4166666666661</v>
      </c>
    </row>
    <row r="52" spans="7:11">
      <c r="G52" s="75">
        <v>37361</v>
      </c>
      <c r="H52" s="77">
        <f t="shared" si="3"/>
        <v>-3003.5833333333335</v>
      </c>
      <c r="I52" s="78">
        <f t="shared" si="7"/>
        <v>3650</v>
      </c>
      <c r="J52" s="86">
        <f t="shared" si="8"/>
        <v>5139</v>
      </c>
      <c r="K52" s="82">
        <f t="shared" si="1"/>
        <v>5785.4166666666661</v>
      </c>
    </row>
    <row r="53" spans="7:11">
      <c r="G53" s="75">
        <v>37362</v>
      </c>
      <c r="H53" s="77">
        <f t="shared" si="3"/>
        <v>-3003.5833333333335</v>
      </c>
      <c r="I53" s="78">
        <f t="shared" si="7"/>
        <v>3650</v>
      </c>
      <c r="J53" s="86">
        <f t="shared" si="8"/>
        <v>5139</v>
      </c>
      <c r="K53" s="82">
        <f t="shared" si="1"/>
        <v>5785.4166666666661</v>
      </c>
    </row>
    <row r="54" spans="7:11">
      <c r="G54" s="75">
        <v>37363</v>
      </c>
      <c r="H54" s="77">
        <f t="shared" si="3"/>
        <v>-3003.5833333333335</v>
      </c>
      <c r="I54" s="78">
        <f t="shared" si="7"/>
        <v>3650</v>
      </c>
      <c r="J54" s="86">
        <f t="shared" si="8"/>
        <v>5139</v>
      </c>
      <c r="K54" s="82">
        <f t="shared" si="1"/>
        <v>5785.4166666666661</v>
      </c>
    </row>
    <row r="55" spans="7:11">
      <c r="G55" s="75">
        <v>37364</v>
      </c>
      <c r="H55" s="77">
        <f t="shared" si="3"/>
        <v>-3003.5833333333335</v>
      </c>
      <c r="I55" s="78">
        <f t="shared" si="7"/>
        <v>3650</v>
      </c>
      <c r="J55" s="86">
        <f t="shared" si="8"/>
        <v>5139</v>
      </c>
      <c r="K55" s="82">
        <f t="shared" si="1"/>
        <v>5785.4166666666661</v>
      </c>
    </row>
    <row r="56" spans="7:11">
      <c r="G56" s="75">
        <v>37365</v>
      </c>
      <c r="H56" s="77">
        <f t="shared" si="3"/>
        <v>-3003.5833333333335</v>
      </c>
      <c r="I56" s="78">
        <f t="shared" si="7"/>
        <v>3650</v>
      </c>
      <c r="J56" s="86">
        <f t="shared" si="8"/>
        <v>5139</v>
      </c>
      <c r="K56" s="82">
        <f t="shared" si="1"/>
        <v>5785.4166666666661</v>
      </c>
    </row>
    <row r="57" spans="7:11">
      <c r="G57" s="75">
        <v>37366</v>
      </c>
      <c r="H57" s="77">
        <f t="shared" si="3"/>
        <v>-3003.5833333333335</v>
      </c>
      <c r="I57" s="78">
        <f t="shared" si="7"/>
        <v>3650</v>
      </c>
      <c r="J57" s="86">
        <f t="shared" si="8"/>
        <v>5139</v>
      </c>
      <c r="K57" s="82">
        <f t="shared" si="1"/>
        <v>5785.4166666666661</v>
      </c>
    </row>
    <row r="58" spans="7:11">
      <c r="G58" s="75">
        <v>37367</v>
      </c>
      <c r="H58" s="77">
        <f t="shared" ref="H58:H67" si="9">H57</f>
        <v>-3003.5833333333335</v>
      </c>
      <c r="I58" s="78">
        <f t="shared" ref="I58:I67" si="10">I57</f>
        <v>3650</v>
      </c>
      <c r="J58" s="86">
        <f t="shared" ref="J58:J67" si="11">J57</f>
        <v>5139</v>
      </c>
      <c r="K58" s="82">
        <f t="shared" ref="K58:K71" si="12">H58+I58+J58</f>
        <v>5785.4166666666661</v>
      </c>
    </row>
    <row r="59" spans="7:11">
      <c r="G59" s="75">
        <v>37368</v>
      </c>
      <c r="H59" s="77">
        <f t="shared" si="9"/>
        <v>-3003.5833333333335</v>
      </c>
      <c r="I59" s="78">
        <f t="shared" si="10"/>
        <v>3650</v>
      </c>
      <c r="J59" s="86">
        <f t="shared" si="11"/>
        <v>5139</v>
      </c>
      <c r="K59" s="82">
        <f t="shared" si="12"/>
        <v>5785.4166666666661</v>
      </c>
    </row>
    <row r="60" spans="7:11">
      <c r="G60" s="75">
        <v>37369</v>
      </c>
      <c r="H60" s="77">
        <f t="shared" si="9"/>
        <v>-3003.5833333333335</v>
      </c>
      <c r="I60" s="78">
        <f t="shared" si="10"/>
        <v>3650</v>
      </c>
      <c r="J60" s="86">
        <f t="shared" si="11"/>
        <v>5139</v>
      </c>
      <c r="K60" s="82">
        <f t="shared" si="12"/>
        <v>5785.4166666666661</v>
      </c>
    </row>
    <row r="61" spans="7:11">
      <c r="G61" s="75">
        <v>37370</v>
      </c>
      <c r="H61" s="77">
        <f t="shared" si="9"/>
        <v>-3003.5833333333335</v>
      </c>
      <c r="I61" s="78">
        <f t="shared" si="10"/>
        <v>3650</v>
      </c>
      <c r="J61" s="86">
        <f t="shared" si="11"/>
        <v>5139</v>
      </c>
      <c r="K61" s="82">
        <f t="shared" si="12"/>
        <v>5785.4166666666661</v>
      </c>
    </row>
    <row r="62" spans="7:11">
      <c r="G62" s="75">
        <v>37371</v>
      </c>
      <c r="H62" s="77">
        <f t="shared" si="9"/>
        <v>-3003.5833333333335</v>
      </c>
      <c r="I62" s="78">
        <f t="shared" si="10"/>
        <v>3650</v>
      </c>
      <c r="J62" s="86">
        <f t="shared" si="11"/>
        <v>5139</v>
      </c>
      <c r="K62" s="82">
        <f t="shared" si="12"/>
        <v>5785.4166666666661</v>
      </c>
    </row>
    <row r="63" spans="7:11">
      <c r="G63" s="75">
        <v>37372</v>
      </c>
      <c r="H63" s="77">
        <f t="shared" si="9"/>
        <v>-3003.5833333333335</v>
      </c>
      <c r="I63" s="78">
        <f t="shared" si="10"/>
        <v>3650</v>
      </c>
      <c r="J63" s="86">
        <f t="shared" si="11"/>
        <v>5139</v>
      </c>
      <c r="K63" s="82">
        <f t="shared" si="12"/>
        <v>5785.4166666666661</v>
      </c>
    </row>
    <row r="64" spans="7:11">
      <c r="G64" s="75">
        <v>37373</v>
      </c>
      <c r="H64" s="77">
        <f t="shared" si="9"/>
        <v>-3003.5833333333335</v>
      </c>
      <c r="I64" s="78">
        <f t="shared" si="10"/>
        <v>3650</v>
      </c>
      <c r="J64" s="86">
        <f t="shared" si="11"/>
        <v>5139</v>
      </c>
      <c r="K64" s="82">
        <f t="shared" si="12"/>
        <v>5785.4166666666661</v>
      </c>
    </row>
    <row r="65" spans="7:11">
      <c r="G65" s="75">
        <v>37374</v>
      </c>
      <c r="H65" s="77">
        <f t="shared" si="9"/>
        <v>-3003.5833333333335</v>
      </c>
      <c r="I65" s="78">
        <f t="shared" si="10"/>
        <v>3650</v>
      </c>
      <c r="J65" s="86">
        <f t="shared" si="11"/>
        <v>5139</v>
      </c>
      <c r="K65" s="82">
        <f t="shared" si="12"/>
        <v>5785.4166666666661</v>
      </c>
    </row>
    <row r="66" spans="7:11">
      <c r="G66" s="75">
        <v>37375</v>
      </c>
      <c r="H66" s="77">
        <f t="shared" si="9"/>
        <v>-3003.5833333333335</v>
      </c>
      <c r="I66" s="78">
        <f t="shared" si="10"/>
        <v>3650</v>
      </c>
      <c r="J66" s="86">
        <f t="shared" si="11"/>
        <v>5139</v>
      </c>
      <c r="K66" s="82">
        <f t="shared" si="12"/>
        <v>5785.4166666666661</v>
      </c>
    </row>
    <row r="67" spans="7:11">
      <c r="G67" s="75">
        <v>37376</v>
      </c>
      <c r="H67" s="77">
        <f t="shared" si="9"/>
        <v>-3003.5833333333335</v>
      </c>
      <c r="I67" s="78">
        <f t="shared" si="10"/>
        <v>3650</v>
      </c>
      <c r="J67" s="86">
        <f t="shared" si="11"/>
        <v>5139</v>
      </c>
      <c r="K67" s="82">
        <f t="shared" si="12"/>
        <v>5785.4166666666661</v>
      </c>
    </row>
    <row r="68" spans="7:11">
      <c r="G68" s="75">
        <v>37377</v>
      </c>
      <c r="H68" s="77">
        <f>-90107.5/31</f>
        <v>-2906.6935483870966</v>
      </c>
      <c r="I68" s="78">
        <f t="shared" ref="I68:I78" si="13">I67</f>
        <v>3650</v>
      </c>
      <c r="J68" s="86">
        <f t="shared" ref="J68:J78" si="14">J67</f>
        <v>5139</v>
      </c>
      <c r="K68" s="82">
        <f t="shared" si="12"/>
        <v>5882.3064516129034</v>
      </c>
    </row>
    <row r="69" spans="7:11">
      <c r="G69" s="75">
        <v>37378</v>
      </c>
      <c r="H69" s="77">
        <f>H68</f>
        <v>-2906.6935483870966</v>
      </c>
      <c r="I69" s="78">
        <f t="shared" si="13"/>
        <v>3650</v>
      </c>
      <c r="J69" s="86">
        <f t="shared" si="14"/>
        <v>5139</v>
      </c>
      <c r="K69" s="82">
        <f t="shared" si="12"/>
        <v>5882.3064516129034</v>
      </c>
    </row>
    <row r="70" spans="7:11">
      <c r="G70" s="75">
        <v>37379</v>
      </c>
      <c r="H70" s="77">
        <f>H69</f>
        <v>-2906.6935483870966</v>
      </c>
      <c r="I70" s="78">
        <f t="shared" si="13"/>
        <v>3650</v>
      </c>
      <c r="J70" s="86">
        <f t="shared" si="14"/>
        <v>5139</v>
      </c>
      <c r="K70" s="82">
        <f t="shared" si="12"/>
        <v>5882.3064516129034</v>
      </c>
    </row>
    <row r="71" spans="7:11">
      <c r="G71" s="75">
        <v>37380</v>
      </c>
      <c r="H71" s="77">
        <f>H70</f>
        <v>-2906.6935483870966</v>
      </c>
      <c r="I71" s="78">
        <f t="shared" si="13"/>
        <v>3650</v>
      </c>
      <c r="J71" s="86">
        <f t="shared" si="14"/>
        <v>5139</v>
      </c>
      <c r="K71" s="82">
        <f t="shared" si="12"/>
        <v>5882.3064516129034</v>
      </c>
    </row>
    <row r="72" spans="7:11">
      <c r="G72" s="75">
        <v>37381</v>
      </c>
      <c r="H72" s="77">
        <f>H71</f>
        <v>-2906.6935483870966</v>
      </c>
      <c r="I72" s="78">
        <f t="shared" si="13"/>
        <v>3650</v>
      </c>
      <c r="J72" s="86">
        <f t="shared" si="14"/>
        <v>5139</v>
      </c>
      <c r="K72" s="82">
        <f t="shared" ref="K72:K135" si="15">H72+I72+J72</f>
        <v>5882.3064516129034</v>
      </c>
    </row>
    <row r="73" spans="7:11">
      <c r="G73" s="75">
        <v>37382</v>
      </c>
      <c r="H73" s="77">
        <f t="shared" ref="H73:J136" si="16">H72</f>
        <v>-2906.6935483870966</v>
      </c>
      <c r="I73" s="78">
        <f t="shared" si="13"/>
        <v>3650</v>
      </c>
      <c r="J73" s="86">
        <f t="shared" si="14"/>
        <v>5139</v>
      </c>
      <c r="K73" s="82">
        <f t="shared" si="15"/>
        <v>5882.3064516129034</v>
      </c>
    </row>
    <row r="74" spans="7:11">
      <c r="G74" s="75">
        <v>37383</v>
      </c>
      <c r="H74" s="77">
        <f t="shared" si="16"/>
        <v>-2906.6935483870966</v>
      </c>
      <c r="I74" s="78">
        <f t="shared" si="13"/>
        <v>3650</v>
      </c>
      <c r="J74" s="86">
        <f t="shared" si="14"/>
        <v>5139</v>
      </c>
      <c r="K74" s="82">
        <f t="shared" si="15"/>
        <v>5882.3064516129034</v>
      </c>
    </row>
    <row r="75" spans="7:11">
      <c r="G75" s="75">
        <v>37384</v>
      </c>
      <c r="H75" s="77">
        <f t="shared" si="16"/>
        <v>-2906.6935483870966</v>
      </c>
      <c r="I75" s="78">
        <f t="shared" si="13"/>
        <v>3650</v>
      </c>
      <c r="J75" s="86">
        <f t="shared" si="14"/>
        <v>5139</v>
      </c>
      <c r="K75" s="82">
        <f t="shared" si="15"/>
        <v>5882.3064516129034</v>
      </c>
    </row>
    <row r="76" spans="7:11">
      <c r="G76" s="75">
        <v>37385</v>
      </c>
      <c r="H76" s="77">
        <f t="shared" si="16"/>
        <v>-2906.6935483870966</v>
      </c>
      <c r="I76" s="78">
        <f t="shared" si="13"/>
        <v>3650</v>
      </c>
      <c r="J76" s="86">
        <f t="shared" si="14"/>
        <v>5139</v>
      </c>
      <c r="K76" s="82">
        <f t="shared" si="15"/>
        <v>5882.3064516129034</v>
      </c>
    </row>
    <row r="77" spans="7:11">
      <c r="G77" s="75">
        <v>37386</v>
      </c>
      <c r="H77" s="77">
        <f t="shared" si="16"/>
        <v>-2906.6935483870966</v>
      </c>
      <c r="I77" s="78">
        <f t="shared" si="13"/>
        <v>3650</v>
      </c>
      <c r="J77" s="86">
        <f t="shared" si="14"/>
        <v>5139</v>
      </c>
      <c r="K77" s="82">
        <f t="shared" si="15"/>
        <v>5882.3064516129034</v>
      </c>
    </row>
    <row r="78" spans="7:11">
      <c r="G78" s="75">
        <v>37387</v>
      </c>
      <c r="H78" s="77">
        <f t="shared" si="16"/>
        <v>-2906.6935483870966</v>
      </c>
      <c r="I78" s="78">
        <f t="shared" si="13"/>
        <v>3650</v>
      </c>
      <c r="J78" s="86">
        <f t="shared" si="14"/>
        <v>5139</v>
      </c>
      <c r="K78" s="82">
        <f t="shared" si="15"/>
        <v>5882.3064516129034</v>
      </c>
    </row>
    <row r="79" spans="7:11">
      <c r="G79" s="75">
        <v>37388</v>
      </c>
      <c r="H79" s="77">
        <f t="shared" si="16"/>
        <v>-2906.6935483870966</v>
      </c>
      <c r="I79" s="78">
        <f t="shared" si="16"/>
        <v>3650</v>
      </c>
      <c r="J79" s="86">
        <f t="shared" si="16"/>
        <v>5139</v>
      </c>
      <c r="K79" s="82">
        <f t="shared" si="15"/>
        <v>5882.3064516129034</v>
      </c>
    </row>
    <row r="80" spans="7:11">
      <c r="G80" s="75">
        <v>37389</v>
      </c>
      <c r="H80" s="77">
        <f t="shared" si="16"/>
        <v>-2906.6935483870966</v>
      </c>
      <c r="I80" s="78">
        <f t="shared" si="16"/>
        <v>3650</v>
      </c>
      <c r="J80" s="86">
        <f t="shared" si="16"/>
        <v>5139</v>
      </c>
      <c r="K80" s="82">
        <f t="shared" si="15"/>
        <v>5882.3064516129034</v>
      </c>
    </row>
    <row r="81" spans="7:11">
      <c r="G81" s="75">
        <v>37390</v>
      </c>
      <c r="H81" s="77">
        <f t="shared" si="16"/>
        <v>-2906.6935483870966</v>
      </c>
      <c r="I81" s="78">
        <f t="shared" si="16"/>
        <v>3650</v>
      </c>
      <c r="J81" s="86">
        <f t="shared" si="16"/>
        <v>5139</v>
      </c>
      <c r="K81" s="82">
        <f t="shared" si="15"/>
        <v>5882.3064516129034</v>
      </c>
    </row>
    <row r="82" spans="7:11">
      <c r="G82" s="75">
        <v>37391</v>
      </c>
      <c r="H82" s="77">
        <f t="shared" si="16"/>
        <v>-2906.6935483870966</v>
      </c>
      <c r="I82" s="78">
        <f t="shared" si="16"/>
        <v>3650</v>
      </c>
      <c r="J82" s="86">
        <f t="shared" si="16"/>
        <v>5139</v>
      </c>
      <c r="K82" s="82">
        <f t="shared" si="15"/>
        <v>5882.3064516129034</v>
      </c>
    </row>
    <row r="83" spans="7:11">
      <c r="G83" s="75">
        <v>37392</v>
      </c>
      <c r="H83" s="77">
        <f t="shared" si="16"/>
        <v>-2906.6935483870966</v>
      </c>
      <c r="I83" s="78">
        <f t="shared" si="16"/>
        <v>3650</v>
      </c>
      <c r="J83" s="86">
        <f t="shared" si="16"/>
        <v>5139</v>
      </c>
      <c r="K83" s="82">
        <f t="shared" si="15"/>
        <v>5882.3064516129034</v>
      </c>
    </row>
    <row r="84" spans="7:11">
      <c r="G84" s="75">
        <v>37393</v>
      </c>
      <c r="H84" s="77">
        <f t="shared" si="16"/>
        <v>-2906.6935483870966</v>
      </c>
      <c r="I84" s="78">
        <f t="shared" si="16"/>
        <v>3650</v>
      </c>
      <c r="J84" s="86">
        <f t="shared" si="16"/>
        <v>5139</v>
      </c>
      <c r="K84" s="82">
        <f t="shared" si="15"/>
        <v>5882.3064516129034</v>
      </c>
    </row>
    <row r="85" spans="7:11">
      <c r="G85" s="75">
        <v>37394</v>
      </c>
      <c r="H85" s="77">
        <f t="shared" si="16"/>
        <v>-2906.6935483870966</v>
      </c>
      <c r="I85" s="78">
        <f t="shared" si="16"/>
        <v>3650</v>
      </c>
      <c r="J85" s="86">
        <f t="shared" si="16"/>
        <v>5139</v>
      </c>
      <c r="K85" s="82">
        <f t="shared" si="15"/>
        <v>5882.3064516129034</v>
      </c>
    </row>
    <row r="86" spans="7:11">
      <c r="G86" s="75">
        <v>37395</v>
      </c>
      <c r="H86" s="77">
        <f t="shared" si="16"/>
        <v>-2906.6935483870966</v>
      </c>
      <c r="I86" s="78">
        <f t="shared" si="16"/>
        <v>3650</v>
      </c>
      <c r="J86" s="86">
        <f t="shared" si="16"/>
        <v>5139</v>
      </c>
      <c r="K86" s="82">
        <f t="shared" si="15"/>
        <v>5882.3064516129034</v>
      </c>
    </row>
    <row r="87" spans="7:11">
      <c r="G87" s="75">
        <v>37396</v>
      </c>
      <c r="H87" s="77">
        <f t="shared" si="16"/>
        <v>-2906.6935483870966</v>
      </c>
      <c r="I87" s="78">
        <f t="shared" si="16"/>
        <v>3650</v>
      </c>
      <c r="J87" s="86">
        <f t="shared" si="16"/>
        <v>5139</v>
      </c>
      <c r="K87" s="82">
        <f t="shared" si="15"/>
        <v>5882.3064516129034</v>
      </c>
    </row>
    <row r="88" spans="7:11">
      <c r="G88" s="75">
        <v>37397</v>
      </c>
      <c r="H88" s="77">
        <f t="shared" si="16"/>
        <v>-2906.6935483870966</v>
      </c>
      <c r="I88" s="78">
        <f t="shared" si="16"/>
        <v>3650</v>
      </c>
      <c r="J88" s="86">
        <f t="shared" si="16"/>
        <v>5139</v>
      </c>
      <c r="K88" s="82">
        <f t="shared" si="15"/>
        <v>5882.3064516129034</v>
      </c>
    </row>
    <row r="89" spans="7:11">
      <c r="G89" s="75">
        <v>37398</v>
      </c>
      <c r="H89" s="77">
        <f t="shared" si="16"/>
        <v>-2906.6935483870966</v>
      </c>
      <c r="I89" s="78">
        <f t="shared" si="16"/>
        <v>3650</v>
      </c>
      <c r="J89" s="86">
        <f t="shared" si="16"/>
        <v>5139</v>
      </c>
      <c r="K89" s="82">
        <f t="shared" si="15"/>
        <v>5882.3064516129034</v>
      </c>
    </row>
    <row r="90" spans="7:11">
      <c r="G90" s="75">
        <v>37399</v>
      </c>
      <c r="H90" s="77">
        <f t="shared" si="16"/>
        <v>-2906.6935483870966</v>
      </c>
      <c r="I90" s="78">
        <f t="shared" si="16"/>
        <v>3650</v>
      </c>
      <c r="J90" s="86">
        <f t="shared" si="16"/>
        <v>5139</v>
      </c>
      <c r="K90" s="82">
        <f t="shared" si="15"/>
        <v>5882.3064516129034</v>
      </c>
    </row>
    <row r="91" spans="7:11">
      <c r="G91" s="75">
        <v>37400</v>
      </c>
      <c r="H91" s="77">
        <f t="shared" si="16"/>
        <v>-2906.6935483870966</v>
      </c>
      <c r="I91" s="78">
        <f t="shared" si="16"/>
        <v>3650</v>
      </c>
      <c r="J91" s="86">
        <f t="shared" si="16"/>
        <v>5139</v>
      </c>
      <c r="K91" s="82">
        <f t="shared" si="15"/>
        <v>5882.3064516129034</v>
      </c>
    </row>
    <row r="92" spans="7:11">
      <c r="G92" s="75">
        <v>37401</v>
      </c>
      <c r="H92" s="77">
        <f t="shared" si="16"/>
        <v>-2906.6935483870966</v>
      </c>
      <c r="I92" s="78">
        <f t="shared" si="16"/>
        <v>3650</v>
      </c>
      <c r="J92" s="86">
        <f t="shared" si="16"/>
        <v>5139</v>
      </c>
      <c r="K92" s="82">
        <f t="shared" si="15"/>
        <v>5882.3064516129034</v>
      </c>
    </row>
    <row r="93" spans="7:11">
      <c r="G93" s="75">
        <v>37402</v>
      </c>
      <c r="H93" s="77">
        <f t="shared" si="16"/>
        <v>-2906.6935483870966</v>
      </c>
      <c r="I93" s="78">
        <f t="shared" si="16"/>
        <v>3650</v>
      </c>
      <c r="J93" s="86">
        <f t="shared" si="16"/>
        <v>5139</v>
      </c>
      <c r="K93" s="82">
        <f t="shared" si="15"/>
        <v>5882.3064516129034</v>
      </c>
    </row>
    <row r="94" spans="7:11">
      <c r="G94" s="75">
        <v>37403</v>
      </c>
      <c r="H94" s="77">
        <f t="shared" si="16"/>
        <v>-2906.6935483870966</v>
      </c>
      <c r="I94" s="78">
        <f t="shared" si="16"/>
        <v>3650</v>
      </c>
      <c r="J94" s="86">
        <f t="shared" si="16"/>
        <v>5139</v>
      </c>
      <c r="K94" s="82">
        <f t="shared" si="15"/>
        <v>5882.3064516129034</v>
      </c>
    </row>
    <row r="95" spans="7:11">
      <c r="G95" s="75">
        <v>37404</v>
      </c>
      <c r="H95" s="77">
        <f t="shared" si="16"/>
        <v>-2906.6935483870966</v>
      </c>
      <c r="I95" s="78">
        <f t="shared" si="16"/>
        <v>3650</v>
      </c>
      <c r="J95" s="86">
        <f t="shared" si="16"/>
        <v>5139</v>
      </c>
      <c r="K95" s="82">
        <f t="shared" si="15"/>
        <v>5882.3064516129034</v>
      </c>
    </row>
    <row r="96" spans="7:11">
      <c r="G96" s="75">
        <v>37405</v>
      </c>
      <c r="H96" s="77">
        <f t="shared" si="16"/>
        <v>-2906.6935483870966</v>
      </c>
      <c r="I96" s="78">
        <f t="shared" si="16"/>
        <v>3650</v>
      </c>
      <c r="J96" s="86">
        <f t="shared" si="16"/>
        <v>5139</v>
      </c>
      <c r="K96" s="82">
        <f t="shared" si="15"/>
        <v>5882.3064516129034</v>
      </c>
    </row>
    <row r="97" spans="7:11">
      <c r="G97" s="75">
        <v>37406</v>
      </c>
      <c r="H97" s="77">
        <f t="shared" si="16"/>
        <v>-2906.6935483870966</v>
      </c>
      <c r="I97" s="78">
        <f t="shared" si="16"/>
        <v>3650</v>
      </c>
      <c r="J97" s="86">
        <f t="shared" si="16"/>
        <v>5139</v>
      </c>
      <c r="K97" s="82">
        <f t="shared" si="15"/>
        <v>5882.3064516129034</v>
      </c>
    </row>
    <row r="98" spans="7:11">
      <c r="G98" s="75">
        <v>37407</v>
      </c>
      <c r="H98" s="77">
        <f t="shared" si="16"/>
        <v>-2906.6935483870966</v>
      </c>
      <c r="I98" s="78">
        <f t="shared" si="16"/>
        <v>3650</v>
      </c>
      <c r="J98" s="86">
        <f t="shared" si="16"/>
        <v>5139</v>
      </c>
      <c r="K98" s="82">
        <f t="shared" si="15"/>
        <v>5882.3064516129034</v>
      </c>
    </row>
    <row r="99" spans="7:11">
      <c r="G99" s="75">
        <v>37408</v>
      </c>
      <c r="H99" s="77">
        <f>-90107.5/30</f>
        <v>-3003.5833333333335</v>
      </c>
      <c r="I99" s="78">
        <f t="shared" si="16"/>
        <v>3650</v>
      </c>
      <c r="J99" s="86">
        <f t="shared" si="16"/>
        <v>5139</v>
      </c>
      <c r="K99" s="82">
        <f t="shared" si="15"/>
        <v>5785.4166666666661</v>
      </c>
    </row>
    <row r="100" spans="7:11">
      <c r="G100" s="75">
        <v>37409</v>
      </c>
      <c r="H100" s="77">
        <f t="shared" si="16"/>
        <v>-3003.5833333333335</v>
      </c>
      <c r="I100" s="78">
        <f t="shared" si="16"/>
        <v>3650</v>
      </c>
      <c r="J100" s="86">
        <f t="shared" si="16"/>
        <v>5139</v>
      </c>
      <c r="K100" s="82">
        <f t="shared" si="15"/>
        <v>5785.4166666666661</v>
      </c>
    </row>
    <row r="101" spans="7:11">
      <c r="G101" s="75">
        <v>37410</v>
      </c>
      <c r="H101" s="77">
        <f t="shared" si="16"/>
        <v>-3003.5833333333335</v>
      </c>
      <c r="I101" s="78">
        <f t="shared" si="16"/>
        <v>3650</v>
      </c>
      <c r="J101" s="86">
        <f t="shared" si="16"/>
        <v>5139</v>
      </c>
      <c r="K101" s="82">
        <f t="shared" si="15"/>
        <v>5785.4166666666661</v>
      </c>
    </row>
    <row r="102" spans="7:11">
      <c r="G102" s="75">
        <v>37411</v>
      </c>
      <c r="H102" s="77">
        <f t="shared" si="16"/>
        <v>-3003.5833333333335</v>
      </c>
      <c r="I102" s="78">
        <f t="shared" si="16"/>
        <v>3650</v>
      </c>
      <c r="J102" s="86">
        <f t="shared" si="16"/>
        <v>5139</v>
      </c>
      <c r="K102" s="82">
        <f t="shared" si="15"/>
        <v>5785.4166666666661</v>
      </c>
    </row>
    <row r="103" spans="7:11">
      <c r="G103" s="75">
        <v>37412</v>
      </c>
      <c r="H103" s="77">
        <f t="shared" si="16"/>
        <v>-3003.5833333333335</v>
      </c>
      <c r="I103" s="78">
        <f t="shared" si="16"/>
        <v>3650</v>
      </c>
      <c r="J103" s="86">
        <f t="shared" si="16"/>
        <v>5139</v>
      </c>
      <c r="K103" s="82">
        <f t="shared" si="15"/>
        <v>5785.4166666666661</v>
      </c>
    </row>
    <row r="104" spans="7:11">
      <c r="G104" s="75">
        <v>37413</v>
      </c>
      <c r="H104" s="77">
        <f t="shared" si="16"/>
        <v>-3003.5833333333335</v>
      </c>
      <c r="I104" s="78">
        <f t="shared" si="16"/>
        <v>3650</v>
      </c>
      <c r="J104" s="86">
        <f t="shared" si="16"/>
        <v>5139</v>
      </c>
      <c r="K104" s="82">
        <f t="shared" si="15"/>
        <v>5785.4166666666661</v>
      </c>
    </row>
    <row r="105" spans="7:11">
      <c r="G105" s="75">
        <v>37414</v>
      </c>
      <c r="H105" s="77">
        <f t="shared" si="16"/>
        <v>-3003.5833333333335</v>
      </c>
      <c r="I105" s="78">
        <f t="shared" si="16"/>
        <v>3650</v>
      </c>
      <c r="J105" s="86">
        <f t="shared" si="16"/>
        <v>5139</v>
      </c>
      <c r="K105" s="82">
        <f t="shared" si="15"/>
        <v>5785.4166666666661</v>
      </c>
    </row>
    <row r="106" spans="7:11">
      <c r="G106" s="75">
        <v>37415</v>
      </c>
      <c r="H106" s="77">
        <f t="shared" si="16"/>
        <v>-3003.5833333333335</v>
      </c>
      <c r="I106" s="78">
        <f t="shared" si="16"/>
        <v>3650</v>
      </c>
      <c r="J106" s="86">
        <f t="shared" si="16"/>
        <v>5139</v>
      </c>
      <c r="K106" s="82">
        <f t="shared" si="15"/>
        <v>5785.4166666666661</v>
      </c>
    </row>
    <row r="107" spans="7:11">
      <c r="G107" s="75">
        <v>37416</v>
      </c>
      <c r="H107" s="77">
        <f t="shared" si="16"/>
        <v>-3003.5833333333335</v>
      </c>
      <c r="I107" s="78">
        <f t="shared" si="16"/>
        <v>3650</v>
      </c>
      <c r="J107" s="86">
        <f t="shared" si="16"/>
        <v>5139</v>
      </c>
      <c r="K107" s="82">
        <f t="shared" si="15"/>
        <v>5785.4166666666661</v>
      </c>
    </row>
    <row r="108" spans="7:11">
      <c r="G108" s="75">
        <v>37417</v>
      </c>
      <c r="H108" s="77">
        <f t="shared" si="16"/>
        <v>-3003.5833333333335</v>
      </c>
      <c r="I108" s="78">
        <f t="shared" si="16"/>
        <v>3650</v>
      </c>
      <c r="J108" s="86">
        <f t="shared" si="16"/>
        <v>5139</v>
      </c>
      <c r="K108" s="82">
        <f t="shared" si="15"/>
        <v>5785.4166666666661</v>
      </c>
    </row>
    <row r="109" spans="7:11">
      <c r="G109" s="75">
        <v>37418</v>
      </c>
      <c r="H109" s="77">
        <f t="shared" si="16"/>
        <v>-3003.5833333333335</v>
      </c>
      <c r="I109" s="78">
        <f t="shared" si="16"/>
        <v>3650</v>
      </c>
      <c r="J109" s="86">
        <f t="shared" si="16"/>
        <v>5139</v>
      </c>
      <c r="K109" s="82">
        <f t="shared" si="15"/>
        <v>5785.4166666666661</v>
      </c>
    </row>
    <row r="110" spans="7:11">
      <c r="G110" s="75">
        <v>37419</v>
      </c>
      <c r="H110" s="77">
        <f t="shared" si="16"/>
        <v>-3003.5833333333335</v>
      </c>
      <c r="I110" s="78">
        <f t="shared" si="16"/>
        <v>3650</v>
      </c>
      <c r="J110" s="86">
        <f t="shared" si="16"/>
        <v>5139</v>
      </c>
      <c r="K110" s="82">
        <f t="shared" si="15"/>
        <v>5785.4166666666661</v>
      </c>
    </row>
    <row r="111" spans="7:11">
      <c r="G111" s="75">
        <v>37420</v>
      </c>
      <c r="H111" s="77">
        <f t="shared" si="16"/>
        <v>-3003.5833333333335</v>
      </c>
      <c r="I111" s="78">
        <f t="shared" si="16"/>
        <v>3650</v>
      </c>
      <c r="J111" s="86">
        <f t="shared" si="16"/>
        <v>5139</v>
      </c>
      <c r="K111" s="82">
        <f t="shared" si="15"/>
        <v>5785.4166666666661</v>
      </c>
    </row>
    <row r="112" spans="7:11">
      <c r="G112" s="75">
        <v>37421</v>
      </c>
      <c r="H112" s="77">
        <f t="shared" si="16"/>
        <v>-3003.5833333333335</v>
      </c>
      <c r="I112" s="78">
        <f t="shared" si="16"/>
        <v>3650</v>
      </c>
      <c r="J112" s="86">
        <f t="shared" si="16"/>
        <v>5139</v>
      </c>
      <c r="K112" s="82">
        <f t="shared" si="15"/>
        <v>5785.4166666666661</v>
      </c>
    </row>
    <row r="113" spans="7:11">
      <c r="G113" s="75">
        <v>37422</v>
      </c>
      <c r="H113" s="77">
        <f t="shared" si="16"/>
        <v>-3003.5833333333335</v>
      </c>
      <c r="I113" s="78">
        <f t="shared" si="16"/>
        <v>3650</v>
      </c>
      <c r="J113" s="86">
        <f t="shared" si="16"/>
        <v>5139</v>
      </c>
      <c r="K113" s="82">
        <f t="shared" si="15"/>
        <v>5785.4166666666661</v>
      </c>
    </row>
    <row r="114" spans="7:11">
      <c r="G114" s="75">
        <v>37423</v>
      </c>
      <c r="H114" s="77">
        <f t="shared" si="16"/>
        <v>-3003.5833333333335</v>
      </c>
      <c r="I114" s="78">
        <f t="shared" si="16"/>
        <v>3650</v>
      </c>
      <c r="J114" s="86">
        <f t="shared" si="16"/>
        <v>5139</v>
      </c>
      <c r="K114" s="82">
        <f t="shared" si="15"/>
        <v>5785.4166666666661</v>
      </c>
    </row>
    <row r="115" spans="7:11">
      <c r="G115" s="75">
        <v>37424</v>
      </c>
      <c r="H115" s="77">
        <f t="shared" si="16"/>
        <v>-3003.5833333333335</v>
      </c>
      <c r="I115" s="78">
        <f t="shared" si="16"/>
        <v>3650</v>
      </c>
      <c r="J115" s="86">
        <f t="shared" si="16"/>
        <v>5139</v>
      </c>
      <c r="K115" s="82">
        <f t="shared" si="15"/>
        <v>5785.4166666666661</v>
      </c>
    </row>
    <row r="116" spans="7:11">
      <c r="G116" s="75">
        <v>37425</v>
      </c>
      <c r="H116" s="77">
        <f t="shared" si="16"/>
        <v>-3003.5833333333335</v>
      </c>
      <c r="I116" s="78">
        <f t="shared" si="16"/>
        <v>3650</v>
      </c>
      <c r="J116" s="86">
        <f t="shared" si="16"/>
        <v>5139</v>
      </c>
      <c r="K116" s="82">
        <f t="shared" si="15"/>
        <v>5785.4166666666661</v>
      </c>
    </row>
    <row r="117" spans="7:11">
      <c r="G117" s="75">
        <v>37426</v>
      </c>
      <c r="H117" s="77">
        <f t="shared" si="16"/>
        <v>-3003.5833333333335</v>
      </c>
      <c r="I117" s="78">
        <f t="shared" si="16"/>
        <v>3650</v>
      </c>
      <c r="J117" s="86">
        <f t="shared" si="16"/>
        <v>5139</v>
      </c>
      <c r="K117" s="82">
        <f t="shared" si="15"/>
        <v>5785.4166666666661</v>
      </c>
    </row>
    <row r="118" spans="7:11">
      <c r="G118" s="75">
        <v>37427</v>
      </c>
      <c r="H118" s="77">
        <f t="shared" si="16"/>
        <v>-3003.5833333333335</v>
      </c>
      <c r="I118" s="78">
        <f t="shared" si="16"/>
        <v>3650</v>
      </c>
      <c r="J118" s="86">
        <f t="shared" si="16"/>
        <v>5139</v>
      </c>
      <c r="K118" s="82">
        <f t="shared" si="15"/>
        <v>5785.4166666666661</v>
      </c>
    </row>
    <row r="119" spans="7:11">
      <c r="G119" s="75">
        <v>37428</v>
      </c>
      <c r="H119" s="77">
        <f t="shared" si="16"/>
        <v>-3003.5833333333335</v>
      </c>
      <c r="I119" s="78">
        <f t="shared" si="16"/>
        <v>3650</v>
      </c>
      <c r="J119" s="86">
        <f t="shared" si="16"/>
        <v>5139</v>
      </c>
      <c r="K119" s="82">
        <f t="shared" si="15"/>
        <v>5785.4166666666661</v>
      </c>
    </row>
    <row r="120" spans="7:11">
      <c r="G120" s="75">
        <v>37429</v>
      </c>
      <c r="H120" s="77">
        <f t="shared" si="16"/>
        <v>-3003.5833333333335</v>
      </c>
      <c r="I120" s="78">
        <f t="shared" si="16"/>
        <v>3650</v>
      </c>
      <c r="J120" s="86">
        <f t="shared" si="16"/>
        <v>5139</v>
      </c>
      <c r="K120" s="82">
        <f t="shared" si="15"/>
        <v>5785.4166666666661</v>
      </c>
    </row>
    <row r="121" spans="7:11">
      <c r="G121" s="75">
        <v>37430</v>
      </c>
      <c r="H121" s="77">
        <f t="shared" si="16"/>
        <v>-3003.5833333333335</v>
      </c>
      <c r="I121" s="78">
        <f t="shared" si="16"/>
        <v>3650</v>
      </c>
      <c r="J121" s="86">
        <f t="shared" si="16"/>
        <v>5139</v>
      </c>
      <c r="K121" s="82">
        <f t="shared" si="15"/>
        <v>5785.4166666666661</v>
      </c>
    </row>
    <row r="122" spans="7:11">
      <c r="G122" s="75">
        <v>37431</v>
      </c>
      <c r="H122" s="77">
        <f t="shared" si="16"/>
        <v>-3003.5833333333335</v>
      </c>
      <c r="I122" s="78">
        <f t="shared" si="16"/>
        <v>3650</v>
      </c>
      <c r="J122" s="86">
        <f t="shared" si="16"/>
        <v>5139</v>
      </c>
      <c r="K122" s="82">
        <f t="shared" si="15"/>
        <v>5785.4166666666661</v>
      </c>
    </row>
    <row r="123" spans="7:11">
      <c r="G123" s="75">
        <v>37432</v>
      </c>
      <c r="H123" s="77">
        <f t="shared" si="16"/>
        <v>-3003.5833333333335</v>
      </c>
      <c r="I123" s="78">
        <f t="shared" si="16"/>
        <v>3650</v>
      </c>
      <c r="J123" s="86">
        <f t="shared" si="16"/>
        <v>5139</v>
      </c>
      <c r="K123" s="82">
        <f t="shared" si="15"/>
        <v>5785.4166666666661</v>
      </c>
    </row>
    <row r="124" spans="7:11">
      <c r="G124" s="75">
        <v>37433</v>
      </c>
      <c r="H124" s="77">
        <f t="shared" si="16"/>
        <v>-3003.5833333333335</v>
      </c>
      <c r="I124" s="78">
        <f t="shared" si="16"/>
        <v>3650</v>
      </c>
      <c r="J124" s="86">
        <f t="shared" si="16"/>
        <v>5139</v>
      </c>
      <c r="K124" s="82">
        <f t="shared" si="15"/>
        <v>5785.4166666666661</v>
      </c>
    </row>
    <row r="125" spans="7:11">
      <c r="G125" s="75">
        <v>37434</v>
      </c>
      <c r="H125" s="77">
        <f t="shared" si="16"/>
        <v>-3003.5833333333335</v>
      </c>
      <c r="I125" s="78">
        <f t="shared" si="16"/>
        <v>3650</v>
      </c>
      <c r="J125" s="86">
        <f t="shared" si="16"/>
        <v>5139</v>
      </c>
      <c r="K125" s="82">
        <f t="shared" si="15"/>
        <v>5785.4166666666661</v>
      </c>
    </row>
    <row r="126" spans="7:11">
      <c r="G126" s="75">
        <v>37435</v>
      </c>
      <c r="H126" s="77">
        <f t="shared" si="16"/>
        <v>-3003.5833333333335</v>
      </c>
      <c r="I126" s="78">
        <f t="shared" si="16"/>
        <v>3650</v>
      </c>
      <c r="J126" s="86">
        <f t="shared" si="16"/>
        <v>5139</v>
      </c>
      <c r="K126" s="82">
        <f t="shared" si="15"/>
        <v>5785.4166666666661</v>
      </c>
    </row>
    <row r="127" spans="7:11">
      <c r="G127" s="75">
        <v>37436</v>
      </c>
      <c r="H127" s="77">
        <f t="shared" si="16"/>
        <v>-3003.5833333333335</v>
      </c>
      <c r="I127" s="78">
        <f t="shared" si="16"/>
        <v>3650</v>
      </c>
      <c r="J127" s="86">
        <f t="shared" si="16"/>
        <v>5139</v>
      </c>
      <c r="K127" s="82">
        <f t="shared" si="15"/>
        <v>5785.4166666666661</v>
      </c>
    </row>
    <row r="128" spans="7:11">
      <c r="G128" s="75">
        <v>37437</v>
      </c>
      <c r="H128" s="77">
        <f t="shared" si="16"/>
        <v>-3003.5833333333335</v>
      </c>
      <c r="I128" s="78">
        <f t="shared" si="16"/>
        <v>3650</v>
      </c>
      <c r="J128" s="86">
        <f t="shared" si="16"/>
        <v>5139</v>
      </c>
      <c r="K128" s="82">
        <f t="shared" si="15"/>
        <v>5785.4166666666661</v>
      </c>
    </row>
    <row r="129" spans="7:11">
      <c r="G129" s="75">
        <v>37438</v>
      </c>
      <c r="H129" s="77">
        <f>-90107.5/31</f>
        <v>-2906.6935483870966</v>
      </c>
      <c r="I129" s="78">
        <f t="shared" si="16"/>
        <v>3650</v>
      </c>
      <c r="J129" s="86">
        <f t="shared" si="16"/>
        <v>5139</v>
      </c>
      <c r="K129" s="82">
        <f t="shared" si="15"/>
        <v>5882.3064516129034</v>
      </c>
    </row>
    <row r="130" spans="7:11">
      <c r="G130" s="75">
        <v>37439</v>
      </c>
      <c r="H130" s="77">
        <f t="shared" si="16"/>
        <v>-2906.6935483870966</v>
      </c>
      <c r="I130" s="78">
        <f t="shared" si="16"/>
        <v>3650</v>
      </c>
      <c r="J130" s="86">
        <f t="shared" si="16"/>
        <v>5139</v>
      </c>
      <c r="K130" s="82">
        <f t="shared" si="15"/>
        <v>5882.3064516129034</v>
      </c>
    </row>
    <row r="131" spans="7:11">
      <c r="G131" s="75">
        <v>37440</v>
      </c>
      <c r="H131" s="77">
        <f t="shared" si="16"/>
        <v>-2906.6935483870966</v>
      </c>
      <c r="I131" s="78">
        <f t="shared" si="16"/>
        <v>3650</v>
      </c>
      <c r="J131" s="86">
        <f t="shared" si="16"/>
        <v>5139</v>
      </c>
      <c r="K131" s="82">
        <f t="shared" si="15"/>
        <v>5882.3064516129034</v>
      </c>
    </row>
    <row r="132" spans="7:11">
      <c r="G132" s="75">
        <v>37441</v>
      </c>
      <c r="H132" s="77">
        <f t="shared" si="16"/>
        <v>-2906.6935483870966</v>
      </c>
      <c r="I132" s="78">
        <f t="shared" si="16"/>
        <v>3650</v>
      </c>
      <c r="J132" s="86">
        <f t="shared" si="16"/>
        <v>5139</v>
      </c>
      <c r="K132" s="82">
        <f t="shared" si="15"/>
        <v>5882.3064516129034</v>
      </c>
    </row>
    <row r="133" spans="7:11">
      <c r="G133" s="75">
        <v>37442</v>
      </c>
      <c r="H133" s="77">
        <f t="shared" si="16"/>
        <v>-2906.6935483870966</v>
      </c>
      <c r="I133" s="78">
        <f t="shared" si="16"/>
        <v>3650</v>
      </c>
      <c r="J133" s="86">
        <f t="shared" si="16"/>
        <v>5139</v>
      </c>
      <c r="K133" s="82">
        <f t="shared" si="15"/>
        <v>5882.3064516129034</v>
      </c>
    </row>
    <row r="134" spans="7:11">
      <c r="G134" s="75">
        <v>37443</v>
      </c>
      <c r="H134" s="77">
        <f t="shared" si="16"/>
        <v>-2906.6935483870966</v>
      </c>
      <c r="I134" s="78">
        <f t="shared" si="16"/>
        <v>3650</v>
      </c>
      <c r="J134" s="86">
        <f t="shared" si="16"/>
        <v>5139</v>
      </c>
      <c r="K134" s="82">
        <f t="shared" si="15"/>
        <v>5882.3064516129034</v>
      </c>
    </row>
    <row r="135" spans="7:11">
      <c r="G135" s="75">
        <v>37444</v>
      </c>
      <c r="H135" s="77">
        <f t="shared" si="16"/>
        <v>-2906.6935483870966</v>
      </c>
      <c r="I135" s="78">
        <f t="shared" si="16"/>
        <v>3650</v>
      </c>
      <c r="J135" s="86">
        <f t="shared" si="16"/>
        <v>5139</v>
      </c>
      <c r="K135" s="82">
        <f t="shared" si="15"/>
        <v>5882.3064516129034</v>
      </c>
    </row>
    <row r="136" spans="7:11">
      <c r="G136" s="75">
        <v>37445</v>
      </c>
      <c r="H136" s="77">
        <f t="shared" si="16"/>
        <v>-2906.6935483870966</v>
      </c>
      <c r="I136" s="78">
        <f t="shared" si="16"/>
        <v>3650</v>
      </c>
      <c r="J136" s="86">
        <f t="shared" si="16"/>
        <v>5139</v>
      </c>
      <c r="K136" s="82">
        <f t="shared" ref="K136:K199" si="17">H136+I136+J136</f>
        <v>5882.3064516129034</v>
      </c>
    </row>
    <row r="137" spans="7:11">
      <c r="G137" s="75">
        <v>37446</v>
      </c>
      <c r="H137" s="77">
        <f t="shared" ref="H137:J200" si="18">H136</f>
        <v>-2906.6935483870966</v>
      </c>
      <c r="I137" s="78">
        <f t="shared" si="18"/>
        <v>3650</v>
      </c>
      <c r="J137" s="86">
        <f t="shared" si="18"/>
        <v>5139</v>
      </c>
      <c r="K137" s="82">
        <f t="shared" si="17"/>
        <v>5882.3064516129034</v>
      </c>
    </row>
    <row r="138" spans="7:11">
      <c r="G138" s="75">
        <v>37447</v>
      </c>
      <c r="H138" s="77">
        <f t="shared" si="18"/>
        <v>-2906.6935483870966</v>
      </c>
      <c r="I138" s="78">
        <f t="shared" si="18"/>
        <v>3650</v>
      </c>
      <c r="J138" s="86">
        <f t="shared" si="18"/>
        <v>5139</v>
      </c>
      <c r="K138" s="82">
        <f t="shared" si="17"/>
        <v>5882.3064516129034</v>
      </c>
    </row>
    <row r="139" spans="7:11">
      <c r="G139" s="75">
        <v>37448</v>
      </c>
      <c r="H139" s="77">
        <f t="shared" si="18"/>
        <v>-2906.6935483870966</v>
      </c>
      <c r="I139" s="78">
        <f t="shared" si="18"/>
        <v>3650</v>
      </c>
      <c r="J139" s="86">
        <f t="shared" si="18"/>
        <v>5139</v>
      </c>
      <c r="K139" s="82">
        <f t="shared" si="17"/>
        <v>5882.3064516129034</v>
      </c>
    </row>
    <row r="140" spans="7:11">
      <c r="G140" s="75">
        <v>37449</v>
      </c>
      <c r="H140" s="77">
        <f t="shared" si="18"/>
        <v>-2906.6935483870966</v>
      </c>
      <c r="I140" s="78">
        <f t="shared" si="18"/>
        <v>3650</v>
      </c>
      <c r="J140" s="86">
        <f t="shared" si="18"/>
        <v>5139</v>
      </c>
      <c r="K140" s="82">
        <f t="shared" si="17"/>
        <v>5882.3064516129034</v>
      </c>
    </row>
    <row r="141" spans="7:11">
      <c r="G141" s="75">
        <v>37450</v>
      </c>
      <c r="H141" s="77">
        <f t="shared" si="18"/>
        <v>-2906.6935483870966</v>
      </c>
      <c r="I141" s="78">
        <f t="shared" si="18"/>
        <v>3650</v>
      </c>
      <c r="J141" s="86">
        <f t="shared" si="18"/>
        <v>5139</v>
      </c>
      <c r="K141" s="82">
        <f t="shared" si="17"/>
        <v>5882.3064516129034</v>
      </c>
    </row>
    <row r="142" spans="7:11">
      <c r="G142" s="75">
        <v>37451</v>
      </c>
      <c r="H142" s="77">
        <f t="shared" si="18"/>
        <v>-2906.6935483870966</v>
      </c>
      <c r="I142" s="78">
        <f t="shared" si="18"/>
        <v>3650</v>
      </c>
      <c r="J142" s="86">
        <f t="shared" si="18"/>
        <v>5139</v>
      </c>
      <c r="K142" s="82">
        <f t="shared" si="17"/>
        <v>5882.3064516129034</v>
      </c>
    </row>
    <row r="143" spans="7:11">
      <c r="G143" s="75">
        <v>37452</v>
      </c>
      <c r="H143" s="77">
        <f t="shared" si="18"/>
        <v>-2906.6935483870966</v>
      </c>
      <c r="I143" s="78">
        <f t="shared" si="18"/>
        <v>3650</v>
      </c>
      <c r="J143" s="86">
        <f t="shared" si="18"/>
        <v>5139</v>
      </c>
      <c r="K143" s="82">
        <f t="shared" si="17"/>
        <v>5882.3064516129034</v>
      </c>
    </row>
    <row r="144" spans="7:11">
      <c r="G144" s="75">
        <v>37453</v>
      </c>
      <c r="H144" s="77">
        <f t="shared" si="18"/>
        <v>-2906.6935483870966</v>
      </c>
      <c r="I144" s="78">
        <f t="shared" si="18"/>
        <v>3650</v>
      </c>
      <c r="J144" s="86">
        <f t="shared" si="18"/>
        <v>5139</v>
      </c>
      <c r="K144" s="82">
        <f t="shared" si="17"/>
        <v>5882.3064516129034</v>
      </c>
    </row>
    <row r="145" spans="7:11">
      <c r="G145" s="75">
        <v>37454</v>
      </c>
      <c r="H145" s="77">
        <f t="shared" si="18"/>
        <v>-2906.6935483870966</v>
      </c>
      <c r="I145" s="78">
        <f t="shared" si="18"/>
        <v>3650</v>
      </c>
      <c r="J145" s="86">
        <f t="shared" si="18"/>
        <v>5139</v>
      </c>
      <c r="K145" s="82">
        <f t="shared" si="17"/>
        <v>5882.3064516129034</v>
      </c>
    </row>
    <row r="146" spans="7:11">
      <c r="G146" s="75">
        <v>37455</v>
      </c>
      <c r="H146" s="77">
        <f t="shared" si="18"/>
        <v>-2906.6935483870966</v>
      </c>
      <c r="I146" s="78">
        <f t="shared" si="18"/>
        <v>3650</v>
      </c>
      <c r="J146" s="86">
        <f t="shared" si="18"/>
        <v>5139</v>
      </c>
      <c r="K146" s="82">
        <f t="shared" si="17"/>
        <v>5882.3064516129034</v>
      </c>
    </row>
    <row r="147" spans="7:11">
      <c r="G147" s="75">
        <v>37456</v>
      </c>
      <c r="H147" s="77">
        <f t="shared" si="18"/>
        <v>-2906.6935483870966</v>
      </c>
      <c r="I147" s="78">
        <f t="shared" si="18"/>
        <v>3650</v>
      </c>
      <c r="J147" s="86">
        <f t="shared" si="18"/>
        <v>5139</v>
      </c>
      <c r="K147" s="82">
        <f t="shared" si="17"/>
        <v>5882.3064516129034</v>
      </c>
    </row>
    <row r="148" spans="7:11">
      <c r="G148" s="75">
        <v>37457</v>
      </c>
      <c r="H148" s="77">
        <f t="shared" si="18"/>
        <v>-2906.6935483870966</v>
      </c>
      <c r="I148" s="78">
        <f t="shared" si="18"/>
        <v>3650</v>
      </c>
      <c r="J148" s="86">
        <f t="shared" si="18"/>
        <v>5139</v>
      </c>
      <c r="K148" s="82">
        <f t="shared" si="17"/>
        <v>5882.3064516129034</v>
      </c>
    </row>
    <row r="149" spans="7:11">
      <c r="G149" s="75">
        <v>37458</v>
      </c>
      <c r="H149" s="77">
        <f t="shared" si="18"/>
        <v>-2906.6935483870966</v>
      </c>
      <c r="I149" s="78">
        <f t="shared" si="18"/>
        <v>3650</v>
      </c>
      <c r="J149" s="86">
        <f t="shared" si="18"/>
        <v>5139</v>
      </c>
      <c r="K149" s="82">
        <f t="shared" si="17"/>
        <v>5882.3064516129034</v>
      </c>
    </row>
    <row r="150" spans="7:11">
      <c r="G150" s="75">
        <v>37459</v>
      </c>
      <c r="H150" s="77">
        <f t="shared" si="18"/>
        <v>-2906.6935483870966</v>
      </c>
      <c r="I150" s="78">
        <f t="shared" si="18"/>
        <v>3650</v>
      </c>
      <c r="J150" s="86">
        <f t="shared" si="18"/>
        <v>5139</v>
      </c>
      <c r="K150" s="82">
        <f t="shared" si="17"/>
        <v>5882.3064516129034</v>
      </c>
    </row>
    <row r="151" spans="7:11">
      <c r="G151" s="75">
        <v>37460</v>
      </c>
      <c r="H151" s="77">
        <f t="shared" si="18"/>
        <v>-2906.6935483870966</v>
      </c>
      <c r="I151" s="78">
        <f t="shared" si="18"/>
        <v>3650</v>
      </c>
      <c r="J151" s="86">
        <f t="shared" si="18"/>
        <v>5139</v>
      </c>
      <c r="K151" s="82">
        <f t="shared" si="17"/>
        <v>5882.3064516129034</v>
      </c>
    </row>
    <row r="152" spans="7:11">
      <c r="G152" s="75">
        <v>37461</v>
      </c>
      <c r="H152" s="77">
        <f t="shared" si="18"/>
        <v>-2906.6935483870966</v>
      </c>
      <c r="I152" s="78">
        <f t="shared" si="18"/>
        <v>3650</v>
      </c>
      <c r="J152" s="86">
        <f t="shared" si="18"/>
        <v>5139</v>
      </c>
      <c r="K152" s="82">
        <f t="shared" si="17"/>
        <v>5882.3064516129034</v>
      </c>
    </row>
    <row r="153" spans="7:11">
      <c r="G153" s="75">
        <v>37462</v>
      </c>
      <c r="H153" s="77">
        <f t="shared" si="18"/>
        <v>-2906.6935483870966</v>
      </c>
      <c r="I153" s="78">
        <f t="shared" si="18"/>
        <v>3650</v>
      </c>
      <c r="J153" s="86">
        <f t="shared" si="18"/>
        <v>5139</v>
      </c>
      <c r="K153" s="82">
        <f t="shared" si="17"/>
        <v>5882.3064516129034</v>
      </c>
    </row>
    <row r="154" spans="7:11">
      <c r="G154" s="75">
        <v>37463</v>
      </c>
      <c r="H154" s="77">
        <f t="shared" si="18"/>
        <v>-2906.6935483870966</v>
      </c>
      <c r="I154" s="78">
        <f t="shared" si="18"/>
        <v>3650</v>
      </c>
      <c r="J154" s="86">
        <f t="shared" si="18"/>
        <v>5139</v>
      </c>
      <c r="K154" s="82">
        <f t="shared" si="17"/>
        <v>5882.3064516129034</v>
      </c>
    </row>
    <row r="155" spans="7:11">
      <c r="G155" s="75">
        <v>37464</v>
      </c>
      <c r="H155" s="77">
        <f t="shared" si="18"/>
        <v>-2906.6935483870966</v>
      </c>
      <c r="I155" s="78">
        <f t="shared" si="18"/>
        <v>3650</v>
      </c>
      <c r="J155" s="86">
        <f t="shared" si="18"/>
        <v>5139</v>
      </c>
      <c r="K155" s="82">
        <f t="shared" si="17"/>
        <v>5882.3064516129034</v>
      </c>
    </row>
    <row r="156" spans="7:11">
      <c r="G156" s="75">
        <v>37465</v>
      </c>
      <c r="H156" s="77">
        <f t="shared" si="18"/>
        <v>-2906.6935483870966</v>
      </c>
      <c r="I156" s="78">
        <f t="shared" si="18"/>
        <v>3650</v>
      </c>
      <c r="J156" s="86">
        <f t="shared" si="18"/>
        <v>5139</v>
      </c>
      <c r="K156" s="82">
        <f t="shared" si="17"/>
        <v>5882.3064516129034</v>
      </c>
    </row>
    <row r="157" spans="7:11">
      <c r="G157" s="75">
        <v>37466</v>
      </c>
      <c r="H157" s="77">
        <f t="shared" si="18"/>
        <v>-2906.6935483870966</v>
      </c>
      <c r="I157" s="78">
        <f t="shared" si="18"/>
        <v>3650</v>
      </c>
      <c r="J157" s="86">
        <f t="shared" si="18"/>
        <v>5139</v>
      </c>
      <c r="K157" s="82">
        <f t="shared" si="17"/>
        <v>5882.3064516129034</v>
      </c>
    </row>
    <row r="158" spans="7:11">
      <c r="G158" s="75">
        <v>37467</v>
      </c>
      <c r="H158" s="77">
        <f t="shared" si="18"/>
        <v>-2906.6935483870966</v>
      </c>
      <c r="I158" s="78">
        <f t="shared" si="18"/>
        <v>3650</v>
      </c>
      <c r="J158" s="86">
        <f t="shared" si="18"/>
        <v>5139</v>
      </c>
      <c r="K158" s="82">
        <f t="shared" si="17"/>
        <v>5882.3064516129034</v>
      </c>
    </row>
    <row r="159" spans="7:11">
      <c r="G159" s="75">
        <v>37468</v>
      </c>
      <c r="H159" s="77">
        <f t="shared" si="18"/>
        <v>-2906.6935483870966</v>
      </c>
      <c r="I159" s="78">
        <f t="shared" si="18"/>
        <v>3650</v>
      </c>
      <c r="J159" s="86">
        <f t="shared" si="18"/>
        <v>5139</v>
      </c>
      <c r="K159" s="82">
        <f t="shared" si="17"/>
        <v>5882.3064516129034</v>
      </c>
    </row>
    <row r="160" spans="7:11">
      <c r="G160" s="75">
        <v>37469</v>
      </c>
      <c r="H160" s="77">
        <f>-90107.5/31</f>
        <v>-2906.6935483870966</v>
      </c>
      <c r="I160" s="78">
        <f t="shared" si="18"/>
        <v>3650</v>
      </c>
      <c r="J160" s="86">
        <f t="shared" si="18"/>
        <v>5139</v>
      </c>
      <c r="K160" s="82">
        <f t="shared" si="17"/>
        <v>5882.3064516129034</v>
      </c>
    </row>
    <row r="161" spans="7:11">
      <c r="G161" s="75">
        <v>37470</v>
      </c>
      <c r="H161" s="77">
        <f t="shared" si="18"/>
        <v>-2906.6935483870966</v>
      </c>
      <c r="I161" s="78">
        <f t="shared" si="18"/>
        <v>3650</v>
      </c>
      <c r="J161" s="86">
        <f t="shared" si="18"/>
        <v>5139</v>
      </c>
      <c r="K161" s="82">
        <f t="shared" si="17"/>
        <v>5882.3064516129034</v>
      </c>
    </row>
    <row r="162" spans="7:11">
      <c r="G162" s="75">
        <v>37471</v>
      </c>
      <c r="H162" s="77">
        <f t="shared" si="18"/>
        <v>-2906.6935483870966</v>
      </c>
      <c r="I162" s="78">
        <f t="shared" si="18"/>
        <v>3650</v>
      </c>
      <c r="J162" s="86">
        <f t="shared" si="18"/>
        <v>5139</v>
      </c>
      <c r="K162" s="82">
        <f t="shared" si="17"/>
        <v>5882.3064516129034</v>
      </c>
    </row>
    <row r="163" spans="7:11">
      <c r="G163" s="75">
        <v>37472</v>
      </c>
      <c r="H163" s="77">
        <f t="shared" si="18"/>
        <v>-2906.6935483870966</v>
      </c>
      <c r="I163" s="78">
        <f t="shared" si="18"/>
        <v>3650</v>
      </c>
      <c r="J163" s="86">
        <f t="shared" si="18"/>
        <v>5139</v>
      </c>
      <c r="K163" s="82">
        <f t="shared" si="17"/>
        <v>5882.3064516129034</v>
      </c>
    </row>
    <row r="164" spans="7:11">
      <c r="G164" s="75">
        <v>37473</v>
      </c>
      <c r="H164" s="77">
        <f t="shared" si="18"/>
        <v>-2906.6935483870966</v>
      </c>
      <c r="I164" s="78">
        <f t="shared" si="18"/>
        <v>3650</v>
      </c>
      <c r="J164" s="86">
        <f t="shared" si="18"/>
        <v>5139</v>
      </c>
      <c r="K164" s="82">
        <f t="shared" si="17"/>
        <v>5882.3064516129034</v>
      </c>
    </row>
    <row r="165" spans="7:11">
      <c r="G165" s="75">
        <v>37474</v>
      </c>
      <c r="H165" s="77">
        <f t="shared" si="18"/>
        <v>-2906.6935483870966</v>
      </c>
      <c r="I165" s="78">
        <f t="shared" si="18"/>
        <v>3650</v>
      </c>
      <c r="J165" s="86">
        <f t="shared" si="18"/>
        <v>5139</v>
      </c>
      <c r="K165" s="82">
        <f t="shared" si="17"/>
        <v>5882.3064516129034</v>
      </c>
    </row>
    <row r="166" spans="7:11">
      <c r="G166" s="75">
        <v>37475</v>
      </c>
      <c r="H166" s="77">
        <f t="shared" si="18"/>
        <v>-2906.6935483870966</v>
      </c>
      <c r="I166" s="78">
        <f t="shared" si="18"/>
        <v>3650</v>
      </c>
      <c r="J166" s="86">
        <f t="shared" si="18"/>
        <v>5139</v>
      </c>
      <c r="K166" s="82">
        <f t="shared" si="17"/>
        <v>5882.3064516129034</v>
      </c>
    </row>
    <row r="167" spans="7:11">
      <c r="G167" s="75">
        <v>37476</v>
      </c>
      <c r="H167" s="77">
        <f t="shared" si="18"/>
        <v>-2906.6935483870966</v>
      </c>
      <c r="I167" s="78">
        <f t="shared" si="18"/>
        <v>3650</v>
      </c>
      <c r="J167" s="86">
        <f t="shared" si="18"/>
        <v>5139</v>
      </c>
      <c r="K167" s="82">
        <f t="shared" si="17"/>
        <v>5882.3064516129034</v>
      </c>
    </row>
    <row r="168" spans="7:11">
      <c r="G168" s="75">
        <v>37477</v>
      </c>
      <c r="H168" s="77">
        <f t="shared" si="18"/>
        <v>-2906.6935483870966</v>
      </c>
      <c r="I168" s="78">
        <f t="shared" si="18"/>
        <v>3650</v>
      </c>
      <c r="J168" s="86">
        <f t="shared" si="18"/>
        <v>5139</v>
      </c>
      <c r="K168" s="82">
        <f t="shared" si="17"/>
        <v>5882.3064516129034</v>
      </c>
    </row>
    <row r="169" spans="7:11">
      <c r="G169" s="75">
        <v>37478</v>
      </c>
      <c r="H169" s="77">
        <f t="shared" si="18"/>
        <v>-2906.6935483870966</v>
      </c>
      <c r="I169" s="78">
        <f t="shared" si="18"/>
        <v>3650</v>
      </c>
      <c r="J169" s="86">
        <f t="shared" si="18"/>
        <v>5139</v>
      </c>
      <c r="K169" s="82">
        <f t="shared" si="17"/>
        <v>5882.3064516129034</v>
      </c>
    </row>
    <row r="170" spans="7:11">
      <c r="G170" s="75">
        <v>37479</v>
      </c>
      <c r="H170" s="77">
        <f t="shared" si="18"/>
        <v>-2906.6935483870966</v>
      </c>
      <c r="I170" s="78">
        <f t="shared" si="18"/>
        <v>3650</v>
      </c>
      <c r="J170" s="86">
        <f t="shared" si="18"/>
        <v>5139</v>
      </c>
      <c r="K170" s="82">
        <f t="shared" si="17"/>
        <v>5882.3064516129034</v>
      </c>
    </row>
    <row r="171" spans="7:11">
      <c r="G171" s="75">
        <v>37480</v>
      </c>
      <c r="H171" s="77">
        <f t="shared" si="18"/>
        <v>-2906.6935483870966</v>
      </c>
      <c r="I171" s="78">
        <f t="shared" si="18"/>
        <v>3650</v>
      </c>
      <c r="J171" s="86">
        <f t="shared" si="18"/>
        <v>5139</v>
      </c>
      <c r="K171" s="82">
        <f t="shared" si="17"/>
        <v>5882.3064516129034</v>
      </c>
    </row>
    <row r="172" spans="7:11">
      <c r="G172" s="75">
        <v>37481</v>
      </c>
      <c r="H172" s="77">
        <f t="shared" si="18"/>
        <v>-2906.6935483870966</v>
      </c>
      <c r="I172" s="78">
        <f t="shared" si="18"/>
        <v>3650</v>
      </c>
      <c r="J172" s="86">
        <f t="shared" si="18"/>
        <v>5139</v>
      </c>
      <c r="K172" s="82">
        <f t="shared" si="17"/>
        <v>5882.3064516129034</v>
      </c>
    </row>
    <row r="173" spans="7:11">
      <c r="G173" s="75">
        <v>37482</v>
      </c>
      <c r="H173" s="77">
        <f t="shared" si="18"/>
        <v>-2906.6935483870966</v>
      </c>
      <c r="I173" s="78">
        <f t="shared" si="18"/>
        <v>3650</v>
      </c>
      <c r="J173" s="86">
        <f t="shared" si="18"/>
        <v>5139</v>
      </c>
      <c r="K173" s="82">
        <f t="shared" si="17"/>
        <v>5882.3064516129034</v>
      </c>
    </row>
    <row r="174" spans="7:11">
      <c r="G174" s="75">
        <v>37483</v>
      </c>
      <c r="H174" s="77">
        <f t="shared" si="18"/>
        <v>-2906.6935483870966</v>
      </c>
      <c r="I174" s="78">
        <f t="shared" si="18"/>
        <v>3650</v>
      </c>
      <c r="J174" s="86">
        <f t="shared" si="18"/>
        <v>5139</v>
      </c>
      <c r="K174" s="82">
        <f t="shared" si="17"/>
        <v>5882.3064516129034</v>
      </c>
    </row>
    <row r="175" spans="7:11">
      <c r="G175" s="75">
        <v>37484</v>
      </c>
      <c r="H175" s="77">
        <f t="shared" si="18"/>
        <v>-2906.6935483870966</v>
      </c>
      <c r="I175" s="78">
        <f t="shared" si="18"/>
        <v>3650</v>
      </c>
      <c r="J175" s="86">
        <f t="shared" si="18"/>
        <v>5139</v>
      </c>
      <c r="K175" s="82">
        <f t="shared" si="17"/>
        <v>5882.3064516129034</v>
      </c>
    </row>
    <row r="176" spans="7:11">
      <c r="G176" s="75">
        <v>37485</v>
      </c>
      <c r="H176" s="77">
        <f t="shared" si="18"/>
        <v>-2906.6935483870966</v>
      </c>
      <c r="I176" s="78">
        <f t="shared" si="18"/>
        <v>3650</v>
      </c>
      <c r="J176" s="86">
        <f t="shared" si="18"/>
        <v>5139</v>
      </c>
      <c r="K176" s="82">
        <f t="shared" si="17"/>
        <v>5882.3064516129034</v>
      </c>
    </row>
    <row r="177" spans="7:11">
      <c r="G177" s="75">
        <v>37486</v>
      </c>
      <c r="H177" s="77">
        <f t="shared" si="18"/>
        <v>-2906.6935483870966</v>
      </c>
      <c r="I177" s="78">
        <f t="shared" si="18"/>
        <v>3650</v>
      </c>
      <c r="J177" s="86">
        <f t="shared" si="18"/>
        <v>5139</v>
      </c>
      <c r="K177" s="82">
        <f t="shared" si="17"/>
        <v>5882.3064516129034</v>
      </c>
    </row>
    <row r="178" spans="7:11">
      <c r="G178" s="75">
        <v>37487</v>
      </c>
      <c r="H178" s="77">
        <f t="shared" si="18"/>
        <v>-2906.6935483870966</v>
      </c>
      <c r="I178" s="78">
        <f t="shared" si="18"/>
        <v>3650</v>
      </c>
      <c r="J178" s="86">
        <f t="shared" si="18"/>
        <v>5139</v>
      </c>
      <c r="K178" s="82">
        <f t="shared" si="17"/>
        <v>5882.3064516129034</v>
      </c>
    </row>
    <row r="179" spans="7:11">
      <c r="G179" s="75">
        <v>37488</v>
      </c>
      <c r="H179" s="77">
        <f t="shared" si="18"/>
        <v>-2906.6935483870966</v>
      </c>
      <c r="I179" s="78">
        <f t="shared" si="18"/>
        <v>3650</v>
      </c>
      <c r="J179" s="86">
        <f t="shared" si="18"/>
        <v>5139</v>
      </c>
      <c r="K179" s="82">
        <f t="shared" si="17"/>
        <v>5882.3064516129034</v>
      </c>
    </row>
    <row r="180" spans="7:11">
      <c r="G180" s="75">
        <v>37489</v>
      </c>
      <c r="H180" s="77">
        <f t="shared" si="18"/>
        <v>-2906.6935483870966</v>
      </c>
      <c r="I180" s="78">
        <f t="shared" si="18"/>
        <v>3650</v>
      </c>
      <c r="J180" s="86">
        <f t="shared" si="18"/>
        <v>5139</v>
      </c>
      <c r="K180" s="82">
        <f t="shared" si="17"/>
        <v>5882.3064516129034</v>
      </c>
    </row>
    <row r="181" spans="7:11">
      <c r="G181" s="75">
        <v>37490</v>
      </c>
      <c r="H181" s="77">
        <f t="shared" si="18"/>
        <v>-2906.6935483870966</v>
      </c>
      <c r="I181" s="78">
        <f t="shared" si="18"/>
        <v>3650</v>
      </c>
      <c r="J181" s="86">
        <f t="shared" si="18"/>
        <v>5139</v>
      </c>
      <c r="K181" s="82">
        <f t="shared" si="17"/>
        <v>5882.3064516129034</v>
      </c>
    </row>
    <row r="182" spans="7:11">
      <c r="G182" s="75">
        <v>37491</v>
      </c>
      <c r="H182" s="77">
        <f t="shared" si="18"/>
        <v>-2906.6935483870966</v>
      </c>
      <c r="I182" s="78">
        <f t="shared" si="18"/>
        <v>3650</v>
      </c>
      <c r="J182" s="86">
        <f t="shared" si="18"/>
        <v>5139</v>
      </c>
      <c r="K182" s="82">
        <f t="shared" si="17"/>
        <v>5882.3064516129034</v>
      </c>
    </row>
    <row r="183" spans="7:11">
      <c r="G183" s="75">
        <v>37492</v>
      </c>
      <c r="H183" s="77">
        <f t="shared" si="18"/>
        <v>-2906.6935483870966</v>
      </c>
      <c r="I183" s="78">
        <f t="shared" si="18"/>
        <v>3650</v>
      </c>
      <c r="J183" s="86">
        <f t="shared" si="18"/>
        <v>5139</v>
      </c>
      <c r="K183" s="82">
        <f t="shared" si="17"/>
        <v>5882.3064516129034</v>
      </c>
    </row>
    <row r="184" spans="7:11">
      <c r="G184" s="75">
        <v>37493</v>
      </c>
      <c r="H184" s="77">
        <f t="shared" si="18"/>
        <v>-2906.6935483870966</v>
      </c>
      <c r="I184" s="78">
        <f t="shared" si="18"/>
        <v>3650</v>
      </c>
      <c r="J184" s="86">
        <f t="shared" si="18"/>
        <v>5139</v>
      </c>
      <c r="K184" s="82">
        <f t="shared" si="17"/>
        <v>5882.3064516129034</v>
      </c>
    </row>
    <row r="185" spans="7:11">
      <c r="G185" s="75">
        <v>37494</v>
      </c>
      <c r="H185" s="77">
        <f t="shared" si="18"/>
        <v>-2906.6935483870966</v>
      </c>
      <c r="I185" s="78">
        <f t="shared" si="18"/>
        <v>3650</v>
      </c>
      <c r="J185" s="86">
        <f t="shared" si="18"/>
        <v>5139</v>
      </c>
      <c r="K185" s="82">
        <f t="shared" si="17"/>
        <v>5882.3064516129034</v>
      </c>
    </row>
    <row r="186" spans="7:11">
      <c r="G186" s="75">
        <v>37495</v>
      </c>
      <c r="H186" s="77">
        <f t="shared" si="18"/>
        <v>-2906.6935483870966</v>
      </c>
      <c r="I186" s="78">
        <f t="shared" si="18"/>
        <v>3650</v>
      </c>
      <c r="J186" s="86">
        <f t="shared" si="18"/>
        <v>5139</v>
      </c>
      <c r="K186" s="82">
        <f t="shared" si="17"/>
        <v>5882.3064516129034</v>
      </c>
    </row>
    <row r="187" spans="7:11">
      <c r="G187" s="75">
        <v>37496</v>
      </c>
      <c r="H187" s="77">
        <f t="shared" si="18"/>
        <v>-2906.6935483870966</v>
      </c>
      <c r="I187" s="78">
        <f t="shared" si="18"/>
        <v>3650</v>
      </c>
      <c r="J187" s="86">
        <f t="shared" si="18"/>
        <v>5139</v>
      </c>
      <c r="K187" s="82">
        <f t="shared" si="17"/>
        <v>5882.3064516129034</v>
      </c>
    </row>
    <row r="188" spans="7:11">
      <c r="G188" s="75">
        <v>37497</v>
      </c>
      <c r="H188" s="77">
        <f t="shared" si="18"/>
        <v>-2906.6935483870966</v>
      </c>
      <c r="I188" s="78">
        <f t="shared" si="18"/>
        <v>3650</v>
      </c>
      <c r="J188" s="86">
        <f t="shared" si="18"/>
        <v>5139</v>
      </c>
      <c r="K188" s="82">
        <f t="shared" si="17"/>
        <v>5882.3064516129034</v>
      </c>
    </row>
    <row r="189" spans="7:11">
      <c r="G189" s="75">
        <v>37498</v>
      </c>
      <c r="H189" s="77">
        <f t="shared" si="18"/>
        <v>-2906.6935483870966</v>
      </c>
      <c r="I189" s="78">
        <f t="shared" si="18"/>
        <v>3650</v>
      </c>
      <c r="J189" s="86">
        <f t="shared" si="18"/>
        <v>5139</v>
      </c>
      <c r="K189" s="82">
        <f t="shared" si="17"/>
        <v>5882.3064516129034</v>
      </c>
    </row>
    <row r="190" spans="7:11">
      <c r="G190" s="75">
        <v>37499</v>
      </c>
      <c r="H190" s="77">
        <f t="shared" si="18"/>
        <v>-2906.6935483870966</v>
      </c>
      <c r="I190" s="78">
        <f t="shared" si="18"/>
        <v>3650</v>
      </c>
      <c r="J190" s="86">
        <f t="shared" si="18"/>
        <v>5139</v>
      </c>
      <c r="K190" s="82">
        <f t="shared" si="17"/>
        <v>5882.3064516129034</v>
      </c>
    </row>
    <row r="191" spans="7:11">
      <c r="G191" s="75">
        <v>37500</v>
      </c>
      <c r="H191" s="77">
        <f>-90107.5/30</f>
        <v>-3003.5833333333335</v>
      </c>
      <c r="I191" s="78">
        <f t="shared" si="18"/>
        <v>3650</v>
      </c>
      <c r="J191" s="86">
        <f t="shared" si="18"/>
        <v>5139</v>
      </c>
      <c r="K191" s="82">
        <f t="shared" si="17"/>
        <v>5785.4166666666661</v>
      </c>
    </row>
    <row r="192" spans="7:11">
      <c r="G192" s="75">
        <v>37501</v>
      </c>
      <c r="H192" s="77">
        <f t="shared" si="18"/>
        <v>-3003.5833333333335</v>
      </c>
      <c r="I192" s="78">
        <f t="shared" si="18"/>
        <v>3650</v>
      </c>
      <c r="J192" s="86">
        <f t="shared" si="18"/>
        <v>5139</v>
      </c>
      <c r="K192" s="82">
        <f t="shared" si="17"/>
        <v>5785.4166666666661</v>
      </c>
    </row>
    <row r="193" spans="7:11">
      <c r="G193" s="75">
        <v>37502</v>
      </c>
      <c r="H193" s="77">
        <f t="shared" si="18"/>
        <v>-3003.5833333333335</v>
      </c>
      <c r="I193" s="78">
        <f t="shared" si="18"/>
        <v>3650</v>
      </c>
      <c r="J193" s="86">
        <f t="shared" si="18"/>
        <v>5139</v>
      </c>
      <c r="K193" s="82">
        <f t="shared" si="17"/>
        <v>5785.4166666666661</v>
      </c>
    </row>
    <row r="194" spans="7:11">
      <c r="G194" s="75">
        <v>37503</v>
      </c>
      <c r="H194" s="77">
        <f t="shared" si="18"/>
        <v>-3003.5833333333335</v>
      </c>
      <c r="I194" s="78">
        <f t="shared" si="18"/>
        <v>3650</v>
      </c>
      <c r="J194" s="86">
        <f t="shared" si="18"/>
        <v>5139</v>
      </c>
      <c r="K194" s="82">
        <f t="shared" si="17"/>
        <v>5785.4166666666661</v>
      </c>
    </row>
    <row r="195" spans="7:11">
      <c r="G195" s="75">
        <v>37504</v>
      </c>
      <c r="H195" s="77">
        <f t="shared" si="18"/>
        <v>-3003.5833333333335</v>
      </c>
      <c r="I195" s="78">
        <f t="shared" si="18"/>
        <v>3650</v>
      </c>
      <c r="J195" s="86">
        <f t="shared" si="18"/>
        <v>5139</v>
      </c>
      <c r="K195" s="82">
        <f t="shared" si="17"/>
        <v>5785.4166666666661</v>
      </c>
    </row>
    <row r="196" spans="7:11">
      <c r="G196" s="75">
        <v>37505</v>
      </c>
      <c r="H196" s="77">
        <f t="shared" si="18"/>
        <v>-3003.5833333333335</v>
      </c>
      <c r="I196" s="78">
        <f t="shared" si="18"/>
        <v>3650</v>
      </c>
      <c r="J196" s="86">
        <f t="shared" si="18"/>
        <v>5139</v>
      </c>
      <c r="K196" s="82">
        <f t="shared" si="17"/>
        <v>5785.4166666666661</v>
      </c>
    </row>
    <row r="197" spans="7:11">
      <c r="G197" s="75">
        <v>37506</v>
      </c>
      <c r="H197" s="77">
        <f t="shared" si="18"/>
        <v>-3003.5833333333335</v>
      </c>
      <c r="I197" s="78">
        <f t="shared" si="18"/>
        <v>3650</v>
      </c>
      <c r="J197" s="86">
        <f t="shared" si="18"/>
        <v>5139</v>
      </c>
      <c r="K197" s="82">
        <f t="shared" si="17"/>
        <v>5785.4166666666661</v>
      </c>
    </row>
    <row r="198" spans="7:11">
      <c r="G198" s="75">
        <v>37507</v>
      </c>
      <c r="H198" s="77">
        <f t="shared" si="18"/>
        <v>-3003.5833333333335</v>
      </c>
      <c r="I198" s="78">
        <f t="shared" si="18"/>
        <v>3650</v>
      </c>
      <c r="J198" s="86">
        <f t="shared" si="18"/>
        <v>5139</v>
      </c>
      <c r="K198" s="82">
        <f t="shared" si="17"/>
        <v>5785.4166666666661</v>
      </c>
    </row>
    <row r="199" spans="7:11">
      <c r="G199" s="75">
        <v>37508</v>
      </c>
      <c r="H199" s="77">
        <f t="shared" si="18"/>
        <v>-3003.5833333333335</v>
      </c>
      <c r="I199" s="78">
        <f t="shared" si="18"/>
        <v>3650</v>
      </c>
      <c r="J199" s="86">
        <f t="shared" si="18"/>
        <v>5139</v>
      </c>
      <c r="K199" s="82">
        <f t="shared" si="17"/>
        <v>5785.4166666666661</v>
      </c>
    </row>
    <row r="200" spans="7:11">
      <c r="G200" s="75">
        <v>37509</v>
      </c>
      <c r="H200" s="77">
        <f t="shared" si="18"/>
        <v>-3003.5833333333335</v>
      </c>
      <c r="I200" s="78">
        <f t="shared" si="18"/>
        <v>3650</v>
      </c>
      <c r="J200" s="86">
        <f t="shared" si="18"/>
        <v>5139</v>
      </c>
      <c r="K200" s="82">
        <f t="shared" ref="K200:K220" si="19">H200+I200+J200</f>
        <v>5785.4166666666661</v>
      </c>
    </row>
    <row r="201" spans="7:11">
      <c r="G201" s="75">
        <v>37510</v>
      </c>
      <c r="H201" s="77">
        <f t="shared" ref="H201:J220" si="20">H200</f>
        <v>-3003.5833333333335</v>
      </c>
      <c r="I201" s="78">
        <f t="shared" si="20"/>
        <v>3650</v>
      </c>
      <c r="J201" s="86">
        <f t="shared" si="20"/>
        <v>5139</v>
      </c>
      <c r="K201" s="82">
        <f t="shared" si="19"/>
        <v>5785.4166666666661</v>
      </c>
    </row>
    <row r="202" spans="7:11">
      <c r="G202" s="75">
        <v>37511</v>
      </c>
      <c r="H202" s="77">
        <f t="shared" si="20"/>
        <v>-3003.5833333333335</v>
      </c>
      <c r="I202" s="78">
        <f t="shared" si="20"/>
        <v>3650</v>
      </c>
      <c r="J202" s="86">
        <f t="shared" si="20"/>
        <v>5139</v>
      </c>
      <c r="K202" s="82">
        <f t="shared" si="19"/>
        <v>5785.4166666666661</v>
      </c>
    </row>
    <row r="203" spans="7:11">
      <c r="G203" s="75">
        <v>37512</v>
      </c>
      <c r="H203" s="77">
        <f t="shared" si="20"/>
        <v>-3003.5833333333335</v>
      </c>
      <c r="I203" s="78">
        <f t="shared" si="20"/>
        <v>3650</v>
      </c>
      <c r="J203" s="86">
        <f t="shared" si="20"/>
        <v>5139</v>
      </c>
      <c r="K203" s="82">
        <f t="shared" si="19"/>
        <v>5785.4166666666661</v>
      </c>
    </row>
    <row r="204" spans="7:11">
      <c r="G204" s="75">
        <v>37513</v>
      </c>
      <c r="H204" s="77">
        <f t="shared" si="20"/>
        <v>-3003.5833333333335</v>
      </c>
      <c r="I204" s="78">
        <f t="shared" si="20"/>
        <v>3650</v>
      </c>
      <c r="J204" s="86">
        <f t="shared" si="20"/>
        <v>5139</v>
      </c>
      <c r="K204" s="82">
        <f t="shared" si="19"/>
        <v>5785.4166666666661</v>
      </c>
    </row>
    <row r="205" spans="7:11">
      <c r="G205" s="75">
        <v>37514</v>
      </c>
      <c r="H205" s="77">
        <f t="shared" si="20"/>
        <v>-3003.5833333333335</v>
      </c>
      <c r="I205" s="78">
        <f t="shared" si="20"/>
        <v>3650</v>
      </c>
      <c r="J205" s="86">
        <f t="shared" si="20"/>
        <v>5139</v>
      </c>
      <c r="K205" s="82">
        <f t="shared" si="19"/>
        <v>5785.4166666666661</v>
      </c>
    </row>
    <row r="206" spans="7:11">
      <c r="G206" s="75">
        <v>37515</v>
      </c>
      <c r="H206" s="77">
        <f t="shared" si="20"/>
        <v>-3003.5833333333335</v>
      </c>
      <c r="I206" s="78">
        <f t="shared" si="20"/>
        <v>3650</v>
      </c>
      <c r="J206" s="86">
        <f t="shared" si="20"/>
        <v>5139</v>
      </c>
      <c r="K206" s="82">
        <f t="shared" si="19"/>
        <v>5785.4166666666661</v>
      </c>
    </row>
    <row r="207" spans="7:11">
      <c r="G207" s="75">
        <v>37516</v>
      </c>
      <c r="H207" s="77">
        <f t="shared" si="20"/>
        <v>-3003.5833333333335</v>
      </c>
      <c r="I207" s="78">
        <f t="shared" si="20"/>
        <v>3650</v>
      </c>
      <c r="J207" s="86">
        <f t="shared" si="20"/>
        <v>5139</v>
      </c>
      <c r="K207" s="82">
        <f t="shared" si="19"/>
        <v>5785.4166666666661</v>
      </c>
    </row>
    <row r="208" spans="7:11">
      <c r="G208" s="75">
        <v>37517</v>
      </c>
      <c r="H208" s="77">
        <f t="shared" si="20"/>
        <v>-3003.5833333333335</v>
      </c>
      <c r="I208" s="78">
        <f t="shared" si="20"/>
        <v>3650</v>
      </c>
      <c r="J208" s="86">
        <f t="shared" si="20"/>
        <v>5139</v>
      </c>
      <c r="K208" s="82">
        <f t="shared" si="19"/>
        <v>5785.4166666666661</v>
      </c>
    </row>
    <row r="209" spans="7:11">
      <c r="G209" s="75">
        <v>37518</v>
      </c>
      <c r="H209" s="77">
        <f t="shared" si="20"/>
        <v>-3003.5833333333335</v>
      </c>
      <c r="I209" s="78">
        <f t="shared" si="20"/>
        <v>3650</v>
      </c>
      <c r="J209" s="86">
        <f t="shared" si="20"/>
        <v>5139</v>
      </c>
      <c r="K209" s="82">
        <f t="shared" si="19"/>
        <v>5785.4166666666661</v>
      </c>
    </row>
    <row r="210" spans="7:11">
      <c r="G210" s="75">
        <v>37519</v>
      </c>
      <c r="H210" s="77">
        <f t="shared" si="20"/>
        <v>-3003.5833333333335</v>
      </c>
      <c r="I210" s="78">
        <f t="shared" si="20"/>
        <v>3650</v>
      </c>
      <c r="J210" s="86">
        <f t="shared" si="20"/>
        <v>5139</v>
      </c>
      <c r="K210" s="82">
        <f t="shared" si="19"/>
        <v>5785.4166666666661</v>
      </c>
    </row>
    <row r="211" spans="7:11">
      <c r="G211" s="75">
        <v>37520</v>
      </c>
      <c r="H211" s="77">
        <f t="shared" si="20"/>
        <v>-3003.5833333333335</v>
      </c>
      <c r="I211" s="78">
        <f t="shared" si="20"/>
        <v>3650</v>
      </c>
      <c r="J211" s="86">
        <f t="shared" si="20"/>
        <v>5139</v>
      </c>
      <c r="K211" s="82">
        <f t="shared" si="19"/>
        <v>5785.4166666666661</v>
      </c>
    </row>
    <row r="212" spans="7:11">
      <c r="G212" s="75">
        <v>37521</v>
      </c>
      <c r="H212" s="77">
        <f t="shared" si="20"/>
        <v>-3003.5833333333335</v>
      </c>
      <c r="I212" s="78">
        <f t="shared" si="20"/>
        <v>3650</v>
      </c>
      <c r="J212" s="86">
        <f t="shared" si="20"/>
        <v>5139</v>
      </c>
      <c r="K212" s="82">
        <f t="shared" si="19"/>
        <v>5785.4166666666661</v>
      </c>
    </row>
    <row r="213" spans="7:11">
      <c r="G213" s="75">
        <v>37522</v>
      </c>
      <c r="H213" s="77">
        <f t="shared" si="20"/>
        <v>-3003.5833333333335</v>
      </c>
      <c r="I213" s="78">
        <f t="shared" si="20"/>
        <v>3650</v>
      </c>
      <c r="J213" s="86">
        <f t="shared" si="20"/>
        <v>5139</v>
      </c>
      <c r="K213" s="82">
        <f t="shared" si="19"/>
        <v>5785.4166666666661</v>
      </c>
    </row>
    <row r="214" spans="7:11">
      <c r="G214" s="75">
        <v>37523</v>
      </c>
      <c r="H214" s="77">
        <f t="shared" si="20"/>
        <v>-3003.5833333333335</v>
      </c>
      <c r="I214" s="78">
        <f t="shared" si="20"/>
        <v>3650</v>
      </c>
      <c r="J214" s="86">
        <f t="shared" si="20"/>
        <v>5139</v>
      </c>
      <c r="K214" s="82">
        <f t="shared" si="19"/>
        <v>5785.4166666666661</v>
      </c>
    </row>
    <row r="215" spans="7:11">
      <c r="G215" s="75">
        <v>37524</v>
      </c>
      <c r="H215" s="77">
        <f t="shared" si="20"/>
        <v>-3003.5833333333335</v>
      </c>
      <c r="I215" s="78">
        <f t="shared" si="20"/>
        <v>3650</v>
      </c>
      <c r="J215" s="86">
        <f t="shared" si="20"/>
        <v>5139</v>
      </c>
      <c r="K215" s="82">
        <f t="shared" si="19"/>
        <v>5785.4166666666661</v>
      </c>
    </row>
    <row r="216" spans="7:11">
      <c r="G216" s="75">
        <v>37525</v>
      </c>
      <c r="H216" s="77">
        <f t="shared" si="20"/>
        <v>-3003.5833333333335</v>
      </c>
      <c r="I216" s="78">
        <f t="shared" si="20"/>
        <v>3650</v>
      </c>
      <c r="J216" s="86">
        <f t="shared" si="20"/>
        <v>5139</v>
      </c>
      <c r="K216" s="82">
        <f t="shared" si="19"/>
        <v>5785.4166666666661</v>
      </c>
    </row>
    <row r="217" spans="7:11">
      <c r="G217" s="75">
        <v>37526</v>
      </c>
      <c r="H217" s="77">
        <f t="shared" si="20"/>
        <v>-3003.5833333333335</v>
      </c>
      <c r="I217" s="78">
        <f t="shared" si="20"/>
        <v>3650</v>
      </c>
      <c r="J217" s="86">
        <f t="shared" si="20"/>
        <v>5139</v>
      </c>
      <c r="K217" s="82">
        <f t="shared" si="19"/>
        <v>5785.4166666666661</v>
      </c>
    </row>
    <row r="218" spans="7:11">
      <c r="G218" s="75">
        <v>37527</v>
      </c>
      <c r="H218" s="77">
        <f t="shared" si="20"/>
        <v>-3003.5833333333335</v>
      </c>
      <c r="I218" s="78">
        <f t="shared" si="20"/>
        <v>3650</v>
      </c>
      <c r="J218" s="86">
        <f t="shared" si="20"/>
        <v>5139</v>
      </c>
      <c r="K218" s="82">
        <f t="shared" si="19"/>
        <v>5785.4166666666661</v>
      </c>
    </row>
    <row r="219" spans="7:11">
      <c r="G219" s="75">
        <v>37528</v>
      </c>
      <c r="H219" s="77">
        <f t="shared" si="20"/>
        <v>-3003.5833333333335</v>
      </c>
      <c r="I219" s="78">
        <f t="shared" si="20"/>
        <v>3650</v>
      </c>
      <c r="J219" s="86">
        <f t="shared" si="20"/>
        <v>5139</v>
      </c>
      <c r="K219" s="82">
        <f t="shared" si="19"/>
        <v>5785.4166666666661</v>
      </c>
    </row>
    <row r="220" spans="7:11">
      <c r="G220" s="75">
        <v>37529</v>
      </c>
      <c r="H220" s="79">
        <f t="shared" si="20"/>
        <v>-3003.5833333333335</v>
      </c>
      <c r="I220" s="80">
        <f t="shared" si="20"/>
        <v>3650</v>
      </c>
      <c r="J220" s="59">
        <f t="shared" si="20"/>
        <v>5139</v>
      </c>
      <c r="K220" s="83">
        <f t="shared" si="19"/>
        <v>5785.4166666666661</v>
      </c>
    </row>
  </sheetData>
  <phoneticPr fontId="14" type="noConversion"/>
  <pageMargins left="0.36" right="0.28999999999999998" top="0.64" bottom="0.52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TRBL-Invoice Status</vt:lpstr>
      <vt:lpstr>Release Status</vt:lpstr>
      <vt:lpstr>Release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2002-04-26T14:45:47Z</cp:lastPrinted>
  <dcterms:created xsi:type="dcterms:W3CDTF">2002-01-15T15:58:51Z</dcterms:created>
  <dcterms:modified xsi:type="dcterms:W3CDTF">2023-09-10T15:46:58Z</dcterms:modified>
</cp:coreProperties>
</file>