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9312" activeTab="2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92512"/>
</workbook>
</file>

<file path=xl/calcChain.xml><?xml version="1.0" encoding="utf-8"?>
<calcChain xmlns="http://schemas.openxmlformats.org/spreadsheetml/2006/main">
  <c r="K16" i="7" l="1"/>
  <c r="H18" i="7"/>
  <c r="K18" i="7"/>
  <c r="B19" i="7"/>
  <c r="G19" i="7"/>
  <c r="H19" i="7"/>
  <c r="K19" i="7"/>
  <c r="B20" i="7"/>
  <c r="G20" i="7"/>
  <c r="H20" i="7"/>
  <c r="K20" i="7"/>
  <c r="B21" i="7"/>
  <c r="G21" i="7"/>
  <c r="H21" i="7"/>
  <c r="K21" i="7"/>
  <c r="B22" i="7"/>
  <c r="G22" i="7"/>
  <c r="H22" i="7"/>
  <c r="K22" i="7"/>
  <c r="B23" i="7"/>
  <c r="G23" i="7"/>
  <c r="H23" i="7"/>
  <c r="K23" i="7"/>
  <c r="B24" i="7"/>
  <c r="G24" i="7"/>
  <c r="H24" i="7"/>
  <c r="K24" i="7"/>
  <c r="B25" i="7"/>
  <c r="G25" i="7"/>
  <c r="H25" i="7"/>
  <c r="K25" i="7"/>
  <c r="B26" i="7"/>
  <c r="G26" i="7"/>
  <c r="H26" i="7"/>
  <c r="K26" i="7"/>
  <c r="B27" i="7"/>
  <c r="G27" i="7"/>
  <c r="H27" i="7"/>
  <c r="K27" i="7"/>
  <c r="B28" i="7"/>
  <c r="G28" i="7"/>
  <c r="H28" i="7"/>
  <c r="K28" i="7"/>
  <c r="B29" i="7"/>
  <c r="G29" i="7"/>
  <c r="H29" i="7"/>
  <c r="K29" i="7"/>
  <c r="B30" i="7"/>
  <c r="G30" i="7"/>
  <c r="H30" i="7"/>
  <c r="K30" i="7"/>
  <c r="B31" i="7"/>
  <c r="G31" i="7"/>
  <c r="H31" i="7"/>
  <c r="K31" i="7"/>
  <c r="B32" i="7"/>
  <c r="G32" i="7"/>
  <c r="H32" i="7"/>
  <c r="K32" i="7"/>
  <c r="B33" i="7"/>
  <c r="G33" i="7"/>
  <c r="H33" i="7"/>
  <c r="K33" i="7"/>
  <c r="B34" i="7"/>
  <c r="G34" i="7"/>
  <c r="H34" i="7"/>
  <c r="K34" i="7"/>
  <c r="B35" i="7"/>
  <c r="G35" i="7"/>
  <c r="H35" i="7"/>
  <c r="K35" i="7"/>
  <c r="B36" i="7"/>
  <c r="G36" i="7"/>
  <c r="H36" i="7"/>
  <c r="K36" i="7"/>
  <c r="B37" i="7"/>
  <c r="G37" i="7"/>
  <c r="H37" i="7"/>
  <c r="K37" i="7"/>
  <c r="B38" i="7"/>
  <c r="G38" i="7"/>
  <c r="H38" i="7"/>
  <c r="K38" i="7"/>
  <c r="B39" i="7"/>
  <c r="G39" i="7"/>
  <c r="H39" i="7"/>
  <c r="K39" i="7"/>
  <c r="B40" i="7"/>
  <c r="G40" i="7"/>
  <c r="H40" i="7"/>
  <c r="K40" i="7"/>
  <c r="B41" i="7"/>
  <c r="G41" i="7"/>
  <c r="H41" i="7"/>
  <c r="K41" i="7"/>
  <c r="B42" i="7"/>
  <c r="G42" i="7"/>
  <c r="H42" i="7"/>
  <c r="K42" i="7"/>
  <c r="B43" i="7"/>
  <c r="G43" i="7"/>
  <c r="H43" i="7"/>
  <c r="K43" i="7"/>
  <c r="B44" i="7"/>
  <c r="G44" i="7"/>
  <c r="H44" i="7"/>
  <c r="K44" i="7"/>
  <c r="B45" i="7"/>
  <c r="G45" i="7"/>
  <c r="H45" i="7"/>
  <c r="K45" i="7"/>
  <c r="B46" i="7"/>
  <c r="G46" i="7"/>
  <c r="H46" i="7"/>
  <c r="K46" i="7"/>
  <c r="B47" i="7"/>
  <c r="G47" i="7"/>
  <c r="H47" i="7"/>
  <c r="K47" i="7"/>
  <c r="G48" i="7"/>
  <c r="H48" i="7"/>
  <c r="K48" i="7"/>
  <c r="C50" i="7"/>
  <c r="H50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G50" i="6"/>
  <c r="D13" i="5"/>
  <c r="D14" i="5"/>
  <c r="D15" i="5"/>
  <c r="C20" i="5"/>
  <c r="D24" i="5"/>
  <c r="D25" i="5"/>
  <c r="D26" i="5"/>
  <c r="C30" i="5"/>
  <c r="C32" i="5"/>
  <c r="D33" i="5"/>
  <c r="D35" i="5"/>
  <c r="D36" i="5"/>
  <c r="D37" i="5"/>
  <c r="D38" i="5"/>
  <c r="D39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  <comment ref="C3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0 for this day.
</t>
        </r>
      </text>
    </comment>
  </commentList>
</comments>
</file>

<file path=xl/sharedStrings.xml><?xml version="1.0" encoding="utf-8"?>
<sst xmlns="http://schemas.openxmlformats.org/spreadsheetml/2006/main" count="307" uniqueCount="88">
  <si>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</si>
  <si>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</si>
  <si>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</si>
  <si>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</si>
  <si>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</si>
  <si>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</si>
  <si>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</si>
  <si>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</si>
  <si>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</si>
  <si>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</si>
  <si>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</si>
  <si>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</si>
  <si>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</si>
  <si>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</si>
  <si>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</si>
  <si>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</si>
  <si>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</si>
  <si>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</si>
  <si>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</si>
  <si>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</si>
  <si>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</si>
  <si>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</si>
  <si>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</si>
  <si>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</si>
  <si>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</si>
  <si>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</si>
  <si>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</si>
  <si>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</si>
  <si>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</si>
  <si>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</si>
  <si>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</si>
  <si>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</si>
  <si>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</si>
  <si>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</si>
  <si>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</si>
  <si>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</si>
  <si>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</si>
  <si>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</si>
  <si>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</si>
  <si>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</si>
  <si>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</si>
  <si>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</si>
  <si>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</si>
  <si>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</si>
  <si>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</si>
  <si>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</si>
  <si>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</si>
  <si>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</si>
  <si>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</si>
  <si>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</si>
  <si>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</si>
  <si>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</si>
  <si>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</si>
  <si>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</si>
  <si>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</si>
  <si>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</si>
  <si>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</si>
  <si>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</si>
  <si>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</si>
  <si>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</si>
  <si>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</si>
  <si>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</si>
  <si>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</si>
  <si>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</si>
  <si>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</si>
  <si>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</si>
  <si>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</si>
  <si>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</si>
  <si>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</si>
  <si>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</si>
  <si>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</si>
  <si>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</si>
  <si>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</si>
  <si>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</si>
  <si>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</si>
  <si>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</si>
  <si>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</si>
  <si>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</si>
  <si>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</si>
  <si>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</si>
  <si>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</si>
  <si>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</si>
  <si>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</si>
  <si>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</si>
  <si>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</si>
  <si>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</si>
  <si>
    <t>Sabra Dinari 713-853-9781  sabra.l.dinrari@enron.com</t>
  </si>
  <si>
    <t>4/23/02  9:15 AM verified payment with Melissa Garner.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</si>
</sst>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3.2" x14ac:dyDescent="0.25"/>
  <cols>
    <col min="2" max="2" width="12.88671875" customWidth="1"/>
    <col min="3" max="3" width="11.5546875" customWidth="1"/>
    <col min="4" max="4" width="22.5546875" customWidth="1"/>
    <col min="5" max="5" width="12" customWidth="1"/>
    <col min="6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0" ht="17.399999999999999" x14ac:dyDescent="0.3">
      <c r="A1" s="2" t="s">
        <v>37</v>
      </c>
    </row>
    <row r="2" spans="1:10" x14ac:dyDescent="0.25">
      <c r="A2" t="s">
        <v>10</v>
      </c>
    </row>
    <row r="3" spans="1:10" x14ac:dyDescent="0.25">
      <c r="A3" t="s">
        <v>12</v>
      </c>
      <c r="C3" t="s">
        <v>13</v>
      </c>
    </row>
    <row r="4" spans="1:10" x14ac:dyDescent="0.25">
      <c r="A4" t="s">
        <v>14</v>
      </c>
      <c r="C4" t="s">
        <v>15</v>
      </c>
    </row>
    <row r="5" spans="1:10" x14ac:dyDescent="0.25">
      <c r="A5" t="s">
        <v>18</v>
      </c>
      <c r="C5" t="s">
        <v>19</v>
      </c>
    </row>
    <row r="6" spans="1:10" x14ac:dyDescent="0.25">
      <c r="A6" t="s">
        <v>16</v>
      </c>
      <c r="C6" t="s">
        <v>17</v>
      </c>
    </row>
    <row r="7" spans="1:10" x14ac:dyDescent="0.25">
      <c r="A7" t="s">
        <v>21</v>
      </c>
      <c r="C7" t="s">
        <v>22</v>
      </c>
    </row>
    <row r="8" spans="1:10" x14ac:dyDescent="0.25">
      <c r="A8" t="s">
        <v>30</v>
      </c>
      <c r="C8" t="s">
        <v>31</v>
      </c>
    </row>
    <row r="9" spans="1:10" x14ac:dyDescent="0.25">
      <c r="A9" t="s">
        <v>30</v>
      </c>
      <c r="C9" t="s">
        <v>43</v>
      </c>
    </row>
    <row r="10" spans="1:10" x14ac:dyDescent="0.25">
      <c r="A10" t="s">
        <v>44</v>
      </c>
      <c r="C10" t="s">
        <v>45</v>
      </c>
    </row>
    <row r="11" spans="1:10" x14ac:dyDescent="0.25">
      <c r="A11" t="s">
        <v>48</v>
      </c>
      <c r="C11" t="s">
        <v>50</v>
      </c>
    </row>
    <row r="12" spans="1:10" x14ac:dyDescent="0.25">
      <c r="A12" t="s">
        <v>48</v>
      </c>
      <c r="C12" t="s">
        <v>49</v>
      </c>
    </row>
    <row r="14" spans="1:10" x14ac:dyDescent="0.25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5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5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5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5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5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5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5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5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5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5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5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5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5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5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5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5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5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5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5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5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5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5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5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5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5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5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5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5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5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5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5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5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5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5">
      <c r="C48" s="10"/>
      <c r="E48" s="9"/>
      <c r="F48" s="9"/>
      <c r="G48" s="4"/>
      <c r="H48" s="4"/>
    </row>
    <row r="49" spans="2:7" x14ac:dyDescent="0.25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5">
      <c r="G50">
        <f>+G49/C49</f>
        <v>2.9523529411764704</v>
      </c>
    </row>
    <row r="52" spans="2:7" x14ac:dyDescent="0.25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workbookViewId="0">
      <pane ySplit="15" topLeftCell="A35" activePane="bottomLeft" state="frozen"/>
      <selection pane="bottomLeft" activeCell="F41" sqref="F41"/>
    </sheetView>
  </sheetViews>
  <sheetFormatPr defaultRowHeight="13.2" x14ac:dyDescent="0.25"/>
  <cols>
    <col min="2" max="2" width="12.88671875" customWidth="1"/>
    <col min="3" max="4" width="11.5546875" customWidth="1"/>
    <col min="5" max="5" width="22.5546875" customWidth="1"/>
    <col min="6" max="6" width="12" customWidth="1"/>
    <col min="7" max="7" width="9.6640625" customWidth="1"/>
    <col min="8" max="8" width="12.5546875" customWidth="1"/>
    <col min="9" max="9" width="3.44140625" customWidth="1"/>
    <col min="10" max="10" width="16" customWidth="1"/>
    <col min="11" max="11" width="15.44140625" customWidth="1"/>
  </cols>
  <sheetData>
    <row r="1" spans="1:11" ht="17.399999999999999" x14ac:dyDescent="0.3">
      <c r="A1" s="2" t="s">
        <v>51</v>
      </c>
    </row>
    <row r="2" spans="1:11" x14ac:dyDescent="0.25">
      <c r="A2" t="s">
        <v>10</v>
      </c>
    </row>
    <row r="3" spans="1:11" x14ac:dyDescent="0.25">
      <c r="A3" t="s">
        <v>12</v>
      </c>
      <c r="C3" t="s">
        <v>13</v>
      </c>
    </row>
    <row r="4" spans="1:11" x14ac:dyDescent="0.25">
      <c r="A4" t="s">
        <v>14</v>
      </c>
      <c r="C4" t="s">
        <v>76</v>
      </c>
    </row>
    <row r="5" spans="1:11" x14ac:dyDescent="0.25">
      <c r="A5" t="s">
        <v>18</v>
      </c>
      <c r="C5" t="s">
        <v>86</v>
      </c>
    </row>
    <row r="6" spans="1:11" x14ac:dyDescent="0.25">
      <c r="A6" t="s">
        <v>74</v>
      </c>
      <c r="C6" t="s">
        <v>75</v>
      </c>
    </row>
    <row r="7" spans="1:11" x14ac:dyDescent="0.25">
      <c r="A7" t="s">
        <v>16</v>
      </c>
      <c r="C7" t="s">
        <v>17</v>
      </c>
    </row>
    <row r="8" spans="1:11" x14ac:dyDescent="0.25">
      <c r="A8" t="s">
        <v>21</v>
      </c>
      <c r="C8" t="s">
        <v>22</v>
      </c>
    </row>
    <row r="9" spans="1:11" x14ac:dyDescent="0.25">
      <c r="A9" t="s">
        <v>30</v>
      </c>
      <c r="C9" t="s">
        <v>31</v>
      </c>
    </row>
    <row r="10" spans="1:11" x14ac:dyDescent="0.25">
      <c r="A10" t="s">
        <v>30</v>
      </c>
      <c r="C10" t="s">
        <v>43</v>
      </c>
    </row>
    <row r="11" spans="1:11" x14ac:dyDescent="0.25">
      <c r="A11" t="s">
        <v>44</v>
      </c>
      <c r="C11" t="s">
        <v>45</v>
      </c>
    </row>
    <row r="12" spans="1:11" x14ac:dyDescent="0.25">
      <c r="A12" t="s">
        <v>48</v>
      </c>
      <c r="C12" t="s">
        <v>50</v>
      </c>
    </row>
    <row r="13" spans="1:11" x14ac:dyDescent="0.25">
      <c r="A13" t="s">
        <v>48</v>
      </c>
      <c r="C13" t="s">
        <v>49</v>
      </c>
    </row>
    <row r="15" spans="1:11" x14ac:dyDescent="0.25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5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5">
      <c r="A18" t="s">
        <v>26</v>
      </c>
      <c r="B18" s="11">
        <v>37347</v>
      </c>
      <c r="C18" s="1">
        <v>2000</v>
      </c>
      <c r="D18" s="1"/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5">
      <c r="A19" t="s">
        <v>27</v>
      </c>
      <c r="B19" s="11">
        <f>+B18+1</f>
        <v>37348</v>
      </c>
      <c r="C19" s="1">
        <v>2000</v>
      </c>
      <c r="D19" s="1"/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5">
      <c r="A20" t="s">
        <v>28</v>
      </c>
      <c r="B20" s="11">
        <f t="shared" ref="B20:B47" si="0">+B19+1</f>
        <v>37349</v>
      </c>
      <c r="C20" s="1">
        <v>2000</v>
      </c>
      <c r="D20" s="1"/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5">
      <c r="A21" t="s">
        <v>29</v>
      </c>
      <c r="B21" s="11">
        <f t="shared" si="0"/>
        <v>37350</v>
      </c>
      <c r="C21" s="1">
        <v>2000</v>
      </c>
      <c r="D21" s="1"/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5">
      <c r="A22" t="s">
        <v>23</v>
      </c>
      <c r="B22" s="11">
        <f t="shared" si="0"/>
        <v>37351</v>
      </c>
      <c r="C22" s="1">
        <v>2000</v>
      </c>
      <c r="D22" s="1"/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5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5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5">
      <c r="A25" t="s">
        <v>26</v>
      </c>
      <c r="B25" s="11">
        <f t="shared" si="0"/>
        <v>37354</v>
      </c>
      <c r="C25" s="1">
        <v>2000</v>
      </c>
      <c r="D25" s="1"/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5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5">
      <c r="A27" t="s">
        <v>28</v>
      </c>
      <c r="B27" s="11">
        <f t="shared" si="0"/>
        <v>37356</v>
      </c>
      <c r="C27" s="1">
        <v>2000</v>
      </c>
      <c r="D27" s="1"/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5">
      <c r="A28" t="s">
        <v>29</v>
      </c>
      <c r="B28" s="11">
        <f t="shared" si="0"/>
        <v>37357</v>
      </c>
      <c r="C28" s="1">
        <v>2000</v>
      </c>
      <c r="D28" s="1"/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5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5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5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5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5">
      <c r="A33" t="s">
        <v>27</v>
      </c>
      <c r="B33" s="11">
        <f t="shared" si="0"/>
        <v>37362</v>
      </c>
      <c r="C33" s="1">
        <v>2000</v>
      </c>
      <c r="D33" s="1" t="s">
        <v>84</v>
      </c>
      <c r="E33" s="19" t="s">
        <v>36</v>
      </c>
      <c r="F33" s="13">
        <v>3.3050000000000002</v>
      </c>
      <c r="G33" s="13">
        <f t="shared" si="3"/>
        <v>3.3650000000000002</v>
      </c>
      <c r="H33" s="4">
        <f t="shared" si="1"/>
        <v>6730</v>
      </c>
      <c r="I33" s="4"/>
      <c r="J33" s="4">
        <v>0</v>
      </c>
      <c r="K33" s="4">
        <f t="shared" si="2"/>
        <v>61840</v>
      </c>
      <c r="M33" s="17"/>
    </row>
    <row r="34" spans="1:13" x14ac:dyDescent="0.25">
      <c r="A34" t="s">
        <v>28</v>
      </c>
      <c r="B34" s="11">
        <f t="shared" si="0"/>
        <v>37363</v>
      </c>
      <c r="C34" s="1">
        <v>2000</v>
      </c>
      <c r="D34" s="1" t="s">
        <v>84</v>
      </c>
      <c r="E34" s="19" t="s">
        <v>36</v>
      </c>
      <c r="F34" s="13">
        <v>3.45</v>
      </c>
      <c r="G34" s="13">
        <f t="shared" si="3"/>
        <v>3.5100000000000002</v>
      </c>
      <c r="H34" s="4">
        <f t="shared" si="1"/>
        <v>7020.0000000000009</v>
      </c>
      <c r="I34" s="4"/>
      <c r="J34" s="4">
        <v>0</v>
      </c>
      <c r="K34" s="4">
        <f t="shared" si="2"/>
        <v>54820</v>
      </c>
      <c r="M34" s="17"/>
    </row>
    <row r="35" spans="1:13" x14ac:dyDescent="0.25">
      <c r="A35" t="s">
        <v>29</v>
      </c>
      <c r="B35" s="11">
        <f t="shared" si="0"/>
        <v>37364</v>
      </c>
      <c r="C35" s="1">
        <v>0</v>
      </c>
      <c r="D35" s="1"/>
      <c r="E35" s="19" t="s">
        <v>36</v>
      </c>
      <c r="F35" s="13">
        <v>3.4</v>
      </c>
      <c r="G35" s="13">
        <f t="shared" si="3"/>
        <v>3.46</v>
      </c>
      <c r="H35" s="4">
        <f t="shared" si="1"/>
        <v>0</v>
      </c>
      <c r="I35" s="4"/>
      <c r="J35" s="4">
        <v>0</v>
      </c>
      <c r="K35" s="4">
        <f t="shared" si="2"/>
        <v>54820</v>
      </c>
      <c r="M35" s="17"/>
    </row>
    <row r="36" spans="1:13" x14ac:dyDescent="0.25">
      <c r="A36" t="s">
        <v>23</v>
      </c>
      <c r="B36" s="11">
        <f t="shared" si="0"/>
        <v>37365</v>
      </c>
      <c r="C36" s="1">
        <v>0</v>
      </c>
      <c r="D36" s="1"/>
      <c r="E36" s="19" t="s">
        <v>36</v>
      </c>
      <c r="F36" s="13">
        <v>3.52</v>
      </c>
      <c r="G36" s="13">
        <f t="shared" si="3"/>
        <v>3.58</v>
      </c>
      <c r="H36" s="4">
        <f t="shared" si="1"/>
        <v>0</v>
      </c>
      <c r="I36" s="4"/>
      <c r="J36" s="4">
        <v>17000</v>
      </c>
      <c r="K36" s="4">
        <f t="shared" si="2"/>
        <v>71820</v>
      </c>
      <c r="M36" s="17"/>
    </row>
    <row r="37" spans="1:13" x14ac:dyDescent="0.25">
      <c r="A37" t="s">
        <v>24</v>
      </c>
      <c r="B37" s="11">
        <f t="shared" si="0"/>
        <v>37366</v>
      </c>
      <c r="C37" s="1">
        <v>0</v>
      </c>
      <c r="D37" s="1"/>
      <c r="E37" s="19" t="s">
        <v>36</v>
      </c>
      <c r="F37" s="13">
        <v>3.4</v>
      </c>
      <c r="G37" s="13">
        <f t="shared" si="3"/>
        <v>3.46</v>
      </c>
      <c r="H37" s="4">
        <f t="shared" si="1"/>
        <v>0</v>
      </c>
      <c r="I37" s="4"/>
      <c r="J37" s="4">
        <v>0</v>
      </c>
      <c r="K37" s="4">
        <f t="shared" si="2"/>
        <v>71820</v>
      </c>
      <c r="M37" s="17"/>
    </row>
    <row r="38" spans="1:13" x14ac:dyDescent="0.25">
      <c r="A38" t="s">
        <v>25</v>
      </c>
      <c r="B38" s="11">
        <f t="shared" si="0"/>
        <v>37367</v>
      </c>
      <c r="C38" s="1">
        <v>0</v>
      </c>
      <c r="D38" s="1"/>
      <c r="E38" s="19" t="s">
        <v>36</v>
      </c>
      <c r="F38" s="13">
        <v>3.4</v>
      </c>
      <c r="G38" s="13">
        <f t="shared" si="3"/>
        <v>3.46</v>
      </c>
      <c r="H38" s="4">
        <f t="shared" si="1"/>
        <v>0</v>
      </c>
      <c r="I38" s="4"/>
      <c r="J38" s="4">
        <v>0</v>
      </c>
      <c r="K38" s="4">
        <f t="shared" si="2"/>
        <v>71820</v>
      </c>
      <c r="M38" s="17"/>
    </row>
    <row r="39" spans="1:13" x14ac:dyDescent="0.25">
      <c r="A39" t="s">
        <v>26</v>
      </c>
      <c r="B39" s="11">
        <f t="shared" si="0"/>
        <v>37368</v>
      </c>
      <c r="C39" s="1">
        <v>0</v>
      </c>
      <c r="D39" s="1"/>
      <c r="E39" s="19" t="s">
        <v>36</v>
      </c>
      <c r="F39" s="13">
        <v>3.4</v>
      </c>
      <c r="G39" s="13">
        <f t="shared" si="3"/>
        <v>3.46</v>
      </c>
      <c r="H39" s="4">
        <f t="shared" si="1"/>
        <v>0</v>
      </c>
      <c r="I39" s="4"/>
      <c r="J39" s="4">
        <v>0</v>
      </c>
      <c r="K39" s="4">
        <f t="shared" si="2"/>
        <v>71820</v>
      </c>
      <c r="M39" s="17"/>
    </row>
    <row r="40" spans="1:13" x14ac:dyDescent="0.25">
      <c r="A40" t="s">
        <v>27</v>
      </c>
      <c r="B40" s="11">
        <f t="shared" si="0"/>
        <v>37369</v>
      </c>
      <c r="C40" s="1">
        <v>2000</v>
      </c>
      <c r="D40" s="1"/>
      <c r="E40" s="19" t="s">
        <v>36</v>
      </c>
      <c r="F40" s="13">
        <v>3.6</v>
      </c>
      <c r="G40" s="13">
        <f t="shared" si="3"/>
        <v>3.66</v>
      </c>
      <c r="H40" s="4">
        <f t="shared" si="1"/>
        <v>7320</v>
      </c>
      <c r="I40" s="4"/>
      <c r="J40" s="4">
        <v>0</v>
      </c>
      <c r="K40" s="4">
        <f t="shared" si="2"/>
        <v>64500</v>
      </c>
      <c r="M40" s="17"/>
    </row>
    <row r="41" spans="1:13" x14ac:dyDescent="0.25">
      <c r="A41" t="s">
        <v>28</v>
      </c>
      <c r="B41" s="11">
        <f t="shared" si="0"/>
        <v>37370</v>
      </c>
      <c r="C41" s="1">
        <v>2000</v>
      </c>
      <c r="D41" s="1"/>
      <c r="E41" s="36" t="s">
        <v>47</v>
      </c>
      <c r="F41" s="13">
        <v>3.6</v>
      </c>
      <c r="G41" s="13">
        <f t="shared" si="3"/>
        <v>3.66</v>
      </c>
      <c r="H41" s="4">
        <f t="shared" si="1"/>
        <v>7320</v>
      </c>
      <c r="I41" s="4"/>
      <c r="J41" s="4">
        <v>0</v>
      </c>
      <c r="K41" s="4">
        <f t="shared" si="2"/>
        <v>57180</v>
      </c>
      <c r="M41" s="17"/>
    </row>
    <row r="42" spans="1:13" x14ac:dyDescent="0.25">
      <c r="A42" t="s">
        <v>29</v>
      </c>
      <c r="B42" s="11">
        <f t="shared" si="0"/>
        <v>37371</v>
      </c>
      <c r="C42" s="1"/>
      <c r="D42" s="1"/>
      <c r="E42" s="36" t="s">
        <v>47</v>
      </c>
      <c r="F42" s="13"/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57180</v>
      </c>
      <c r="M42" s="17"/>
    </row>
    <row r="43" spans="1:13" x14ac:dyDescent="0.25">
      <c r="A43" t="s">
        <v>23</v>
      </c>
      <c r="B43" s="11">
        <f t="shared" si="0"/>
        <v>37372</v>
      </c>
      <c r="C43" s="1"/>
      <c r="D43" s="1"/>
      <c r="E43" s="36" t="s">
        <v>47</v>
      </c>
      <c r="F43" s="13"/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57180</v>
      </c>
      <c r="M43" s="17"/>
    </row>
    <row r="44" spans="1:13" x14ac:dyDescent="0.25">
      <c r="A44" t="s">
        <v>24</v>
      </c>
      <c r="B44" s="11">
        <f t="shared" si="0"/>
        <v>37373</v>
      </c>
      <c r="C44" s="1"/>
      <c r="D44" s="1"/>
      <c r="E44" s="36" t="s">
        <v>47</v>
      </c>
      <c r="F44" s="13"/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57180</v>
      </c>
      <c r="M44" s="17"/>
    </row>
    <row r="45" spans="1:13" x14ac:dyDescent="0.25">
      <c r="A45" t="s">
        <v>25</v>
      </c>
      <c r="B45" s="11">
        <f t="shared" si="0"/>
        <v>37374</v>
      </c>
      <c r="C45" s="1"/>
      <c r="D45" s="1"/>
      <c r="E45" s="36" t="s">
        <v>47</v>
      </c>
      <c r="F45" s="13"/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57180</v>
      </c>
      <c r="M45" s="17"/>
    </row>
    <row r="46" spans="1:13" x14ac:dyDescent="0.25">
      <c r="A46" t="s">
        <v>26</v>
      </c>
      <c r="B46" s="11">
        <f t="shared" si="0"/>
        <v>37375</v>
      </c>
      <c r="C46" s="1"/>
      <c r="D46" s="1"/>
      <c r="E46" s="36" t="s">
        <v>47</v>
      </c>
      <c r="F46" s="13"/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57180</v>
      </c>
      <c r="M46" s="17"/>
    </row>
    <row r="47" spans="1:13" x14ac:dyDescent="0.25">
      <c r="A47" t="s">
        <v>27</v>
      </c>
      <c r="B47" s="11">
        <f t="shared" si="0"/>
        <v>37376</v>
      </c>
      <c r="C47" s="1"/>
      <c r="D47" s="1"/>
      <c r="E47" s="36" t="s">
        <v>47</v>
      </c>
      <c r="F47" s="13"/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57180</v>
      </c>
      <c r="M47" s="17"/>
    </row>
    <row r="48" spans="1:13" x14ac:dyDescent="0.25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57180</v>
      </c>
      <c r="M48" s="17"/>
    </row>
    <row r="49" spans="2:9" x14ac:dyDescent="0.25">
      <c r="C49" s="10"/>
      <c r="D49" s="10"/>
      <c r="F49" s="9"/>
      <c r="G49" s="9"/>
      <c r="H49" s="4"/>
      <c r="I49" s="4"/>
    </row>
    <row r="50" spans="2:9" x14ac:dyDescent="0.25">
      <c r="C50" s="23">
        <f>SUM(C18:C49)</f>
        <v>26000</v>
      </c>
      <c r="D50" s="23"/>
      <c r="E50" t="s">
        <v>73</v>
      </c>
      <c r="H50" s="4">
        <f>SUM(H18:H49)</f>
        <v>90840</v>
      </c>
    </row>
    <row r="53" spans="2:9" x14ac:dyDescent="0.25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7" topLeftCell="A24" activePane="bottomLeft" state="frozen"/>
      <selection pane="bottomLeft" activeCell="E32" sqref="E32"/>
    </sheetView>
  </sheetViews>
  <sheetFormatPr defaultRowHeight="13.2" x14ac:dyDescent="0.25"/>
  <cols>
    <col min="3" max="3" width="24" customWidth="1"/>
    <col min="4" max="4" width="16" customWidth="1"/>
    <col min="5" max="5" width="20.44140625" customWidth="1"/>
  </cols>
  <sheetData>
    <row r="1" spans="1:5" ht="17.399999999999999" x14ac:dyDescent="0.3">
      <c r="A1" s="2" t="s">
        <v>40</v>
      </c>
      <c r="B1" s="2"/>
    </row>
    <row r="2" spans="1:5" ht="17.399999999999999" x14ac:dyDescent="0.3">
      <c r="A2" s="2"/>
      <c r="B2" s="2"/>
    </row>
    <row r="3" spans="1:5" x14ac:dyDescent="0.25">
      <c r="A3" t="s">
        <v>48</v>
      </c>
      <c r="C3" t="s">
        <v>50</v>
      </c>
    </row>
    <row r="4" spans="1:5" x14ac:dyDescent="0.25">
      <c r="A4" t="s">
        <v>48</v>
      </c>
      <c r="C4" t="s">
        <v>49</v>
      </c>
    </row>
    <row r="6" spans="1:5" x14ac:dyDescent="0.25">
      <c r="D6" s="33" t="s">
        <v>56</v>
      </c>
    </row>
    <row r="7" spans="1:5" x14ac:dyDescent="0.25">
      <c r="C7" s="15" t="s">
        <v>1</v>
      </c>
      <c r="D7" s="15" t="s">
        <v>57</v>
      </c>
      <c r="E7" s="32" t="s">
        <v>58</v>
      </c>
    </row>
    <row r="8" spans="1:5" x14ac:dyDescent="0.25">
      <c r="B8" t="s">
        <v>28</v>
      </c>
      <c r="C8" s="11">
        <v>37293</v>
      </c>
      <c r="D8" s="4">
        <v>22500</v>
      </c>
      <c r="E8" s="4"/>
    </row>
    <row r="9" spans="1:5" x14ac:dyDescent="0.25">
      <c r="B9" t="s">
        <v>23</v>
      </c>
      <c r="C9" s="11">
        <v>37295</v>
      </c>
      <c r="D9" s="4">
        <v>20000</v>
      </c>
      <c r="E9" s="4"/>
    </row>
    <row r="10" spans="1:5" x14ac:dyDescent="0.25">
      <c r="B10" t="s">
        <v>29</v>
      </c>
      <c r="C10" s="11">
        <v>37301</v>
      </c>
      <c r="D10" s="4">
        <v>26000</v>
      </c>
      <c r="E10" s="4"/>
    </row>
    <row r="11" spans="1:5" x14ac:dyDescent="0.25">
      <c r="B11" t="s">
        <v>29</v>
      </c>
      <c r="C11" s="11">
        <v>37308</v>
      </c>
      <c r="D11" s="4">
        <v>10000</v>
      </c>
      <c r="E11" s="4"/>
    </row>
    <row r="12" spans="1:5" x14ac:dyDescent="0.25">
      <c r="B12" t="s">
        <v>29</v>
      </c>
      <c r="C12" s="11">
        <v>37315</v>
      </c>
      <c r="D12" s="4">
        <v>19000</v>
      </c>
      <c r="E12" s="4"/>
    </row>
    <row r="13" spans="1:5" x14ac:dyDescent="0.25">
      <c r="C13" s="24" t="s">
        <v>41</v>
      </c>
      <c r="D13" s="25">
        <f>SUM(D8:D12)</f>
        <v>97500</v>
      </c>
      <c r="E13" s="30"/>
    </row>
    <row r="14" spans="1:5" x14ac:dyDescent="0.25">
      <c r="C14" s="24" t="s">
        <v>59</v>
      </c>
      <c r="D14" s="25">
        <f>-'Feb 2002'!G37</f>
        <v>-62100</v>
      </c>
      <c r="E14" s="30"/>
    </row>
    <row r="15" spans="1:5" ht="13.8" thickBot="1" x14ac:dyDescent="0.3">
      <c r="C15" s="24" t="s">
        <v>42</v>
      </c>
      <c r="D15" s="26">
        <f>+D13+D14</f>
        <v>35400</v>
      </c>
      <c r="E15" s="31"/>
    </row>
    <row r="16" spans="1:5" ht="13.8" thickTop="1" x14ac:dyDescent="0.25">
      <c r="C16" s="11"/>
      <c r="D16" s="4"/>
      <c r="E16" s="4"/>
    </row>
    <row r="17" spans="2:5" x14ac:dyDescent="0.25">
      <c r="C17" s="11"/>
      <c r="D17" s="4"/>
      <c r="E17" s="4"/>
    </row>
    <row r="18" spans="2:5" x14ac:dyDescent="0.25">
      <c r="B18" t="s">
        <v>28</v>
      </c>
      <c r="C18" s="11">
        <v>37321</v>
      </c>
      <c r="D18" s="27">
        <v>42000</v>
      </c>
      <c r="E18" s="27"/>
    </row>
    <row r="19" spans="2:5" x14ac:dyDescent="0.25">
      <c r="B19" t="s">
        <v>29</v>
      </c>
      <c r="C19" s="11">
        <v>37329</v>
      </c>
      <c r="D19" s="27">
        <v>25000</v>
      </c>
      <c r="E19" s="27"/>
    </row>
    <row r="20" spans="2:5" x14ac:dyDescent="0.25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5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5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5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5">
      <c r="C24" s="24" t="s">
        <v>46</v>
      </c>
      <c r="D24" s="25">
        <f>SUM(D17:D23)</f>
        <v>1828460</v>
      </c>
      <c r="E24" s="30"/>
    </row>
    <row r="25" spans="2:5" x14ac:dyDescent="0.25">
      <c r="C25" s="24" t="s">
        <v>60</v>
      </c>
      <c r="D25" s="30">
        <f>-'Mar 2002'!G49</f>
        <v>-100380</v>
      </c>
      <c r="E25" s="30"/>
    </row>
    <row r="26" spans="2:5" ht="13.8" thickBot="1" x14ac:dyDescent="0.3">
      <c r="C26" s="24" t="s">
        <v>55</v>
      </c>
      <c r="D26" s="26">
        <f>+D15+D24+D25</f>
        <v>1763480</v>
      </c>
      <c r="E26" s="31"/>
    </row>
    <row r="27" spans="2:5" ht="13.8" thickTop="1" x14ac:dyDescent="0.25">
      <c r="C27" s="24"/>
      <c r="D27" s="30"/>
      <c r="E27" s="30"/>
    </row>
    <row r="28" spans="2:5" x14ac:dyDescent="0.25">
      <c r="C28" s="24"/>
      <c r="D28" s="30"/>
      <c r="E28" s="30"/>
    </row>
    <row r="29" spans="2:5" x14ac:dyDescent="0.25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5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5">
      <c r="B31" s="41" t="s">
        <v>23</v>
      </c>
      <c r="C31" s="11">
        <v>37365</v>
      </c>
      <c r="D31" s="27">
        <v>17000</v>
      </c>
      <c r="E31" t="s">
        <v>87</v>
      </c>
    </row>
    <row r="32" spans="2:5" x14ac:dyDescent="0.25">
      <c r="B32" t="s">
        <v>29</v>
      </c>
      <c r="C32" s="11">
        <f>+C31+7</f>
        <v>37372</v>
      </c>
      <c r="D32" s="27">
        <v>0</v>
      </c>
      <c r="E32" s="27"/>
    </row>
    <row r="33" spans="1:5" x14ac:dyDescent="0.25">
      <c r="C33" s="24" t="s">
        <v>63</v>
      </c>
      <c r="D33" s="25">
        <f>SUM(D29:D32)</f>
        <v>76000</v>
      </c>
      <c r="E33" s="30"/>
    </row>
    <row r="34" spans="1:5" x14ac:dyDescent="0.25">
      <c r="C34" s="24"/>
      <c r="D34" s="30"/>
      <c r="E34" s="30"/>
    </row>
    <row r="35" spans="1:5" x14ac:dyDescent="0.25">
      <c r="C35" s="24" t="s">
        <v>61</v>
      </c>
      <c r="D35" s="34">
        <f>-204000*3.44</f>
        <v>-701760</v>
      </c>
      <c r="E35" s="30" t="s">
        <v>69</v>
      </c>
    </row>
    <row r="36" spans="1:5" x14ac:dyDescent="0.25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5">
      <c r="C37" s="24" t="s">
        <v>67</v>
      </c>
      <c r="D37" s="34">
        <f>-'Apr 2002'!H50</f>
        <v>-90840</v>
      </c>
      <c r="E37" s="34" t="s">
        <v>68</v>
      </c>
    </row>
    <row r="38" spans="1:5" x14ac:dyDescent="0.25">
      <c r="C38" s="24" t="s">
        <v>64</v>
      </c>
      <c r="D38" s="25">
        <f>SUM(D35:D37)</f>
        <v>-1782300</v>
      </c>
    </row>
    <row r="39" spans="1:5" ht="13.8" thickBot="1" x14ac:dyDescent="0.3">
      <c r="C39" s="38" t="s">
        <v>65</v>
      </c>
      <c r="D39" s="39">
        <f>+D38+D33+D26</f>
        <v>57180</v>
      </c>
    </row>
    <row r="40" spans="1:5" ht="13.8" thickTop="1" x14ac:dyDescent="0.25"/>
    <row r="42" spans="1:5" x14ac:dyDescent="0.25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2023-09-10T15:47:15Z</dcterms:modified>
</cp:coreProperties>
</file>