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Monthly Volumes Needed" sheetId="1" r:id="rId1"/>
  </sheets>
  <externalReferences>
    <externalReference r:id="rId2"/>
  </externalReferences>
  <definedNames>
    <definedName name="_xlnm.Print_Area" localSheetId="0">'Monthly Volumes Needed'!$A$1:$N$34</definedName>
  </definedNames>
  <calcPr calcId="0"/>
</workbook>
</file>

<file path=xl/calcChain.xml><?xml version="1.0" encoding="utf-8"?>
<calcChain xmlns="http://schemas.openxmlformats.org/spreadsheetml/2006/main">
  <c r="B6" i="1" l="1"/>
  <c r="C6" i="1"/>
  <c r="D6" i="1"/>
  <c r="H6" i="1"/>
  <c r="J6" i="1"/>
  <c r="B7" i="1"/>
  <c r="C7" i="1"/>
  <c r="D7" i="1"/>
  <c r="H7" i="1"/>
  <c r="J7" i="1"/>
  <c r="B8" i="1"/>
  <c r="C8" i="1"/>
  <c r="D8" i="1"/>
  <c r="H8" i="1"/>
  <c r="J8" i="1"/>
  <c r="B9" i="1"/>
  <c r="C9" i="1"/>
  <c r="D9" i="1"/>
  <c r="H9" i="1"/>
  <c r="J9" i="1"/>
  <c r="B10" i="1"/>
  <c r="C10" i="1"/>
  <c r="D10" i="1"/>
  <c r="H10" i="1"/>
  <c r="J10" i="1"/>
  <c r="B11" i="1"/>
  <c r="C11" i="1"/>
  <c r="D11" i="1"/>
  <c r="H11" i="1"/>
  <c r="J11" i="1"/>
  <c r="B12" i="1"/>
  <c r="C12" i="1"/>
  <c r="D12" i="1"/>
  <c r="H12" i="1"/>
  <c r="J12" i="1"/>
  <c r="L12" i="1"/>
  <c r="M12" i="1"/>
  <c r="N12" i="1"/>
  <c r="B13" i="1"/>
  <c r="C13" i="1"/>
  <c r="D13" i="1"/>
  <c r="H13" i="1"/>
  <c r="J13" i="1"/>
  <c r="L13" i="1"/>
  <c r="M13" i="1"/>
  <c r="N13" i="1"/>
  <c r="B14" i="1"/>
  <c r="C14" i="1"/>
  <c r="D14" i="1"/>
  <c r="H14" i="1"/>
  <c r="J14" i="1"/>
  <c r="L14" i="1"/>
  <c r="M14" i="1"/>
  <c r="N14" i="1"/>
  <c r="B15" i="1"/>
  <c r="C15" i="1"/>
  <c r="D15" i="1"/>
  <c r="H15" i="1"/>
  <c r="J15" i="1"/>
  <c r="L15" i="1"/>
  <c r="M15" i="1"/>
  <c r="N15" i="1"/>
  <c r="B16" i="1"/>
  <c r="C16" i="1"/>
  <c r="D16" i="1"/>
  <c r="H16" i="1"/>
  <c r="J16" i="1"/>
  <c r="L16" i="1"/>
  <c r="M16" i="1"/>
  <c r="N16" i="1"/>
  <c r="B17" i="1"/>
  <c r="C17" i="1"/>
  <c r="D17" i="1"/>
  <c r="H17" i="1"/>
  <c r="J17" i="1"/>
  <c r="L17" i="1"/>
  <c r="M17" i="1"/>
  <c r="N17" i="1"/>
  <c r="M22" i="1"/>
  <c r="N22" i="1"/>
  <c r="M23" i="1"/>
  <c r="N23" i="1"/>
  <c r="L24" i="1"/>
  <c r="M24" i="1"/>
  <c r="N24" i="1"/>
</calcChain>
</file>

<file path=xl/sharedStrings.xml><?xml version="1.0" encoding="utf-8"?>
<sst xmlns="http://schemas.openxmlformats.org/spreadsheetml/2006/main" count="25" uniqueCount="23">
  <si>
    <t>B+C</t>
  </si>
  <si>
    <t>FxG</t>
  </si>
  <si>
    <t>D-H</t>
  </si>
  <si>
    <t>Flowing Gas Needed</t>
  </si>
  <si>
    <t>Exh. 1 Volumes</t>
  </si>
  <si>
    <t>Days</t>
  </si>
  <si>
    <t>Exh. 1 Dths/Mo.</t>
  </si>
  <si>
    <t>Volumes for Enron Quote</t>
  </si>
  <si>
    <t>Pool A</t>
  </si>
  <si>
    <t>Pool B</t>
  </si>
  <si>
    <t>Res</t>
  </si>
  <si>
    <t>Comm</t>
  </si>
  <si>
    <t>Total</t>
  </si>
  <si>
    <t>Estimated Peak-day Loads</t>
  </si>
  <si>
    <t>Estimated CES NIPSCO Choice Monthly and Peak-day Volume requirements.</t>
  </si>
  <si>
    <t>Residential</t>
  </si>
  <si>
    <t>Commerical</t>
  </si>
  <si>
    <t>Commercial</t>
  </si>
  <si>
    <t>Stg W/D</t>
  </si>
  <si>
    <t>Flowing</t>
  </si>
  <si>
    <t>All Volumes are at the citygate.</t>
  </si>
  <si>
    <t>Dth/day</t>
  </si>
  <si>
    <t>Dth/Month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</si>
</sst>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(* #,##0_);_(* \(#,##0\);_(* &quot;-&quot;??_);_(@_)"/>
    <numFmt numFmtId="172" formatCode="_(* #,##0.000_);_(* \(#,##0.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17" fontId="0" fillId="0" borderId="0" xfId="0" applyNumberFormat="1"/>
    <xf numFmtId="168" fontId="1" fillId="0" borderId="0" xfId="1" applyNumberFormat="1"/>
    <xf numFmtId="168" fontId="0" fillId="0" borderId="0" xfId="0" applyNumberFormat="1"/>
    <xf numFmtId="168" fontId="0" fillId="2" borderId="0" xfId="0" applyNumberFormat="1" applyFill="1"/>
    <xf numFmtId="1" fontId="0" fillId="0" borderId="0" xfId="0" applyNumberFormat="1"/>
    <xf numFmtId="43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Nipsco%20April%20'00d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Volumes Needed"/>
      <sheetName val="Residential"/>
      <sheetName val="Commercial"/>
      <sheetName val="Sheet2"/>
      <sheetName val="Original Prog.  Comparison"/>
    </sheetNames>
    <sheetDataSet>
      <sheetData sheetId="0"/>
      <sheetData sheetId="1">
        <row r="8">
          <cell r="M8">
            <v>7693.6437999999998</v>
          </cell>
        </row>
        <row r="9">
          <cell r="M9">
            <v>5859.5455600000005</v>
          </cell>
        </row>
        <row r="10">
          <cell r="M10">
            <v>4820.1107790000005</v>
          </cell>
        </row>
        <row r="11">
          <cell r="M11">
            <v>2178.1688157900016</v>
          </cell>
        </row>
        <row r="12">
          <cell r="M12">
            <v>1140.4291890320999</v>
          </cell>
        </row>
        <row r="13">
          <cell r="M13">
            <v>1352.8404053857439</v>
          </cell>
        </row>
        <row r="14">
          <cell r="M14">
            <v>3131.6265913495581</v>
          </cell>
        </row>
        <row r="15">
          <cell r="M15">
            <v>4611.9034880731979</v>
          </cell>
        </row>
        <row r="16">
          <cell r="M16">
            <v>5597.8368164588028</v>
          </cell>
        </row>
        <row r="17">
          <cell r="M17">
            <v>7239.2405466607524</v>
          </cell>
        </row>
        <row r="18">
          <cell r="M18">
            <v>4996.8293025040366</v>
          </cell>
        </row>
        <row r="19">
          <cell r="M19">
            <v>4367.4304646589007</v>
          </cell>
        </row>
      </sheetData>
      <sheetData sheetId="2">
        <row r="8">
          <cell r="M8">
            <v>21795.4</v>
          </cell>
        </row>
        <row r="9">
          <cell r="M9">
            <v>20173.043000000001</v>
          </cell>
        </row>
        <row r="10">
          <cell r="M10">
            <v>13532.038080000002</v>
          </cell>
        </row>
        <row r="11">
          <cell r="M11">
            <v>8892.7871788799966</v>
          </cell>
        </row>
        <row r="12">
          <cell r="M12">
            <v>6106.6241070912001</v>
          </cell>
        </row>
        <row r="13">
          <cell r="M13">
            <v>5613.7323041616964</v>
          </cell>
        </row>
        <row r="14">
          <cell r="M14">
            <v>8550.1461248001215</v>
          </cell>
        </row>
        <row r="15">
          <cell r="M15">
            <v>15595.018259814664</v>
          </cell>
        </row>
        <row r="16">
          <cell r="M16">
            <v>11310.382714165131</v>
          </cell>
        </row>
        <row r="17">
          <cell r="M17">
            <v>12645.595763393838</v>
          </cell>
        </row>
        <row r="18">
          <cell r="M18">
            <v>9161.1925047999175</v>
          </cell>
        </row>
        <row r="19">
          <cell r="M19">
            <v>8373.9166127891258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D1" workbookViewId="0">
      <selection activeCell="L3" sqref="L3:N3"/>
    </sheetView>
  </sheetViews>
  <sheetFormatPr defaultRowHeight="13.2" x14ac:dyDescent="0.25"/>
  <cols>
    <col min="2" max="2" width="9.33203125" bestFit="1" customWidth="1"/>
    <col min="3" max="3" width="11.33203125" bestFit="1" customWidth="1"/>
    <col min="4" max="4" width="10.33203125" bestFit="1" customWidth="1"/>
    <col min="7" max="7" width="11" customWidth="1"/>
    <col min="10" max="10" width="12" customWidth="1"/>
    <col min="11" max="11" width="10.109375" customWidth="1"/>
    <col min="12" max="12" width="11.109375" customWidth="1"/>
    <col min="13" max="13" width="11.33203125" customWidth="1"/>
    <col min="14" max="14" width="10.5546875" customWidth="1"/>
    <col min="17" max="17" width="10.33203125" bestFit="1" customWidth="1"/>
  </cols>
  <sheetData>
    <row r="1" spans="1:19" x14ac:dyDescent="0.25">
      <c r="A1" t="s">
        <v>14</v>
      </c>
    </row>
    <row r="2" spans="1:19" x14ac:dyDescent="0.25">
      <c r="A2" t="s">
        <v>20</v>
      </c>
    </row>
    <row r="3" spans="1:19" x14ac:dyDescent="0.25">
      <c r="D3" t="s">
        <v>0</v>
      </c>
      <c r="H3" t="s">
        <v>1</v>
      </c>
      <c r="J3" t="s">
        <v>2</v>
      </c>
      <c r="L3" s="11" t="s">
        <v>22</v>
      </c>
      <c r="M3" s="11"/>
      <c r="N3" s="11"/>
    </row>
    <row r="4" spans="1:19" x14ac:dyDescent="0.25">
      <c r="B4" s="12" t="s">
        <v>3</v>
      </c>
      <c r="C4" s="13"/>
      <c r="D4" s="14"/>
      <c r="F4" s="15" t="s">
        <v>4</v>
      </c>
      <c r="G4" s="1" t="s">
        <v>5</v>
      </c>
      <c r="H4" s="15" t="s">
        <v>6</v>
      </c>
      <c r="J4" s="17" t="s">
        <v>7</v>
      </c>
      <c r="L4" t="s">
        <v>8</v>
      </c>
      <c r="M4" t="s">
        <v>8</v>
      </c>
      <c r="N4" t="s">
        <v>9</v>
      </c>
    </row>
    <row r="5" spans="1:19" x14ac:dyDescent="0.25">
      <c r="B5" s="2" t="s">
        <v>10</v>
      </c>
      <c r="C5" s="2" t="s">
        <v>11</v>
      </c>
      <c r="D5" s="2" t="s">
        <v>12</v>
      </c>
      <c r="F5" s="16"/>
      <c r="G5" s="3"/>
      <c r="H5" s="16"/>
      <c r="J5" s="17"/>
      <c r="L5" t="s">
        <v>15</v>
      </c>
      <c r="M5" t="s">
        <v>16</v>
      </c>
      <c r="N5" t="s">
        <v>17</v>
      </c>
    </row>
    <row r="6" spans="1:19" x14ac:dyDescent="0.25">
      <c r="A6" s="4">
        <v>36617</v>
      </c>
      <c r="B6" s="5">
        <f>[1]Residential!M8</f>
        <v>7693.6437999999998</v>
      </c>
      <c r="C6" s="5">
        <f>[1]Commercial!M8</f>
        <v>21795.4</v>
      </c>
      <c r="D6" s="5">
        <f t="shared" ref="D6:D17" si="0">SUM(B6:C6)</f>
        <v>29489.043799999999</v>
      </c>
      <c r="F6" s="5">
        <v>462</v>
      </c>
      <c r="G6">
        <v>30</v>
      </c>
      <c r="H6" s="6">
        <f t="shared" ref="H6:H17" si="1">G6*F6</f>
        <v>13860</v>
      </c>
      <c r="J6" s="7">
        <f t="shared" ref="J6:J17" si="2">D6-H6</f>
        <v>15629.043799999999</v>
      </c>
      <c r="K6" s="4">
        <v>36617</v>
      </c>
      <c r="L6" s="8">
        <v>4077.5922321292232</v>
      </c>
      <c r="M6" s="6">
        <v>9647.7723494856727</v>
      </c>
      <c r="N6" s="6">
        <v>1903.6792183851042</v>
      </c>
      <c r="O6" s="8"/>
      <c r="P6" s="10"/>
      <c r="Q6" s="6"/>
      <c r="R6" s="6"/>
      <c r="S6" s="6"/>
    </row>
    <row r="7" spans="1:19" x14ac:dyDescent="0.25">
      <c r="A7" s="4">
        <v>36647</v>
      </c>
      <c r="B7" s="5">
        <f>[1]Residential!M9</f>
        <v>5859.5455600000005</v>
      </c>
      <c r="C7" s="5">
        <f>[1]Commercial!M9</f>
        <v>20173.043000000001</v>
      </c>
      <c r="D7" s="5">
        <f t="shared" si="0"/>
        <v>26032.588560000004</v>
      </c>
      <c r="F7" s="5">
        <v>372</v>
      </c>
      <c r="G7">
        <v>31</v>
      </c>
      <c r="H7" s="6">
        <f t="shared" si="1"/>
        <v>11532</v>
      </c>
      <c r="J7" s="7">
        <f t="shared" si="2"/>
        <v>14500.588560000004</v>
      </c>
      <c r="K7" s="4">
        <v>36647</v>
      </c>
      <c r="L7" s="8">
        <v>3263.8651787663334</v>
      </c>
      <c r="M7" s="6">
        <v>9384.9113680063601</v>
      </c>
      <c r="N7" s="6">
        <v>1851.8120132273089</v>
      </c>
      <c r="O7" s="8"/>
      <c r="P7" s="9"/>
      <c r="Q7" s="6"/>
      <c r="R7" s="6"/>
      <c r="S7" s="6"/>
    </row>
    <row r="8" spans="1:19" x14ac:dyDescent="0.25">
      <c r="A8" s="4">
        <v>36678</v>
      </c>
      <c r="B8" s="5">
        <f>[1]Residential!M10</f>
        <v>4820.1107790000005</v>
      </c>
      <c r="C8" s="5">
        <f>[1]Commercial!M10</f>
        <v>13532.038080000002</v>
      </c>
      <c r="D8" s="5">
        <f t="shared" si="0"/>
        <v>18352.148859000001</v>
      </c>
      <c r="F8" s="5">
        <v>13</v>
      </c>
      <c r="G8">
        <v>30</v>
      </c>
      <c r="H8" s="6">
        <f t="shared" si="1"/>
        <v>390</v>
      </c>
      <c r="J8" s="7">
        <f t="shared" si="2"/>
        <v>17962.148859000001</v>
      </c>
      <c r="K8" s="4">
        <v>36678</v>
      </c>
      <c r="L8" s="8">
        <v>4717.6790028492687</v>
      </c>
      <c r="M8" s="6">
        <v>11061.781223857093</v>
      </c>
      <c r="N8" s="6">
        <v>2182.6886322936411</v>
      </c>
      <c r="O8" s="8"/>
      <c r="P8" s="9"/>
      <c r="Q8" s="6"/>
      <c r="R8" s="6"/>
      <c r="S8" s="6"/>
    </row>
    <row r="9" spans="1:19" x14ac:dyDescent="0.25">
      <c r="A9" s="4">
        <v>36708</v>
      </c>
      <c r="B9" s="5">
        <f>[1]Residential!M11</f>
        <v>2178.1688157900016</v>
      </c>
      <c r="C9" s="5">
        <f>[1]Commercial!M11</f>
        <v>8892.7871788799966</v>
      </c>
      <c r="D9" s="5">
        <f t="shared" si="0"/>
        <v>11070.955994669999</v>
      </c>
      <c r="F9" s="5">
        <v>10</v>
      </c>
      <c r="G9">
        <v>31</v>
      </c>
      <c r="H9" s="6">
        <f t="shared" si="1"/>
        <v>310</v>
      </c>
      <c r="J9" s="7">
        <f t="shared" si="2"/>
        <v>10760.955994669999</v>
      </c>
      <c r="K9" s="4">
        <v>36708</v>
      </c>
      <c r="L9" s="8">
        <v>2117.1774855724502</v>
      </c>
      <c r="M9" s="6">
        <v>7219.2838107982734</v>
      </c>
      <c r="N9" s="6">
        <v>1424.494698299276</v>
      </c>
      <c r="O9" s="8"/>
      <c r="P9" s="9"/>
      <c r="Q9" s="6"/>
      <c r="R9" s="6"/>
      <c r="S9" s="6"/>
    </row>
    <row r="10" spans="1:19" x14ac:dyDescent="0.25">
      <c r="A10" s="4">
        <v>36739</v>
      </c>
      <c r="B10" s="5">
        <f>[1]Residential!M12</f>
        <v>1140.4291890320999</v>
      </c>
      <c r="C10" s="5">
        <f>[1]Commercial!M12</f>
        <v>6106.6241070912001</v>
      </c>
      <c r="D10" s="5">
        <f t="shared" si="0"/>
        <v>7247.0532961233002</v>
      </c>
      <c r="F10" s="5">
        <v>10</v>
      </c>
      <c r="G10">
        <v>31</v>
      </c>
      <c r="H10" s="6">
        <f t="shared" si="1"/>
        <v>310</v>
      </c>
      <c r="J10" s="7">
        <f t="shared" si="2"/>
        <v>6937.0532961233002</v>
      </c>
      <c r="K10" s="4">
        <v>36739</v>
      </c>
      <c r="L10" s="8">
        <v>1091.6461824563005</v>
      </c>
      <c r="M10" s="6">
        <v>4882.0840213346783</v>
      </c>
      <c r="N10" s="6">
        <v>963.32309233232149</v>
      </c>
      <c r="O10" s="8"/>
      <c r="P10" s="9"/>
      <c r="Q10" s="6"/>
      <c r="R10" s="6"/>
      <c r="S10" s="6"/>
    </row>
    <row r="11" spans="1:19" x14ac:dyDescent="0.25">
      <c r="A11" s="4">
        <v>36770</v>
      </c>
      <c r="B11" s="5">
        <f>[1]Residential!M13</f>
        <v>1352.8404053857439</v>
      </c>
      <c r="C11" s="5">
        <f>[1]Commercial!M13</f>
        <v>5613.7323041616964</v>
      </c>
      <c r="D11" s="5">
        <f t="shared" si="0"/>
        <v>6966.5727095474404</v>
      </c>
      <c r="F11" s="5">
        <v>13</v>
      </c>
      <c r="G11">
        <v>30</v>
      </c>
      <c r="H11" s="6">
        <f t="shared" si="1"/>
        <v>390</v>
      </c>
      <c r="J11" s="7">
        <f t="shared" si="2"/>
        <v>6576.5727095474404</v>
      </c>
      <c r="K11" s="4">
        <v>36770</v>
      </c>
      <c r="L11" s="8">
        <v>1277.1062129646452</v>
      </c>
      <c r="M11" s="6">
        <v>4426.1144179459507</v>
      </c>
      <c r="N11" s="6">
        <v>873.35207863684457</v>
      </c>
      <c r="O11" s="8"/>
      <c r="P11" s="9"/>
      <c r="Q11" s="6"/>
      <c r="R11" s="6"/>
      <c r="S11" s="6"/>
    </row>
    <row r="12" spans="1:19" x14ac:dyDescent="0.25">
      <c r="A12" s="4">
        <v>36800</v>
      </c>
      <c r="B12" s="5">
        <f>[1]Residential!M14</f>
        <v>3131.6265913495581</v>
      </c>
      <c r="C12" s="5">
        <f>[1]Commercial!M14</f>
        <v>8550.1461248001215</v>
      </c>
      <c r="D12" s="5">
        <f t="shared" si="0"/>
        <v>11681.77271614968</v>
      </c>
      <c r="F12" s="5">
        <v>0</v>
      </c>
      <c r="G12">
        <v>31</v>
      </c>
      <c r="H12" s="6">
        <f t="shared" si="1"/>
        <v>0</v>
      </c>
      <c r="J12" s="7">
        <f t="shared" si="2"/>
        <v>11681.77271614968</v>
      </c>
      <c r="K12" s="4">
        <v>36800</v>
      </c>
      <c r="L12" s="8">
        <f t="shared" ref="L12:L17" si="3">B12</f>
        <v>3131.6265913495581</v>
      </c>
      <c r="M12" s="6">
        <f t="shared" ref="M12:M17" si="4">C12-N12</f>
        <v>7141.0820434330617</v>
      </c>
      <c r="N12" s="6">
        <f t="shared" ref="N12:N17" si="5">0.1648*C12</f>
        <v>1409.06408136706</v>
      </c>
      <c r="O12" s="8"/>
      <c r="P12" s="9"/>
    </row>
    <row r="13" spans="1:19" x14ac:dyDescent="0.25">
      <c r="A13" s="4">
        <v>36831</v>
      </c>
      <c r="B13" s="5">
        <f>[1]Residential!M15</f>
        <v>4611.9034880731979</v>
      </c>
      <c r="C13" s="5">
        <f>[1]Commercial!M15</f>
        <v>15595.018259814664</v>
      </c>
      <c r="D13" s="5">
        <f t="shared" si="0"/>
        <v>20206.921747887864</v>
      </c>
      <c r="F13" s="5">
        <v>0</v>
      </c>
      <c r="G13">
        <v>30</v>
      </c>
      <c r="H13" s="6">
        <f t="shared" si="1"/>
        <v>0</v>
      </c>
      <c r="J13" s="7">
        <f t="shared" si="2"/>
        <v>20206.921747887864</v>
      </c>
      <c r="K13" s="4">
        <v>36831</v>
      </c>
      <c r="L13" s="8">
        <f t="shared" si="3"/>
        <v>4611.9034880731979</v>
      </c>
      <c r="M13" s="6">
        <f t="shared" si="4"/>
        <v>13024.959250597207</v>
      </c>
      <c r="N13" s="6">
        <f t="shared" si="5"/>
        <v>2570.0590092174566</v>
      </c>
      <c r="O13" s="8"/>
      <c r="P13" s="9"/>
    </row>
    <row r="14" spans="1:19" x14ac:dyDescent="0.25">
      <c r="A14" s="4">
        <v>36861</v>
      </c>
      <c r="B14" s="5">
        <f>[1]Residential!M16</f>
        <v>5597.8368164588028</v>
      </c>
      <c r="C14" s="5">
        <f>[1]Commercial!M16</f>
        <v>11310.382714165131</v>
      </c>
      <c r="D14" s="5">
        <f t="shared" si="0"/>
        <v>16908.219530623934</v>
      </c>
      <c r="F14" s="5">
        <v>0</v>
      </c>
      <c r="G14">
        <v>31</v>
      </c>
      <c r="H14" s="6">
        <f t="shared" si="1"/>
        <v>0</v>
      </c>
      <c r="J14" s="7">
        <f t="shared" si="2"/>
        <v>16908.219530623934</v>
      </c>
      <c r="K14" s="4">
        <v>36861</v>
      </c>
      <c r="L14" s="8">
        <f t="shared" si="3"/>
        <v>5597.8368164588028</v>
      </c>
      <c r="M14" s="6">
        <f t="shared" si="4"/>
        <v>9446.431642870717</v>
      </c>
      <c r="N14" s="6">
        <f t="shared" si="5"/>
        <v>1863.9510712944136</v>
      </c>
      <c r="O14" s="8"/>
      <c r="P14" s="9"/>
    </row>
    <row r="15" spans="1:19" x14ac:dyDescent="0.25">
      <c r="A15" s="4">
        <v>36892</v>
      </c>
      <c r="B15" s="5">
        <f>[1]Residential!M17</f>
        <v>7239.2405466607524</v>
      </c>
      <c r="C15" s="5">
        <f>[1]Commercial!M17</f>
        <v>12645.595763393838</v>
      </c>
      <c r="D15" s="5">
        <f t="shared" si="0"/>
        <v>19884.83631005459</v>
      </c>
      <c r="F15" s="5">
        <v>0</v>
      </c>
      <c r="G15">
        <v>31</v>
      </c>
      <c r="H15" s="6">
        <f t="shared" si="1"/>
        <v>0</v>
      </c>
      <c r="J15" s="7">
        <f t="shared" si="2"/>
        <v>19884.83631005459</v>
      </c>
      <c r="K15" s="4">
        <v>36892</v>
      </c>
      <c r="L15" s="8">
        <f t="shared" si="3"/>
        <v>7239.2405466607524</v>
      </c>
      <c r="M15" s="6">
        <f t="shared" si="4"/>
        <v>10561.601581586534</v>
      </c>
      <c r="N15" s="6">
        <f t="shared" si="5"/>
        <v>2083.9941818073044</v>
      </c>
      <c r="O15" s="8"/>
      <c r="P15" s="9"/>
    </row>
    <row r="16" spans="1:19" x14ac:dyDescent="0.25">
      <c r="A16" s="4">
        <v>36923</v>
      </c>
      <c r="B16" s="5">
        <f>[1]Residential!M18</f>
        <v>4996.8293025040366</v>
      </c>
      <c r="C16" s="5">
        <f>[1]Commercial!M18</f>
        <v>9161.1925047999175</v>
      </c>
      <c r="D16" s="5">
        <f t="shared" si="0"/>
        <v>14158.021807303954</v>
      </c>
      <c r="F16" s="5">
        <v>0</v>
      </c>
      <c r="G16">
        <v>28</v>
      </c>
      <c r="H16" s="6">
        <f t="shared" si="1"/>
        <v>0</v>
      </c>
      <c r="J16" s="7">
        <f t="shared" si="2"/>
        <v>14158.021807303954</v>
      </c>
      <c r="K16" s="4">
        <v>36923</v>
      </c>
      <c r="L16" s="8">
        <f t="shared" si="3"/>
        <v>4996.8293025040366</v>
      </c>
      <c r="M16" s="6">
        <f t="shared" si="4"/>
        <v>7651.4279800088916</v>
      </c>
      <c r="N16" s="6">
        <f t="shared" si="5"/>
        <v>1509.7645247910264</v>
      </c>
      <c r="O16" s="8"/>
      <c r="P16" s="9"/>
    </row>
    <row r="17" spans="1:16" x14ac:dyDescent="0.25">
      <c r="A17" s="4">
        <v>36951</v>
      </c>
      <c r="B17" s="5">
        <f>[1]Residential!M19</f>
        <v>4367.4304646589007</v>
      </c>
      <c r="C17" s="5">
        <f>[1]Commercial!M19</f>
        <v>8373.9166127891258</v>
      </c>
      <c r="D17" s="5">
        <f t="shared" si="0"/>
        <v>12741.347077448027</v>
      </c>
      <c r="F17" s="5">
        <v>0</v>
      </c>
      <c r="G17">
        <v>31</v>
      </c>
      <c r="H17" s="6">
        <f t="shared" si="1"/>
        <v>0</v>
      </c>
      <c r="J17" s="7">
        <f t="shared" si="2"/>
        <v>12741.347077448027</v>
      </c>
      <c r="K17" s="4">
        <v>36951</v>
      </c>
      <c r="L17" s="8">
        <f t="shared" si="3"/>
        <v>4367.4304646589007</v>
      </c>
      <c r="M17" s="6">
        <f t="shared" si="4"/>
        <v>6993.8951550014781</v>
      </c>
      <c r="N17" s="6">
        <f t="shared" si="5"/>
        <v>1380.0214577876479</v>
      </c>
      <c r="O17" s="8"/>
      <c r="P17" s="9"/>
    </row>
    <row r="18" spans="1:16" x14ac:dyDescent="0.25">
      <c r="C18" s="6"/>
      <c r="D18" s="6"/>
    </row>
    <row r="19" spans="1:16" x14ac:dyDescent="0.25">
      <c r="D19" s="6"/>
    </row>
    <row r="21" spans="1:16" x14ac:dyDescent="0.25">
      <c r="J21" t="s">
        <v>13</v>
      </c>
      <c r="M21" t="s">
        <v>21</v>
      </c>
    </row>
    <row r="22" spans="1:16" x14ac:dyDescent="0.25">
      <c r="K22" t="s">
        <v>12</v>
      </c>
      <c r="L22">
        <v>425</v>
      </c>
      <c r="M22">
        <f>1000*0.84</f>
        <v>840</v>
      </c>
      <c r="N22">
        <f>1000-M22</f>
        <v>160</v>
      </c>
    </row>
    <row r="23" spans="1:16" x14ac:dyDescent="0.25">
      <c r="K23" t="s">
        <v>18</v>
      </c>
      <c r="L23">
        <v>228</v>
      </c>
      <c r="M23" s="8">
        <f>0.84*605</f>
        <v>508.2</v>
      </c>
      <c r="N23" s="8">
        <f>605-M23</f>
        <v>96.800000000000011</v>
      </c>
    </row>
    <row r="24" spans="1:16" x14ac:dyDescent="0.25">
      <c r="F24" s="8"/>
      <c r="K24" t="s">
        <v>19</v>
      </c>
      <c r="L24" s="8">
        <f>L22-L23</f>
        <v>197</v>
      </c>
      <c r="M24" s="8">
        <f>M22-M23</f>
        <v>331.8</v>
      </c>
      <c r="N24" s="8">
        <f>N22-N23</f>
        <v>63.199999999999989</v>
      </c>
    </row>
    <row r="26" spans="1:16" x14ac:dyDescent="0.25">
      <c r="F26" s="8"/>
    </row>
  </sheetData>
  <mergeCells count="5">
    <mergeCell ref="L3:N3"/>
    <mergeCell ref="B4:D4"/>
    <mergeCell ref="F4:F5"/>
    <mergeCell ref="H4:H5"/>
    <mergeCell ref="J4:J5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Volumes Needed</vt:lpstr>
      <vt:lpstr>'Monthly Volumes Needed'!Print_Area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2000-03-16T15:36:28Z</cp:lastPrinted>
  <dcterms:created xsi:type="dcterms:W3CDTF">2000-03-16T15:33:55Z</dcterms:created>
  <dcterms:modified xsi:type="dcterms:W3CDTF">2023-09-10T15:47:45Z</dcterms:modified>
</cp:coreProperties>
</file>