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ROW-Case2" sheetId="2" r:id="rId1"/>
  </sheets>
  <externalReferences>
    <externalReference r:id="rId2"/>
  </externalReferences>
  <definedNames>
    <definedName name="_xlnm.Print_Area" localSheetId="0">'ROW-Case2'!$F$1:$R$62</definedName>
  </definedNames>
  <calcPr calcId="0"/>
</workbook>
</file>

<file path=xl/calcChain.xml><?xml version="1.0" encoding="utf-8"?>
<calcChain xmlns="http://schemas.openxmlformats.org/spreadsheetml/2006/main">
  <c r="I3" i="2" l="1"/>
  <c r="I6" i="2"/>
  <c r="F10" i="2"/>
  <c r="H10" i="2"/>
  <c r="I10" i="2"/>
  <c r="J10" i="2"/>
  <c r="K10" i="2"/>
  <c r="L10" i="2"/>
  <c r="M10" i="2"/>
  <c r="N10" i="2"/>
  <c r="O10" i="2"/>
  <c r="P10" i="2"/>
  <c r="Q10" i="2"/>
  <c r="R10" i="2"/>
  <c r="C11" i="2"/>
  <c r="D11" i="2"/>
  <c r="C12" i="2"/>
  <c r="D12" i="2"/>
  <c r="F12" i="2"/>
  <c r="C13" i="2"/>
  <c r="D13" i="2"/>
  <c r="F13" i="2"/>
  <c r="C14" i="2"/>
  <c r="D14" i="2"/>
  <c r="F14" i="2"/>
  <c r="C15" i="2"/>
  <c r="D15" i="2"/>
  <c r="F15" i="2"/>
  <c r="C16" i="2"/>
  <c r="D16" i="2"/>
  <c r="F16" i="2"/>
  <c r="C17" i="2"/>
  <c r="D17" i="2"/>
  <c r="F17" i="2"/>
  <c r="C18" i="2"/>
  <c r="D18" i="2"/>
  <c r="F18" i="2"/>
  <c r="C19" i="2"/>
  <c r="D19" i="2"/>
  <c r="F19" i="2"/>
  <c r="C20" i="2"/>
  <c r="D20" i="2"/>
  <c r="F20" i="2"/>
  <c r="C21" i="2"/>
  <c r="D21" i="2"/>
  <c r="F21" i="2"/>
  <c r="C22" i="2"/>
  <c r="D22" i="2"/>
  <c r="F22" i="2"/>
  <c r="C23" i="2"/>
  <c r="D23" i="2"/>
  <c r="F23" i="2"/>
  <c r="C24" i="2"/>
  <c r="D24" i="2"/>
  <c r="F24" i="2"/>
  <c r="C25" i="2"/>
  <c r="D25" i="2"/>
  <c r="F25" i="2"/>
  <c r="C26" i="2"/>
  <c r="D26" i="2"/>
  <c r="F26" i="2"/>
  <c r="C27" i="2"/>
  <c r="D27" i="2"/>
  <c r="F27" i="2"/>
  <c r="C28" i="2"/>
  <c r="D28" i="2"/>
  <c r="F28" i="2"/>
  <c r="C29" i="2"/>
  <c r="D29" i="2"/>
  <c r="F29" i="2"/>
  <c r="C30" i="2"/>
  <c r="D30" i="2"/>
  <c r="F30" i="2"/>
  <c r="C31" i="2"/>
  <c r="D31" i="2"/>
  <c r="F31" i="2"/>
  <c r="F37" i="2"/>
  <c r="H37" i="2"/>
  <c r="I37" i="2"/>
  <c r="J37" i="2"/>
  <c r="K37" i="2"/>
  <c r="L37" i="2"/>
  <c r="M37" i="2"/>
  <c r="N37" i="2"/>
  <c r="O37" i="2"/>
  <c r="P37" i="2"/>
  <c r="Q37" i="2"/>
  <c r="R37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</calcChain>
</file>

<file path=xl/sharedStrings.xml><?xml version="1.0" encoding="utf-8"?>
<sst xmlns="http://schemas.openxmlformats.org/spreadsheetml/2006/main" count="21" uniqueCount="18">
  <si>
    <t>Base Volume</t>
  </si>
  <si>
    <t>Base Rate</t>
  </si>
  <si>
    <t>Rate per MMBtu</t>
  </si>
  <si>
    <t>Days</t>
  </si>
  <si>
    <t>Annual Average Transport Rate</t>
  </si>
  <si>
    <t>Formula ( Annual Revenues/(MDQ*365) or (Annual Revenues/Annual Volumes)</t>
  </si>
  <si>
    <t>Note 1</t>
  </si>
  <si>
    <t>Note 2</t>
  </si>
  <si>
    <t>Volumes</t>
  </si>
  <si>
    <t>Annual Rates</t>
  </si>
  <si>
    <t>Annual Average Volume</t>
  </si>
  <si>
    <t>Ratio</t>
  </si>
  <si>
    <t>Annual ROW Payment</t>
  </si>
  <si>
    <t>Annual ROW Payment based on Rate per MMBtu and Annual Average Transport Rate</t>
  </si>
  <si>
    <t>Rates per MMBtu</t>
  </si>
  <si>
    <t>Formula:</t>
  </si>
  <si>
    <t>((Annual Volume/Base Volume) * (Annual Rate/Base Rate)) * Annual Volume * Annual Rate * Rate per Mmbtu * 365 days</t>
  </si>
  <si>
    <t>(Annual Volume/Base Volume)*(Annual Rate/Base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</si>
</sst>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  <numFmt numFmtId="168" formatCode="_(* #,##0_);_(* \(#,##0\);_(* &quot;-&quot;??_);_(@_)"/>
    <numFmt numFmtId="170" formatCode="0.0%"/>
    <numFmt numFmtId="171" formatCode="_(&quot;$&quot;* #,##0.0000_);_(&quot;$&quot;* \(#,##0.0000\);_(&quot;$&quot;* &quot;-&quot;??_);_(@_)"/>
    <numFmt numFmtId="177" formatCode="_(* #,##0.0000_);_(* \(#,##0.0000\);_(* &quot;-&quot;??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8" fontId="1" fillId="0" borderId="0" xfId="1" applyNumberFormat="1"/>
    <xf numFmtId="44" fontId="0" fillId="0" borderId="0" xfId="0" applyNumberFormat="1"/>
    <xf numFmtId="44" fontId="1" fillId="0" borderId="0" xfId="2"/>
    <xf numFmtId="177" fontId="0" fillId="0" borderId="0" xfId="0" applyNumberFormat="1"/>
    <xf numFmtId="166" fontId="1" fillId="0" borderId="0" xfId="2" applyNumberFormat="1"/>
    <xf numFmtId="171" fontId="1" fillId="0" borderId="0" xfId="2" applyNumberFormat="1"/>
    <xf numFmtId="165" fontId="1" fillId="0" borderId="0" xfId="2" applyNumberFormat="1"/>
    <xf numFmtId="0" fontId="2" fillId="0" borderId="1" xfId="0" applyFont="1" applyBorder="1" applyAlignment="1">
      <alignment horizontal="center"/>
    </xf>
    <xf numFmtId="165" fontId="1" fillId="0" borderId="0" xfId="2" applyNumberFormat="1" applyFont="1"/>
    <xf numFmtId="0" fontId="0" fillId="0" borderId="0" xfId="0" applyAlignment="1">
      <alignment horizontal="center"/>
    </xf>
    <xf numFmtId="170" fontId="1" fillId="2" borderId="2" xfId="3" applyNumberFormat="1" applyFill="1" applyBorder="1"/>
    <xf numFmtId="44" fontId="3" fillId="0" borderId="3" xfId="2" applyFont="1" applyBorder="1"/>
    <xf numFmtId="44" fontId="2" fillId="0" borderId="2" xfId="2" applyFont="1" applyBorder="1"/>
    <xf numFmtId="44" fontId="2" fillId="0" borderId="4" xfId="2" applyFont="1" applyBorder="1"/>
    <xf numFmtId="0" fontId="2" fillId="0" borderId="0" xfId="0" applyFont="1"/>
    <xf numFmtId="168" fontId="1" fillId="0" borderId="3" xfId="1" applyNumberFormat="1" applyBorder="1"/>
    <xf numFmtId="170" fontId="1" fillId="0" borderId="0" xfId="3" applyNumberFormat="1"/>
    <xf numFmtId="165" fontId="1" fillId="0" borderId="4" xfId="2" applyNumberFormat="1" applyBorder="1"/>
    <xf numFmtId="168" fontId="3" fillId="0" borderId="5" xfId="1" applyNumberFormat="1" applyFont="1" applyFill="1" applyBorder="1" applyAlignment="1">
      <alignment horizontal="center"/>
    </xf>
    <xf numFmtId="170" fontId="4" fillId="0" borderId="6" xfId="3" applyNumberFormat="1" applyFont="1" applyBorder="1"/>
    <xf numFmtId="170" fontId="1" fillId="0" borderId="1" xfId="3" applyNumberFormat="1" applyBorder="1"/>
    <xf numFmtId="170" fontId="1" fillId="0" borderId="6" xfId="3" applyNumberFormat="1" applyBorder="1"/>
    <xf numFmtId="170" fontId="1" fillId="0" borderId="7" xfId="3" applyNumberFormat="1" applyBorder="1"/>
    <xf numFmtId="168" fontId="2" fillId="0" borderId="8" xfId="1" applyNumberFormat="1" applyFont="1" applyFill="1" applyBorder="1" applyAlignment="1">
      <alignment horizontal="center"/>
    </xf>
    <xf numFmtId="170" fontId="4" fillId="0" borderId="0" xfId="3" applyNumberFormat="1" applyFont="1" applyBorder="1"/>
    <xf numFmtId="170" fontId="1" fillId="0" borderId="0" xfId="3" applyNumberFormat="1" applyBorder="1"/>
    <xf numFmtId="170" fontId="1" fillId="0" borderId="9" xfId="3" applyNumberFormat="1" applyBorder="1"/>
    <xf numFmtId="168" fontId="2" fillId="0" borderId="10" xfId="1" applyNumberFormat="1" applyFont="1" applyFill="1" applyBorder="1" applyAlignment="1">
      <alignment horizontal="center"/>
    </xf>
    <xf numFmtId="170" fontId="1" fillId="0" borderId="11" xfId="3" applyNumberFormat="1" applyBorder="1"/>
    <xf numFmtId="170" fontId="1" fillId="0" borderId="12" xfId="3" applyNumberFormat="1" applyBorder="1"/>
    <xf numFmtId="0" fontId="2" fillId="0" borderId="1" xfId="0" applyFont="1" applyFill="1" applyBorder="1" applyAlignment="1">
      <alignment horizontal="center"/>
    </xf>
    <xf numFmtId="43" fontId="1" fillId="2" borderId="8" xfId="2" applyNumberFormat="1" applyFill="1" applyBorder="1"/>
    <xf numFmtId="171" fontId="3" fillId="0" borderId="3" xfId="2" applyNumberFormat="1" applyFont="1" applyBorder="1"/>
    <xf numFmtId="171" fontId="2" fillId="0" borderId="2" xfId="2" applyNumberFormat="1" applyFont="1" applyBorder="1"/>
    <xf numFmtId="171" fontId="2" fillId="0" borderId="4" xfId="2" applyNumberFormat="1" applyFont="1" applyBorder="1"/>
    <xf numFmtId="168" fontId="3" fillId="0" borderId="5" xfId="1" applyNumberFormat="1" applyFont="1" applyBorder="1" applyAlignment="1">
      <alignment horizontal="center"/>
    </xf>
    <xf numFmtId="165" fontId="4" fillId="0" borderId="13" xfId="2" applyNumberFormat="1" applyFont="1" applyBorder="1"/>
    <xf numFmtId="165" fontId="4" fillId="0" borderId="6" xfId="2" applyNumberFormat="1" applyFont="1" applyBorder="1"/>
    <xf numFmtId="165" fontId="1" fillId="0" borderId="1" xfId="2" applyNumberFormat="1" applyBorder="1"/>
    <xf numFmtId="165" fontId="1" fillId="0" borderId="6" xfId="2" applyNumberFormat="1" applyBorder="1"/>
    <xf numFmtId="165" fontId="1" fillId="0" borderId="7" xfId="2" applyNumberFormat="1" applyBorder="1"/>
    <xf numFmtId="168" fontId="2" fillId="0" borderId="8" xfId="1" applyNumberFormat="1" applyFont="1" applyBorder="1"/>
    <xf numFmtId="165" fontId="4" fillId="0" borderId="14" xfId="2" applyNumberFormat="1" applyFont="1" applyBorder="1"/>
    <xf numFmtId="165" fontId="1" fillId="0" borderId="0" xfId="2" applyNumberFormat="1" applyBorder="1"/>
    <xf numFmtId="165" fontId="1" fillId="0" borderId="9" xfId="2" applyNumberFormat="1" applyBorder="1"/>
    <xf numFmtId="165" fontId="1" fillId="0" borderId="14" xfId="2" applyNumberFormat="1" applyBorder="1"/>
    <xf numFmtId="168" fontId="2" fillId="0" borderId="10" xfId="1" applyNumberFormat="1" applyFont="1" applyBorder="1"/>
    <xf numFmtId="165" fontId="1" fillId="0" borderId="15" xfId="2" applyNumberFormat="1" applyBorder="1"/>
    <xf numFmtId="165" fontId="1" fillId="0" borderId="11" xfId="2" applyNumberFormat="1" applyBorder="1"/>
    <xf numFmtId="165" fontId="1" fillId="0" borderId="12" xfId="2" applyNumberFormat="1" applyBorder="1"/>
    <xf numFmtId="168" fontId="2" fillId="0" borderId="14" xfId="1" applyNumberFormat="1" applyFont="1" applyBorder="1"/>
    <xf numFmtId="168" fontId="2" fillId="0" borderId="15" xfId="1" applyNumberFormat="1" applyFont="1" applyBorder="1"/>
    <xf numFmtId="9" fontId="1" fillId="0" borderId="0" xfId="3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WINFO/navahoRo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yrs"/>
      <sheetName val="25yrs"/>
      <sheetName val="Rate"/>
      <sheetName val="ROW-Case1"/>
      <sheetName val="ROW-Case2"/>
      <sheetName val="ROW-Case3"/>
      <sheetName val="ROW-Case4"/>
      <sheetName val="Sheet1"/>
    </sheetNames>
    <sheetDataSet>
      <sheetData sheetId="0"/>
      <sheetData sheetId="1"/>
      <sheetData sheetId="2">
        <row r="3">
          <cell r="D3">
            <v>0.2</v>
          </cell>
          <cell r="F3">
            <v>0.2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63"/>
  <sheetViews>
    <sheetView tabSelected="1" topLeftCell="C12" workbookViewId="0">
      <selection activeCell="L59" sqref="L59"/>
    </sheetView>
  </sheetViews>
  <sheetFormatPr defaultRowHeight="13.2" x14ac:dyDescent="0.25"/>
  <cols>
    <col min="1" max="1" width="27.5546875" customWidth="1"/>
    <col min="2" max="2" width="21.88671875" bestFit="1" customWidth="1"/>
    <col min="3" max="3" width="13.88671875" bestFit="1" customWidth="1"/>
    <col min="4" max="4" width="16.33203125" bestFit="1" customWidth="1"/>
    <col min="5" max="5" width="14.88671875" bestFit="1" customWidth="1"/>
    <col min="6" max="6" width="10.33203125" customWidth="1"/>
    <col min="7" max="18" width="11.33203125" customWidth="1"/>
    <col min="19" max="19" width="7.33203125" customWidth="1"/>
  </cols>
  <sheetData>
    <row r="2" spans="1:18" x14ac:dyDescent="0.25">
      <c r="F2" t="s">
        <v>0</v>
      </c>
      <c r="I2" s="1">
        <v>825000</v>
      </c>
    </row>
    <row r="3" spans="1:18" x14ac:dyDescent="0.25">
      <c r="C3" s="2"/>
      <c r="F3" t="s">
        <v>1</v>
      </c>
      <c r="I3" s="3">
        <f>+[1]Rate!D3</f>
        <v>0.2</v>
      </c>
    </row>
    <row r="4" spans="1:18" x14ac:dyDescent="0.25">
      <c r="C4" s="4"/>
      <c r="D4" s="2"/>
      <c r="E4" s="2"/>
      <c r="F4" t="s">
        <v>2</v>
      </c>
      <c r="I4" s="5">
        <v>4.2999999999999997E-2</v>
      </c>
    </row>
    <row r="5" spans="1:18" x14ac:dyDescent="0.25">
      <c r="C5" s="4"/>
      <c r="D5" s="2"/>
      <c r="E5" s="2"/>
      <c r="F5" t="s">
        <v>3</v>
      </c>
      <c r="I5" s="1">
        <v>365</v>
      </c>
    </row>
    <row r="6" spans="1:18" x14ac:dyDescent="0.25">
      <c r="F6" t="s">
        <v>4</v>
      </c>
      <c r="I6" s="6">
        <f>+[1]Rate!F3</f>
        <v>0.2</v>
      </c>
      <c r="J6" t="s">
        <v>5</v>
      </c>
    </row>
    <row r="7" spans="1:18" x14ac:dyDescent="0.25">
      <c r="B7" s="6"/>
    </row>
    <row r="8" spans="1:18" ht="13.8" thickBot="1" x14ac:dyDescent="0.3"/>
    <row r="9" spans="1:18" ht="13.8" thickBot="1" x14ac:dyDescent="0.3">
      <c r="B9" s="7"/>
      <c r="C9" t="s">
        <v>6</v>
      </c>
      <c r="D9" t="s">
        <v>7</v>
      </c>
      <c r="F9" s="8" t="s">
        <v>8</v>
      </c>
      <c r="G9" s="54" t="s">
        <v>9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</row>
    <row r="10" spans="1:18" ht="13.8" thickBot="1" x14ac:dyDescent="0.3">
      <c r="B10" s="9" t="s">
        <v>10</v>
      </c>
      <c r="C10" s="10" t="s">
        <v>11</v>
      </c>
      <c r="D10" t="s">
        <v>12</v>
      </c>
      <c r="F10" s="11">
        <f>($B11*$I$6)/($I$2*$I$3)</f>
        <v>1</v>
      </c>
      <c r="G10" s="12">
        <v>0.18</v>
      </c>
      <c r="H10" s="13">
        <f t="shared" ref="H10:R10" si="0">+G10+0.01</f>
        <v>0.19</v>
      </c>
      <c r="I10" s="13">
        <f t="shared" si="0"/>
        <v>0.2</v>
      </c>
      <c r="J10" s="13">
        <f t="shared" si="0"/>
        <v>0.21000000000000002</v>
      </c>
      <c r="K10" s="13">
        <f t="shared" si="0"/>
        <v>0.22000000000000003</v>
      </c>
      <c r="L10" s="13">
        <f t="shared" si="0"/>
        <v>0.23000000000000004</v>
      </c>
      <c r="M10" s="13">
        <f t="shared" si="0"/>
        <v>0.24000000000000005</v>
      </c>
      <c r="N10" s="13">
        <f t="shared" si="0"/>
        <v>0.25000000000000006</v>
      </c>
      <c r="O10" s="13">
        <f t="shared" si="0"/>
        <v>0.26000000000000006</v>
      </c>
      <c r="P10" s="13">
        <f t="shared" si="0"/>
        <v>0.27000000000000007</v>
      </c>
      <c r="Q10" s="13">
        <f t="shared" si="0"/>
        <v>0.28000000000000008</v>
      </c>
      <c r="R10" s="14">
        <f t="shared" si="0"/>
        <v>0.29000000000000009</v>
      </c>
    </row>
    <row r="11" spans="1:18" ht="13.8" thickBot="1" x14ac:dyDescent="0.3">
      <c r="A11" s="15" t="s">
        <v>0</v>
      </c>
      <c r="B11" s="16">
        <v>825000</v>
      </c>
      <c r="C11" s="17">
        <f t="shared" ref="C11:C31" si="1">($B11*$I$6)/($I$2*$I$3)</f>
        <v>1</v>
      </c>
      <c r="D11" s="18">
        <f t="shared" ref="D11:D22" si="2">+$B11*$I$4*$I$5*$C11*$I$6</f>
        <v>2589675</v>
      </c>
      <c r="F11" s="19">
        <v>825000</v>
      </c>
      <c r="G11" s="20">
        <f t="dataTable" ref="G11:R31" dt2D="1" dtr="0" r1="I6" r2="B11"/>
        <v>0.9</v>
      </c>
      <c r="H11" s="20">
        <v>0.95</v>
      </c>
      <c r="I11" s="21">
        <v>1</v>
      </c>
      <c r="J11" s="22">
        <v>1.0500000000000003</v>
      </c>
      <c r="K11" s="22">
        <v>1.1000000000000001</v>
      </c>
      <c r="L11" s="22">
        <v>1.1500000000000001</v>
      </c>
      <c r="M11" s="22">
        <v>1.2000000000000002</v>
      </c>
      <c r="N11" s="22">
        <v>1.2500000000000004</v>
      </c>
      <c r="O11" s="22">
        <v>1.3000000000000003</v>
      </c>
      <c r="P11" s="22">
        <v>1.3500000000000003</v>
      </c>
      <c r="Q11" s="22">
        <v>1.4000000000000004</v>
      </c>
      <c r="R11" s="23">
        <v>1.4500000000000006</v>
      </c>
    </row>
    <row r="12" spans="1:18" x14ac:dyDescent="0.25">
      <c r="A12" s="15"/>
      <c r="B12" s="1">
        <v>850000</v>
      </c>
      <c r="C12" s="17">
        <f t="shared" si="1"/>
        <v>1.0303030303030303</v>
      </c>
      <c r="D12" s="7">
        <f t="shared" si="2"/>
        <v>2749003.0303030303</v>
      </c>
      <c r="F12" s="24">
        <f t="shared" ref="F12:F31" si="3">+F11+25000</f>
        <v>850000</v>
      </c>
      <c r="G12" s="25">
        <v>0.92727272727272725</v>
      </c>
      <c r="H12" s="26">
        <v>0.97878787878787876</v>
      </c>
      <c r="I12" s="26">
        <v>1.0303030303030303</v>
      </c>
      <c r="J12" s="26">
        <v>1.081818181818182</v>
      </c>
      <c r="K12" s="26">
        <v>1.1333333333333335</v>
      </c>
      <c r="L12" s="26">
        <v>1.184848484848485</v>
      </c>
      <c r="M12" s="26">
        <v>1.2363636363636366</v>
      </c>
      <c r="N12" s="26">
        <v>1.2878787878787883</v>
      </c>
      <c r="O12" s="26">
        <v>1.3393939393939398</v>
      </c>
      <c r="P12" s="26">
        <v>1.3909090909090913</v>
      </c>
      <c r="Q12" s="26">
        <v>1.4424242424242428</v>
      </c>
      <c r="R12" s="27">
        <v>1.4939393939393946</v>
      </c>
    </row>
    <row r="13" spans="1:18" x14ac:dyDescent="0.25">
      <c r="A13" s="15"/>
      <c r="B13" s="1">
        <v>875000</v>
      </c>
      <c r="C13" s="17">
        <f t="shared" si="1"/>
        <v>1.0606060606060606</v>
      </c>
      <c r="D13" s="7">
        <f t="shared" si="2"/>
        <v>2913087.1212121211</v>
      </c>
      <c r="F13" s="24">
        <f t="shared" si="3"/>
        <v>875000</v>
      </c>
      <c r="G13" s="26">
        <v>0.95454545454545459</v>
      </c>
      <c r="H13" s="26">
        <v>1.0075757575757576</v>
      </c>
      <c r="I13" s="26">
        <v>1.0606060606060606</v>
      </c>
      <c r="J13" s="26">
        <v>1.1136363636363638</v>
      </c>
      <c r="K13" s="26">
        <v>1.1666666666666667</v>
      </c>
      <c r="L13" s="26">
        <v>1.2196969696969699</v>
      </c>
      <c r="M13" s="26">
        <v>1.2727272727272729</v>
      </c>
      <c r="N13" s="26">
        <v>1.3257575757575761</v>
      </c>
      <c r="O13" s="26">
        <v>1.3787878787878791</v>
      </c>
      <c r="P13" s="26">
        <v>1.4318181818181821</v>
      </c>
      <c r="Q13" s="26">
        <v>1.4848484848484853</v>
      </c>
      <c r="R13" s="27">
        <v>1.5378787878787885</v>
      </c>
    </row>
    <row r="14" spans="1:18" x14ac:dyDescent="0.25">
      <c r="B14" s="1">
        <v>900000</v>
      </c>
      <c r="C14" s="17">
        <f t="shared" si="1"/>
        <v>1.0909090909090908</v>
      </c>
      <c r="D14" s="7">
        <f t="shared" si="2"/>
        <v>3081927.2727272729</v>
      </c>
      <c r="F14" s="24">
        <f t="shared" si="3"/>
        <v>900000</v>
      </c>
      <c r="G14" s="26">
        <v>0.98181818181818181</v>
      </c>
      <c r="H14" s="26">
        <v>1.0363636363636364</v>
      </c>
      <c r="I14" s="26">
        <v>1.0909090909090908</v>
      </c>
      <c r="J14" s="26">
        <v>1.1454545454545457</v>
      </c>
      <c r="K14" s="26">
        <v>1.2000000000000002</v>
      </c>
      <c r="L14" s="26">
        <v>1.2545454545454546</v>
      </c>
      <c r="M14" s="26">
        <v>1.3090909090909093</v>
      </c>
      <c r="N14" s="26">
        <v>1.363636363636364</v>
      </c>
      <c r="O14" s="26">
        <v>1.4181818181818184</v>
      </c>
      <c r="P14" s="26">
        <v>1.4727272727272731</v>
      </c>
      <c r="Q14" s="26">
        <v>1.5272727272727278</v>
      </c>
      <c r="R14" s="27">
        <v>1.5818181818181825</v>
      </c>
    </row>
    <row r="15" spans="1:18" x14ac:dyDescent="0.25">
      <c r="B15" s="1">
        <v>925000</v>
      </c>
      <c r="C15" s="17">
        <f t="shared" si="1"/>
        <v>1.1212121212121211</v>
      </c>
      <c r="D15" s="7">
        <f t="shared" si="2"/>
        <v>3255523.4848484844</v>
      </c>
      <c r="F15" s="24">
        <f t="shared" si="3"/>
        <v>925000</v>
      </c>
      <c r="G15" s="26">
        <v>1.009090909090909</v>
      </c>
      <c r="H15" s="26">
        <v>1.0651515151515152</v>
      </c>
      <c r="I15" s="26">
        <v>1.1212121212121211</v>
      </c>
      <c r="J15" s="26">
        <v>1.1772727272727275</v>
      </c>
      <c r="K15" s="26">
        <v>1.2333333333333336</v>
      </c>
      <c r="L15" s="26">
        <v>1.2893939393939395</v>
      </c>
      <c r="M15" s="26">
        <v>1.3454545454545457</v>
      </c>
      <c r="N15" s="26">
        <v>1.4015151515151518</v>
      </c>
      <c r="O15" s="26">
        <v>1.457575757575758</v>
      </c>
      <c r="P15" s="26">
        <v>1.5136363636363639</v>
      </c>
      <c r="Q15" s="26">
        <v>1.5696969696969703</v>
      </c>
      <c r="R15" s="27">
        <v>1.6257575757575762</v>
      </c>
    </row>
    <row r="16" spans="1:18" x14ac:dyDescent="0.25">
      <c r="B16" s="1">
        <v>950000</v>
      </c>
      <c r="C16" s="17">
        <f t="shared" si="1"/>
        <v>1.1515151515151516</v>
      </c>
      <c r="D16" s="7">
        <f t="shared" si="2"/>
        <v>3433875.7575757578</v>
      </c>
      <c r="F16" s="24">
        <f t="shared" si="3"/>
        <v>950000</v>
      </c>
      <c r="G16" s="26">
        <v>1.0363636363636364</v>
      </c>
      <c r="H16" s="26">
        <v>1.093939393939394</v>
      </c>
      <c r="I16" s="26">
        <v>1.1515151515151516</v>
      </c>
      <c r="J16" s="26">
        <v>1.2090909090909092</v>
      </c>
      <c r="K16" s="26">
        <v>1.2666666666666668</v>
      </c>
      <c r="L16" s="26">
        <v>1.3242424242424244</v>
      </c>
      <c r="M16" s="26">
        <v>1.3818181818181823</v>
      </c>
      <c r="N16" s="26">
        <v>1.4393939393939397</v>
      </c>
      <c r="O16" s="26">
        <v>1.4969696969696973</v>
      </c>
      <c r="P16" s="26">
        <v>1.5545454545454549</v>
      </c>
      <c r="Q16" s="26">
        <v>1.6121212121212125</v>
      </c>
      <c r="R16" s="27">
        <v>1.6696969696969701</v>
      </c>
    </row>
    <row r="17" spans="2:18" x14ac:dyDescent="0.25">
      <c r="B17" s="1">
        <v>975000</v>
      </c>
      <c r="C17" s="17">
        <f t="shared" si="1"/>
        <v>1.1818181818181819</v>
      </c>
      <c r="D17" s="7">
        <f t="shared" si="2"/>
        <v>3616984.0909090918</v>
      </c>
      <c r="F17" s="24">
        <f t="shared" si="3"/>
        <v>975000</v>
      </c>
      <c r="G17" s="26">
        <v>1.0636363636363637</v>
      </c>
      <c r="H17" s="26">
        <v>1.1227272727272728</v>
      </c>
      <c r="I17" s="26">
        <v>1.1818181818181819</v>
      </c>
      <c r="J17" s="26">
        <v>1.2409090909090912</v>
      </c>
      <c r="K17" s="26">
        <v>1.3000000000000003</v>
      </c>
      <c r="L17" s="26">
        <v>1.3590909090909093</v>
      </c>
      <c r="M17" s="26">
        <v>1.4181818181818184</v>
      </c>
      <c r="N17" s="26">
        <v>1.4772727272727275</v>
      </c>
      <c r="O17" s="26">
        <v>1.5363636363636368</v>
      </c>
      <c r="P17" s="26">
        <v>1.5954545454545459</v>
      </c>
      <c r="Q17" s="26">
        <v>1.654545454545455</v>
      </c>
      <c r="R17" s="27">
        <v>1.7136363636363643</v>
      </c>
    </row>
    <row r="18" spans="2:18" x14ac:dyDescent="0.25">
      <c r="B18" s="1">
        <v>1000000</v>
      </c>
      <c r="C18" s="17">
        <f t="shared" si="1"/>
        <v>1.2121212121212122</v>
      </c>
      <c r="D18" s="7">
        <f t="shared" si="2"/>
        <v>3804848.4848484853</v>
      </c>
      <c r="F18" s="24">
        <f t="shared" si="3"/>
        <v>1000000</v>
      </c>
      <c r="G18" s="26">
        <v>1.0909090909090908</v>
      </c>
      <c r="H18" s="26">
        <v>1.1515151515151516</v>
      </c>
      <c r="I18" s="26">
        <v>1.2121212121212122</v>
      </c>
      <c r="J18" s="26">
        <v>1.2727272727272729</v>
      </c>
      <c r="K18" s="26">
        <v>1.3333333333333335</v>
      </c>
      <c r="L18" s="26">
        <v>1.393939393939394</v>
      </c>
      <c r="M18" s="26">
        <v>1.4545454545454548</v>
      </c>
      <c r="N18" s="26">
        <v>1.5151515151515156</v>
      </c>
      <c r="O18" s="26">
        <v>1.5757575757575761</v>
      </c>
      <c r="P18" s="26">
        <v>1.6363636363636367</v>
      </c>
      <c r="Q18" s="26">
        <v>1.6969696969696972</v>
      </c>
      <c r="R18" s="27">
        <v>1.7575757575757582</v>
      </c>
    </row>
    <row r="19" spans="2:18" x14ac:dyDescent="0.25">
      <c r="B19" s="1">
        <v>1025000</v>
      </c>
      <c r="C19" s="17">
        <f t="shared" si="1"/>
        <v>1.2424242424242424</v>
      </c>
      <c r="D19" s="7">
        <f t="shared" si="2"/>
        <v>3997468.9393939395</v>
      </c>
      <c r="F19" s="24">
        <f t="shared" si="3"/>
        <v>1025000</v>
      </c>
      <c r="G19" s="26">
        <v>1.1181818181818182</v>
      </c>
      <c r="H19" s="26">
        <v>1.1803030303030304</v>
      </c>
      <c r="I19" s="26">
        <v>1.2424242424242424</v>
      </c>
      <c r="J19" s="26">
        <v>1.3045454545454547</v>
      </c>
      <c r="K19" s="26">
        <v>1.3666666666666669</v>
      </c>
      <c r="L19" s="26">
        <v>1.4287878787878789</v>
      </c>
      <c r="M19" s="26">
        <v>1.4909090909090912</v>
      </c>
      <c r="N19" s="26">
        <v>1.5530303030303034</v>
      </c>
      <c r="O19" s="26">
        <v>1.6151515151515154</v>
      </c>
      <c r="P19" s="26">
        <v>1.6772727272727277</v>
      </c>
      <c r="Q19" s="26">
        <v>1.7393939393939397</v>
      </c>
      <c r="R19" s="27">
        <v>1.8015151515151522</v>
      </c>
    </row>
    <row r="20" spans="2:18" x14ac:dyDescent="0.25">
      <c r="B20" s="1">
        <v>1050000</v>
      </c>
      <c r="C20" s="17">
        <f t="shared" si="1"/>
        <v>1.2727272727272727</v>
      </c>
      <c r="D20" s="7">
        <f t="shared" si="2"/>
        <v>4194845.4545454551</v>
      </c>
      <c r="F20" s="24">
        <f t="shared" si="3"/>
        <v>1050000</v>
      </c>
      <c r="G20" s="26">
        <v>1.1454545454545455</v>
      </c>
      <c r="H20" s="26">
        <v>1.209090909090909</v>
      </c>
      <c r="I20" s="26">
        <v>1.2727272727272727</v>
      </c>
      <c r="J20" s="26">
        <v>1.3363636363636366</v>
      </c>
      <c r="K20" s="26">
        <v>1.4000000000000001</v>
      </c>
      <c r="L20" s="26">
        <v>1.4636363636363638</v>
      </c>
      <c r="M20" s="26">
        <v>1.5272727272727276</v>
      </c>
      <c r="N20" s="26">
        <v>1.5909090909090913</v>
      </c>
      <c r="O20" s="26">
        <v>1.654545454545455</v>
      </c>
      <c r="P20" s="26">
        <v>1.7181818181818185</v>
      </c>
      <c r="Q20" s="26">
        <v>1.7818181818181822</v>
      </c>
      <c r="R20" s="27">
        <v>1.8454545454545461</v>
      </c>
    </row>
    <row r="21" spans="2:18" x14ac:dyDescent="0.25">
      <c r="B21" s="1">
        <v>1075000</v>
      </c>
      <c r="C21" s="17">
        <f t="shared" si="1"/>
        <v>1.303030303030303</v>
      </c>
      <c r="D21" s="7">
        <f t="shared" si="2"/>
        <v>4396978.0303030293</v>
      </c>
      <c r="F21" s="24">
        <f t="shared" si="3"/>
        <v>1075000</v>
      </c>
      <c r="G21" s="26">
        <v>1.1727272727272726</v>
      </c>
      <c r="H21" s="26">
        <v>1.2378787878787878</v>
      </c>
      <c r="I21" s="26">
        <v>1.303030303030303</v>
      </c>
      <c r="J21" s="26">
        <v>1.3681818181818184</v>
      </c>
      <c r="K21" s="26">
        <v>1.4333333333333336</v>
      </c>
      <c r="L21" s="26">
        <v>1.4984848484848488</v>
      </c>
      <c r="M21" s="26">
        <v>1.5636363636363639</v>
      </c>
      <c r="N21" s="26">
        <v>1.6287878787878791</v>
      </c>
      <c r="O21" s="26">
        <v>1.6939393939393943</v>
      </c>
      <c r="P21" s="26">
        <v>1.7590909090909095</v>
      </c>
      <c r="Q21" s="26">
        <v>1.8242424242424249</v>
      </c>
      <c r="R21" s="27">
        <v>1.8893939393939401</v>
      </c>
    </row>
    <row r="22" spans="2:18" ht="13.8" thickBot="1" x14ac:dyDescent="0.3">
      <c r="B22" s="1">
        <v>1100000</v>
      </c>
      <c r="C22" s="17">
        <f t="shared" si="1"/>
        <v>1.3333333333333333</v>
      </c>
      <c r="D22" s="7">
        <f t="shared" si="2"/>
        <v>4603866.666666666</v>
      </c>
      <c r="F22" s="28">
        <f t="shared" si="3"/>
        <v>1100000</v>
      </c>
      <c r="G22" s="29">
        <v>1.2</v>
      </c>
      <c r="H22" s="29">
        <v>1.2666666666666666</v>
      </c>
      <c r="I22" s="29">
        <v>1.3333333333333333</v>
      </c>
      <c r="J22" s="29">
        <v>1.4000000000000001</v>
      </c>
      <c r="K22" s="29">
        <v>1.4666666666666668</v>
      </c>
      <c r="L22" s="29">
        <v>1.5333333333333334</v>
      </c>
      <c r="M22" s="29">
        <v>1.6000000000000003</v>
      </c>
      <c r="N22" s="29">
        <v>1.666666666666667</v>
      </c>
      <c r="O22" s="29">
        <v>1.7333333333333336</v>
      </c>
      <c r="P22" s="29">
        <v>1.8000000000000003</v>
      </c>
      <c r="Q22" s="29">
        <v>1.8666666666666674</v>
      </c>
      <c r="R22" s="30">
        <v>1.933333333333334</v>
      </c>
    </row>
    <row r="23" spans="2:18" hidden="1" x14ac:dyDescent="0.25">
      <c r="B23" s="1">
        <v>1125000</v>
      </c>
      <c r="C23" s="17">
        <f t="shared" si="1"/>
        <v>1.3636363636363635</v>
      </c>
      <c r="D23" s="7">
        <f t="shared" ref="D23:D31" si="4">+$B23*$I$4*$I$5*$C23</f>
        <v>24077556.818181813</v>
      </c>
      <c r="F23" s="24">
        <f t="shared" si="3"/>
        <v>1125000</v>
      </c>
      <c r="G23" s="26">
        <v>1.2272727272727273</v>
      </c>
      <c r="H23" s="26">
        <v>1.2954545454545454</v>
      </c>
      <c r="I23" s="26">
        <v>1.3636363636363635</v>
      </c>
      <c r="J23" s="26">
        <v>1.4318181818181821</v>
      </c>
      <c r="K23" s="26">
        <v>1.5000000000000002</v>
      </c>
      <c r="L23" s="26">
        <v>1.5681818181818183</v>
      </c>
      <c r="M23" s="26">
        <v>1.6363636363636367</v>
      </c>
      <c r="N23" s="26">
        <v>1.7045454545454548</v>
      </c>
      <c r="O23" s="26">
        <v>1.7727272727272732</v>
      </c>
      <c r="P23" s="26">
        <v>1.8409090909090913</v>
      </c>
      <c r="Q23" s="26">
        <v>1.9090909090909098</v>
      </c>
      <c r="R23" s="27">
        <v>1.977272727272728</v>
      </c>
    </row>
    <row r="24" spans="2:18" hidden="1" x14ac:dyDescent="0.25">
      <c r="B24" s="1">
        <v>1150000</v>
      </c>
      <c r="C24" s="17">
        <f t="shared" si="1"/>
        <v>1.393939393939394</v>
      </c>
      <c r="D24" s="7">
        <f t="shared" si="4"/>
        <v>25159560.606060602</v>
      </c>
      <c r="F24" s="24">
        <f t="shared" si="3"/>
        <v>1150000</v>
      </c>
      <c r="G24" s="26">
        <v>1.2545454545454546</v>
      </c>
      <c r="H24" s="26">
        <v>1.3242424242424242</v>
      </c>
      <c r="I24" s="26">
        <v>1.393939393939394</v>
      </c>
      <c r="J24" s="26">
        <v>1.4636363636363638</v>
      </c>
      <c r="K24" s="26">
        <v>1.5333333333333334</v>
      </c>
      <c r="L24" s="26">
        <v>1.6030303030303035</v>
      </c>
      <c r="M24" s="26">
        <v>1.6727272727272731</v>
      </c>
      <c r="N24" s="26">
        <v>1.7424242424242429</v>
      </c>
      <c r="O24" s="26">
        <v>1.8121212121212125</v>
      </c>
      <c r="P24" s="26">
        <v>1.8818181818181823</v>
      </c>
      <c r="Q24" s="26">
        <v>1.9515151515151523</v>
      </c>
      <c r="R24" s="27">
        <v>2.0212121212121219</v>
      </c>
    </row>
    <row r="25" spans="2:18" hidden="1" x14ac:dyDescent="0.25">
      <c r="B25" s="1">
        <v>1175000</v>
      </c>
      <c r="C25" s="17">
        <f t="shared" si="1"/>
        <v>1.4242424242424243</v>
      </c>
      <c r="D25" s="7">
        <f t="shared" si="4"/>
        <v>26265344.696969692</v>
      </c>
      <c r="F25" s="24">
        <f t="shared" si="3"/>
        <v>1175000</v>
      </c>
      <c r="G25" s="26">
        <v>1.2818181818181817</v>
      </c>
      <c r="H25" s="26">
        <v>1.353030303030303</v>
      </c>
      <c r="I25" s="26">
        <v>1.4242424242424243</v>
      </c>
      <c r="J25" s="26">
        <v>1.4954545454545456</v>
      </c>
      <c r="K25" s="26">
        <v>1.5666666666666669</v>
      </c>
      <c r="L25" s="26">
        <v>1.6378787878787882</v>
      </c>
      <c r="M25" s="26">
        <v>1.7090909090909094</v>
      </c>
      <c r="N25" s="26">
        <v>1.7803030303030307</v>
      </c>
      <c r="O25" s="26">
        <v>1.8515151515151518</v>
      </c>
      <c r="P25" s="26">
        <v>1.9227272727272731</v>
      </c>
      <c r="Q25" s="26">
        <v>1.9939393939393946</v>
      </c>
      <c r="R25" s="27">
        <v>2.0651515151515158</v>
      </c>
    </row>
    <row r="26" spans="2:18" hidden="1" x14ac:dyDescent="0.25">
      <c r="B26" s="1">
        <v>1200000</v>
      </c>
      <c r="C26" s="17">
        <f t="shared" si="1"/>
        <v>1.4545454545454546</v>
      </c>
      <c r="D26" s="7">
        <f t="shared" si="4"/>
        <v>27394909.090909086</v>
      </c>
      <c r="F26" s="24">
        <f t="shared" si="3"/>
        <v>1200000</v>
      </c>
      <c r="G26" s="26">
        <v>1.3090909090909091</v>
      </c>
      <c r="H26" s="26">
        <v>1.3818181818181818</v>
      </c>
      <c r="I26" s="26">
        <v>1.4545454545454546</v>
      </c>
      <c r="J26" s="26">
        <v>1.5272727272727276</v>
      </c>
      <c r="K26" s="26">
        <v>1.6000000000000003</v>
      </c>
      <c r="L26" s="26">
        <v>1.6727272727272731</v>
      </c>
      <c r="M26" s="26">
        <v>1.7454545454545458</v>
      </c>
      <c r="N26" s="26">
        <v>1.8181818181818186</v>
      </c>
      <c r="O26" s="26">
        <v>1.8909090909090913</v>
      </c>
      <c r="P26" s="26">
        <v>1.9636363636363643</v>
      </c>
      <c r="Q26" s="26">
        <v>2.036363636363637</v>
      </c>
      <c r="R26" s="27">
        <v>2.1090909090909098</v>
      </c>
    </row>
    <row r="27" spans="2:18" hidden="1" x14ac:dyDescent="0.25">
      <c r="B27" s="1">
        <v>1225000</v>
      </c>
      <c r="C27" s="17">
        <f t="shared" si="1"/>
        <v>1.4848484848484849</v>
      </c>
      <c r="D27" s="7">
        <f t="shared" si="4"/>
        <v>28548253.787878782</v>
      </c>
      <c r="F27" s="24">
        <f t="shared" si="3"/>
        <v>1225000</v>
      </c>
      <c r="G27" s="26">
        <v>1.3363636363636364</v>
      </c>
      <c r="H27" s="26">
        <v>1.4106060606060606</v>
      </c>
      <c r="I27" s="26">
        <v>1.4848484848484849</v>
      </c>
      <c r="J27" s="26">
        <v>1.5590909090909093</v>
      </c>
      <c r="K27" s="26">
        <v>1.6333333333333337</v>
      </c>
      <c r="L27" s="26">
        <v>1.707575757575758</v>
      </c>
      <c r="M27" s="26">
        <v>1.7818181818181822</v>
      </c>
      <c r="N27" s="26">
        <v>1.8560606060606064</v>
      </c>
      <c r="O27" s="26">
        <v>1.9303030303030306</v>
      </c>
      <c r="P27" s="26">
        <v>2.0045454545454553</v>
      </c>
      <c r="Q27" s="26">
        <v>2.0787878787878795</v>
      </c>
      <c r="R27" s="27">
        <v>2.1530303030303037</v>
      </c>
    </row>
    <row r="28" spans="2:18" hidden="1" x14ac:dyDescent="0.25">
      <c r="B28" s="1">
        <v>1250000</v>
      </c>
      <c r="C28" s="17">
        <f t="shared" si="1"/>
        <v>1.5151515151515151</v>
      </c>
      <c r="D28" s="7">
        <f t="shared" si="4"/>
        <v>29725378.787878782</v>
      </c>
      <c r="F28" s="24">
        <f t="shared" si="3"/>
        <v>1250000</v>
      </c>
      <c r="G28" s="26">
        <v>1.3636363636363635</v>
      </c>
      <c r="H28" s="26">
        <v>1.4393939393939394</v>
      </c>
      <c r="I28" s="26">
        <v>1.5151515151515151</v>
      </c>
      <c r="J28" s="26">
        <v>1.5909090909090908</v>
      </c>
      <c r="K28" s="26">
        <v>1.666666666666667</v>
      </c>
      <c r="L28" s="26">
        <v>1.7424242424242429</v>
      </c>
      <c r="M28" s="26">
        <v>1.8181818181818186</v>
      </c>
      <c r="N28" s="26">
        <v>1.8939393939393943</v>
      </c>
      <c r="O28" s="26">
        <v>1.9696969696969699</v>
      </c>
      <c r="P28" s="26">
        <v>2.0454545454545463</v>
      </c>
      <c r="Q28" s="26">
        <v>2.121212121212122</v>
      </c>
      <c r="R28" s="27">
        <v>2.1969696969696977</v>
      </c>
    </row>
    <row r="29" spans="2:18" hidden="1" x14ac:dyDescent="0.25">
      <c r="B29" s="1">
        <v>1275000</v>
      </c>
      <c r="C29" s="17">
        <f t="shared" si="1"/>
        <v>1.5454545454545454</v>
      </c>
      <c r="D29" s="7">
        <f t="shared" si="4"/>
        <v>30926284.090909086</v>
      </c>
      <c r="F29" s="24">
        <f t="shared" si="3"/>
        <v>1275000</v>
      </c>
      <c r="G29" s="26">
        <v>1.3909090909090909</v>
      </c>
      <c r="H29" s="26">
        <v>1.4681818181818183</v>
      </c>
      <c r="I29" s="26">
        <v>1.5454545454545454</v>
      </c>
      <c r="J29" s="26">
        <v>1.6227272727272728</v>
      </c>
      <c r="K29" s="26">
        <v>1.7000000000000004</v>
      </c>
      <c r="L29" s="26">
        <v>1.7772727272727276</v>
      </c>
      <c r="M29" s="26">
        <v>1.8545454545454549</v>
      </c>
      <c r="N29" s="26">
        <v>1.9318181818181821</v>
      </c>
      <c r="O29" s="26">
        <v>2.0090909090909093</v>
      </c>
      <c r="P29" s="26">
        <v>2.0863636363636369</v>
      </c>
      <c r="Q29" s="26">
        <v>2.1636363636363645</v>
      </c>
      <c r="R29" s="27">
        <v>2.2409090909090916</v>
      </c>
    </row>
    <row r="30" spans="2:18" hidden="1" x14ac:dyDescent="0.25">
      <c r="B30" s="1">
        <v>1300000</v>
      </c>
      <c r="C30" s="17">
        <f t="shared" si="1"/>
        <v>1.5757575757575757</v>
      </c>
      <c r="D30" s="7">
        <f t="shared" si="4"/>
        <v>32150969.696969688</v>
      </c>
      <c r="F30" s="24">
        <f t="shared" si="3"/>
        <v>1300000</v>
      </c>
      <c r="G30" s="26">
        <v>1.4181818181818182</v>
      </c>
      <c r="H30" s="26">
        <v>1.4969696969696971</v>
      </c>
      <c r="I30" s="26">
        <v>1.5757575757575757</v>
      </c>
      <c r="J30" s="26">
        <v>1.6545454545454545</v>
      </c>
      <c r="K30" s="26">
        <v>1.7333333333333336</v>
      </c>
      <c r="L30" s="26">
        <v>1.8121212121212125</v>
      </c>
      <c r="M30" s="26">
        <v>1.8909090909090913</v>
      </c>
      <c r="N30" s="26">
        <v>1.9696969696969699</v>
      </c>
      <c r="O30" s="26">
        <v>2.0484848484848488</v>
      </c>
      <c r="P30" s="26">
        <v>2.1272727272727279</v>
      </c>
      <c r="Q30" s="26">
        <v>2.2060606060606069</v>
      </c>
      <c r="R30" s="27">
        <v>2.2848484848484856</v>
      </c>
    </row>
    <row r="31" spans="2:18" ht="13.8" hidden="1" thickBot="1" x14ac:dyDescent="0.3">
      <c r="B31" s="1">
        <v>1325000</v>
      </c>
      <c r="C31" s="17">
        <f t="shared" si="1"/>
        <v>1.606060606060606</v>
      </c>
      <c r="D31" s="7">
        <f t="shared" si="4"/>
        <v>33399435.606060598</v>
      </c>
      <c r="F31" s="28">
        <f t="shared" si="3"/>
        <v>1325000</v>
      </c>
      <c r="G31" s="29">
        <v>1.4454545454545455</v>
      </c>
      <c r="H31" s="29">
        <v>1.5257575757575759</v>
      </c>
      <c r="I31" s="29">
        <v>1.606060606060606</v>
      </c>
      <c r="J31" s="29">
        <v>1.6863636363636363</v>
      </c>
      <c r="K31" s="29">
        <v>1.7666666666666671</v>
      </c>
      <c r="L31" s="29">
        <v>1.8469696969696974</v>
      </c>
      <c r="M31" s="29">
        <v>1.9272727272727277</v>
      </c>
      <c r="N31" s="29">
        <v>2.0075757575757578</v>
      </c>
      <c r="O31" s="29">
        <v>2.0878787878787883</v>
      </c>
      <c r="P31" s="29">
        <v>2.1681818181818189</v>
      </c>
      <c r="Q31" s="29">
        <v>2.248484848484849</v>
      </c>
      <c r="R31" s="30">
        <v>2.3287878787878795</v>
      </c>
    </row>
    <row r="32" spans="2:18" x14ac:dyDescent="0.25">
      <c r="F32" t="s">
        <v>15</v>
      </c>
      <c r="G32" t="s">
        <v>17</v>
      </c>
    </row>
    <row r="34" spans="6:18" ht="13.8" thickBot="1" x14ac:dyDescent="0.3"/>
    <row r="35" spans="6:18" ht="13.8" thickBot="1" x14ac:dyDescent="0.3">
      <c r="F35" s="57" t="s">
        <v>13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9"/>
    </row>
    <row r="36" spans="6:18" ht="13.8" thickBot="1" x14ac:dyDescent="0.3">
      <c r="F36" s="31" t="s">
        <v>8</v>
      </c>
      <c r="G36" s="54" t="s">
        <v>14</v>
      </c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6"/>
    </row>
    <row r="37" spans="6:18" ht="13.8" thickBot="1" x14ac:dyDescent="0.3">
      <c r="F37" s="32">
        <f>((B11*I6)/(I2*I3))*B11*I4*I5*I6</f>
        <v>2589675</v>
      </c>
      <c r="G37" s="33">
        <v>0.18</v>
      </c>
      <c r="H37" s="34">
        <f t="shared" ref="H37:R37" si="5">+G37+0.01</f>
        <v>0.19</v>
      </c>
      <c r="I37" s="34">
        <f t="shared" si="5"/>
        <v>0.2</v>
      </c>
      <c r="J37" s="34">
        <f t="shared" si="5"/>
        <v>0.21000000000000002</v>
      </c>
      <c r="K37" s="34">
        <f t="shared" si="5"/>
        <v>0.22000000000000003</v>
      </c>
      <c r="L37" s="34">
        <f t="shared" si="5"/>
        <v>0.23000000000000004</v>
      </c>
      <c r="M37" s="34">
        <f t="shared" si="5"/>
        <v>0.24000000000000005</v>
      </c>
      <c r="N37" s="34">
        <f t="shared" si="5"/>
        <v>0.25000000000000006</v>
      </c>
      <c r="O37" s="34">
        <f t="shared" si="5"/>
        <v>0.26000000000000006</v>
      </c>
      <c r="P37" s="34">
        <f t="shared" si="5"/>
        <v>0.27000000000000007</v>
      </c>
      <c r="Q37" s="34">
        <f t="shared" si="5"/>
        <v>0.28000000000000008</v>
      </c>
      <c r="R37" s="35">
        <f t="shared" si="5"/>
        <v>0.29000000000000009</v>
      </c>
    </row>
    <row r="38" spans="6:18" ht="13.8" thickBot="1" x14ac:dyDescent="0.3">
      <c r="F38" s="36">
        <v>825000</v>
      </c>
      <c r="G38" s="37">
        <f t="dataTable" ref="G38:R58" dt2D="1" dtr="0" r1="I6" r2="B11" ca="1"/>
        <v>2097636.7499999995</v>
      </c>
      <c r="H38" s="38">
        <v>2337181.6875</v>
      </c>
      <c r="I38" s="39">
        <v>2589675</v>
      </c>
      <c r="J38" s="40">
        <v>2855116.6875000005</v>
      </c>
      <c r="K38" s="40">
        <v>3133506.7500000005</v>
      </c>
      <c r="L38" s="40">
        <v>3424845.1875000005</v>
      </c>
      <c r="M38" s="40">
        <v>3729132.0000000009</v>
      </c>
      <c r="N38" s="40">
        <v>4046367.1875000023</v>
      </c>
      <c r="O38" s="40">
        <v>4376550.7500000019</v>
      </c>
      <c r="P38" s="40">
        <v>4719682.6875000019</v>
      </c>
      <c r="Q38" s="40">
        <v>5075763.0000000028</v>
      </c>
      <c r="R38" s="41">
        <v>5444791.6875000028</v>
      </c>
    </row>
    <row r="39" spans="6:18" x14ac:dyDescent="0.25">
      <c r="F39" s="42">
        <f t="shared" ref="F39:F58" si="6">+F38+25000</f>
        <v>850000</v>
      </c>
      <c r="G39" s="43">
        <v>2226692.4545454541</v>
      </c>
      <c r="H39" s="44">
        <v>2480975.2348484844</v>
      </c>
      <c r="I39" s="44">
        <v>2749003.0303030303</v>
      </c>
      <c r="J39" s="44">
        <v>3030775.8409090918</v>
      </c>
      <c r="K39" s="44">
        <v>3326293.6666666674</v>
      </c>
      <c r="L39" s="44">
        <v>3635556.5075757587</v>
      </c>
      <c r="M39" s="44">
        <v>3958564.3636363647</v>
      </c>
      <c r="N39" s="44">
        <v>4295317.2348484863</v>
      </c>
      <c r="O39" s="44">
        <v>4645815.121212123</v>
      </c>
      <c r="P39" s="44">
        <v>5010058.0227272743</v>
      </c>
      <c r="Q39" s="44">
        <v>5388045.9393939413</v>
      </c>
      <c r="R39" s="45">
        <v>5779778.8712121248</v>
      </c>
    </row>
    <row r="40" spans="6:18" x14ac:dyDescent="0.25">
      <c r="F40" s="42">
        <f t="shared" si="6"/>
        <v>875000</v>
      </c>
      <c r="G40" s="46">
        <v>2359600.5681818179</v>
      </c>
      <c r="H40" s="44">
        <v>2629061.126893939</v>
      </c>
      <c r="I40" s="44">
        <v>2913087.1212121211</v>
      </c>
      <c r="J40" s="44">
        <v>3211678.5511363642</v>
      </c>
      <c r="K40" s="44">
        <v>3524835.4166666665</v>
      </c>
      <c r="L40" s="44">
        <v>3852557.7178030312</v>
      </c>
      <c r="M40" s="44">
        <v>4194845.454545456</v>
      </c>
      <c r="N40" s="44">
        <v>4551698.6268939413</v>
      </c>
      <c r="O40" s="44">
        <v>4923117.2348484872</v>
      </c>
      <c r="P40" s="44">
        <v>5309101.2784090936</v>
      </c>
      <c r="Q40" s="44">
        <v>5709650.7575757597</v>
      </c>
      <c r="R40" s="45">
        <v>6124765.6723484891</v>
      </c>
    </row>
    <row r="41" spans="6:18" x14ac:dyDescent="0.25">
      <c r="F41" s="42">
        <f t="shared" si="6"/>
        <v>900000</v>
      </c>
      <c r="G41" s="46">
        <v>2496361.0909090908</v>
      </c>
      <c r="H41" s="44">
        <v>2781439.3636363633</v>
      </c>
      <c r="I41" s="44">
        <v>3081927.272727272</v>
      </c>
      <c r="J41" s="44">
        <v>3397824.8181818193</v>
      </c>
      <c r="K41" s="44">
        <v>3729132.0000000014</v>
      </c>
      <c r="L41" s="44">
        <v>4075848.8181818184</v>
      </c>
      <c r="M41" s="44">
        <v>4437975.2727272734</v>
      </c>
      <c r="N41" s="44">
        <v>4815511.3636363652</v>
      </c>
      <c r="O41" s="44">
        <v>5208457.0909090936</v>
      </c>
      <c r="P41" s="44">
        <v>5616812.4545454578</v>
      </c>
      <c r="Q41" s="44">
        <v>6040577.4545454588</v>
      </c>
      <c r="R41" s="45">
        <v>6479752.0909090945</v>
      </c>
    </row>
    <row r="42" spans="6:18" x14ac:dyDescent="0.25">
      <c r="F42" s="42">
        <f t="shared" si="6"/>
        <v>925000</v>
      </c>
      <c r="G42" s="46">
        <v>2636974.0227272725</v>
      </c>
      <c r="H42" s="44">
        <v>2938109.9450757573</v>
      </c>
      <c r="I42" s="44">
        <v>3255523.4848484844</v>
      </c>
      <c r="J42" s="44">
        <v>3589214.6420454551</v>
      </c>
      <c r="K42" s="44">
        <v>3939183.4166666674</v>
      </c>
      <c r="L42" s="44">
        <v>4305429.8087121211</v>
      </c>
      <c r="M42" s="44">
        <v>4687953.8181818193</v>
      </c>
      <c r="N42" s="44">
        <v>5086755.4450757597</v>
      </c>
      <c r="O42" s="44">
        <v>5501834.6893939422</v>
      </c>
      <c r="P42" s="44">
        <v>5933191.5511363661</v>
      </c>
      <c r="Q42" s="44">
        <v>6380826.030303034</v>
      </c>
      <c r="R42" s="45">
        <v>6844738.1268939432</v>
      </c>
    </row>
    <row r="43" spans="6:18" x14ac:dyDescent="0.25">
      <c r="F43" s="42">
        <f t="shared" si="6"/>
        <v>950000</v>
      </c>
      <c r="G43" s="46">
        <v>2781439.3636363633</v>
      </c>
      <c r="H43" s="44">
        <v>3099072.8712121211</v>
      </c>
      <c r="I43" s="44">
        <v>3433875.7575757573</v>
      </c>
      <c r="J43" s="44">
        <v>3785848.0227272739</v>
      </c>
      <c r="K43" s="44">
        <v>4154989.6666666674</v>
      </c>
      <c r="L43" s="44">
        <v>4541300.6893939404</v>
      </c>
      <c r="M43" s="44">
        <v>4944781.0909090927</v>
      </c>
      <c r="N43" s="44">
        <v>5365430.871212123</v>
      </c>
      <c r="O43" s="44">
        <v>5803250.0303030321</v>
      </c>
      <c r="P43" s="44">
        <v>6258238.5681818211</v>
      </c>
      <c r="Q43" s="44">
        <v>6730396.4848484872</v>
      </c>
      <c r="R43" s="45">
        <v>7219723.7803030321</v>
      </c>
    </row>
    <row r="44" spans="6:18" x14ac:dyDescent="0.25">
      <c r="F44" s="42">
        <f t="shared" si="6"/>
        <v>975000</v>
      </c>
      <c r="G44" s="46">
        <v>2929757.1136363633</v>
      </c>
      <c r="H44" s="44">
        <v>3264328.1420454551</v>
      </c>
      <c r="I44" s="44">
        <v>3616984.0909090908</v>
      </c>
      <c r="J44" s="44">
        <v>3987724.9602272739</v>
      </c>
      <c r="K44" s="44">
        <v>4376550.7500000009</v>
      </c>
      <c r="L44" s="44">
        <v>4783461.4602272743</v>
      </c>
      <c r="M44" s="44">
        <v>5208457.0909090927</v>
      </c>
      <c r="N44" s="44">
        <v>5651537.6420454569</v>
      </c>
      <c r="O44" s="44">
        <v>6112703.113636367</v>
      </c>
      <c r="P44" s="44">
        <v>6591953.5056818221</v>
      </c>
      <c r="Q44" s="44">
        <v>7089288.8181818211</v>
      </c>
      <c r="R44" s="45">
        <v>7604709.0511363689</v>
      </c>
    </row>
    <row r="45" spans="6:18" x14ac:dyDescent="0.25">
      <c r="F45" s="42">
        <f t="shared" si="6"/>
        <v>1000000</v>
      </c>
      <c r="G45" s="46">
        <v>3081927.2727272725</v>
      </c>
      <c r="H45" s="44">
        <v>3433875.7575757573</v>
      </c>
      <c r="I45" s="44">
        <v>3804848.4848484844</v>
      </c>
      <c r="J45" s="44">
        <v>4194845.4545454551</v>
      </c>
      <c r="K45" s="44">
        <v>4603866.6666666679</v>
      </c>
      <c r="L45" s="44">
        <v>5031912.1212121211</v>
      </c>
      <c r="M45" s="44">
        <v>5478981.8181818193</v>
      </c>
      <c r="N45" s="44">
        <v>5945075.7575757597</v>
      </c>
      <c r="O45" s="44">
        <v>6430193.9393939422</v>
      </c>
      <c r="P45" s="44">
        <v>6934336.3636363661</v>
      </c>
      <c r="Q45" s="44">
        <v>7457503.0303030331</v>
      </c>
      <c r="R45" s="45">
        <v>7999693.9393939441</v>
      </c>
    </row>
    <row r="46" spans="6:18" x14ac:dyDescent="0.25">
      <c r="F46" s="42">
        <f t="shared" si="6"/>
        <v>1025000</v>
      </c>
      <c r="G46" s="46">
        <v>3237949.8409090899</v>
      </c>
      <c r="H46" s="44">
        <v>3607715.7178030307</v>
      </c>
      <c r="I46" s="44">
        <v>3997468.9393939385</v>
      </c>
      <c r="J46" s="44">
        <v>4407209.5056818193</v>
      </c>
      <c r="K46" s="44">
        <v>4836937.4166666679</v>
      </c>
      <c r="L46" s="44">
        <v>5286652.6723484863</v>
      </c>
      <c r="M46" s="44">
        <v>5756355.2727272753</v>
      </c>
      <c r="N46" s="44">
        <v>6246045.2178030331</v>
      </c>
      <c r="O46" s="44">
        <v>6755722.5075757597</v>
      </c>
      <c r="P46" s="44">
        <v>7285387.1420454578</v>
      </c>
      <c r="Q46" s="44">
        <v>7835039.1212121239</v>
      </c>
      <c r="R46" s="45">
        <v>8404678.4450757615</v>
      </c>
    </row>
    <row r="47" spans="6:18" x14ac:dyDescent="0.25">
      <c r="F47" s="42">
        <f t="shared" si="6"/>
        <v>1050000</v>
      </c>
      <c r="G47" s="46">
        <v>3397824.8181818174</v>
      </c>
      <c r="H47" s="44">
        <v>3785848.0227272715</v>
      </c>
      <c r="I47" s="44">
        <v>4194845.4545454541</v>
      </c>
      <c r="J47" s="44">
        <v>4624817.1136363652</v>
      </c>
      <c r="K47" s="44">
        <v>5075763.0000000019</v>
      </c>
      <c r="L47" s="44">
        <v>5547683.1136363652</v>
      </c>
      <c r="M47" s="44">
        <v>6040577.4545454569</v>
      </c>
      <c r="N47" s="44">
        <v>6554446.0227272762</v>
      </c>
      <c r="O47" s="44">
        <v>7089288.8181818211</v>
      </c>
      <c r="P47" s="44">
        <v>7645105.8409090945</v>
      </c>
      <c r="Q47" s="44">
        <v>8221897.0909090945</v>
      </c>
      <c r="R47" s="45">
        <v>8819662.5681818239</v>
      </c>
    </row>
    <row r="48" spans="6:18" x14ac:dyDescent="0.25">
      <c r="F48" s="42">
        <f t="shared" si="6"/>
        <v>1075000</v>
      </c>
      <c r="G48" s="46">
        <v>3561552.2045454537</v>
      </c>
      <c r="H48" s="44">
        <v>3968272.6723484835</v>
      </c>
      <c r="I48" s="44">
        <v>4396978.0303030303</v>
      </c>
      <c r="J48" s="44">
        <v>4847668.2784090918</v>
      </c>
      <c r="K48" s="44">
        <v>5320343.416666667</v>
      </c>
      <c r="L48" s="44">
        <v>5815003.4450757587</v>
      </c>
      <c r="M48" s="44">
        <v>6331648.3636363661</v>
      </c>
      <c r="N48" s="44">
        <v>6870278.1723484863</v>
      </c>
      <c r="O48" s="44">
        <v>7430892.8712121239</v>
      </c>
      <c r="P48" s="44">
        <v>8013492.4602272762</v>
      </c>
      <c r="Q48" s="44">
        <v>8618076.9393939432</v>
      </c>
      <c r="R48" s="45">
        <v>9244646.3087121267</v>
      </c>
    </row>
    <row r="49" spans="6:18" ht="13.8" thickBot="1" x14ac:dyDescent="0.3">
      <c r="F49" s="47">
        <f t="shared" si="6"/>
        <v>1100000</v>
      </c>
      <c r="G49" s="48">
        <v>3729131.9999999991</v>
      </c>
      <c r="H49" s="49">
        <v>4154989.666666666</v>
      </c>
      <c r="I49" s="49">
        <v>4603866.666666666</v>
      </c>
      <c r="J49" s="49">
        <v>5075763.0000000009</v>
      </c>
      <c r="K49" s="49">
        <v>5570678.666666667</v>
      </c>
      <c r="L49" s="49">
        <v>6088613.666666667</v>
      </c>
      <c r="M49" s="49">
        <v>6629568.0000000009</v>
      </c>
      <c r="N49" s="49">
        <v>7193541.6666666698</v>
      </c>
      <c r="O49" s="49">
        <v>7780534.6666666688</v>
      </c>
      <c r="P49" s="49">
        <v>8390547.0000000019</v>
      </c>
      <c r="Q49" s="49">
        <v>9023578.6666666716</v>
      </c>
      <c r="R49" s="50">
        <v>9679629.6666666716</v>
      </c>
    </row>
    <row r="50" spans="6:18" hidden="1" x14ac:dyDescent="0.25">
      <c r="F50" s="51">
        <f t="shared" si="6"/>
        <v>1125000</v>
      </c>
      <c r="G50" s="46">
        <v>3900564.2045454537</v>
      </c>
      <c r="H50" s="44">
        <v>4345999.0056818174</v>
      </c>
      <c r="I50" s="44">
        <v>4815511.3636363624</v>
      </c>
      <c r="J50" s="44">
        <v>5309101.2784090927</v>
      </c>
      <c r="K50" s="44">
        <v>5826768.7500000009</v>
      </c>
      <c r="L50" s="44">
        <v>6368513.7784090918</v>
      </c>
      <c r="M50" s="44">
        <v>6934336.3636363661</v>
      </c>
      <c r="N50" s="44">
        <v>7524236.5056818202</v>
      </c>
      <c r="O50" s="44">
        <v>8138214.2045454588</v>
      </c>
      <c r="P50" s="44">
        <v>8776269.4602272753</v>
      </c>
      <c r="Q50" s="44">
        <v>9438402.2727272771</v>
      </c>
      <c r="R50" s="45">
        <v>10124612.642045461</v>
      </c>
    </row>
    <row r="51" spans="6:18" hidden="1" x14ac:dyDescent="0.25">
      <c r="F51" s="51">
        <f t="shared" si="6"/>
        <v>1150000</v>
      </c>
      <c r="G51" s="46">
        <v>4075848.8181818184</v>
      </c>
      <c r="H51" s="44">
        <v>4541300.6893939395</v>
      </c>
      <c r="I51" s="44">
        <v>5031912.121212122</v>
      </c>
      <c r="J51" s="44">
        <v>5547683.1136363633</v>
      </c>
      <c r="K51" s="44">
        <v>6088613.666666667</v>
      </c>
      <c r="L51" s="44">
        <v>6654703.780303034</v>
      </c>
      <c r="M51" s="44">
        <v>7245953.4545454569</v>
      </c>
      <c r="N51" s="44">
        <v>7862362.6893939422</v>
      </c>
      <c r="O51" s="44">
        <v>8503931.4848484881</v>
      </c>
      <c r="P51" s="44">
        <v>9170659.8409090936</v>
      </c>
      <c r="Q51" s="44">
        <v>9862547.7575757653</v>
      </c>
      <c r="R51" s="45">
        <v>10579595.234848492</v>
      </c>
    </row>
    <row r="52" spans="6:18" hidden="1" x14ac:dyDescent="0.25">
      <c r="F52" s="51">
        <f t="shared" si="6"/>
        <v>1175000</v>
      </c>
      <c r="G52" s="46">
        <v>4254985.8409090899</v>
      </c>
      <c r="H52" s="44">
        <v>4740894.7178030293</v>
      </c>
      <c r="I52" s="44">
        <v>5253068.9393939395</v>
      </c>
      <c r="J52" s="44">
        <v>5791508.5056818193</v>
      </c>
      <c r="K52" s="44">
        <v>6356213.416666667</v>
      </c>
      <c r="L52" s="44">
        <v>6947183.6723484872</v>
      </c>
      <c r="M52" s="44">
        <v>7564419.2727272753</v>
      </c>
      <c r="N52" s="44">
        <v>8207920.217803034</v>
      </c>
      <c r="O52" s="44">
        <v>8877686.5075757578</v>
      </c>
      <c r="P52" s="44">
        <v>9573718.1420454588</v>
      </c>
      <c r="Q52" s="44">
        <v>10296015.121212127</v>
      </c>
      <c r="R52" s="45">
        <v>11044577.445075763</v>
      </c>
    </row>
    <row r="53" spans="6:18" hidden="1" x14ac:dyDescent="0.25">
      <c r="F53" s="51">
        <f t="shared" si="6"/>
        <v>1200000</v>
      </c>
      <c r="G53" s="46">
        <v>4437975.2727272715</v>
      </c>
      <c r="H53" s="44">
        <v>4944781.0909090899</v>
      </c>
      <c r="I53" s="44">
        <v>5478981.8181818174</v>
      </c>
      <c r="J53" s="44">
        <v>6040577.4545454551</v>
      </c>
      <c r="K53" s="44">
        <v>6629568.0000000019</v>
      </c>
      <c r="L53" s="44">
        <v>7245953.4545454569</v>
      </c>
      <c r="M53" s="44">
        <v>7889733.8181818211</v>
      </c>
      <c r="N53" s="44">
        <v>8560909.0909090936</v>
      </c>
      <c r="O53" s="44">
        <v>9259479.2727272753</v>
      </c>
      <c r="P53" s="44">
        <v>9985444.3636363707</v>
      </c>
      <c r="Q53" s="44">
        <v>10738804.363636369</v>
      </c>
      <c r="R53" s="45">
        <v>11519559.272727281</v>
      </c>
    </row>
    <row r="54" spans="6:18" hidden="1" x14ac:dyDescent="0.25">
      <c r="F54" s="51">
        <f t="shared" si="6"/>
        <v>1225000</v>
      </c>
      <c r="G54" s="46">
        <v>4624817.1136363633</v>
      </c>
      <c r="H54" s="44">
        <v>5152959.8087121211</v>
      </c>
      <c r="I54" s="44">
        <v>5709650.7575757578</v>
      </c>
      <c r="J54" s="44">
        <v>6294889.9602272743</v>
      </c>
      <c r="K54" s="44">
        <v>6908677.4166666698</v>
      </c>
      <c r="L54" s="44">
        <v>7551013.1268939413</v>
      </c>
      <c r="M54" s="44">
        <v>8221897.0909090945</v>
      </c>
      <c r="N54" s="44">
        <v>8921329.308712123</v>
      </c>
      <c r="O54" s="44">
        <v>9649309.7803030349</v>
      </c>
      <c r="P54" s="44">
        <v>10405838.505681824</v>
      </c>
      <c r="Q54" s="44">
        <v>11190915.48484849</v>
      </c>
      <c r="R54" s="45">
        <v>12004540.717803039</v>
      </c>
    </row>
    <row r="55" spans="6:18" hidden="1" x14ac:dyDescent="0.25">
      <c r="F55" s="51">
        <f t="shared" si="6"/>
        <v>1250000</v>
      </c>
      <c r="G55" s="46">
        <v>4815511.3636363624</v>
      </c>
      <c r="H55" s="44">
        <v>5365430.8712121211</v>
      </c>
      <c r="I55" s="44">
        <v>5945075.7575757578</v>
      </c>
      <c r="J55" s="44">
        <v>6554446.0227272715</v>
      </c>
      <c r="K55" s="44">
        <v>7193541.6666666688</v>
      </c>
      <c r="L55" s="44">
        <v>7862362.6893939432</v>
      </c>
      <c r="M55" s="44">
        <v>8560909.0909090955</v>
      </c>
      <c r="N55" s="44">
        <v>9289180.871212123</v>
      </c>
      <c r="O55" s="44">
        <v>10047178.030303035</v>
      </c>
      <c r="P55" s="44">
        <v>10834900.568181826</v>
      </c>
      <c r="Q55" s="44">
        <v>11652348.48484849</v>
      </c>
      <c r="R55" s="45">
        <v>12499521.780303039</v>
      </c>
    </row>
    <row r="56" spans="6:18" hidden="1" x14ac:dyDescent="0.25">
      <c r="F56" s="51">
        <f t="shared" si="6"/>
        <v>1275000</v>
      </c>
      <c r="G56" s="46">
        <v>5010058.0227272715</v>
      </c>
      <c r="H56" s="44">
        <v>5582194.2784090899</v>
      </c>
      <c r="I56" s="44">
        <v>6185256.8181818174</v>
      </c>
      <c r="J56" s="44">
        <v>6819245.6420454551</v>
      </c>
      <c r="K56" s="44">
        <v>7484160.7500000028</v>
      </c>
      <c r="L56" s="44">
        <v>8180002.1420454569</v>
      </c>
      <c r="M56" s="44">
        <v>8906769.8181818202</v>
      </c>
      <c r="N56" s="44">
        <v>9664463.7784090936</v>
      </c>
      <c r="O56" s="44">
        <v>10453084.022727275</v>
      </c>
      <c r="P56" s="44">
        <v>11272630.551136369</v>
      </c>
      <c r="Q56" s="44">
        <v>12123103.363636371</v>
      </c>
      <c r="R56" s="45">
        <v>13004502.460227281</v>
      </c>
    </row>
    <row r="57" spans="6:18" hidden="1" x14ac:dyDescent="0.25">
      <c r="F57" s="51">
        <f t="shared" si="6"/>
        <v>1300000</v>
      </c>
      <c r="G57" s="46">
        <v>5208457.0909090908</v>
      </c>
      <c r="H57" s="44">
        <v>5803250.0303030312</v>
      </c>
      <c r="I57" s="44">
        <v>6430193.9393939395</v>
      </c>
      <c r="J57" s="44">
        <v>7089288.8181818184</v>
      </c>
      <c r="K57" s="44">
        <v>7780534.666666667</v>
      </c>
      <c r="L57" s="44">
        <v>8503931.4848484881</v>
      </c>
      <c r="M57" s="44">
        <v>9259479.2727272771</v>
      </c>
      <c r="N57" s="44">
        <v>10047178.030303033</v>
      </c>
      <c r="O57" s="44">
        <v>10867027.75757576</v>
      </c>
      <c r="P57" s="44">
        <v>11719028.454545461</v>
      </c>
      <c r="Q57" s="44">
        <v>12603180.12121213</v>
      </c>
      <c r="R57" s="45">
        <v>13519482.757575765</v>
      </c>
    </row>
    <row r="58" spans="6:18" ht="13.8" hidden="1" thickBot="1" x14ac:dyDescent="0.3">
      <c r="F58" s="52">
        <f t="shared" si="6"/>
        <v>1325000</v>
      </c>
      <c r="G58" s="48">
        <v>5410708.5681818184</v>
      </c>
      <c r="H58" s="49">
        <v>6028598.1268939395</v>
      </c>
      <c r="I58" s="49">
        <v>6679887.1212121202</v>
      </c>
      <c r="J58" s="49">
        <v>7364575.5511363624</v>
      </c>
      <c r="K58" s="49">
        <v>8082663.4166666707</v>
      </c>
      <c r="L58" s="49">
        <v>8834150.7178030331</v>
      </c>
      <c r="M58" s="49">
        <v>9619037.4545454588</v>
      </c>
      <c r="N58" s="49">
        <v>10437323.626893941</v>
      </c>
      <c r="O58" s="49">
        <v>11289009.234848488</v>
      </c>
      <c r="P58" s="49">
        <v>12174094.278409099</v>
      </c>
      <c r="Q58" s="49">
        <v>13092578.757575762</v>
      </c>
      <c r="R58" s="50">
        <v>14044462.672348492</v>
      </c>
    </row>
    <row r="60" spans="6:18" x14ac:dyDescent="0.25">
      <c r="F60" t="s">
        <v>15</v>
      </c>
      <c r="G60" t="s">
        <v>16</v>
      </c>
    </row>
    <row r="62" spans="6:18" x14ac:dyDescent="0.25">
      <c r="G62" s="53"/>
    </row>
    <row r="63" spans="6:18" x14ac:dyDescent="0.25">
      <c r="G63" s="53"/>
    </row>
  </sheetData>
  <mergeCells count="3">
    <mergeCell ref="G9:R9"/>
    <mergeCell ref="F35:R35"/>
    <mergeCell ref="G36:R36"/>
  </mergeCells>
  <pageMargins left="0.25" right="0.24" top="1.04" bottom="0.51" header="0.5" footer="0.5"/>
  <pageSetup scale="89" orientation="landscape" horizontalDpi="300" verticalDpi="300" r:id="rId1"/>
  <headerFooter alignWithMargins="0">
    <oddHeader>&amp;C&amp;"Arial,Bold"&amp;16Transwestern Pipeline Company
Navajo ROW Negotiations
Case 3 ($15M Base + Rate/Vol. Increment)
&amp;RPrivileged and Confidential
Attorney/Client Work Papers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ROW-Case2</vt:lpstr>
      <vt:lpstr>'ROW-Case2'!Print_Area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Centilli</dc:creator>
  <cp:lastModifiedBy>Havlíček Jan</cp:lastModifiedBy>
  <cp:lastPrinted>2000-01-25T17:44:55Z</cp:lastPrinted>
  <dcterms:created xsi:type="dcterms:W3CDTF">2000-01-25T15:10:42Z</dcterms:created>
  <dcterms:modified xsi:type="dcterms:W3CDTF">2023-09-10T15:49:33Z</dcterms:modified>
</cp:coreProperties>
</file>