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68" windowHeight="8220" activeTab="2"/>
  </bookViews>
  <sheets>
    <sheet name="Feb" sheetId="1" r:id="rId1"/>
    <sheet name="Mar" sheetId="2" r:id="rId2"/>
    <sheet name="Reports" sheetId="3" r:id="rId3"/>
  </sheets>
  <calcPr calcId="0"/>
</workbook>
</file>

<file path=xl/calcChain.xml><?xml version="1.0" encoding="utf-8"?>
<calcChain xmlns="http://schemas.openxmlformats.org/spreadsheetml/2006/main">
  <c r="B9" i="1" l="1"/>
  <c r="E9" i="1"/>
  <c r="B17" i="1"/>
  <c r="B18" i="1"/>
  <c r="B20" i="1"/>
  <c r="B21" i="1"/>
  <c r="B24" i="1"/>
  <c r="B26" i="1"/>
  <c r="B9" i="2"/>
  <c r="E9" i="2"/>
  <c r="B16" i="2"/>
  <c r="B17" i="2"/>
  <c r="B19" i="2"/>
  <c r="B20" i="2"/>
  <c r="B23" i="2"/>
  <c r="B24" i="2"/>
  <c r="B25" i="2"/>
</calcChain>
</file>

<file path=xl/sharedStrings.xml><?xml version="1.0" encoding="utf-8"?>
<sst xmlns="http://schemas.openxmlformats.org/spreadsheetml/2006/main" count="77" uniqueCount="38">
  <si>
    <t>Feb 18th Curves</t>
  </si>
  <si>
    <t>Nymex</t>
  </si>
  <si>
    <t>usd/mm</t>
  </si>
  <si>
    <t>Aeco Basis</t>
  </si>
  <si>
    <t>AecoUSD</t>
  </si>
  <si>
    <t>Feb 17th Curves</t>
  </si>
  <si>
    <t>IM Curves - ROM</t>
  </si>
  <si>
    <t>IM Curves - Prompt</t>
  </si>
  <si>
    <t>FX Feb</t>
  </si>
  <si>
    <t>FX Mar</t>
  </si>
  <si>
    <t>MARCH</t>
  </si>
  <si>
    <t>FEBRUARY</t>
  </si>
  <si>
    <t>Mid Price</t>
  </si>
  <si>
    <t>Fixed Price</t>
  </si>
  <si>
    <t>AECOUSD Settle</t>
  </si>
  <si>
    <t>Cad/mm</t>
  </si>
  <si>
    <t>Cad/GJ</t>
  </si>
  <si>
    <t>REPORTS TIED OUT</t>
  </si>
  <si>
    <t>Forwards Detail</t>
  </si>
  <si>
    <t>Implicit Position Report</t>
  </si>
  <si>
    <t>Volume</t>
  </si>
  <si>
    <t>MM</t>
  </si>
  <si>
    <t>Issues</t>
  </si>
  <si>
    <t>THE DEAL: IM SELLS AECO GAS FOR AECO MONTHLY INDEX (USD)</t>
  </si>
  <si>
    <t>ok</t>
  </si>
  <si>
    <t>CAD$ Position</t>
  </si>
  <si>
    <t>USD$ Position</t>
  </si>
  <si>
    <t>Explicit Position Report</t>
  </si>
  <si>
    <t>Currency Position by Hedge Month</t>
  </si>
  <si>
    <t>Report</t>
  </si>
  <si>
    <t>Canadian Top Page</t>
  </si>
  <si>
    <t>Curveshift</t>
  </si>
  <si>
    <t>Physical curve</t>
  </si>
  <si>
    <t>Financial curve</t>
  </si>
  <si>
    <t>Total</t>
  </si>
  <si>
    <t>Canadian Implicit Curveshift</t>
  </si>
  <si>
    <t>Price curveshift only reflects the change in price on Aeco-CDN/IM and not AecoUS (NG and CGPR-AECO/BASIS).  See the implicit curveshift report for a breakout</t>
  </si>
  <si>
    <t>I need the explict position report to show a position of (5) for Aeco-US/IM (the DI) and 5 for AecoUS (the MI).  Currently there is only a position of (5) for Aeco-US/IM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</si>
</sst>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73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165" fontId="0" fillId="0" borderId="0" xfId="1" applyNumberFormat="1" applyFont="1"/>
    <xf numFmtId="173" fontId="0" fillId="0" borderId="0" xfId="1" applyNumberFormat="1" applyFont="1"/>
    <xf numFmtId="0" fontId="4" fillId="0" borderId="0" xfId="0" applyFont="1"/>
    <xf numFmtId="164" fontId="0" fillId="2" borderId="0" xfId="1" applyNumberFormat="1" applyFont="1" applyFill="1"/>
    <xf numFmtId="41" fontId="0" fillId="0" borderId="0" xfId="0" applyNumberFormat="1"/>
    <xf numFmtId="0" fontId="5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43" fontId="0" fillId="2" borderId="0" xfId="0" applyNumberFormat="1" applyFill="1"/>
    <xf numFmtId="0" fontId="6" fillId="0" borderId="0" xfId="0" applyFont="1"/>
    <xf numFmtId="0" fontId="6" fillId="0" borderId="0" xfId="0" applyFont="1" applyAlignment="1">
      <alignment vertical="top"/>
    </xf>
    <xf numFmtId="0" fontId="2" fillId="0" borderId="0" xfId="0" applyFont="1" applyBorder="1"/>
    <xf numFmtId="165" fontId="0" fillId="0" borderId="0" xfId="0" applyNumberFormat="1"/>
    <xf numFmtId="173" fontId="0" fillId="0" borderId="1" xfId="0" applyNumberFormat="1" applyBorder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30" sqref="A30"/>
    </sheetView>
  </sheetViews>
  <sheetFormatPr defaultRowHeight="13.2" x14ac:dyDescent="0.25"/>
  <cols>
    <col min="1" max="1" width="17.44140625" customWidth="1"/>
    <col min="2" max="2" width="12" customWidth="1"/>
  </cols>
  <sheetData>
    <row r="1" spans="1:6" ht="15.6" x14ac:dyDescent="0.3">
      <c r="A1" s="6" t="s">
        <v>11</v>
      </c>
    </row>
    <row r="3" spans="1:6" x14ac:dyDescent="0.25">
      <c r="A3" s="3" t="s">
        <v>0</v>
      </c>
      <c r="E3" s="3" t="s">
        <v>5</v>
      </c>
    </row>
    <row r="5" spans="1:6" x14ac:dyDescent="0.25">
      <c r="A5" t="s">
        <v>20</v>
      </c>
      <c r="B5" s="8">
        <v>-5000</v>
      </c>
      <c r="C5" s="8" t="s">
        <v>21</v>
      </c>
      <c r="D5" s="8"/>
      <c r="E5" s="8">
        <v>-5000</v>
      </c>
      <c r="F5" s="8" t="s">
        <v>21</v>
      </c>
    </row>
    <row r="7" spans="1:6" x14ac:dyDescent="0.25">
      <c r="A7" t="s">
        <v>1</v>
      </c>
      <c r="B7" s="1">
        <v>2.61</v>
      </c>
      <c r="C7" t="s">
        <v>2</v>
      </c>
      <c r="E7" s="1">
        <v>2.61</v>
      </c>
      <c r="F7" t="s">
        <v>2</v>
      </c>
    </row>
    <row r="8" spans="1:6" x14ac:dyDescent="0.25">
      <c r="A8" t="s">
        <v>3</v>
      </c>
      <c r="B8" s="1">
        <v>-0.47399999999999998</v>
      </c>
      <c r="C8" t="s">
        <v>2</v>
      </c>
      <c r="E8" s="1">
        <v>0.47399999999999998</v>
      </c>
      <c r="F8" t="s">
        <v>2</v>
      </c>
    </row>
    <row r="9" spans="1:6" x14ac:dyDescent="0.25">
      <c r="A9" t="s">
        <v>4</v>
      </c>
      <c r="B9" s="2">
        <f>SUM(B7:B8)</f>
        <v>2.1360000000000001</v>
      </c>
      <c r="C9" t="s">
        <v>2</v>
      </c>
      <c r="E9" s="2">
        <f>SUM(E7:E8)</f>
        <v>3.0839999999999996</v>
      </c>
      <c r="F9" t="s">
        <v>2</v>
      </c>
    </row>
    <row r="11" spans="1:6" x14ac:dyDescent="0.25">
      <c r="A11" t="s">
        <v>14</v>
      </c>
      <c r="B11" s="1">
        <v>2.1038000000000001</v>
      </c>
      <c r="C11" t="s">
        <v>16</v>
      </c>
    </row>
    <row r="13" spans="1:6" x14ac:dyDescent="0.25">
      <c r="A13" t="s">
        <v>8</v>
      </c>
      <c r="B13" s="4">
        <v>1.4510000000000001</v>
      </c>
      <c r="C13" s="16"/>
      <c r="D13" s="16"/>
      <c r="E13" s="4">
        <v>1.4502999999999999</v>
      </c>
    </row>
    <row r="15" spans="1:6" x14ac:dyDescent="0.25">
      <c r="A15" t="s">
        <v>6</v>
      </c>
      <c r="B15" s="1">
        <v>3.18</v>
      </c>
      <c r="C15" t="s">
        <v>16</v>
      </c>
      <c r="E15" s="1">
        <v>3.19</v>
      </c>
      <c r="F15" t="s">
        <v>16</v>
      </c>
    </row>
    <row r="17" spans="1:3" x14ac:dyDescent="0.25">
      <c r="A17" t="s">
        <v>12</v>
      </c>
      <c r="B17" s="7">
        <f>+B15*1.054615</f>
        <v>3.3536757000000006</v>
      </c>
      <c r="C17" t="s">
        <v>15</v>
      </c>
    </row>
    <row r="18" spans="1:3" x14ac:dyDescent="0.25">
      <c r="A18" t="s">
        <v>13</v>
      </c>
      <c r="B18" s="7">
        <f>+B11*B13</f>
        <v>3.0526138000000005</v>
      </c>
      <c r="C18" t="s">
        <v>15</v>
      </c>
    </row>
    <row r="20" spans="1:3" x14ac:dyDescent="0.25">
      <c r="A20" t="s">
        <v>25</v>
      </c>
      <c r="B20" s="12">
        <f>+B15*B5*1.055056/100000</f>
        <v>-0.16775390400000001</v>
      </c>
    </row>
    <row r="21" spans="1:3" x14ac:dyDescent="0.25">
      <c r="A21" t="s">
        <v>26</v>
      </c>
      <c r="B21" s="12">
        <f>+B11*-B5/100000</f>
        <v>0.10519000000000001</v>
      </c>
    </row>
    <row r="23" spans="1:3" x14ac:dyDescent="0.25">
      <c r="A23" s="18" t="s">
        <v>31</v>
      </c>
    </row>
    <row r="24" spans="1:3" x14ac:dyDescent="0.25">
      <c r="A24" t="s">
        <v>32</v>
      </c>
      <c r="B24" s="5">
        <f>+(B15-E15)*B5*1.054056</f>
        <v>52.702799999998881</v>
      </c>
    </row>
    <row r="25" spans="1:3" x14ac:dyDescent="0.25">
      <c r="A25" t="s">
        <v>33</v>
      </c>
      <c r="B25" s="5">
        <v>0</v>
      </c>
    </row>
    <row r="26" spans="1:3" x14ac:dyDescent="0.25">
      <c r="A26" t="s">
        <v>34</v>
      </c>
      <c r="B26" s="17">
        <f>+B25+B24</f>
        <v>52.702799999998881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3" sqref="B23"/>
    </sheetView>
  </sheetViews>
  <sheetFormatPr defaultRowHeight="13.2" x14ac:dyDescent="0.25"/>
  <cols>
    <col min="1" max="1" width="18.88671875" customWidth="1"/>
  </cols>
  <sheetData>
    <row r="1" spans="1:6" ht="15.6" x14ac:dyDescent="0.3">
      <c r="A1" s="6" t="s">
        <v>10</v>
      </c>
    </row>
    <row r="2" spans="1:6" ht="15.6" x14ac:dyDescent="0.3">
      <c r="A2" s="6"/>
    </row>
    <row r="3" spans="1:6" x14ac:dyDescent="0.25">
      <c r="A3" s="3" t="s">
        <v>0</v>
      </c>
      <c r="E3" s="3" t="s">
        <v>5</v>
      </c>
    </row>
    <row r="5" spans="1:6" x14ac:dyDescent="0.25">
      <c r="A5" t="s">
        <v>20</v>
      </c>
      <c r="B5" s="8">
        <v>-5000</v>
      </c>
      <c r="C5" s="8" t="s">
        <v>21</v>
      </c>
      <c r="D5" s="8"/>
      <c r="E5" s="8">
        <v>-5000</v>
      </c>
      <c r="F5" s="8" t="s">
        <v>21</v>
      </c>
    </row>
    <row r="7" spans="1:6" x14ac:dyDescent="0.25">
      <c r="A7" t="s">
        <v>1</v>
      </c>
      <c r="B7" s="1">
        <v>2.633</v>
      </c>
      <c r="C7" t="s">
        <v>2</v>
      </c>
      <c r="E7" s="1">
        <v>2.6669999999999998</v>
      </c>
      <c r="F7" t="s">
        <v>2</v>
      </c>
    </row>
    <row r="8" spans="1:6" x14ac:dyDescent="0.25">
      <c r="A8" t="s">
        <v>3</v>
      </c>
      <c r="B8" s="1">
        <v>-0.34300000000000003</v>
      </c>
      <c r="C8" t="s">
        <v>2</v>
      </c>
      <c r="E8" s="1">
        <v>-0.376</v>
      </c>
      <c r="F8" t="s">
        <v>2</v>
      </c>
    </row>
    <row r="9" spans="1:6" x14ac:dyDescent="0.25">
      <c r="A9" t="s">
        <v>4</v>
      </c>
      <c r="B9" s="2">
        <f>SUM(B7:B8)</f>
        <v>2.29</v>
      </c>
      <c r="C9" t="s">
        <v>2</v>
      </c>
      <c r="E9" s="2">
        <f>SUM(E7:E8)</f>
        <v>2.2909999999999999</v>
      </c>
      <c r="F9" t="s">
        <v>2</v>
      </c>
    </row>
    <row r="12" spans="1:6" x14ac:dyDescent="0.25">
      <c r="A12" t="s">
        <v>9</v>
      </c>
      <c r="B12" s="4">
        <v>1.45061646</v>
      </c>
      <c r="C12" t="s">
        <v>16</v>
      </c>
      <c r="E12" s="4">
        <v>1.4498927500000001</v>
      </c>
    </row>
    <row r="14" spans="1:6" x14ac:dyDescent="0.25">
      <c r="A14" t="s">
        <v>7</v>
      </c>
      <c r="B14" s="1">
        <v>3.1949999999999998</v>
      </c>
      <c r="C14" t="s">
        <v>16</v>
      </c>
      <c r="E14" s="1">
        <v>3.22</v>
      </c>
      <c r="F14" t="s">
        <v>16</v>
      </c>
    </row>
    <row r="16" spans="1:6" x14ac:dyDescent="0.25">
      <c r="A16" t="s">
        <v>12</v>
      </c>
      <c r="B16" s="7">
        <f>+B14*1.054615</f>
        <v>3.3694949250000001</v>
      </c>
      <c r="C16" t="s">
        <v>15</v>
      </c>
    </row>
    <row r="17" spans="1:3" x14ac:dyDescent="0.25">
      <c r="A17" t="s">
        <v>13</v>
      </c>
      <c r="B17" s="7">
        <f>+B9*B12</f>
        <v>3.3219116934000001</v>
      </c>
      <c r="C17" t="s">
        <v>15</v>
      </c>
    </row>
    <row r="19" spans="1:3" x14ac:dyDescent="0.25">
      <c r="A19" t="s">
        <v>25</v>
      </c>
      <c r="B19" s="12">
        <f>+B14*B5*1.054065/100000</f>
        <v>-0.16838688375000002</v>
      </c>
    </row>
    <row r="20" spans="1:3" x14ac:dyDescent="0.25">
      <c r="A20" t="s">
        <v>26</v>
      </c>
      <c r="B20" s="12">
        <f>+B9*-B5/100000</f>
        <v>0.1145</v>
      </c>
    </row>
    <row r="22" spans="1:3" x14ac:dyDescent="0.25">
      <c r="A22" s="18" t="s">
        <v>31</v>
      </c>
    </row>
    <row r="23" spans="1:3" x14ac:dyDescent="0.25">
      <c r="A23" t="s">
        <v>32</v>
      </c>
      <c r="B23" s="5">
        <f>+(B14-E14)*B5*1.054615</f>
        <v>131.82687500000188</v>
      </c>
    </row>
    <row r="24" spans="1:3" x14ac:dyDescent="0.25">
      <c r="A24" t="s">
        <v>33</v>
      </c>
      <c r="B24" s="5">
        <f>+(B9-E9)*-B5*B12</f>
        <v>-7.2530822999992015</v>
      </c>
    </row>
    <row r="25" spans="1:3" x14ac:dyDescent="0.25">
      <c r="A25" t="s">
        <v>34</v>
      </c>
      <c r="B25" s="17">
        <f>+B24+B23</f>
        <v>124.57379270000267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27" sqref="A27"/>
    </sheetView>
  </sheetViews>
  <sheetFormatPr defaultRowHeight="13.2" x14ac:dyDescent="0.25"/>
  <cols>
    <col min="1" max="1" width="32.6640625" customWidth="1"/>
    <col min="2" max="2" width="84.44140625" customWidth="1"/>
  </cols>
  <sheetData>
    <row r="1" spans="1:2" ht="15.6" x14ac:dyDescent="0.3">
      <c r="A1" s="6" t="s">
        <v>17</v>
      </c>
    </row>
    <row r="2" spans="1:2" ht="15.6" x14ac:dyDescent="0.3">
      <c r="A2" s="9" t="s">
        <v>23</v>
      </c>
    </row>
    <row r="3" spans="1:2" ht="15.6" x14ac:dyDescent="0.3">
      <c r="A3" s="6"/>
    </row>
    <row r="5" spans="1:2" x14ac:dyDescent="0.25">
      <c r="A5" s="10" t="s">
        <v>29</v>
      </c>
      <c r="B5" s="10" t="s">
        <v>22</v>
      </c>
    </row>
    <row r="6" spans="1:2" x14ac:dyDescent="0.25">
      <c r="A6" s="15"/>
      <c r="B6" s="15"/>
    </row>
    <row r="7" spans="1:2" x14ac:dyDescent="0.25">
      <c r="A7" s="13" t="s">
        <v>18</v>
      </c>
      <c r="B7" t="s">
        <v>24</v>
      </c>
    </row>
    <row r="8" spans="1:2" x14ac:dyDescent="0.25">
      <c r="A8" s="13"/>
    </row>
    <row r="9" spans="1:2" x14ac:dyDescent="0.25">
      <c r="A9" s="14" t="s">
        <v>19</v>
      </c>
      <c r="B9" s="11" t="s">
        <v>24</v>
      </c>
    </row>
    <row r="10" spans="1:2" x14ac:dyDescent="0.25">
      <c r="A10" s="13"/>
    </row>
    <row r="11" spans="1:2" ht="26.4" x14ac:dyDescent="0.25">
      <c r="A11" s="14" t="s">
        <v>27</v>
      </c>
      <c r="B11" s="11" t="s">
        <v>37</v>
      </c>
    </row>
    <row r="12" spans="1:2" x14ac:dyDescent="0.25">
      <c r="A12" s="13"/>
    </row>
    <row r="13" spans="1:2" x14ac:dyDescent="0.25">
      <c r="A13" s="13" t="s">
        <v>28</v>
      </c>
      <c r="B13" t="s">
        <v>24</v>
      </c>
    </row>
    <row r="14" spans="1:2" x14ac:dyDescent="0.25">
      <c r="A14" s="13"/>
    </row>
    <row r="15" spans="1:2" x14ac:dyDescent="0.25">
      <c r="A15" s="14" t="s">
        <v>35</v>
      </c>
      <c r="B15" s="11" t="s">
        <v>24</v>
      </c>
    </row>
    <row r="16" spans="1:2" x14ac:dyDescent="0.25">
      <c r="A16" s="13"/>
    </row>
    <row r="17" spans="1:2" ht="26.4" x14ac:dyDescent="0.25">
      <c r="A17" s="14" t="s">
        <v>30</v>
      </c>
      <c r="B17" s="11" t="s">
        <v>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</vt:lpstr>
      <vt:lpstr>Mar</vt:lpstr>
      <vt:lpstr>Reports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dcterms:created xsi:type="dcterms:W3CDTF">2000-07-11T16:26:51Z</dcterms:created>
  <dcterms:modified xsi:type="dcterms:W3CDTF">2023-09-10T15:50:20Z</dcterms:modified>
</cp:coreProperties>
</file>