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48" firstSheet="5" activeTab="12"/>
  </bookViews>
  <sheets>
    <sheet name="EES Gas Central" sheetId="26" r:id="rId1"/>
    <sheet name="EES Gas West" sheetId="25" r:id="rId2"/>
    <sheet name="EES Gas East" sheetId="24" r:id="rId3"/>
    <sheet name="EES Gas Log." sheetId="23" r:id="rId4"/>
    <sheet name="NorthEast" sheetId="28" r:id="rId5"/>
    <sheet name="SouthEast" sheetId="27" r:id="rId6"/>
    <sheet name="Central" sheetId="12" r:id="rId7"/>
    <sheet name="West" sheetId="14" r:id="rId8"/>
    <sheet name="Tran Rate" sheetId="15" r:id="rId9"/>
    <sheet name="eComm &amp; Reg. Affairs" sheetId="16" r:id="rId10"/>
    <sheet name="Aruba" sheetId="17" r:id="rId11"/>
    <sheet name="Wellhead" sheetId="18" r:id="rId12"/>
    <sheet name="Texas" sheetId="19" r:id="rId13"/>
    <sheet name="Log. Mgmt. " sheetId="20" r:id="rId14"/>
  </sheets>
  <definedNames>
    <definedName name="_xlnm.Print_Area" localSheetId="10">Aruba!$A$1:$P$42</definedName>
    <definedName name="_xlnm.Print_Area" localSheetId="6">Central!$A$1:$P$51</definedName>
    <definedName name="_xlnm.Print_Area" localSheetId="9">'eComm &amp; Reg. Affairs'!$A$1:$P$57</definedName>
    <definedName name="_xlnm.Print_Area" localSheetId="0">'EES Gas Central'!$A$1:$O$46</definedName>
    <definedName name="_xlnm.Print_Area" localSheetId="2">'EES Gas East'!$A$1:$O$48</definedName>
    <definedName name="_xlnm.Print_Area" localSheetId="3">'EES Gas Log.'!$A$1:$O$46</definedName>
    <definedName name="_xlnm.Print_Area" localSheetId="1">'EES Gas West'!$A$1:$O$46</definedName>
    <definedName name="_xlnm.Print_Area" localSheetId="13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2">Texas!$A$1:$P$46</definedName>
    <definedName name="_xlnm.Print_Area" localSheetId="8">'Tran Rate'!$A$1:$S$62</definedName>
    <definedName name="_xlnm.Print_Area" localSheetId="11">Wellhead!$A$1:$P$46</definedName>
    <definedName name="_xlnm.Print_Area" localSheetId="7">West!$A$1:$P$55</definedName>
  </definedNames>
  <calcPr calcId="92512"/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L6" i="16"/>
  <c r="L8" i="16"/>
  <c r="O18" i="16"/>
  <c r="H28" i="16"/>
  <c r="I28" i="16"/>
  <c r="J28" i="16"/>
  <c r="K28" i="16"/>
  <c r="L28" i="16"/>
  <c r="M28" i="16"/>
  <c r="H40" i="16"/>
  <c r="I40" i="16"/>
  <c r="J40" i="16"/>
  <c r="K40" i="16"/>
  <c r="L40" i="16"/>
  <c r="M40" i="16"/>
  <c r="H43" i="16"/>
  <c r="I43" i="16"/>
  <c r="J43" i="16"/>
  <c r="K43" i="16"/>
  <c r="L43" i="16"/>
  <c r="M43" i="16"/>
  <c r="B44" i="16"/>
  <c r="H45" i="16"/>
  <c r="I45" i="16"/>
  <c r="J45" i="16"/>
  <c r="K45" i="16"/>
  <c r="L45" i="16"/>
  <c r="M45" i="16"/>
  <c r="O45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5" i="16"/>
  <c r="I55" i="16"/>
  <c r="J55" i="16"/>
  <c r="K55" i="16"/>
  <c r="L55" i="16"/>
  <c r="M55" i="16"/>
  <c r="H6" i="26"/>
  <c r="K6" i="26"/>
  <c r="K8" i="26"/>
  <c r="L18" i="26"/>
  <c r="L33" i="26"/>
  <c r="G36" i="26"/>
  <c r="H36" i="26"/>
  <c r="I36" i="26"/>
  <c r="J36" i="26"/>
  <c r="G37" i="26"/>
  <c r="H37" i="26"/>
  <c r="I37" i="26"/>
  <c r="J37" i="26"/>
  <c r="G38" i="26"/>
  <c r="H38" i="26"/>
  <c r="I38" i="26"/>
  <c r="J38" i="26"/>
  <c r="G39" i="26"/>
  <c r="H39" i="26"/>
  <c r="I39" i="26"/>
  <c r="J39" i="26"/>
  <c r="G40" i="26"/>
  <c r="H40" i="26"/>
  <c r="I40" i="26"/>
  <c r="J40" i="26"/>
  <c r="G41" i="26"/>
  <c r="H41" i="26"/>
  <c r="I41" i="26"/>
  <c r="J41" i="26"/>
  <c r="G43" i="26"/>
  <c r="H43" i="26"/>
  <c r="I43" i="26"/>
  <c r="J43" i="26"/>
  <c r="H6" i="24"/>
  <c r="K6" i="24"/>
  <c r="K8" i="24"/>
  <c r="L20" i="24"/>
  <c r="G31" i="24"/>
  <c r="H31" i="24"/>
  <c r="I31" i="24"/>
  <c r="J31" i="24"/>
  <c r="K31" i="24"/>
  <c r="L35" i="24"/>
  <c r="G38" i="24"/>
  <c r="H38" i="24"/>
  <c r="I38" i="24"/>
  <c r="J38" i="24"/>
  <c r="K38" i="24"/>
  <c r="G39" i="24"/>
  <c r="H39" i="24"/>
  <c r="I39" i="24"/>
  <c r="J39" i="24"/>
  <c r="K39" i="24"/>
  <c r="G40" i="24"/>
  <c r="H40" i="24"/>
  <c r="I40" i="24"/>
  <c r="J40" i="24"/>
  <c r="K40" i="24"/>
  <c r="G41" i="24"/>
  <c r="H41" i="24"/>
  <c r="I41" i="24"/>
  <c r="J41" i="24"/>
  <c r="K41" i="24"/>
  <c r="G42" i="24"/>
  <c r="H42" i="24"/>
  <c r="I42" i="24"/>
  <c r="J42" i="24"/>
  <c r="K42" i="24"/>
  <c r="G43" i="24"/>
  <c r="H43" i="24"/>
  <c r="I43" i="24"/>
  <c r="J43" i="24"/>
  <c r="K43" i="24"/>
  <c r="G45" i="24"/>
  <c r="H45" i="24"/>
  <c r="I45" i="24"/>
  <c r="J45" i="24"/>
  <c r="K45" i="24"/>
  <c r="K6" i="23"/>
  <c r="G7" i="23"/>
  <c r="K8" i="23"/>
  <c r="G29" i="23"/>
  <c r="H29" i="23"/>
  <c r="I29" i="23"/>
  <c r="J29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3" i="23"/>
  <c r="H43" i="23"/>
  <c r="I43" i="23"/>
  <c r="J43" i="23"/>
  <c r="H6" i="25"/>
  <c r="K6" i="25"/>
  <c r="K8" i="25"/>
  <c r="L18" i="25"/>
  <c r="G29" i="25"/>
  <c r="H29" i="25"/>
  <c r="I29" i="25"/>
  <c r="J29" i="25"/>
  <c r="K29" i="25"/>
  <c r="L33" i="25"/>
  <c r="G36" i="25"/>
  <c r="H36" i="25"/>
  <c r="I36" i="25"/>
  <c r="J36" i="25"/>
  <c r="K36" i="25"/>
  <c r="G37" i="25"/>
  <c r="H37" i="25"/>
  <c r="I37" i="25"/>
  <c r="J37" i="25"/>
  <c r="K37" i="25"/>
  <c r="G38" i="25"/>
  <c r="H38" i="25"/>
  <c r="I38" i="25"/>
  <c r="J38" i="25"/>
  <c r="K38" i="25"/>
  <c r="G39" i="25"/>
  <c r="H39" i="25"/>
  <c r="I39" i="25"/>
  <c r="J39" i="25"/>
  <c r="K39" i="25"/>
  <c r="G40" i="25"/>
  <c r="H40" i="25"/>
  <c r="I40" i="25"/>
  <c r="J40" i="25"/>
  <c r="K40" i="25"/>
  <c r="G41" i="25"/>
  <c r="H41" i="25"/>
  <c r="I41" i="25"/>
  <c r="J41" i="25"/>
  <c r="K41" i="25"/>
  <c r="G43" i="25"/>
  <c r="H43" i="25"/>
  <c r="I43" i="25"/>
  <c r="J43" i="25"/>
  <c r="K43" i="25"/>
  <c r="L6" i="20"/>
  <c r="L8" i="20"/>
  <c r="M17" i="20"/>
  <c r="H27" i="20"/>
  <c r="I27" i="20"/>
  <c r="J27" i="20"/>
  <c r="K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L9" i="14"/>
  <c r="L11" i="14"/>
  <c r="M28" i="14"/>
  <c r="H38" i="14"/>
  <c r="I38" i="14"/>
  <c r="J38" i="14"/>
  <c r="K38" i="14"/>
  <c r="L38" i="14"/>
  <c r="B41" i="14"/>
  <c r="H42" i="14"/>
  <c r="I42" i="14"/>
  <c r="J42" i="14"/>
  <c r="K42" i="14"/>
  <c r="L42" i="14"/>
  <c r="M42" i="14"/>
  <c r="H45" i="14"/>
  <c r="I45" i="14"/>
  <c r="J45" i="14"/>
  <c r="K45" i="14"/>
  <c r="L45" i="14"/>
  <c r="H46" i="14"/>
  <c r="I46" i="14"/>
  <c r="J46" i="14"/>
  <c r="K46" i="14"/>
  <c r="L46" i="14"/>
  <c r="H47" i="14"/>
  <c r="I47" i="14"/>
  <c r="J47" i="14"/>
  <c r="K47" i="14"/>
  <c r="L47" i="14"/>
  <c r="H48" i="14"/>
  <c r="I48" i="14"/>
  <c r="J48" i="14"/>
  <c r="K48" i="14"/>
  <c r="L48" i="14"/>
  <c r="H49" i="14"/>
  <c r="I49" i="14"/>
  <c r="J49" i="14"/>
  <c r="K49" i="14"/>
  <c r="L49" i="14"/>
  <c r="H50" i="14"/>
  <c r="I50" i="14"/>
  <c r="J50" i="14"/>
  <c r="K50" i="14"/>
  <c r="L50" i="14"/>
  <c r="H52" i="14"/>
  <c r="I52" i="14"/>
  <c r="J52" i="14"/>
  <c r="K52" i="14"/>
  <c r="L52" i="14"/>
</calcChain>
</file>

<file path=xl/sharedStrings.xml><?xml version="1.0" encoding="utf-8"?>
<sst xmlns="http://schemas.openxmlformats.org/spreadsheetml/2006/main" count="806" uniqueCount="229">
  <si>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</si>
  <si>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</si>
  <si>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</si>
  <si>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</si>
  <si>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</si>
  <si>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</si>
  <si>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</si>
  <si>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</si>
  <si>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</si>
  <si>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</si>
  <si>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</si>
  <si>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</si>
  <si>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</si>
  <si>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</si>
  <si>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</si>
  <si>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</si>
  <si>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</si>
  <si>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</si>
  <si>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</si>
  <si>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</si>
  <si>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</si>
  <si>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</si>
  <si>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</si>
  <si>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</si>
  <si>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</si>
  <si>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</si>
  <si>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</si>
  <si>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Joe Casas</t>
  </si>
  <si>
    <t>Sabra Dinari</t>
  </si>
  <si>
    <t>Tamara Carter</t>
  </si>
  <si>
    <t>Christina Sanchez</t>
  </si>
  <si>
    <t>Lia Halstead</t>
  </si>
  <si>
    <t>Scott Loving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</si>
  <si>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</si>
  <si>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</si>
  <si>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</si>
  <si>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</si>
  <si>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</si>
  <si>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</si>
  <si>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</si>
  <si>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</si>
  <si>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</si>
  <si>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</si>
  <si>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</si>
  <si>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</si>
  <si>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</si>
  <si>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</si>
  <si>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</si>
  <si>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</si>
  <si>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</si>
  <si>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</si>
  <si>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</si>
  <si>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</si>
  <si>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Margie Straight 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</si>
  <si>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</si>
  <si>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</si>
  <si>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</si>
  <si>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</si>
  <si>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</si>
  <si>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</si>
  <si>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</si>
  <si>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</si>
  <si>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</si>
  <si>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</si>
  <si>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</si>
  <si>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</si>
  <si>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</si>
  <si>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 xml:space="preserve">Jan Sutherland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</si>
  <si>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</si>
  <si>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</si>
  <si>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</si>
  <si>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</si>
  <si>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</si>
  <si>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</si>
  <si>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</si>
  <si>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</si>
  <si>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</si>
  <si>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</si>
  <si>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</si>
  <si>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</si>
  <si>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Jason Wolfe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</si>
  <si>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</si>
  <si>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</si>
  <si>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</si>
  <si>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</si>
  <si>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</si>
  <si>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</si>
  <si>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</si>
  <si>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</si>
  <si>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</si>
  <si>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</si>
  <si>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</si>
  <si>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</si>
  <si>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</si>
  <si>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</si>
  <si>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</si>
  <si>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</si>
  <si>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</si>
  <si>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</si>
  <si>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</si>
  <si>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</si>
  <si>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</si>
  <si>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</si>
  <si>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</si>
  <si>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</si>
  <si>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</si>
  <si>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</si>
  <si>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</si>
  <si>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</si>
  <si>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</si>
  <si>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</si>
  <si>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</si>
  <si>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</si>
  <si>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</si>
  <si>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</si>
  <si>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</si>
  <si>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</si>
  <si>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</si>
  <si>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</si>
  <si>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</si>
  <si>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</si>
  <si>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</si>
  <si>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</si>
  <si>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</si>
  <si>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</si>
  <si>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</si>
  <si>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</si>
  <si>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</si>
  <si>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</si>
  <si>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</si>
  <si>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</si>
  <si>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</si>
  <si>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</si>
  <si>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</si>
  <si>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</si>
  <si>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</si>
  <si>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</si>
  <si>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</si>
  <si>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</si>
  <si>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</si>
  <si>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</si>
  <si>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</si>
  <si>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</si>
  <si>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</si>
  <si>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</si>
  <si>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</si>
  <si>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</si>
  <si>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</si>
  <si>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</si>
  <si>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</si>
  <si>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</si>
  <si>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</si>
  <si>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</si>
  <si>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</si>
  <si>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</si>
  <si>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</si>
  <si>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</si>
  <si>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</si>
  <si>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</si>
  <si>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</si>
  <si>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</si>
  <si>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</si>
  <si>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</si>
  <si>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</si>
  <si>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</si>
  <si>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</si>
  <si>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</si>
  <si>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</si>
  <si>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</si>
  <si>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</si>
  <si>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</si>
  <si>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</si>
  <si>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</si>
  <si>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</si>
  <si>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</si>
  <si>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</si>
  <si>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</si>
  <si>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</si>
  <si>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</si>
  <si>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</si>
  <si>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</si>
  <si>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</si>
  <si>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</si>
  <si>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</si>
  <si>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</si>
  <si>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</si>
  <si>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</si>
  <si>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</si>
  <si>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</si>
  <si>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Stephanie Sterling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</si>
  <si>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</si>
  <si>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</si>
  <si>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</si>
  <si>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</si>
  <si>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</si>
  <si>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</si>
  <si>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</si>
  <si>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</si>
  <si>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</si>
  <si>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</si>
  <si>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</si>
  <si>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</si>
  <si>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</si>
  <si>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</si>
  <si>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</si>
  <si>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</si>
  <si>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</si>
  <si>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>Sr. Spec. (2 week = 1/2 employee)</t>
  </si>
  <si>
    <t>Sr. Spec.(2 week = 1/2 employee)</t>
  </si>
  <si>
    <t xml:space="preserve">Kelly Loocke </t>
  </si>
  <si>
    <t xml:space="preserve">Troy Benbow </t>
  </si>
  <si>
    <t xml:space="preserve">Staff (2 weeks = 1/2 employee) </t>
  </si>
  <si>
    <t>September -01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</si>
  <si>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</si>
  <si>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</si>
  <si>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</si>
  <si>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</si>
  <si>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</si>
  <si>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 xml:space="preserve">Sr. Spec. (1 week = 1/4 employee) </t>
  </si>
  <si>
    <t>Mgr.  (3 weeks = 3/4 employee)</t>
  </si>
  <si>
    <t>Mgr. (2 week = 1/2 employee)</t>
  </si>
  <si>
    <t>Tammy Lee-Jaquet</t>
  </si>
  <si>
    <t xml:space="preserve">Volume Mgmt. </t>
  </si>
  <si>
    <t>% of time spent)</t>
  </si>
  <si>
    <t>(2 week = 1/2 employee)</t>
  </si>
  <si>
    <t xml:space="preserve">ES006 - Process Improvements </t>
  </si>
  <si>
    <t>Gas</t>
  </si>
  <si>
    <t>Power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</si>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</sst>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10" fontId="5" fillId="0" borderId="21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F4" sqref="F4:I8"/>
    </sheetView>
  </sheetViews>
  <sheetFormatPr defaultRowHeight="13.2" x14ac:dyDescent="0.25"/>
  <cols>
    <col min="5" max="5" width="15.4414062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167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136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5">
      <c r="A4" s="117" t="s">
        <v>106</v>
      </c>
      <c r="B4" s="40"/>
      <c r="C4" s="40" t="s">
        <v>219</v>
      </c>
      <c r="D4" s="40"/>
      <c r="E4" s="40"/>
      <c r="F4" s="186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226</v>
      </c>
      <c r="G5" s="40" t="s">
        <v>227</v>
      </c>
      <c r="H5" s="107" t="s">
        <v>228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161</v>
      </c>
      <c r="B6" s="4"/>
      <c r="C6" s="36" t="s">
        <v>9</v>
      </c>
      <c r="D6" s="4"/>
      <c r="E6" s="4"/>
      <c r="F6" s="183">
        <v>0</v>
      </c>
      <c r="G6" s="183">
        <v>0</v>
      </c>
      <c r="H6" s="106">
        <f>SUM(F6:G6)</f>
        <v>0</v>
      </c>
      <c r="I6" s="55"/>
      <c r="J6" s="55"/>
      <c r="K6" s="36">
        <f>K4*8</f>
        <v>152</v>
      </c>
      <c r="L6" s="36" t="s">
        <v>35</v>
      </c>
      <c r="M6" s="36"/>
      <c r="N6" s="37"/>
    </row>
    <row r="7" spans="1:14" x14ac:dyDescent="0.25">
      <c r="A7" s="3" t="s">
        <v>162</v>
      </c>
      <c r="B7" s="4"/>
      <c r="C7" s="4" t="s">
        <v>99</v>
      </c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163</v>
      </c>
      <c r="B8" s="4"/>
      <c r="C8" s="52" t="s">
        <v>99</v>
      </c>
      <c r="D8" s="4"/>
      <c r="E8" s="4"/>
      <c r="F8" s="4"/>
      <c r="G8" s="55"/>
      <c r="H8" s="55"/>
      <c r="I8" s="55"/>
      <c r="J8" s="55"/>
      <c r="K8" s="36">
        <f>K6*L18</f>
        <v>1026</v>
      </c>
      <c r="L8" s="36" t="s">
        <v>25</v>
      </c>
      <c r="M8" s="36"/>
      <c r="N8" s="37"/>
    </row>
    <row r="9" spans="1:14" x14ac:dyDescent="0.25">
      <c r="A9" s="3" t="s">
        <v>164</v>
      </c>
      <c r="B9" s="4"/>
      <c r="C9" s="4" t="s">
        <v>99</v>
      </c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5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165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 t="s">
        <v>166</v>
      </c>
      <c r="B13" s="4"/>
      <c r="C13" s="54" t="s">
        <v>33</v>
      </c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168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33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0.75</v>
      </c>
      <c r="H18" s="76">
        <v>4</v>
      </c>
      <c r="I18" s="76">
        <v>1</v>
      </c>
      <c r="J18" s="76">
        <v>1</v>
      </c>
      <c r="K18" s="8"/>
      <c r="L18" s="11">
        <f>SUM(G18:K18)</f>
        <v>6.75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169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5">
      <c r="A27" s="32" t="s">
        <v>225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8" thickBot="1" x14ac:dyDescent="0.3">
      <c r="A29" s="64" t="s">
        <v>172</v>
      </c>
      <c r="B29" s="65"/>
      <c r="C29" s="65"/>
      <c r="D29" s="66"/>
      <c r="E29" s="45" t="s">
        <v>223</v>
      </c>
      <c r="F29" s="34"/>
      <c r="G29" s="44">
        <v>0</v>
      </c>
      <c r="H29" s="44">
        <v>0</v>
      </c>
      <c r="I29" s="44">
        <v>0</v>
      </c>
      <c r="J29" s="44">
        <v>0</v>
      </c>
      <c r="K29" s="43"/>
      <c r="L29" s="44"/>
      <c r="M29" s="6"/>
      <c r="N29" s="7"/>
    </row>
    <row r="30" spans="1:14" x14ac:dyDescent="0.25">
      <c r="A30" s="31"/>
      <c r="B30" s="147"/>
      <c r="C30" s="147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5" customFormat="1" hidden="1" x14ac:dyDescent="0.25"/>
    <row r="32" spans="1:14" s="155" customFormat="1" hidden="1" x14ac:dyDescent="0.25">
      <c r="A32" s="118" t="s">
        <v>170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33</v>
      </c>
      <c r="K32" s="19"/>
      <c r="L32" s="18" t="s">
        <v>10</v>
      </c>
      <c r="M32" s="40"/>
      <c r="N32" s="156"/>
    </row>
    <row r="33" spans="1:15" s="155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6"/>
    </row>
    <row r="34" spans="1:15" s="155" customFormat="1" hidden="1" x14ac:dyDescent="0.25">
      <c r="A34" s="117"/>
      <c r="B34" s="40"/>
      <c r="C34" s="40"/>
      <c r="D34" s="40"/>
      <c r="E34" s="40"/>
      <c r="F34" s="157"/>
      <c r="G34" s="157"/>
      <c r="H34" s="157"/>
      <c r="I34" s="157"/>
      <c r="J34" s="157"/>
      <c r="K34" s="40"/>
      <c r="L34" s="157"/>
      <c r="M34" s="40"/>
      <c r="N34" s="156"/>
    </row>
    <row r="35" spans="1:15" s="155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6"/>
    </row>
    <row r="36" spans="1:15" s="155" customFormat="1" hidden="1" x14ac:dyDescent="0.25">
      <c r="A36" s="32" t="s">
        <v>13</v>
      </c>
      <c r="B36" s="20"/>
      <c r="C36" s="20"/>
      <c r="D36" s="20"/>
      <c r="E36" s="20"/>
      <c r="F36" s="23"/>
      <c r="G36" s="165">
        <f t="shared" ref="G36:J41" si="0">ROUND(G21*$K$6,0)</f>
        <v>0</v>
      </c>
      <c r="H36" s="165">
        <f t="shared" si="0"/>
        <v>0</v>
      </c>
      <c r="I36" s="165">
        <f t="shared" si="0"/>
        <v>0</v>
      </c>
      <c r="J36" s="165">
        <f t="shared" si="0"/>
        <v>0</v>
      </c>
      <c r="K36" s="158"/>
      <c r="L36" s="159"/>
      <c r="M36" s="40"/>
      <c r="N36" s="156"/>
    </row>
    <row r="37" spans="1:15" s="155" customFormat="1" hidden="1" x14ac:dyDescent="0.25">
      <c r="A37" s="32" t="s">
        <v>14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0</v>
      </c>
      <c r="I37" s="165">
        <f t="shared" si="0"/>
        <v>0</v>
      </c>
      <c r="J37" s="165">
        <f t="shared" si="0"/>
        <v>0</v>
      </c>
      <c r="K37" s="158"/>
      <c r="L37" s="159"/>
      <c r="M37" s="40"/>
      <c r="N37" s="156"/>
    </row>
    <row r="38" spans="1:15" s="155" customFormat="1" hidden="1" x14ac:dyDescent="0.25">
      <c r="A38" s="32" t="s">
        <v>15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58"/>
      <c r="L38" s="159"/>
      <c r="M38" s="40"/>
      <c r="N38" s="156"/>
    </row>
    <row r="39" spans="1:15" s="155" customFormat="1" hidden="1" x14ac:dyDescent="0.25">
      <c r="A39" s="32" t="s">
        <v>16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58"/>
      <c r="L39" s="159"/>
      <c r="M39" s="40"/>
      <c r="N39" s="156"/>
    </row>
    <row r="40" spans="1:15" s="155" customFormat="1" hidden="1" x14ac:dyDescent="0.25">
      <c r="A40" s="32" t="s">
        <v>17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58"/>
      <c r="L40" s="159"/>
      <c r="M40" s="40"/>
      <c r="N40" s="156"/>
    </row>
    <row r="41" spans="1:15" s="155" customFormat="1" hidden="1" x14ac:dyDescent="0.25">
      <c r="A41" s="32" t="s">
        <v>18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58"/>
      <c r="L41" s="159"/>
      <c r="M41" s="40"/>
      <c r="N41" s="156"/>
    </row>
    <row r="42" spans="1:15" s="155" customFormat="1" hidden="1" x14ac:dyDescent="0.25">
      <c r="A42" s="117"/>
      <c r="B42" s="40"/>
      <c r="C42" s="40"/>
      <c r="D42" s="40"/>
      <c r="E42" s="40"/>
      <c r="F42" s="157"/>
      <c r="G42" s="160"/>
      <c r="H42" s="160"/>
      <c r="I42" s="160"/>
      <c r="J42" s="160"/>
      <c r="K42" s="161"/>
      <c r="L42" s="162"/>
      <c r="M42" s="40"/>
      <c r="N42" s="156"/>
    </row>
    <row r="43" spans="1:15" s="155" customFormat="1" ht="13.8" hidden="1" thickBot="1" x14ac:dyDescent="0.3">
      <c r="A43" s="166" t="s">
        <v>171</v>
      </c>
      <c r="B43" s="45"/>
      <c r="C43" s="45"/>
      <c r="D43" s="45"/>
      <c r="E43" s="45"/>
      <c r="F43" s="163"/>
      <c r="G43" s="153">
        <f>SUM(G36:G42)</f>
        <v>0</v>
      </c>
      <c r="H43" s="153">
        <f>SUM(H36:H42)</f>
        <v>0</v>
      </c>
      <c r="I43" s="153">
        <f>SUM(G43:H43)</f>
        <v>0</v>
      </c>
      <c r="J43" s="153">
        <f>SUM(J36:J42)</f>
        <v>0</v>
      </c>
      <c r="K43" s="154"/>
      <c r="L43" s="153"/>
      <c r="M43" s="45"/>
      <c r="N43" s="164"/>
    </row>
    <row r="44" spans="1:15" s="155" customFormat="1" hidden="1" x14ac:dyDescent="0.25">
      <c r="A44" s="40"/>
      <c r="B44" s="40"/>
      <c r="C44" s="40"/>
      <c r="D44" s="40"/>
      <c r="E44" s="40"/>
      <c r="F44" s="40"/>
      <c r="G44" s="106"/>
      <c r="H44" s="106"/>
      <c r="I44" s="106"/>
      <c r="J44" s="106"/>
      <c r="K44" s="106"/>
      <c r="L44" s="106"/>
      <c r="M44" s="40"/>
      <c r="N44" s="40"/>
    </row>
    <row r="45" spans="1:15" s="155" customFormat="1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55" customFormat="1" x14ac:dyDescent="0.25"/>
    <row r="47" spans="1:15" s="155" customFormat="1" x14ac:dyDescent="0.25"/>
    <row r="48" spans="1:15" s="155" customFormat="1" x14ac:dyDescent="0.25"/>
    <row r="49" s="155" customFormat="1" x14ac:dyDescent="0.25"/>
    <row r="50" s="155" customFormat="1" x14ac:dyDescent="0.25"/>
    <row r="51" s="131" customFormat="1" x14ac:dyDescent="0.25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workbookViewId="0">
      <selection activeCell="G14" sqref="G14"/>
    </sheetView>
  </sheetViews>
  <sheetFormatPr defaultRowHeight="13.2" x14ac:dyDescent="0.25"/>
  <cols>
    <col min="5" max="5" width="23.6640625" customWidth="1"/>
    <col min="12" max="12" width="16.5546875" bestFit="1" customWidth="1"/>
  </cols>
  <sheetData>
    <row r="1" spans="2:17" ht="13.8" thickBot="1" x14ac:dyDescent="0.3"/>
    <row r="2" spans="2:17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7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7" x14ac:dyDescent="0.25">
      <c r="B4" s="68" t="s">
        <v>213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7" x14ac:dyDescent="0.25">
      <c r="B5" s="3"/>
      <c r="C5" s="185" t="s">
        <v>216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7" x14ac:dyDescent="0.25">
      <c r="B6" s="3"/>
      <c r="C6" s="4" t="s">
        <v>89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7" x14ac:dyDescent="0.25">
      <c r="B7" s="3"/>
      <c r="C7" s="4" t="s">
        <v>221</v>
      </c>
      <c r="D7" s="4"/>
      <c r="E7" s="4" t="s">
        <v>90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7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+L6*O18</f>
        <v>912</v>
      </c>
      <c r="M8" s="36" t="s">
        <v>25</v>
      </c>
      <c r="N8" s="36"/>
      <c r="O8" s="37"/>
    </row>
    <row r="9" spans="2:17" x14ac:dyDescent="0.25">
      <c r="B9" s="3"/>
      <c r="C9" s="4" t="s">
        <v>91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7" x14ac:dyDescent="0.25">
      <c r="B10" s="3"/>
      <c r="C10" s="4" t="s">
        <v>92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7" x14ac:dyDescent="0.25">
      <c r="B11" s="3"/>
      <c r="C11" s="4"/>
      <c r="D11" s="4"/>
      <c r="E11" s="4"/>
      <c r="F11" s="40"/>
      <c r="G11" s="4"/>
      <c r="H11" s="4"/>
      <c r="I11" s="4"/>
      <c r="J11" s="4"/>
      <c r="K11" s="4"/>
      <c r="L11" s="4"/>
      <c r="M11" s="4"/>
      <c r="N11" s="4"/>
      <c r="O11" s="5"/>
    </row>
    <row r="12" spans="2:17" x14ac:dyDescent="0.25">
      <c r="B12" s="3"/>
      <c r="C12" s="4" t="s">
        <v>93</v>
      </c>
      <c r="D12" s="4"/>
      <c r="E12" s="52" t="s">
        <v>7</v>
      </c>
      <c r="F12" s="56"/>
      <c r="G12" s="104"/>
      <c r="H12" s="104"/>
      <c r="I12" s="104"/>
      <c r="J12" s="104"/>
      <c r="K12" s="104"/>
      <c r="L12" s="104"/>
      <c r="M12" s="104"/>
      <c r="N12" s="4"/>
      <c r="O12" s="5"/>
    </row>
    <row r="13" spans="2:17" x14ac:dyDescent="0.25">
      <c r="B13" s="3"/>
      <c r="C13" s="4"/>
      <c r="D13" s="4"/>
      <c r="E13" s="4"/>
      <c r="F13" s="105"/>
      <c r="G13" s="105"/>
      <c r="H13" s="105"/>
      <c r="I13" s="105"/>
      <c r="J13" s="105"/>
      <c r="K13" s="105"/>
      <c r="L13" s="105"/>
      <c r="M13" s="106"/>
      <c r="N13" s="4"/>
      <c r="O13" s="5"/>
    </row>
    <row r="14" spans="2:17" x14ac:dyDescent="0.25">
      <c r="B14" s="3"/>
      <c r="C14" s="89" t="s">
        <v>94</v>
      </c>
      <c r="D14" s="4"/>
      <c r="E14" s="89" t="s">
        <v>33</v>
      </c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7" x14ac:dyDescent="0.25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7" x14ac:dyDescent="0.25">
      <c r="B16" s="3"/>
      <c r="C16" s="4"/>
      <c r="D16" s="4"/>
      <c r="E16" s="4"/>
      <c r="F16" s="4"/>
      <c r="G16" s="4"/>
      <c r="H16" s="4" t="s">
        <v>146</v>
      </c>
      <c r="I16" s="4" t="s">
        <v>147</v>
      </c>
      <c r="J16" s="4" t="s">
        <v>148</v>
      </c>
      <c r="K16" s="52" t="s">
        <v>149</v>
      </c>
      <c r="L16" s="52" t="s">
        <v>150</v>
      </c>
      <c r="M16" s="52" t="s">
        <v>151</v>
      </c>
      <c r="N16" s="4"/>
      <c r="O16" s="5"/>
      <c r="P16" s="3"/>
      <c r="Q16" s="4"/>
    </row>
    <row r="17" spans="1:18" x14ac:dyDescent="0.25">
      <c r="B17" s="60" t="s">
        <v>214</v>
      </c>
      <c r="C17" s="61"/>
      <c r="D17" s="61"/>
      <c r="E17" s="15"/>
      <c r="F17" s="15"/>
      <c r="G17" s="15"/>
      <c r="H17" s="110" t="s">
        <v>8</v>
      </c>
      <c r="I17" s="110" t="s">
        <v>8</v>
      </c>
      <c r="J17" s="110" t="s">
        <v>9</v>
      </c>
      <c r="K17" s="110" t="s">
        <v>9</v>
      </c>
      <c r="L17" s="110" t="s">
        <v>7</v>
      </c>
      <c r="M17" s="111" t="s">
        <v>33</v>
      </c>
      <c r="N17" s="19"/>
      <c r="O17" s="90" t="s">
        <v>10</v>
      </c>
      <c r="P17" s="3"/>
      <c r="Q17" s="4"/>
    </row>
    <row r="18" spans="1:18" x14ac:dyDescent="0.25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9">
        <v>1</v>
      </c>
      <c r="N18" s="9"/>
      <c r="O18" s="91">
        <f>SUM(H18:N18)</f>
        <v>6</v>
      </c>
      <c r="P18" s="3"/>
      <c r="Q18" s="4"/>
    </row>
    <row r="19" spans="1:18" x14ac:dyDescent="0.25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5"/>
      <c r="P19" s="3"/>
      <c r="Q19" s="4"/>
    </row>
    <row r="20" spans="1:18" x14ac:dyDescent="0.25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74"/>
      <c r="P20" s="3"/>
      <c r="Q20" s="4"/>
    </row>
    <row r="21" spans="1:18" x14ac:dyDescent="0.25">
      <c r="B21" s="33" t="s">
        <v>16</v>
      </c>
      <c r="C21" s="21"/>
      <c r="D21" s="21"/>
      <c r="E21" s="21"/>
      <c r="F21" s="21"/>
      <c r="G21" s="21"/>
      <c r="H21" s="48">
        <v>0.1</v>
      </c>
      <c r="I21" s="48">
        <v>0.1</v>
      </c>
      <c r="J21" s="48">
        <v>0.2</v>
      </c>
      <c r="K21" s="48">
        <v>0.2</v>
      </c>
      <c r="L21" s="48">
        <v>0.15</v>
      </c>
      <c r="M21" s="49">
        <v>0.75</v>
      </c>
      <c r="N21" s="25"/>
      <c r="O21" s="92"/>
      <c r="P21" s="3"/>
      <c r="Q21" s="4"/>
    </row>
    <row r="22" spans="1:18" x14ac:dyDescent="0.25">
      <c r="B22" s="32" t="s">
        <v>17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1">
        <v>0.25</v>
      </c>
      <c r="N22" s="27"/>
      <c r="O22" s="93"/>
      <c r="P22" s="3"/>
      <c r="Q22" s="4"/>
    </row>
    <row r="23" spans="1:18" x14ac:dyDescent="0.25">
      <c r="B23" s="32" t="s">
        <v>130</v>
      </c>
      <c r="C23" s="20"/>
      <c r="D23" s="20"/>
      <c r="E23" s="20"/>
      <c r="F23" s="20"/>
      <c r="G23" s="20"/>
      <c r="H23" s="50">
        <v>0</v>
      </c>
      <c r="I23" s="50">
        <v>0.7</v>
      </c>
      <c r="J23" s="50">
        <v>0.8</v>
      </c>
      <c r="K23" s="50">
        <v>0.8</v>
      </c>
      <c r="L23" s="50">
        <v>0</v>
      </c>
      <c r="M23" s="51">
        <v>0</v>
      </c>
      <c r="N23" s="27"/>
      <c r="O23" s="93"/>
      <c r="P23" s="3"/>
      <c r="Q23" s="4"/>
    </row>
    <row r="24" spans="1:18" x14ac:dyDescent="0.25">
      <c r="B24" s="32" t="s">
        <v>131</v>
      </c>
      <c r="C24" s="20"/>
      <c r="D24" s="20"/>
      <c r="E24" s="20"/>
      <c r="F24" s="20"/>
      <c r="G24" s="20"/>
      <c r="H24" s="50">
        <v>0.9</v>
      </c>
      <c r="I24" s="50">
        <v>0.2</v>
      </c>
      <c r="J24" s="50">
        <v>0</v>
      </c>
      <c r="K24" s="50">
        <v>0</v>
      </c>
      <c r="L24" s="50">
        <v>0.85</v>
      </c>
      <c r="M24" s="51">
        <v>0</v>
      </c>
      <c r="N24" s="27"/>
      <c r="O24" s="93"/>
      <c r="P24" s="3"/>
      <c r="Q24" s="4"/>
    </row>
    <row r="25" spans="1:18" x14ac:dyDescent="0.25">
      <c r="B25" s="32"/>
      <c r="C25" s="20"/>
      <c r="D25" s="20"/>
      <c r="E25" s="20"/>
      <c r="F25" s="20"/>
      <c r="G25" s="20"/>
      <c r="H25" s="50"/>
      <c r="I25" s="50"/>
      <c r="J25" s="50"/>
      <c r="K25" s="50"/>
      <c r="L25" s="50"/>
      <c r="M25" s="51"/>
      <c r="N25" s="27"/>
      <c r="O25" s="93"/>
      <c r="P25" s="3"/>
      <c r="Q25" s="4"/>
    </row>
    <row r="26" spans="1:18" x14ac:dyDescent="0.25">
      <c r="B26" s="32"/>
      <c r="C26" s="20"/>
      <c r="D26" s="20"/>
      <c r="E26" s="20"/>
      <c r="F26" s="20"/>
      <c r="G26" s="20"/>
      <c r="H26" s="50"/>
      <c r="I26" s="50"/>
      <c r="J26" s="50"/>
      <c r="K26" s="50"/>
      <c r="L26" s="50"/>
      <c r="M26" s="51"/>
      <c r="N26" s="27"/>
      <c r="O26" s="93"/>
      <c r="P26" s="3"/>
      <c r="Q26" s="4"/>
    </row>
    <row r="27" spans="1:18" x14ac:dyDescent="0.25">
      <c r="B27" s="3"/>
      <c r="C27" s="4"/>
      <c r="D27" s="4"/>
      <c r="E27" s="4"/>
      <c r="F27" s="4"/>
      <c r="G27" s="69"/>
      <c r="H27" s="82"/>
      <c r="I27" s="82"/>
      <c r="J27" s="82"/>
      <c r="K27" s="82"/>
      <c r="L27" s="82"/>
      <c r="M27" s="82"/>
      <c r="N27" s="29"/>
      <c r="O27" s="94"/>
      <c r="P27" s="3"/>
      <c r="Q27" s="4"/>
    </row>
    <row r="28" spans="1:18" x14ac:dyDescent="0.25">
      <c r="B28" s="71" t="s">
        <v>215</v>
      </c>
      <c r="C28" s="72"/>
      <c r="D28" s="72"/>
      <c r="E28" s="58"/>
      <c r="F28" s="21" t="s">
        <v>20</v>
      </c>
      <c r="G28" s="11"/>
      <c r="H28" s="41">
        <f t="shared" ref="H28:M28" si="0">+SUM(H21:H26)</f>
        <v>1</v>
      </c>
      <c r="I28" s="41">
        <f t="shared" si="0"/>
        <v>1</v>
      </c>
      <c r="J28" s="41">
        <f t="shared" si="0"/>
        <v>1</v>
      </c>
      <c r="K28" s="41">
        <f t="shared" si="0"/>
        <v>1</v>
      </c>
      <c r="L28" s="41">
        <f t="shared" si="0"/>
        <v>1</v>
      </c>
      <c r="M28" s="41">
        <f t="shared" si="0"/>
        <v>1</v>
      </c>
      <c r="N28" s="73"/>
      <c r="O28" s="95"/>
      <c r="P28" s="3"/>
      <c r="Q28" s="4"/>
    </row>
    <row r="29" spans="1:18" x14ac:dyDescent="0.25">
      <c r="A29" s="4"/>
      <c r="B29" s="30"/>
      <c r="C29" s="67"/>
      <c r="D29" s="67"/>
      <c r="E29" s="30"/>
      <c r="F29" s="40"/>
      <c r="G29" s="4"/>
      <c r="H29" s="55"/>
      <c r="I29" s="55"/>
      <c r="J29" s="55"/>
      <c r="K29" s="55"/>
      <c r="L29" s="55"/>
      <c r="M29" s="55"/>
      <c r="N29" s="55"/>
      <c r="O29" s="55"/>
      <c r="P29" s="4"/>
      <c r="Q29" s="4"/>
      <c r="R29" s="4"/>
    </row>
    <row r="30" spans="1:18" x14ac:dyDescent="0.25">
      <c r="F30" s="40" t="s">
        <v>133</v>
      </c>
    </row>
    <row r="31" spans="1:18" x14ac:dyDescent="0.25">
      <c r="F31" s="108"/>
      <c r="G31" s="109" t="s">
        <v>134</v>
      </c>
      <c r="H31" s="50">
        <v>0.05</v>
      </c>
      <c r="I31" s="50">
        <v>0</v>
      </c>
      <c r="J31" s="50">
        <v>0</v>
      </c>
      <c r="K31" s="50">
        <v>0</v>
      </c>
      <c r="L31" s="50">
        <v>0</v>
      </c>
      <c r="M31" s="50">
        <v>0.1</v>
      </c>
    </row>
    <row r="32" spans="1:18" x14ac:dyDescent="0.25">
      <c r="F32" s="108"/>
      <c r="G32" s="109" t="s">
        <v>135</v>
      </c>
      <c r="H32" s="50">
        <v>0.25</v>
      </c>
      <c r="I32" s="50">
        <v>0</v>
      </c>
      <c r="J32" s="50">
        <v>0</v>
      </c>
      <c r="K32" s="50">
        <v>0</v>
      </c>
      <c r="L32" s="50">
        <v>0.2</v>
      </c>
      <c r="M32" s="50">
        <v>0.15</v>
      </c>
    </row>
    <row r="33" spans="2:17" x14ac:dyDescent="0.25">
      <c r="F33" s="108"/>
      <c r="G33" s="109" t="s">
        <v>136</v>
      </c>
      <c r="H33" s="50">
        <v>0.2</v>
      </c>
      <c r="I33" s="50">
        <v>0</v>
      </c>
      <c r="J33" s="50">
        <v>0</v>
      </c>
      <c r="K33" s="50">
        <v>7.0000000000000007E-2</v>
      </c>
      <c r="L33" s="50">
        <v>0.3</v>
      </c>
      <c r="M33" s="50">
        <v>0.15</v>
      </c>
    </row>
    <row r="34" spans="2:17" x14ac:dyDescent="0.25">
      <c r="F34" s="108"/>
      <c r="G34" s="109" t="s">
        <v>132</v>
      </c>
      <c r="H34" s="50">
        <v>0.25</v>
      </c>
      <c r="I34" s="50">
        <v>0</v>
      </c>
      <c r="J34" s="50">
        <v>0</v>
      </c>
      <c r="K34" s="50">
        <v>7.0000000000000007E-2</v>
      </c>
      <c r="L34" s="50">
        <v>0.2</v>
      </c>
      <c r="M34" s="50">
        <v>0.15</v>
      </c>
    </row>
    <row r="35" spans="2:17" x14ac:dyDescent="0.25">
      <c r="F35" s="108"/>
      <c r="G35" s="109" t="s">
        <v>104</v>
      </c>
      <c r="H35" s="50">
        <v>0.05</v>
      </c>
      <c r="I35" s="50">
        <v>0</v>
      </c>
      <c r="J35" s="50">
        <v>0</v>
      </c>
      <c r="K35" s="50">
        <v>0</v>
      </c>
      <c r="L35" s="50">
        <v>0</v>
      </c>
      <c r="M35" s="50">
        <v>0.1</v>
      </c>
    </row>
    <row r="36" spans="2:17" x14ac:dyDescent="0.25">
      <c r="F36" s="108"/>
      <c r="G36" s="109" t="s">
        <v>137</v>
      </c>
      <c r="H36" s="50">
        <v>0.05</v>
      </c>
      <c r="I36" s="50">
        <v>0</v>
      </c>
      <c r="J36" s="50">
        <v>0</v>
      </c>
      <c r="K36" s="50">
        <v>0</v>
      </c>
      <c r="L36" s="50">
        <v>0.3</v>
      </c>
      <c r="M36" s="50">
        <v>0.1</v>
      </c>
    </row>
    <row r="37" spans="2:17" x14ac:dyDescent="0.25">
      <c r="F37" s="187"/>
      <c r="G37" s="109" t="s">
        <v>222</v>
      </c>
      <c r="H37" s="50">
        <v>0</v>
      </c>
      <c r="I37" s="50">
        <v>0.1</v>
      </c>
      <c r="J37" s="50">
        <v>0.1</v>
      </c>
      <c r="K37" s="50">
        <v>0</v>
      </c>
      <c r="L37" s="50">
        <v>0</v>
      </c>
      <c r="M37" s="50">
        <v>0</v>
      </c>
    </row>
    <row r="38" spans="2:17" x14ac:dyDescent="0.25">
      <c r="F38" s="108"/>
      <c r="G38" s="109" t="s">
        <v>138</v>
      </c>
      <c r="H38" s="50">
        <v>0.15</v>
      </c>
      <c r="I38" s="50">
        <v>0.05</v>
      </c>
      <c r="J38" s="50">
        <v>0</v>
      </c>
      <c r="K38" s="50">
        <v>0.01</v>
      </c>
      <c r="L38" s="50">
        <v>0</v>
      </c>
      <c r="M38" s="50">
        <v>0.25</v>
      </c>
    </row>
    <row r="39" spans="2:17" x14ac:dyDescent="0.25">
      <c r="F39" s="108"/>
      <c r="G39" s="12"/>
      <c r="H39" s="82"/>
      <c r="I39" s="82"/>
      <c r="J39" s="82"/>
      <c r="K39" s="82"/>
      <c r="L39" s="82"/>
      <c r="M39" s="82"/>
    </row>
    <row r="40" spans="2:17" x14ac:dyDescent="0.25">
      <c r="F40" s="108"/>
      <c r="G40" s="12"/>
      <c r="H40" s="41">
        <f t="shared" ref="H40:M40" si="1">SUM(H31:H39)</f>
        <v>1</v>
      </c>
      <c r="I40" s="41">
        <f t="shared" si="1"/>
        <v>0.15000000000000002</v>
      </c>
      <c r="J40" s="41">
        <f t="shared" si="1"/>
        <v>0.1</v>
      </c>
      <c r="K40" s="41">
        <f t="shared" si="1"/>
        <v>0.15000000000000002</v>
      </c>
      <c r="L40" s="41">
        <f t="shared" si="1"/>
        <v>1</v>
      </c>
      <c r="M40" s="41">
        <f t="shared" si="1"/>
        <v>1</v>
      </c>
    </row>
    <row r="42" spans="2:17" hidden="1" x14ac:dyDescent="0.25"/>
    <row r="43" spans="2:17" s="131" customFormat="1" hidden="1" x14ac:dyDescent="0.25">
      <c r="B43" s="81"/>
      <c r="C43" s="36"/>
      <c r="D43" s="36"/>
      <c r="E43" s="36"/>
      <c r="F43" s="36"/>
      <c r="G43" s="36"/>
      <c r="H43" s="36" t="str">
        <f t="shared" ref="H43:M43" si="2">+H16</f>
        <v>Suzanne</v>
      </c>
      <c r="I43" s="36" t="str">
        <f t="shared" si="2"/>
        <v>Tammy</v>
      </c>
      <c r="J43" s="36" t="str">
        <f t="shared" si="2"/>
        <v>Shanaz</v>
      </c>
      <c r="K43" s="36" t="str">
        <f t="shared" si="2"/>
        <v>Richard</v>
      </c>
      <c r="L43" s="36" t="str">
        <f t="shared" si="2"/>
        <v>Jeff</v>
      </c>
      <c r="M43" s="36" t="str">
        <f t="shared" si="2"/>
        <v>Elizabeth</v>
      </c>
      <c r="N43" s="36"/>
      <c r="O43" s="37"/>
      <c r="P43" s="81"/>
      <c r="Q43" s="36"/>
    </row>
    <row r="44" spans="2:17" s="131" customFormat="1" hidden="1" x14ac:dyDescent="0.25">
      <c r="B44" s="118" t="str">
        <f>+B17</f>
        <v xml:space="preserve">Positions-Cost Center 103870 - eCommerce/Reg. Affairs </v>
      </c>
      <c r="C44" s="119"/>
      <c r="D44" s="119"/>
      <c r="E44" s="119"/>
      <c r="F44" s="119"/>
      <c r="G44" s="119"/>
      <c r="H44" s="110" t="s">
        <v>8</v>
      </c>
      <c r="I44" s="110" t="s">
        <v>8</v>
      </c>
      <c r="J44" s="110" t="s">
        <v>9</v>
      </c>
      <c r="K44" s="110" t="s">
        <v>9</v>
      </c>
      <c r="L44" s="110" t="s">
        <v>7</v>
      </c>
      <c r="M44" s="111" t="s">
        <v>33</v>
      </c>
      <c r="N44" s="19"/>
      <c r="O44" s="90" t="s">
        <v>10</v>
      </c>
      <c r="P44" s="81"/>
      <c r="Q44" s="36"/>
    </row>
    <row r="45" spans="2:17" s="131" customFormat="1" hidden="1" x14ac:dyDescent="0.25">
      <c r="B45" s="32" t="s">
        <v>11</v>
      </c>
      <c r="C45" s="120"/>
      <c r="D45" s="120"/>
      <c r="E45" s="120"/>
      <c r="F45" s="20"/>
      <c r="G45" s="20"/>
      <c r="H45" s="121">
        <f t="shared" ref="H45:M45" si="3">+H18</f>
        <v>1</v>
      </c>
      <c r="I45" s="121">
        <f t="shared" si="3"/>
        <v>1</v>
      </c>
      <c r="J45" s="121">
        <f t="shared" si="3"/>
        <v>1</v>
      </c>
      <c r="K45" s="121">
        <f t="shared" si="3"/>
        <v>1</v>
      </c>
      <c r="L45" s="121">
        <f t="shared" si="3"/>
        <v>1</v>
      </c>
      <c r="M45" s="121">
        <f t="shared" si="3"/>
        <v>1</v>
      </c>
      <c r="N45" s="120"/>
      <c r="O45" s="132">
        <f>SUM(H45:N45)</f>
        <v>6</v>
      </c>
      <c r="P45" s="81"/>
      <c r="Q45" s="36"/>
    </row>
    <row r="46" spans="2:17" s="131" customFormat="1" hidden="1" x14ac:dyDescent="0.25">
      <c r="B46" s="81"/>
      <c r="C46" s="36"/>
      <c r="D46" s="36"/>
      <c r="E46" s="36"/>
      <c r="F46" s="36"/>
      <c r="G46" s="36"/>
      <c r="H46" s="122"/>
      <c r="I46" s="122"/>
      <c r="J46" s="122"/>
      <c r="K46" s="122"/>
      <c r="L46" s="122"/>
      <c r="M46" s="122"/>
      <c r="N46" s="36"/>
      <c r="O46" s="37"/>
      <c r="P46" s="81"/>
      <c r="Q46" s="36"/>
    </row>
    <row r="47" spans="2:17" s="131" customFormat="1" hidden="1" x14ac:dyDescent="0.25">
      <c r="B47" s="33" t="s">
        <v>12</v>
      </c>
      <c r="C47" s="21"/>
      <c r="D47" s="21"/>
      <c r="E47" s="21"/>
      <c r="F47" s="21"/>
      <c r="G47" s="21"/>
      <c r="H47" s="124"/>
      <c r="I47" s="124"/>
      <c r="J47" s="124"/>
      <c r="K47" s="124"/>
      <c r="L47" s="124"/>
      <c r="M47" s="124"/>
      <c r="N47" s="130"/>
      <c r="O47" s="133"/>
      <c r="P47" s="81"/>
      <c r="Q47" s="36"/>
    </row>
    <row r="48" spans="2:17" s="131" customFormat="1" hidden="1" x14ac:dyDescent="0.25">
      <c r="B48" s="33" t="s">
        <v>16</v>
      </c>
      <c r="C48" s="21"/>
      <c r="D48" s="21"/>
      <c r="E48" s="21"/>
      <c r="F48" s="21"/>
      <c r="G48" s="21"/>
      <c r="H48" s="126">
        <f t="shared" ref="H48:M48" si="4">ROUND(H21*$L$6,0)</f>
        <v>15</v>
      </c>
      <c r="I48" s="126">
        <f t="shared" si="4"/>
        <v>15</v>
      </c>
      <c r="J48" s="126">
        <f t="shared" si="4"/>
        <v>30</v>
      </c>
      <c r="K48" s="126">
        <f t="shared" si="4"/>
        <v>30</v>
      </c>
      <c r="L48" s="126">
        <f t="shared" si="4"/>
        <v>23</v>
      </c>
      <c r="M48" s="126">
        <f t="shared" si="4"/>
        <v>114</v>
      </c>
      <c r="N48" s="134"/>
      <c r="O48" s="135"/>
      <c r="P48" s="81"/>
      <c r="Q48" s="36"/>
    </row>
    <row r="49" spans="2:17" s="131" customFormat="1" hidden="1" x14ac:dyDescent="0.25">
      <c r="B49" s="32" t="s">
        <v>17</v>
      </c>
      <c r="C49" s="20"/>
      <c r="D49" s="20"/>
      <c r="E49" s="20"/>
      <c r="F49" s="20"/>
      <c r="G49" s="20"/>
      <c r="H49" s="126">
        <f t="shared" ref="H49:M51" si="5">ROUND(H22*$L$6,0)</f>
        <v>0</v>
      </c>
      <c r="I49" s="126">
        <f t="shared" si="5"/>
        <v>0</v>
      </c>
      <c r="J49" s="126">
        <f t="shared" si="5"/>
        <v>0</v>
      </c>
      <c r="K49" s="126">
        <f t="shared" si="5"/>
        <v>0</v>
      </c>
      <c r="L49" s="126">
        <f t="shared" si="5"/>
        <v>0</v>
      </c>
      <c r="M49" s="126">
        <f t="shared" si="5"/>
        <v>38</v>
      </c>
      <c r="N49" s="136"/>
      <c r="O49" s="137"/>
      <c r="P49" s="81"/>
      <c r="Q49" s="36"/>
    </row>
    <row r="50" spans="2:17" s="131" customFormat="1" hidden="1" x14ac:dyDescent="0.25">
      <c r="B50" s="32" t="s">
        <v>130</v>
      </c>
      <c r="C50" s="20"/>
      <c r="D50" s="20"/>
      <c r="E50" s="20"/>
      <c r="F50" s="20"/>
      <c r="G50" s="20"/>
      <c r="H50" s="126">
        <f t="shared" si="5"/>
        <v>0</v>
      </c>
      <c r="I50" s="126">
        <f t="shared" si="5"/>
        <v>106</v>
      </c>
      <c r="J50" s="126">
        <f t="shared" si="5"/>
        <v>122</v>
      </c>
      <c r="K50" s="126">
        <f t="shared" si="5"/>
        <v>122</v>
      </c>
      <c r="L50" s="126">
        <f t="shared" si="5"/>
        <v>0</v>
      </c>
      <c r="M50" s="126">
        <f t="shared" si="5"/>
        <v>0</v>
      </c>
      <c r="N50" s="136"/>
      <c r="O50" s="137"/>
      <c r="P50" s="81"/>
      <c r="Q50" s="36"/>
    </row>
    <row r="51" spans="2:17" s="131" customFormat="1" hidden="1" x14ac:dyDescent="0.25">
      <c r="B51" s="32" t="s">
        <v>131</v>
      </c>
      <c r="C51" s="20"/>
      <c r="D51" s="20"/>
      <c r="E51" s="20"/>
      <c r="F51" s="20"/>
      <c r="G51" s="20"/>
      <c r="H51" s="126">
        <f t="shared" si="5"/>
        <v>137</v>
      </c>
      <c r="I51" s="126">
        <f t="shared" si="5"/>
        <v>30</v>
      </c>
      <c r="J51" s="126">
        <f t="shared" si="5"/>
        <v>0</v>
      </c>
      <c r="K51" s="126">
        <f t="shared" si="5"/>
        <v>0</v>
      </c>
      <c r="L51" s="126">
        <f t="shared" si="5"/>
        <v>129</v>
      </c>
      <c r="M51" s="126">
        <f t="shared" si="5"/>
        <v>0</v>
      </c>
      <c r="N51" s="136"/>
      <c r="O51" s="137"/>
      <c r="P51" s="81"/>
      <c r="Q51" s="36"/>
    </row>
    <row r="52" spans="2:17" s="131" customFormat="1" hidden="1" x14ac:dyDescent="0.25">
      <c r="B52" s="32"/>
      <c r="C52" s="20"/>
      <c r="D52" s="20"/>
      <c r="E52" s="20"/>
      <c r="F52" s="20"/>
      <c r="G52" s="20"/>
      <c r="H52" s="138"/>
      <c r="I52" s="138"/>
      <c r="J52" s="138"/>
      <c r="K52" s="138"/>
      <c r="L52" s="138"/>
      <c r="M52" s="139"/>
      <c r="N52" s="136"/>
      <c r="O52" s="137"/>
      <c r="P52" s="81"/>
      <c r="Q52" s="36"/>
    </row>
    <row r="53" spans="2:17" s="131" customFormat="1" hidden="1" x14ac:dyDescent="0.25">
      <c r="B53" s="32"/>
      <c r="C53" s="20"/>
      <c r="D53" s="20"/>
      <c r="E53" s="20"/>
      <c r="F53" s="20"/>
      <c r="G53" s="20"/>
      <c r="H53" s="138"/>
      <c r="I53" s="138"/>
      <c r="J53" s="138"/>
      <c r="K53" s="138"/>
      <c r="L53" s="138"/>
      <c r="M53" s="139"/>
      <c r="N53" s="136"/>
      <c r="O53" s="137"/>
      <c r="P53" s="81"/>
      <c r="Q53" s="36"/>
    </row>
    <row r="54" spans="2:17" s="131" customFormat="1" hidden="1" x14ac:dyDescent="0.25">
      <c r="B54" s="81"/>
      <c r="C54" s="36"/>
      <c r="D54" s="36"/>
      <c r="E54" s="36"/>
      <c r="F54" s="36"/>
      <c r="G54" s="127"/>
      <c r="H54" s="128"/>
      <c r="I54" s="128"/>
      <c r="J54" s="128"/>
      <c r="K54" s="128"/>
      <c r="L54" s="128"/>
      <c r="M54" s="128"/>
      <c r="N54" s="140"/>
      <c r="O54" s="141"/>
      <c r="P54" s="81"/>
      <c r="Q54" s="36"/>
    </row>
    <row r="55" spans="2:17" s="131" customFormat="1" hidden="1" x14ac:dyDescent="0.25">
      <c r="B55" s="33" t="s">
        <v>95</v>
      </c>
      <c r="C55" s="130"/>
      <c r="D55" s="130"/>
      <c r="E55" s="21"/>
      <c r="F55" s="21" t="s">
        <v>20</v>
      </c>
      <c r="G55" s="125"/>
      <c r="H55" s="126">
        <f t="shared" ref="H55:M55" si="6">+SUM(H48:H53)</f>
        <v>152</v>
      </c>
      <c r="I55" s="126">
        <f t="shared" si="6"/>
        <v>151</v>
      </c>
      <c r="J55" s="126">
        <f t="shared" si="6"/>
        <v>152</v>
      </c>
      <c r="K55" s="126">
        <f t="shared" si="6"/>
        <v>152</v>
      </c>
      <c r="L55" s="126">
        <f t="shared" si="6"/>
        <v>152</v>
      </c>
      <c r="M55" s="126">
        <f t="shared" si="6"/>
        <v>152</v>
      </c>
      <c r="N55" s="142"/>
      <c r="O55" s="143"/>
      <c r="P55" s="81"/>
      <c r="Q55" s="36"/>
    </row>
    <row r="56" spans="2:17" hidden="1" x14ac:dyDescent="0.25"/>
    <row r="57" spans="2:17" hidden="1" x14ac:dyDescent="0.25"/>
    <row r="58" spans="2:17" hidden="1" x14ac:dyDescent="0.25"/>
    <row r="59" spans="2:17" hidden="1" x14ac:dyDescent="0.25"/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opLeftCell="A4" workbookViewId="0">
      <selection activeCell="H49" sqref="H49"/>
    </sheetView>
  </sheetViews>
  <sheetFormatPr defaultRowHeight="13.2" x14ac:dyDescent="0.25"/>
  <cols>
    <col min="5" max="5" width="14" customWidth="1"/>
    <col min="12" max="12" width="16.5546875" bestFit="1" customWidth="1"/>
    <col min="15" max="15" width="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5">
      <c r="B4" s="68" t="s">
        <v>96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5">
      <c r="B5" s="3"/>
      <c r="C5" s="56" t="s">
        <v>97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5" x14ac:dyDescent="0.25">
      <c r="B7" s="3"/>
      <c r="C7" s="4" t="s">
        <v>98</v>
      </c>
      <c r="D7" s="4"/>
      <c r="E7" s="4" t="s">
        <v>99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0" t="s">
        <v>133</v>
      </c>
      <c r="G8" s="4"/>
      <c r="H8" s="56" t="s">
        <v>140</v>
      </c>
      <c r="I8" s="4"/>
      <c r="J8" s="4"/>
      <c r="K8" s="4"/>
      <c r="L8" s="75">
        <f>+L6*M16</f>
        <v>152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112" t="s">
        <v>136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4"/>
      <c r="D10" s="4"/>
      <c r="E10" s="4"/>
      <c r="F10" s="4"/>
      <c r="G10" s="4"/>
      <c r="H10" s="112" t="s">
        <v>155</v>
      </c>
      <c r="I10" s="50">
        <v>1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5">
      <c r="B15" s="60" t="s">
        <v>100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33</v>
      </c>
      <c r="L15" s="19"/>
      <c r="M15" s="18" t="s">
        <v>10</v>
      </c>
      <c r="N15" s="4"/>
      <c r="O15" s="5"/>
    </row>
    <row r="16" spans="2:15" x14ac:dyDescent="0.25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5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5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5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5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5">
      <c r="B26" s="71" t="s">
        <v>101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5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hidden="1" customHeight="1" x14ac:dyDescent="0.25"/>
    <row r="29" spans="1:16" hidden="1" x14ac:dyDescent="0.25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33</v>
      </c>
      <c r="L29" s="110" t="s">
        <v>61</v>
      </c>
      <c r="M29" s="90" t="s">
        <v>10</v>
      </c>
      <c r="N29" s="4"/>
      <c r="O29" s="5"/>
    </row>
    <row r="30" spans="1:16" hidden="1" x14ac:dyDescent="0.25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5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5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5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38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5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38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5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23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5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5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23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5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30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5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5">
      <c r="B40" s="33" t="s">
        <v>63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152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95"/>
      <c r="N40" s="8"/>
      <c r="O40" s="74"/>
    </row>
    <row r="41" spans="2:15" hidden="1" x14ac:dyDescent="0.25"/>
    <row r="42" spans="2:15" hidden="1" x14ac:dyDescent="0.25"/>
    <row r="43" spans="2:15" hidden="1" x14ac:dyDescent="0.25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opLeftCell="A10" workbookViewId="0">
      <selection activeCell="G55" sqref="G55"/>
    </sheetView>
  </sheetViews>
  <sheetFormatPr defaultRowHeight="13.2" x14ac:dyDescent="0.25"/>
  <cols>
    <col min="5" max="5" width="16.44140625" customWidth="1"/>
    <col min="12" max="12" width="16.5546875" bestFit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5">
      <c r="B4" s="68" t="s">
        <v>103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5">
      <c r="B5" s="3"/>
      <c r="C5" s="56" t="s">
        <v>104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5" x14ac:dyDescent="0.25">
      <c r="B7" s="3"/>
      <c r="C7" s="4" t="s">
        <v>105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798</v>
      </c>
      <c r="M8" s="36" t="s">
        <v>25</v>
      </c>
      <c r="N8" s="36"/>
      <c r="O8" s="37"/>
    </row>
    <row r="9" spans="2:15" x14ac:dyDescent="0.25">
      <c r="B9" s="3"/>
      <c r="C9" s="4" t="s">
        <v>217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117"/>
      <c r="C10" s="53" t="s">
        <v>106</v>
      </c>
      <c r="D10" s="40"/>
      <c r="E10" s="53" t="s">
        <v>218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52" t="s">
        <v>107</v>
      </c>
      <c r="D11" s="4"/>
      <c r="E11" s="52" t="s">
        <v>9</v>
      </c>
      <c r="F11" s="4"/>
      <c r="G11" s="40" t="s">
        <v>133</v>
      </c>
      <c r="H11" s="4"/>
      <c r="I11" s="40" t="s">
        <v>104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 t="s">
        <v>141</v>
      </c>
      <c r="J12" s="107">
        <v>1</v>
      </c>
      <c r="K12" s="4"/>
      <c r="L12" s="4"/>
      <c r="M12" s="4"/>
      <c r="N12" s="4"/>
      <c r="O12" s="5"/>
    </row>
    <row r="13" spans="2:15" x14ac:dyDescent="0.25">
      <c r="B13" s="3"/>
      <c r="C13" s="52" t="s">
        <v>108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 t="s">
        <v>109</v>
      </c>
      <c r="D15" s="4"/>
      <c r="E15" s="4" t="s">
        <v>33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111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33</v>
      </c>
      <c r="L19" s="19"/>
      <c r="M19" s="18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2.25</v>
      </c>
      <c r="J20" s="38">
        <v>1</v>
      </c>
      <c r="K20" s="39">
        <v>1</v>
      </c>
      <c r="L20" s="9"/>
      <c r="M20" s="12">
        <f>+I20+H20+J20+K20</f>
        <v>5.25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5">
      <c r="B30" s="71" t="s">
        <v>112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33</v>
      </c>
      <c r="L33" s="110" t="s">
        <v>61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2.25</v>
      </c>
      <c r="J34" s="121">
        <f>+J20</f>
        <v>1</v>
      </c>
      <c r="K34" s="121">
        <f>+K20</f>
        <v>1</v>
      </c>
      <c r="L34" s="121">
        <f>+L20</f>
        <v>0</v>
      </c>
      <c r="M34" s="91">
        <f>+I34+H34+J34+K34+L34</f>
        <v>5.25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30</v>
      </c>
      <c r="I37" s="126">
        <f t="shared" si="0"/>
        <v>15</v>
      </c>
      <c r="J37" s="126">
        <f t="shared" si="0"/>
        <v>15</v>
      </c>
      <c r="K37" s="126">
        <f t="shared" si="0"/>
        <v>15</v>
      </c>
      <c r="L37" s="126">
        <f t="shared" si="0"/>
        <v>0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23</v>
      </c>
      <c r="I38" s="126">
        <f t="shared" si="0"/>
        <v>15</v>
      </c>
      <c r="J38" s="126">
        <f t="shared" si="0"/>
        <v>15</v>
      </c>
      <c r="K38" s="126">
        <f t="shared" si="0"/>
        <v>15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38</v>
      </c>
      <c r="I39" s="126">
        <f t="shared" si="0"/>
        <v>15</v>
      </c>
      <c r="J39" s="126">
        <f t="shared" si="0"/>
        <v>15</v>
      </c>
      <c r="K39" s="126">
        <f t="shared" si="0"/>
        <v>15</v>
      </c>
      <c r="L39" s="126">
        <f t="shared" si="0"/>
        <v>0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15</v>
      </c>
      <c r="I40" s="126">
        <f t="shared" si="1"/>
        <v>46</v>
      </c>
      <c r="J40" s="126">
        <f t="shared" ref="J40:L42" si="2">ROUND(J23*$L$6,0)</f>
        <v>46</v>
      </c>
      <c r="K40" s="126">
        <f t="shared" si="2"/>
        <v>46</v>
      </c>
      <c r="L40" s="126">
        <f t="shared" si="2"/>
        <v>0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15</v>
      </c>
      <c r="I41" s="126">
        <f t="shared" si="1"/>
        <v>30</v>
      </c>
      <c r="J41" s="126">
        <f t="shared" si="2"/>
        <v>30</v>
      </c>
      <c r="K41" s="126">
        <f t="shared" si="2"/>
        <v>30</v>
      </c>
      <c r="L41" s="126">
        <f t="shared" si="2"/>
        <v>0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30</v>
      </c>
      <c r="I42" s="126">
        <f t="shared" si="1"/>
        <v>30</v>
      </c>
      <c r="J42" s="126">
        <f t="shared" si="2"/>
        <v>30</v>
      </c>
      <c r="K42" s="126">
        <f t="shared" si="2"/>
        <v>30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63</v>
      </c>
      <c r="C44" s="130"/>
      <c r="D44" s="130"/>
      <c r="E44" s="21"/>
      <c r="F44" s="21" t="s">
        <v>20</v>
      </c>
      <c r="G44" s="125"/>
      <c r="H44" s="126">
        <f>SUM(H37:H43)</f>
        <v>151</v>
      </c>
      <c r="I44" s="126">
        <f>SUM(I37:I43)</f>
        <v>151</v>
      </c>
      <c r="J44" s="126">
        <f>SUM(J37:J43)</f>
        <v>151</v>
      </c>
      <c r="K44" s="126">
        <f>SUM(K37:K43)</f>
        <v>151</v>
      </c>
      <c r="L44" s="126">
        <f>SUM(L37:L43)</f>
        <v>0</v>
      </c>
      <c r="M44" s="95"/>
      <c r="N44" s="8"/>
      <c r="O44" s="74"/>
    </row>
    <row r="45" spans="2:15" hidden="1" x14ac:dyDescent="0.25"/>
    <row r="46" spans="2:15" hidden="1" x14ac:dyDescent="0.25"/>
    <row r="47" spans="2:15" hidden="1" x14ac:dyDescent="0.25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workbookViewId="0">
      <selection activeCell="L6" sqref="L6"/>
    </sheetView>
  </sheetViews>
  <sheetFormatPr defaultRowHeight="13.2" x14ac:dyDescent="0.25"/>
  <cols>
    <col min="12" max="12" width="16.5546875" bestFit="1" customWidth="1"/>
    <col min="15" max="15" width="3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5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5">
      <c r="B5" s="3"/>
      <c r="C5" s="56" t="s">
        <v>40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 t="s">
        <v>114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152</v>
      </c>
      <c r="M6" s="36" t="s">
        <v>35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 t="s">
        <v>115</v>
      </c>
      <c r="D8" s="4"/>
      <c r="E8" s="4" t="s">
        <v>33</v>
      </c>
      <c r="F8" s="4"/>
      <c r="G8" s="4"/>
      <c r="H8" s="4"/>
      <c r="I8" s="4"/>
      <c r="J8" s="4"/>
      <c r="K8" s="4"/>
      <c r="L8" s="75">
        <f>M20*L6</f>
        <v>456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116</v>
      </c>
      <c r="D10" s="4"/>
      <c r="E10" s="4" t="s">
        <v>61</v>
      </c>
      <c r="F10" s="4"/>
      <c r="G10" s="40" t="s">
        <v>133</v>
      </c>
      <c r="H10" s="4"/>
      <c r="I10" s="56" t="s">
        <v>139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103" t="s">
        <v>139</v>
      </c>
      <c r="J11" s="107">
        <v>1</v>
      </c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117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33</v>
      </c>
      <c r="L19" s="110" t="s">
        <v>79</v>
      </c>
      <c r="M19" s="111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5">
      <c r="B30" s="71" t="s">
        <v>42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2">
        <v>1</v>
      </c>
      <c r="M30" s="42"/>
      <c r="N30" s="8"/>
      <c r="O30" s="74"/>
    </row>
    <row r="31" spans="1:16" ht="15" customHeight="1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33</v>
      </c>
      <c r="L33" s="110" t="s">
        <v>61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30</v>
      </c>
      <c r="I37" s="126">
        <f t="shared" si="0"/>
        <v>0</v>
      </c>
      <c r="J37" s="126">
        <f t="shared" si="0"/>
        <v>0</v>
      </c>
      <c r="K37" s="126">
        <f t="shared" si="0"/>
        <v>30</v>
      </c>
      <c r="L37" s="126">
        <f t="shared" si="0"/>
        <v>38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15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15</v>
      </c>
      <c r="L39" s="126">
        <f t="shared" si="0"/>
        <v>8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15</v>
      </c>
      <c r="L40" s="126">
        <f t="shared" si="2"/>
        <v>30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91</v>
      </c>
      <c r="L41" s="126">
        <f t="shared" si="2"/>
        <v>76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106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63</v>
      </c>
      <c r="C44" s="130"/>
      <c r="D44" s="130"/>
      <c r="E44" s="21"/>
      <c r="F44" s="21" t="s">
        <v>20</v>
      </c>
      <c r="G44" s="125"/>
      <c r="H44" s="126">
        <f>SUM(H37:H43)</f>
        <v>151</v>
      </c>
      <c r="I44" s="126">
        <f>SUM(I37:I43)</f>
        <v>0</v>
      </c>
      <c r="J44" s="126">
        <f>SUM(J37:J43)</f>
        <v>0</v>
      </c>
      <c r="K44" s="126">
        <f>SUM(K37:K43)</f>
        <v>151</v>
      </c>
      <c r="L44" s="126">
        <f>SUM(L37:L43)</f>
        <v>152</v>
      </c>
      <c r="M44" s="95"/>
      <c r="N44" s="8"/>
      <c r="O44" s="74"/>
    </row>
    <row r="45" spans="2:15" hidden="1" x14ac:dyDescent="0.25"/>
    <row r="46" spans="2:15" hidden="1" x14ac:dyDescent="0.25"/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F32" sqref="F32"/>
    </sheetView>
  </sheetViews>
  <sheetFormatPr defaultRowHeight="13.2" x14ac:dyDescent="0.25"/>
  <cols>
    <col min="12" max="12" width="16.5546875" bestFit="1" customWidth="1"/>
    <col min="15" max="15" width="1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4"/>
      <c r="N3" s="4"/>
      <c r="O3" s="5"/>
    </row>
    <row r="4" spans="2:15" x14ac:dyDescent="0.25">
      <c r="B4" s="68" t="s">
        <v>118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4" t="s">
        <v>21</v>
      </c>
      <c r="N4" s="4"/>
      <c r="O4" s="5"/>
    </row>
    <row r="5" spans="2:15" x14ac:dyDescent="0.25">
      <c r="B5" s="3"/>
      <c r="C5" s="56" t="s">
        <v>121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152</v>
      </c>
      <c r="M6" s="36" t="s">
        <v>35</v>
      </c>
      <c r="N6" s="36"/>
      <c r="O6" s="37"/>
    </row>
    <row r="7" spans="2:15" x14ac:dyDescent="0.25">
      <c r="B7" s="3"/>
      <c r="C7" s="4" t="s">
        <v>119</v>
      </c>
      <c r="D7" s="4"/>
      <c r="E7" s="4" t="s">
        <v>120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5">
      <c r="B9" s="3"/>
      <c r="C9" s="4" t="s">
        <v>152</v>
      </c>
      <c r="D9" s="4"/>
      <c r="E9" s="4" t="s">
        <v>153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154</v>
      </c>
      <c r="D10" s="4"/>
      <c r="E10" s="4" t="s">
        <v>153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5">
      <c r="B16" s="60" t="s">
        <v>122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33</v>
      </c>
      <c r="L16" s="114"/>
      <c r="M16" s="111" t="s">
        <v>10</v>
      </c>
      <c r="N16" s="4"/>
      <c r="O16" s="5"/>
    </row>
    <row r="17" spans="1:16" x14ac:dyDescent="0.25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+I17+H17+J17+K17</f>
        <v>0</v>
      </c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5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5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5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5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5">
      <c r="B27" s="71" t="s">
        <v>123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42"/>
      <c r="N27" s="8"/>
      <c r="O27" s="74"/>
    </row>
    <row r="28" spans="1:16" x14ac:dyDescent="0.25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F4" sqref="F4:H6"/>
    </sheetView>
  </sheetViews>
  <sheetFormatPr defaultRowHeight="13.2" x14ac:dyDescent="0.25"/>
  <cols>
    <col min="4" max="4" width="19.1093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173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135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5">
      <c r="A4" s="117" t="s">
        <v>28</v>
      </c>
      <c r="B4" s="40"/>
      <c r="C4" s="40" t="s">
        <v>220</v>
      </c>
      <c r="D4" s="40"/>
      <c r="E4" s="4"/>
      <c r="F4" s="186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226</v>
      </c>
      <c r="G5" s="40" t="s">
        <v>227</v>
      </c>
      <c r="H5" s="107" t="s">
        <v>228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174</v>
      </c>
      <c r="B6" s="4"/>
      <c r="C6" s="36" t="s">
        <v>9</v>
      </c>
      <c r="D6" s="4"/>
      <c r="E6" s="4"/>
      <c r="F6" s="183">
        <v>0</v>
      </c>
      <c r="G6" s="183">
        <v>0</v>
      </c>
      <c r="H6" s="183">
        <f>SUM(F6:G6)</f>
        <v>0</v>
      </c>
      <c r="I6" s="4"/>
      <c r="J6" s="55"/>
      <c r="K6" s="36">
        <f>K4*8</f>
        <v>152</v>
      </c>
      <c r="L6" s="36" t="s">
        <v>35</v>
      </c>
      <c r="M6" s="36"/>
      <c r="N6" s="37"/>
    </row>
    <row r="7" spans="1:14" x14ac:dyDescent="0.25">
      <c r="A7" s="3" t="s">
        <v>175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5">
      <c r="A8" s="3" t="s">
        <v>67</v>
      </c>
      <c r="B8" s="4"/>
      <c r="C8" s="4" t="s">
        <v>9</v>
      </c>
      <c r="D8" s="4"/>
      <c r="E8" s="4"/>
      <c r="F8" s="4"/>
      <c r="G8" s="55"/>
      <c r="H8" s="183"/>
      <c r="I8" s="183"/>
      <c r="J8" s="106"/>
      <c r="K8" s="36">
        <f>L18*K6</f>
        <v>988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46</v>
      </c>
      <c r="M9" s="4"/>
      <c r="N9" s="5"/>
    </row>
    <row r="10" spans="1:14" x14ac:dyDescent="0.25">
      <c r="A10" s="3" t="s">
        <v>176</v>
      </c>
      <c r="B10" s="4"/>
      <c r="C10" s="4" t="s">
        <v>33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177</v>
      </c>
      <c r="B11" s="4"/>
      <c r="C11" s="54" t="s">
        <v>33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 t="s">
        <v>178</v>
      </c>
      <c r="B13" s="4"/>
      <c r="C13" s="54" t="s">
        <v>179</v>
      </c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180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33</v>
      </c>
      <c r="K17" s="18" t="s">
        <v>179</v>
      </c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0.5</v>
      </c>
      <c r="H18" s="76">
        <v>3</v>
      </c>
      <c r="I18" s="76">
        <v>0</v>
      </c>
      <c r="J18" s="76">
        <v>2</v>
      </c>
      <c r="K18" s="76">
        <v>1</v>
      </c>
      <c r="L18" s="11">
        <f>SUM(G18:K18)</f>
        <v>6.5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11"/>
      <c r="M20" s="4"/>
      <c r="N20" s="5"/>
    </row>
    <row r="21" spans="1:14" x14ac:dyDescent="0.25">
      <c r="A21" s="32" t="s">
        <v>184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6"/>
      <c r="M26" s="4"/>
      <c r="N26" s="5"/>
    </row>
    <row r="27" spans="1:14" x14ac:dyDescent="0.25">
      <c r="A27" s="32" t="s">
        <v>225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ht="12" customHeight="1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8"/>
      <c r="M28" s="4"/>
      <c r="N28" s="5"/>
    </row>
    <row r="29" spans="1:14" ht="13.8" thickBot="1" x14ac:dyDescent="0.3">
      <c r="A29" s="64" t="s">
        <v>181</v>
      </c>
      <c r="B29" s="65"/>
      <c r="C29" s="65"/>
      <c r="D29" s="66"/>
      <c r="E29" s="45" t="s">
        <v>20</v>
      </c>
      <c r="F29" s="34"/>
      <c r="G29" s="44">
        <f>SUM(G21:G28)</f>
        <v>0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4">
        <f>SUM(K21:K28)</f>
        <v>0</v>
      </c>
      <c r="L29" s="44"/>
      <c r="M29" s="6"/>
      <c r="N29" s="7"/>
    </row>
    <row r="30" spans="1:14" x14ac:dyDescent="0.25">
      <c r="A30" s="31"/>
      <c r="B30" s="147"/>
      <c r="C30" s="147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5" customFormat="1" hidden="1" x14ac:dyDescent="0.25"/>
    <row r="32" spans="1:14" s="155" customFormat="1" hidden="1" x14ac:dyDescent="0.25">
      <c r="A32" s="118" t="s">
        <v>182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33</v>
      </c>
      <c r="K32" s="18" t="s">
        <v>33</v>
      </c>
      <c r="L32" s="18" t="s">
        <v>10</v>
      </c>
      <c r="M32" s="40"/>
      <c r="N32" s="156"/>
    </row>
    <row r="33" spans="1:15" s="155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3</v>
      </c>
      <c r="I33" s="22">
        <v>0</v>
      </c>
      <c r="J33" s="22">
        <v>2</v>
      </c>
      <c r="K33" s="22">
        <v>1</v>
      </c>
      <c r="L33" s="22">
        <f>SUM(G33:K33)</f>
        <v>7</v>
      </c>
      <c r="M33" s="40"/>
      <c r="N33" s="156"/>
    </row>
    <row r="34" spans="1:15" s="155" customFormat="1" hidden="1" x14ac:dyDescent="0.25">
      <c r="A34" s="117"/>
      <c r="B34" s="40"/>
      <c r="C34" s="40"/>
      <c r="D34" s="40"/>
      <c r="E34" s="40"/>
      <c r="F34" s="157"/>
      <c r="G34" s="157"/>
      <c r="H34" s="157"/>
      <c r="I34" s="157"/>
      <c r="J34" s="157"/>
      <c r="K34" s="157"/>
      <c r="L34" s="157"/>
      <c r="M34" s="40"/>
      <c r="N34" s="156"/>
    </row>
    <row r="35" spans="1:15" s="155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2"/>
      <c r="L35" s="22"/>
      <c r="M35" s="40"/>
      <c r="N35" s="156"/>
    </row>
    <row r="36" spans="1:15" s="155" customFormat="1" hidden="1" x14ac:dyDescent="0.25">
      <c r="A36" s="32" t="s">
        <v>184</v>
      </c>
      <c r="B36" s="20"/>
      <c r="C36" s="20"/>
      <c r="D36" s="20"/>
      <c r="E36" s="20"/>
      <c r="F36" s="23"/>
      <c r="G36" s="165">
        <f t="shared" ref="G36:K41" si="0">ROUND(G21*$K$6,0)</f>
        <v>0</v>
      </c>
      <c r="H36" s="165">
        <f t="shared" si="0"/>
        <v>0</v>
      </c>
      <c r="I36" s="165">
        <f t="shared" si="0"/>
        <v>0</v>
      </c>
      <c r="J36" s="165">
        <f t="shared" si="0"/>
        <v>0</v>
      </c>
      <c r="K36" s="165">
        <f t="shared" si="0"/>
        <v>0</v>
      </c>
      <c r="L36" s="159"/>
      <c r="M36" s="40"/>
      <c r="N36" s="156"/>
    </row>
    <row r="37" spans="1:15" s="155" customFormat="1" hidden="1" x14ac:dyDescent="0.25">
      <c r="A37" s="32" t="s">
        <v>14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0</v>
      </c>
      <c r="I37" s="165">
        <f t="shared" si="0"/>
        <v>0</v>
      </c>
      <c r="J37" s="165">
        <f t="shared" si="0"/>
        <v>0</v>
      </c>
      <c r="K37" s="165">
        <f t="shared" si="0"/>
        <v>0</v>
      </c>
      <c r="L37" s="159"/>
      <c r="M37" s="40"/>
      <c r="N37" s="156"/>
    </row>
    <row r="38" spans="1:15" s="155" customFormat="1" hidden="1" x14ac:dyDescent="0.25">
      <c r="A38" s="32" t="s">
        <v>15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65">
        <f t="shared" si="0"/>
        <v>0</v>
      </c>
      <c r="L38" s="159"/>
      <c r="M38" s="40"/>
      <c r="N38" s="156"/>
    </row>
    <row r="39" spans="1:15" s="155" customFormat="1" hidden="1" x14ac:dyDescent="0.25">
      <c r="A39" s="32" t="s">
        <v>16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65">
        <f t="shared" si="0"/>
        <v>0</v>
      </c>
      <c r="L39" s="159"/>
      <c r="M39" s="40"/>
      <c r="N39" s="156"/>
    </row>
    <row r="40" spans="1:15" s="155" customFormat="1" hidden="1" x14ac:dyDescent="0.25">
      <c r="A40" s="32" t="s">
        <v>17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65">
        <f t="shared" si="0"/>
        <v>0</v>
      </c>
      <c r="L40" s="159"/>
      <c r="M40" s="40"/>
      <c r="N40" s="156"/>
    </row>
    <row r="41" spans="1:15" s="155" customFormat="1" hidden="1" x14ac:dyDescent="0.25">
      <c r="A41" s="32" t="s">
        <v>18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65">
        <f t="shared" si="0"/>
        <v>0</v>
      </c>
      <c r="L41" s="159"/>
      <c r="M41" s="40"/>
      <c r="N41" s="156"/>
    </row>
    <row r="42" spans="1:15" s="155" customFormat="1" hidden="1" x14ac:dyDescent="0.25">
      <c r="A42" s="117"/>
      <c r="B42" s="40"/>
      <c r="C42" s="40"/>
      <c r="D42" s="40"/>
      <c r="E42" s="40"/>
      <c r="F42" s="157"/>
      <c r="G42" s="160"/>
      <c r="H42" s="160"/>
      <c r="I42" s="160"/>
      <c r="J42" s="160"/>
      <c r="K42" s="160"/>
      <c r="L42" s="162"/>
      <c r="M42" s="40"/>
      <c r="N42" s="156"/>
    </row>
    <row r="43" spans="1:15" s="155" customFormat="1" ht="13.8" hidden="1" thickBot="1" x14ac:dyDescent="0.3">
      <c r="A43" s="166" t="s">
        <v>183</v>
      </c>
      <c r="B43" s="45"/>
      <c r="C43" s="45"/>
      <c r="D43" s="45"/>
      <c r="E43" s="45"/>
      <c r="F43" s="163"/>
      <c r="G43" s="153">
        <f>SUM(G36:G42)</f>
        <v>0</v>
      </c>
      <c r="H43" s="153">
        <f>SUM(H36:H42)</f>
        <v>0</v>
      </c>
      <c r="I43" s="153">
        <f>SUM(G43:H43)</f>
        <v>0</v>
      </c>
      <c r="J43" s="153">
        <f>SUM(J36:J42)</f>
        <v>0</v>
      </c>
      <c r="K43" s="153">
        <f>SUM(K36:K42)</f>
        <v>0</v>
      </c>
      <c r="L43" s="153"/>
      <c r="M43" s="45"/>
      <c r="N43" s="164"/>
    </row>
    <row r="44" spans="1:15" s="155" customFormat="1" hidden="1" x14ac:dyDescent="0.25">
      <c r="A44" s="40"/>
      <c r="B44" s="40"/>
      <c r="C44" s="40"/>
      <c r="D44" s="40"/>
      <c r="E44" s="40"/>
      <c r="F44" s="40"/>
      <c r="G44" s="106"/>
      <c r="H44" s="106"/>
      <c r="I44" s="106"/>
      <c r="J44" s="106"/>
      <c r="K44" s="106"/>
      <c r="L44" s="106"/>
      <c r="M44" s="40"/>
      <c r="N44" s="40"/>
    </row>
    <row r="45" spans="1:15" s="155" customFormat="1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55" customFormat="1" x14ac:dyDescent="0.25"/>
    <row r="47" spans="1:15" s="155" customFormat="1" x14ac:dyDescent="0.25"/>
    <row r="48" spans="1:15" s="155" customFormat="1" x14ac:dyDescent="0.25"/>
    <row r="49" s="155" customFormat="1" x14ac:dyDescent="0.25"/>
    <row r="50" s="155" customFormat="1" x14ac:dyDescent="0.25"/>
    <row r="51" s="131" customFormat="1" x14ac:dyDescent="0.25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workbookViewId="0">
      <selection activeCell="F16" sqref="F16"/>
    </sheetView>
  </sheetViews>
  <sheetFormatPr defaultRowHeight="13.2" x14ac:dyDescent="0.25"/>
  <cols>
    <col min="2" max="2" width="11.6640625" customWidth="1"/>
    <col min="4" max="4" width="14.886718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185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56" t="s">
        <v>132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5">
      <c r="A4" s="3" t="s">
        <v>186</v>
      </c>
      <c r="B4" s="4"/>
      <c r="C4" s="4" t="s">
        <v>6</v>
      </c>
      <c r="D4" s="4"/>
      <c r="E4" s="4"/>
      <c r="F4" s="186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226</v>
      </c>
      <c r="G5" s="40" t="s">
        <v>227</v>
      </c>
      <c r="H5" s="107" t="s">
        <v>228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187</v>
      </c>
      <c r="B6" s="4"/>
      <c r="C6" s="36" t="s">
        <v>9</v>
      </c>
      <c r="D6" s="4"/>
      <c r="E6" s="4"/>
      <c r="F6" s="183">
        <v>0</v>
      </c>
      <c r="G6" s="183">
        <v>0</v>
      </c>
      <c r="H6" s="106">
        <f>SUM(F6:G6)</f>
        <v>0</v>
      </c>
      <c r="I6" s="55"/>
      <c r="J6" s="55"/>
      <c r="K6" s="36">
        <f>K4*8</f>
        <v>152</v>
      </c>
      <c r="L6" s="36" t="s">
        <v>35</v>
      </c>
      <c r="M6" s="36"/>
      <c r="N6" s="37"/>
    </row>
    <row r="7" spans="1:14" x14ac:dyDescent="0.25">
      <c r="A7" s="3" t="s">
        <v>188</v>
      </c>
      <c r="B7" s="4"/>
      <c r="C7" s="4" t="s">
        <v>9</v>
      </c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189</v>
      </c>
      <c r="B8" s="4"/>
      <c r="C8" s="4" t="s">
        <v>9</v>
      </c>
      <c r="D8" s="4"/>
      <c r="E8" s="4"/>
      <c r="F8" s="4"/>
      <c r="G8" s="55"/>
      <c r="H8" s="55"/>
      <c r="I8" s="55"/>
      <c r="J8" s="55"/>
      <c r="K8" s="36">
        <f>L20*K6</f>
        <v>1520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5">
      <c r="A10" s="3" t="s">
        <v>190</v>
      </c>
      <c r="B10" s="4"/>
      <c r="C10" s="4" t="s">
        <v>7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191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192</v>
      </c>
      <c r="B12" s="4"/>
      <c r="C12" s="54" t="s">
        <v>7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70" t="s">
        <v>193</v>
      </c>
      <c r="B14" s="4"/>
      <c r="C14" s="54" t="s">
        <v>33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70" t="s">
        <v>194</v>
      </c>
      <c r="B15" s="4"/>
      <c r="C15" s="54" t="s">
        <v>33</v>
      </c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52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5">
      <c r="A17" s="81" t="s">
        <v>195</v>
      </c>
      <c r="B17" s="4"/>
      <c r="C17" s="54" t="s">
        <v>196</v>
      </c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</row>
    <row r="19" spans="1:14" x14ac:dyDescent="0.25">
      <c r="A19" s="62" t="s">
        <v>197</v>
      </c>
      <c r="B19" s="63"/>
      <c r="C19" s="63"/>
      <c r="D19" s="63"/>
      <c r="E19" s="15"/>
      <c r="F19" s="16"/>
      <c r="G19" s="18" t="s">
        <v>8</v>
      </c>
      <c r="H19" s="18" t="s">
        <v>9</v>
      </c>
      <c r="I19" s="18" t="s">
        <v>7</v>
      </c>
      <c r="J19" s="18" t="s">
        <v>33</v>
      </c>
      <c r="K19" s="18" t="s">
        <v>196</v>
      </c>
      <c r="L19" s="18" t="s">
        <v>10</v>
      </c>
      <c r="M19" s="4"/>
      <c r="N19" s="5"/>
    </row>
    <row r="20" spans="1:14" x14ac:dyDescent="0.25">
      <c r="A20" s="33" t="s">
        <v>11</v>
      </c>
      <c r="B20" s="8"/>
      <c r="C20" s="8"/>
      <c r="D20" s="8"/>
      <c r="E20" s="57"/>
      <c r="F20" s="59"/>
      <c r="G20" s="76">
        <v>1</v>
      </c>
      <c r="H20" s="76">
        <v>3</v>
      </c>
      <c r="I20" s="76">
        <v>3</v>
      </c>
      <c r="J20" s="76">
        <v>2</v>
      </c>
      <c r="K20" s="76">
        <v>1</v>
      </c>
      <c r="L20" s="11">
        <f>SUM(G20:K20)</f>
        <v>10</v>
      </c>
      <c r="M20" s="4"/>
      <c r="N20" s="5"/>
    </row>
    <row r="21" spans="1:14" x14ac:dyDescent="0.25">
      <c r="A21" s="3"/>
      <c r="B21" s="4"/>
      <c r="C21" s="4"/>
      <c r="D21" s="4"/>
      <c r="E21" s="4"/>
      <c r="F21" s="10"/>
      <c r="G21" s="77"/>
      <c r="H21" s="77"/>
      <c r="I21" s="77"/>
      <c r="J21" s="77"/>
      <c r="K21" s="77"/>
      <c r="L21" s="10"/>
      <c r="M21" s="4"/>
      <c r="N21" s="5"/>
    </row>
    <row r="22" spans="1:14" x14ac:dyDescent="0.25">
      <c r="A22" s="33" t="s">
        <v>12</v>
      </c>
      <c r="B22" s="21"/>
      <c r="C22" s="21"/>
      <c r="D22" s="21"/>
      <c r="E22" s="21"/>
      <c r="F22" s="22"/>
      <c r="G22" s="78"/>
      <c r="H22" s="78"/>
      <c r="I22" s="78"/>
      <c r="J22" s="78"/>
      <c r="K22" s="78"/>
      <c r="L22" s="11"/>
      <c r="M22" s="4"/>
      <c r="N22" s="5"/>
    </row>
    <row r="23" spans="1:14" x14ac:dyDescent="0.25">
      <c r="A23" s="32" t="s">
        <v>13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26"/>
      <c r="M23" s="4"/>
      <c r="N23" s="5"/>
    </row>
    <row r="24" spans="1:14" x14ac:dyDescent="0.25">
      <c r="A24" s="32" t="s">
        <v>14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26"/>
      <c r="M24" s="4"/>
      <c r="N24" s="5"/>
    </row>
    <row r="25" spans="1:14" x14ac:dyDescent="0.25">
      <c r="A25" s="32" t="s">
        <v>15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26"/>
      <c r="M25" s="4"/>
      <c r="N25" s="5"/>
    </row>
    <row r="26" spans="1:14" x14ac:dyDescent="0.25">
      <c r="A26" s="32" t="s">
        <v>16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6"/>
      <c r="M26" s="4"/>
      <c r="N26" s="5"/>
    </row>
    <row r="27" spans="1:14" x14ac:dyDescent="0.25">
      <c r="A27" s="32" t="s">
        <v>17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5">
      <c r="A28" s="32" t="s">
        <v>18</v>
      </c>
      <c r="B28" s="20"/>
      <c r="C28" s="20"/>
      <c r="D28" s="20"/>
      <c r="E28" s="20"/>
      <c r="F28" s="23"/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26"/>
      <c r="M28" s="4"/>
      <c r="N28" s="5"/>
    </row>
    <row r="29" spans="1:14" x14ac:dyDescent="0.25">
      <c r="A29" s="32" t="s">
        <v>225</v>
      </c>
      <c r="B29" s="20"/>
      <c r="C29" s="20"/>
      <c r="D29" s="20"/>
      <c r="E29" s="20"/>
      <c r="F29" s="23"/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5">
      <c r="A30" s="3"/>
      <c r="B30" s="4"/>
      <c r="C30" s="4"/>
      <c r="D30" s="4"/>
      <c r="E30" s="4"/>
      <c r="F30" s="10"/>
      <c r="G30" s="28"/>
      <c r="H30" s="28"/>
      <c r="I30" s="28"/>
      <c r="J30" s="28"/>
      <c r="K30" s="28"/>
      <c r="L30" s="28"/>
      <c r="M30" s="4"/>
      <c r="N30" s="5"/>
    </row>
    <row r="31" spans="1:14" ht="13.8" thickBot="1" x14ac:dyDescent="0.3">
      <c r="A31" s="64" t="s">
        <v>198</v>
      </c>
      <c r="B31" s="65"/>
      <c r="C31" s="65"/>
      <c r="D31" s="66"/>
      <c r="E31" s="45" t="s">
        <v>20</v>
      </c>
      <c r="F31" s="34"/>
      <c r="G31" s="44">
        <f>SUM(G23:G30)</f>
        <v>0</v>
      </c>
      <c r="H31" s="44">
        <f>SUM(H23:H30)</f>
        <v>0</v>
      </c>
      <c r="I31" s="44">
        <f>SUM(I23:I30)</f>
        <v>0</v>
      </c>
      <c r="J31" s="44">
        <f>SUM(J23:J30)</f>
        <v>0</v>
      </c>
      <c r="K31" s="44">
        <f>SUM(K23:K30)</f>
        <v>0</v>
      </c>
      <c r="L31" s="44"/>
      <c r="M31" s="6"/>
      <c r="N31" s="7"/>
    </row>
    <row r="32" spans="1:14" x14ac:dyDescent="0.25">
      <c r="A32" s="31"/>
      <c r="B32" s="147"/>
      <c r="C32" s="147"/>
      <c r="D32" s="31"/>
      <c r="E32" s="40"/>
      <c r="F32" s="4"/>
      <c r="G32" s="55"/>
      <c r="H32" s="55"/>
      <c r="I32" s="55"/>
      <c r="J32" s="55"/>
      <c r="K32" s="55"/>
      <c r="L32" s="55"/>
      <c r="M32" s="4"/>
      <c r="N32" s="4"/>
    </row>
    <row r="33" spans="1:15" s="155" customFormat="1" hidden="1" x14ac:dyDescent="0.25"/>
    <row r="34" spans="1:15" s="155" customFormat="1" hidden="1" x14ac:dyDescent="0.25">
      <c r="A34" s="118" t="s">
        <v>199</v>
      </c>
      <c r="B34" s="19"/>
      <c r="C34" s="19"/>
      <c r="D34" s="19"/>
      <c r="E34" s="19"/>
      <c r="F34" s="18"/>
      <c r="G34" s="18" t="s">
        <v>8</v>
      </c>
      <c r="H34" s="18" t="s">
        <v>9</v>
      </c>
      <c r="I34" s="18" t="s">
        <v>7</v>
      </c>
      <c r="J34" s="18" t="s">
        <v>33</v>
      </c>
      <c r="K34" s="18" t="s">
        <v>196</v>
      </c>
      <c r="L34" s="18" t="s">
        <v>10</v>
      </c>
      <c r="M34" s="40"/>
      <c r="N34" s="156"/>
    </row>
    <row r="35" spans="1:15" s="155" customFormat="1" hidden="1" x14ac:dyDescent="0.25">
      <c r="A35" s="33" t="s">
        <v>11</v>
      </c>
      <c r="B35" s="21"/>
      <c r="C35" s="21"/>
      <c r="D35" s="21"/>
      <c r="E35" s="21"/>
      <c r="F35" s="22"/>
      <c r="G35" s="22">
        <v>1</v>
      </c>
      <c r="H35" s="22">
        <v>3</v>
      </c>
      <c r="I35" s="22">
        <v>3</v>
      </c>
      <c r="J35" s="22">
        <v>2</v>
      </c>
      <c r="K35" s="22">
        <v>1</v>
      </c>
      <c r="L35" s="22">
        <f>SUM(G35:K35)</f>
        <v>10</v>
      </c>
      <c r="M35" s="40"/>
      <c r="N35" s="156"/>
    </row>
    <row r="36" spans="1:15" s="155" customFormat="1" hidden="1" x14ac:dyDescent="0.25">
      <c r="A36" s="117"/>
      <c r="B36" s="40"/>
      <c r="C36" s="40"/>
      <c r="D36" s="40"/>
      <c r="E36" s="40"/>
      <c r="F36" s="157"/>
      <c r="G36" s="157"/>
      <c r="H36" s="157"/>
      <c r="I36" s="157"/>
      <c r="J36" s="157"/>
      <c r="K36" s="157"/>
      <c r="L36" s="157"/>
      <c r="M36" s="40"/>
      <c r="N36" s="156"/>
    </row>
    <row r="37" spans="1:15" s="155" customFormat="1" hidden="1" x14ac:dyDescent="0.25">
      <c r="A37" s="33" t="s">
        <v>12</v>
      </c>
      <c r="B37" s="21"/>
      <c r="C37" s="21"/>
      <c r="D37" s="21"/>
      <c r="E37" s="21"/>
      <c r="F37" s="22"/>
      <c r="G37" s="22"/>
      <c r="H37" s="22"/>
      <c r="I37" s="22"/>
      <c r="J37" s="22"/>
      <c r="K37" s="22"/>
      <c r="L37" s="22"/>
      <c r="M37" s="40"/>
      <c r="N37" s="156"/>
    </row>
    <row r="38" spans="1:15" s="155" customFormat="1" hidden="1" x14ac:dyDescent="0.25">
      <c r="A38" s="32" t="s">
        <v>13</v>
      </c>
      <c r="B38" s="20"/>
      <c r="C38" s="20"/>
      <c r="D38" s="20"/>
      <c r="E38" s="20"/>
      <c r="F38" s="23"/>
      <c r="G38" s="165">
        <f t="shared" ref="G38:J43" si="0">ROUND(G23*$K$6,0)</f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65">
        <f t="shared" ref="K38:K43" si="1">ROUND(K23*$K$6,0)</f>
        <v>0</v>
      </c>
      <c r="L38" s="159"/>
      <c r="M38" s="40"/>
      <c r="N38" s="156"/>
    </row>
    <row r="39" spans="1:15" s="155" customFormat="1" hidden="1" x14ac:dyDescent="0.25">
      <c r="A39" s="32" t="s">
        <v>14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65">
        <f t="shared" si="1"/>
        <v>0</v>
      </c>
      <c r="L39" s="159"/>
      <c r="M39" s="40"/>
      <c r="N39" s="156"/>
    </row>
    <row r="40" spans="1:15" s="155" customFormat="1" hidden="1" x14ac:dyDescent="0.25">
      <c r="A40" s="32" t="s">
        <v>15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65">
        <f t="shared" si="1"/>
        <v>0</v>
      </c>
      <c r="L40" s="159"/>
      <c r="M40" s="40"/>
      <c r="N40" s="156"/>
    </row>
    <row r="41" spans="1:15" s="155" customFormat="1" hidden="1" x14ac:dyDescent="0.25">
      <c r="A41" s="32" t="s">
        <v>16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65">
        <f t="shared" si="1"/>
        <v>0</v>
      </c>
      <c r="L41" s="159"/>
      <c r="M41" s="40"/>
      <c r="N41" s="156"/>
    </row>
    <row r="42" spans="1:15" s="155" customFormat="1" hidden="1" x14ac:dyDescent="0.25">
      <c r="A42" s="32" t="s">
        <v>17</v>
      </c>
      <c r="B42" s="20"/>
      <c r="C42" s="20"/>
      <c r="D42" s="20"/>
      <c r="E42" s="20"/>
      <c r="F42" s="23"/>
      <c r="G42" s="165">
        <f t="shared" si="0"/>
        <v>0</v>
      </c>
      <c r="H42" s="165">
        <f t="shared" si="0"/>
        <v>0</v>
      </c>
      <c r="I42" s="165">
        <f t="shared" si="0"/>
        <v>0</v>
      </c>
      <c r="J42" s="165">
        <f t="shared" si="0"/>
        <v>0</v>
      </c>
      <c r="K42" s="165">
        <f t="shared" si="1"/>
        <v>0</v>
      </c>
      <c r="L42" s="159"/>
      <c r="M42" s="40"/>
      <c r="N42" s="156"/>
    </row>
    <row r="43" spans="1:15" s="155" customFormat="1" hidden="1" x14ac:dyDescent="0.25">
      <c r="A43" s="32" t="s">
        <v>18</v>
      </c>
      <c r="B43" s="20"/>
      <c r="C43" s="20"/>
      <c r="D43" s="20"/>
      <c r="E43" s="20"/>
      <c r="F43" s="23"/>
      <c r="G43" s="165">
        <f t="shared" si="0"/>
        <v>0</v>
      </c>
      <c r="H43" s="165">
        <f t="shared" si="0"/>
        <v>0</v>
      </c>
      <c r="I43" s="165">
        <f t="shared" si="0"/>
        <v>0</v>
      </c>
      <c r="J43" s="165">
        <f t="shared" si="0"/>
        <v>0</v>
      </c>
      <c r="K43" s="165">
        <f t="shared" si="1"/>
        <v>0</v>
      </c>
      <c r="L43" s="159"/>
      <c r="M43" s="40"/>
      <c r="N43" s="156"/>
    </row>
    <row r="44" spans="1:15" s="155" customFormat="1" hidden="1" x14ac:dyDescent="0.25">
      <c r="A44" s="117"/>
      <c r="B44" s="40"/>
      <c r="C44" s="40"/>
      <c r="D44" s="40"/>
      <c r="E44" s="40"/>
      <c r="F44" s="157"/>
      <c r="G44" s="160"/>
      <c r="H44" s="160"/>
      <c r="I44" s="160"/>
      <c r="J44" s="160"/>
      <c r="K44" s="160"/>
      <c r="L44" s="162"/>
      <c r="M44" s="40"/>
      <c r="N44" s="156"/>
    </row>
    <row r="45" spans="1:15" s="155" customFormat="1" ht="13.8" hidden="1" thickBot="1" x14ac:dyDescent="0.3">
      <c r="A45" s="166" t="s">
        <v>200</v>
      </c>
      <c r="B45" s="45"/>
      <c r="C45" s="45"/>
      <c r="D45" s="45"/>
      <c r="E45" s="45"/>
      <c r="F45" s="163"/>
      <c r="G45" s="153">
        <f>SUM(G38:G44)</f>
        <v>0</v>
      </c>
      <c r="H45" s="153">
        <f>SUM(H38:H44)</f>
        <v>0</v>
      </c>
      <c r="I45" s="153">
        <f>SUM(G45:H45)</f>
        <v>0</v>
      </c>
      <c r="J45" s="153">
        <f>SUM(J38:J44)</f>
        <v>0</v>
      </c>
      <c r="K45" s="153">
        <f>SUM(K38:K44)</f>
        <v>0</v>
      </c>
      <c r="L45" s="153"/>
      <c r="M45" s="45"/>
      <c r="N45" s="164"/>
    </row>
    <row r="46" spans="1:15" s="155" customFormat="1" hidden="1" x14ac:dyDescent="0.25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5" customFormat="1" hidden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5" customFormat="1" x14ac:dyDescent="0.25"/>
    <row r="49" s="155" customFormat="1" x14ac:dyDescent="0.25"/>
    <row r="50" s="155" customFormat="1" x14ac:dyDescent="0.25"/>
    <row r="51" s="155" customFormat="1" x14ac:dyDescent="0.25"/>
    <row r="52" s="155" customFormat="1" x14ac:dyDescent="0.25"/>
    <row r="53" s="131" customFormat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D14" sqref="D14"/>
    </sheetView>
  </sheetViews>
  <sheetFormatPr defaultRowHeight="13.2" x14ac:dyDescent="0.25"/>
  <cols>
    <col min="4" max="4" width="22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201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202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5">
      <c r="A4" s="3"/>
      <c r="B4" s="4"/>
      <c r="C4" s="4"/>
      <c r="D4" s="4"/>
      <c r="E4" s="4"/>
      <c r="F4" s="185"/>
      <c r="G4" s="185"/>
      <c r="H4" s="185"/>
      <c r="I4" s="185"/>
      <c r="J4" s="190"/>
      <c r="K4" s="31">
        <v>19</v>
      </c>
      <c r="L4" s="4" t="s">
        <v>21</v>
      </c>
      <c r="M4" s="4"/>
      <c r="N4" s="5"/>
    </row>
    <row r="5" spans="1:14" x14ac:dyDescent="0.25">
      <c r="A5" s="3" t="s">
        <v>206</v>
      </c>
      <c r="B5" s="4"/>
      <c r="C5" s="4" t="s">
        <v>90</v>
      </c>
      <c r="D5" s="4"/>
      <c r="E5" s="186" t="s">
        <v>156</v>
      </c>
      <c r="F5" s="4"/>
      <c r="G5" s="55"/>
      <c r="H5" s="107"/>
      <c r="I5" s="188"/>
      <c r="J5" s="55"/>
      <c r="K5" s="31">
        <v>0</v>
      </c>
      <c r="L5" s="4" t="s">
        <v>22</v>
      </c>
      <c r="M5" s="4"/>
      <c r="N5" s="5"/>
    </row>
    <row r="6" spans="1:14" x14ac:dyDescent="0.25">
      <c r="A6" s="81"/>
      <c r="B6" s="4"/>
      <c r="C6" s="36"/>
      <c r="D6" s="4"/>
      <c r="E6" s="56" t="s">
        <v>226</v>
      </c>
      <c r="F6" s="40" t="s">
        <v>227</v>
      </c>
      <c r="G6" s="107" t="s">
        <v>228</v>
      </c>
      <c r="H6" s="189"/>
      <c r="I6" s="107"/>
      <c r="J6" s="55"/>
      <c r="K6" s="36">
        <f>K4*8</f>
        <v>152</v>
      </c>
      <c r="L6" s="36" t="s">
        <v>35</v>
      </c>
      <c r="M6" s="36"/>
      <c r="N6" s="37"/>
    </row>
    <row r="7" spans="1:14" x14ac:dyDescent="0.25">
      <c r="A7" s="3"/>
      <c r="B7" s="4"/>
      <c r="C7" s="4"/>
      <c r="D7" s="4"/>
      <c r="E7" s="183">
        <v>0</v>
      </c>
      <c r="F7" s="183">
        <v>0</v>
      </c>
      <c r="G7" s="183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152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5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203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33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5">
      <c r="A27" s="32" t="s">
        <v>225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8" thickBot="1" x14ac:dyDescent="0.3">
      <c r="A29" s="64" t="s">
        <v>204</v>
      </c>
      <c r="B29" s="65"/>
      <c r="C29" s="65"/>
      <c r="D29" s="66"/>
      <c r="E29" s="45" t="s">
        <v>20</v>
      </c>
      <c r="F29" s="34"/>
      <c r="G29" s="44">
        <f>SUM(G21:G28)</f>
        <v>0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5">
      <c r="A30" s="31"/>
      <c r="B30" s="147"/>
      <c r="C30" s="147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5" customFormat="1" hidden="1" x14ac:dyDescent="0.25"/>
    <row r="32" spans="1:14" s="155" customFormat="1" hidden="1" x14ac:dyDescent="0.25">
      <c r="A32" s="118" t="s">
        <v>43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33</v>
      </c>
      <c r="K32" s="19"/>
      <c r="L32" s="18" t="s">
        <v>10</v>
      </c>
      <c r="M32" s="40"/>
      <c r="N32" s="156"/>
    </row>
    <row r="33" spans="1:15" s="155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0</v>
      </c>
      <c r="H33" s="22">
        <v>3</v>
      </c>
      <c r="I33" s="22">
        <v>5</v>
      </c>
      <c r="J33" s="22">
        <v>1.25</v>
      </c>
      <c r="K33" s="21"/>
      <c r="L33" s="22">
        <v>9.25</v>
      </c>
      <c r="M33" s="40"/>
      <c r="N33" s="156"/>
    </row>
    <row r="34" spans="1:15" s="155" customFormat="1" hidden="1" x14ac:dyDescent="0.25">
      <c r="A34" s="117"/>
      <c r="B34" s="40"/>
      <c r="C34" s="40"/>
      <c r="D34" s="40"/>
      <c r="E34" s="40"/>
      <c r="F34" s="157"/>
      <c r="G34" s="157"/>
      <c r="H34" s="157"/>
      <c r="I34" s="157"/>
      <c r="J34" s="157"/>
      <c r="K34" s="40"/>
      <c r="L34" s="157"/>
      <c r="M34" s="40"/>
      <c r="N34" s="156"/>
    </row>
    <row r="35" spans="1:15" s="155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6"/>
    </row>
    <row r="36" spans="1:15" s="155" customFormat="1" hidden="1" x14ac:dyDescent="0.25">
      <c r="A36" s="32" t="s">
        <v>13</v>
      </c>
      <c r="B36" s="20"/>
      <c r="C36" s="20"/>
      <c r="D36" s="20"/>
      <c r="E36" s="20"/>
      <c r="F36" s="23"/>
      <c r="G36" s="165">
        <f t="shared" ref="G36:J41" si="0">ROUND(G21*$K$6,0)</f>
        <v>0</v>
      </c>
      <c r="H36" s="165">
        <f t="shared" si="0"/>
        <v>0</v>
      </c>
      <c r="I36" s="165">
        <f t="shared" si="0"/>
        <v>0</v>
      </c>
      <c r="J36" s="165">
        <f t="shared" si="0"/>
        <v>0</v>
      </c>
      <c r="K36" s="158"/>
      <c r="L36" s="159"/>
      <c r="M36" s="40"/>
      <c r="N36" s="156"/>
    </row>
    <row r="37" spans="1:15" s="155" customFormat="1" hidden="1" x14ac:dyDescent="0.25">
      <c r="A37" s="32" t="s">
        <v>14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0</v>
      </c>
      <c r="I37" s="165">
        <f t="shared" si="0"/>
        <v>0</v>
      </c>
      <c r="J37" s="165">
        <f t="shared" si="0"/>
        <v>0</v>
      </c>
      <c r="K37" s="158"/>
      <c r="L37" s="159"/>
      <c r="M37" s="40"/>
      <c r="N37" s="156"/>
    </row>
    <row r="38" spans="1:15" s="155" customFormat="1" hidden="1" x14ac:dyDescent="0.25">
      <c r="A38" s="32" t="s">
        <v>15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0</v>
      </c>
      <c r="I38" s="165">
        <f t="shared" si="0"/>
        <v>0</v>
      </c>
      <c r="J38" s="165">
        <f t="shared" si="0"/>
        <v>0</v>
      </c>
      <c r="K38" s="158"/>
      <c r="L38" s="159"/>
      <c r="M38" s="40"/>
      <c r="N38" s="156"/>
    </row>
    <row r="39" spans="1:15" s="155" customFormat="1" hidden="1" x14ac:dyDescent="0.25">
      <c r="A39" s="32" t="s">
        <v>16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0</v>
      </c>
      <c r="I39" s="165">
        <f t="shared" si="0"/>
        <v>0</v>
      </c>
      <c r="J39" s="165">
        <f t="shared" si="0"/>
        <v>0</v>
      </c>
      <c r="K39" s="158"/>
      <c r="L39" s="159"/>
      <c r="M39" s="40"/>
      <c r="N39" s="156"/>
    </row>
    <row r="40" spans="1:15" s="155" customFormat="1" hidden="1" x14ac:dyDescent="0.25">
      <c r="A40" s="32" t="s">
        <v>17</v>
      </c>
      <c r="B40" s="20"/>
      <c r="C40" s="20"/>
      <c r="D40" s="20"/>
      <c r="E40" s="20"/>
      <c r="F40" s="23"/>
      <c r="G40" s="165">
        <f t="shared" si="0"/>
        <v>0</v>
      </c>
      <c r="H40" s="165">
        <f t="shared" si="0"/>
        <v>0</v>
      </c>
      <c r="I40" s="165">
        <f t="shared" si="0"/>
        <v>0</v>
      </c>
      <c r="J40" s="165">
        <f t="shared" si="0"/>
        <v>0</v>
      </c>
      <c r="K40" s="158"/>
      <c r="L40" s="159"/>
      <c r="M40" s="40"/>
      <c r="N40" s="156"/>
    </row>
    <row r="41" spans="1:15" s="155" customFormat="1" hidden="1" x14ac:dyDescent="0.25">
      <c r="A41" s="32" t="s">
        <v>18</v>
      </c>
      <c r="B41" s="20"/>
      <c r="C41" s="20"/>
      <c r="D41" s="20"/>
      <c r="E41" s="20"/>
      <c r="F41" s="23"/>
      <c r="G41" s="165">
        <f t="shared" si="0"/>
        <v>0</v>
      </c>
      <c r="H41" s="165">
        <f t="shared" si="0"/>
        <v>0</v>
      </c>
      <c r="I41" s="165">
        <f t="shared" si="0"/>
        <v>0</v>
      </c>
      <c r="J41" s="165">
        <f t="shared" si="0"/>
        <v>0</v>
      </c>
      <c r="K41" s="158"/>
      <c r="L41" s="159"/>
      <c r="M41" s="40"/>
      <c r="N41" s="156"/>
    </row>
    <row r="42" spans="1:15" s="155" customFormat="1" hidden="1" x14ac:dyDescent="0.25">
      <c r="A42" s="117"/>
      <c r="B42" s="40"/>
      <c r="C42" s="40"/>
      <c r="D42" s="40"/>
      <c r="E42" s="40"/>
      <c r="F42" s="157"/>
      <c r="G42" s="160"/>
      <c r="H42" s="160"/>
      <c r="I42" s="160"/>
      <c r="J42" s="160"/>
      <c r="K42" s="161"/>
      <c r="L42" s="162"/>
      <c r="M42" s="40"/>
      <c r="N42" s="156"/>
    </row>
    <row r="43" spans="1:15" s="155" customFormat="1" ht="13.8" hidden="1" thickBot="1" x14ac:dyDescent="0.3">
      <c r="A43" s="166" t="s">
        <v>205</v>
      </c>
      <c r="B43" s="45"/>
      <c r="C43" s="45"/>
      <c r="D43" s="45"/>
      <c r="E43" s="45"/>
      <c r="F43" s="163"/>
      <c r="G43" s="153">
        <f>SUM(G36:G42)</f>
        <v>0</v>
      </c>
      <c r="H43" s="153">
        <f>SUM(H36:H42)</f>
        <v>0</v>
      </c>
      <c r="I43" s="153">
        <f>SUM(G43:H43)</f>
        <v>0</v>
      </c>
      <c r="J43" s="153">
        <f>SUM(J36:J42)</f>
        <v>0</v>
      </c>
      <c r="K43" s="154"/>
      <c r="L43" s="153"/>
      <c r="M43" s="45"/>
      <c r="N43" s="164"/>
    </row>
    <row r="44" spans="1:15" s="155" customFormat="1" hidden="1" x14ac:dyDescent="0.25">
      <c r="A44" s="40"/>
      <c r="B44" s="40"/>
      <c r="C44" s="40"/>
      <c r="D44" s="40"/>
      <c r="E44" s="40"/>
      <c r="F44" s="40"/>
      <c r="G44" s="106"/>
      <c r="H44" s="106"/>
      <c r="I44" s="106"/>
      <c r="J44" s="106"/>
      <c r="K44" s="106"/>
      <c r="L44" s="106"/>
      <c r="M44" s="40"/>
      <c r="N44" s="40"/>
    </row>
    <row r="45" spans="1:15" s="155" customFormat="1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s="155" customFormat="1" x14ac:dyDescent="0.25"/>
    <row r="47" spans="1:15" s="155" customFormat="1" x14ac:dyDescent="0.25"/>
    <row r="48" spans="1:15" s="155" customFormat="1" x14ac:dyDescent="0.25"/>
    <row r="49" s="155" customFormat="1" x14ac:dyDescent="0.25"/>
    <row r="50" s="155" customFormat="1" x14ac:dyDescent="0.25"/>
    <row r="51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4" workbookViewId="0">
      <selection activeCell="D25" sqref="D25"/>
    </sheetView>
  </sheetViews>
  <sheetFormatPr defaultRowHeight="13.2" x14ac:dyDescent="0.25"/>
  <cols>
    <col min="11" max="11" width="16.5546875" bestFit="1" customWidth="1"/>
  </cols>
  <sheetData>
    <row r="1" spans="1:14" ht="13.8" thickBot="1" x14ac:dyDescent="0.3"/>
    <row r="2" spans="1:14" x14ac:dyDescent="0.25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6" x14ac:dyDescent="0.3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37135</v>
      </c>
      <c r="L3" s="4"/>
      <c r="M3" s="4"/>
      <c r="N3" s="5"/>
    </row>
    <row r="4" spans="1:14" x14ac:dyDescent="0.25">
      <c r="A4" s="68" t="s">
        <v>47</v>
      </c>
      <c r="B4" s="4"/>
      <c r="C4" s="4"/>
      <c r="D4" s="4"/>
      <c r="E4" s="4"/>
      <c r="F4" s="4"/>
      <c r="G4" s="4"/>
      <c r="H4" s="4"/>
      <c r="I4" s="4"/>
      <c r="J4" s="4"/>
      <c r="K4" s="30">
        <v>19</v>
      </c>
      <c r="L4" s="4" t="s">
        <v>21</v>
      </c>
      <c r="M4" s="4"/>
      <c r="N4" s="5"/>
    </row>
    <row r="5" spans="1:14" x14ac:dyDescent="0.25">
      <c r="A5" s="3"/>
      <c r="B5" s="56" t="s">
        <v>40</v>
      </c>
      <c r="C5" s="56"/>
      <c r="D5" s="4"/>
      <c r="E5" s="4"/>
      <c r="F5" s="40"/>
      <c r="G5" s="4"/>
      <c r="H5" s="4"/>
      <c r="I5" s="4"/>
      <c r="J5" s="4"/>
      <c r="K5" s="30">
        <v>1</v>
      </c>
      <c r="L5" s="4" t="s">
        <v>22</v>
      </c>
      <c r="M5" s="4"/>
      <c r="N5" s="5"/>
    </row>
    <row r="6" spans="1:14" x14ac:dyDescent="0.25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152</v>
      </c>
      <c r="L6" s="36" t="s">
        <v>35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5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1672</v>
      </c>
      <c r="L8" s="36" t="s">
        <v>25</v>
      </c>
      <c r="M8" s="36"/>
      <c r="N8" s="37"/>
    </row>
    <row r="9" spans="1:14" x14ac:dyDescent="0.25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5">
      <c r="A10" s="3"/>
      <c r="B10" s="4" t="s">
        <v>4</v>
      </c>
      <c r="C10" s="4"/>
      <c r="D10" s="4" t="s">
        <v>9</v>
      </c>
      <c r="E10" s="4"/>
      <c r="F10" s="4" t="s">
        <v>156</v>
      </c>
      <c r="G10" s="4"/>
      <c r="H10" s="4"/>
      <c r="I10" s="4"/>
      <c r="J10" s="4"/>
      <c r="K10" s="4"/>
      <c r="L10" s="4"/>
      <c r="M10" s="4"/>
      <c r="N10" s="5"/>
    </row>
    <row r="11" spans="1:14" x14ac:dyDescent="0.25">
      <c r="A11" s="3"/>
      <c r="B11" s="4" t="s">
        <v>5</v>
      </c>
      <c r="C11" s="4"/>
      <c r="D11" s="4" t="s">
        <v>9</v>
      </c>
      <c r="E11" s="4"/>
      <c r="F11" s="4" t="s">
        <v>157</v>
      </c>
      <c r="G11" s="4"/>
      <c r="H11" s="4"/>
      <c r="I11" s="4"/>
      <c r="J11" s="4"/>
      <c r="K11" s="4"/>
      <c r="L11" s="4"/>
      <c r="M11" s="4"/>
      <c r="N11" s="5"/>
    </row>
    <row r="12" spans="1:14" x14ac:dyDescent="0.25">
      <c r="A12" s="3"/>
      <c r="B12" s="4" t="s">
        <v>36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5">
      <c r="A14" s="3"/>
      <c r="B14" s="54" t="s">
        <v>37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5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5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5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5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5">
      <c r="A19" s="3"/>
      <c r="B19" s="52" t="s">
        <v>209</v>
      </c>
      <c r="C19" s="4"/>
      <c r="D19" s="52" t="s">
        <v>33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5">
      <c r="A21" s="60" t="s">
        <v>41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33</v>
      </c>
      <c r="K21" s="19"/>
      <c r="L21" s="18" t="s">
        <v>10</v>
      </c>
      <c r="M21" s="4"/>
      <c r="N21" s="5"/>
    </row>
    <row r="22" spans="1:14" x14ac:dyDescent="0.25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5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5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5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</v>
      </c>
      <c r="K25" s="25"/>
      <c r="L25" s="24"/>
      <c r="M25" s="4"/>
      <c r="N25" s="5"/>
    </row>
    <row r="26" spans="1:14" x14ac:dyDescent="0.25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</v>
      </c>
      <c r="K26" s="27"/>
      <c r="L26" s="26"/>
      <c r="M26" s="4"/>
      <c r="N26" s="5"/>
    </row>
    <row r="27" spans="1:14" x14ac:dyDescent="0.25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</v>
      </c>
      <c r="K27" s="27"/>
      <c r="L27" s="26"/>
      <c r="M27" s="4"/>
      <c r="N27" s="5"/>
    </row>
    <row r="28" spans="1:14" x14ac:dyDescent="0.25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</v>
      </c>
      <c r="K28" s="27"/>
      <c r="L28" s="26"/>
      <c r="M28" s="4"/>
      <c r="N28" s="5"/>
    </row>
    <row r="29" spans="1:14" x14ac:dyDescent="0.25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</v>
      </c>
      <c r="K29" s="27"/>
      <c r="L29" s="26"/>
      <c r="M29" s="4"/>
      <c r="N29" s="5"/>
    </row>
    <row r="30" spans="1:14" x14ac:dyDescent="0.25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</v>
      </c>
      <c r="K30" s="27"/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8" thickBot="1" x14ac:dyDescent="0.3">
      <c r="A32" s="149" t="s">
        <v>42</v>
      </c>
      <c r="B32" s="150"/>
      <c r="C32" s="150"/>
      <c r="D32" s="151"/>
      <c r="E32" s="45" t="s">
        <v>20</v>
      </c>
      <c r="F32" s="34"/>
      <c r="G32" s="152">
        <f>SUM(G25:G31)</f>
        <v>1</v>
      </c>
      <c r="H32" s="152">
        <f>SUM(H25:H31)</f>
        <v>1</v>
      </c>
      <c r="I32" s="152">
        <f>SUM(I25:I31)</f>
        <v>1</v>
      </c>
      <c r="J32" s="152">
        <f>SUM(J25:J31)</f>
        <v>0</v>
      </c>
      <c r="K32" s="43"/>
      <c r="L32" s="44"/>
      <c r="M32" s="6"/>
      <c r="N32" s="7"/>
    </row>
    <row r="33" spans="1:22" x14ac:dyDescent="0.25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5">
      <c r="A34" s="40"/>
      <c r="B34" s="36"/>
      <c r="C34" s="36"/>
      <c r="D34" s="40"/>
      <c r="E34" s="40"/>
      <c r="F34" s="36"/>
      <c r="G34" s="167"/>
      <c r="H34" s="167"/>
      <c r="I34" s="167"/>
      <c r="J34" s="167"/>
      <c r="K34" s="167"/>
      <c r="L34" s="167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5">
      <c r="A35" s="118" t="s">
        <v>41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33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5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8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5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5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5">
      <c r="A39" s="33" t="s">
        <v>13</v>
      </c>
      <c r="B39" s="21"/>
      <c r="C39" s="21"/>
      <c r="D39" s="21"/>
      <c r="E39" s="21"/>
      <c r="F39" s="21"/>
      <c r="G39" s="177">
        <f t="shared" ref="G39:J44" si="0">ROUND(G25*$K$6,0)</f>
        <v>0</v>
      </c>
      <c r="H39" s="177">
        <f t="shared" si="0"/>
        <v>46</v>
      </c>
      <c r="I39" s="177">
        <f t="shared" si="0"/>
        <v>46</v>
      </c>
      <c r="J39" s="177">
        <f t="shared" si="0"/>
        <v>0</v>
      </c>
      <c r="K39" s="134"/>
      <c r="L39" s="169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5">
      <c r="A40" s="32" t="s">
        <v>14</v>
      </c>
      <c r="B40" s="20"/>
      <c r="C40" s="20"/>
      <c r="D40" s="20"/>
      <c r="E40" s="20"/>
      <c r="F40" s="20"/>
      <c r="G40" s="177">
        <f t="shared" si="0"/>
        <v>23</v>
      </c>
      <c r="H40" s="177">
        <f t="shared" si="0"/>
        <v>30</v>
      </c>
      <c r="I40" s="177">
        <f t="shared" si="0"/>
        <v>30</v>
      </c>
      <c r="J40" s="177">
        <f t="shared" si="0"/>
        <v>0</v>
      </c>
      <c r="K40" s="136"/>
      <c r="L40" s="170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5">
      <c r="A41" s="32" t="s">
        <v>15</v>
      </c>
      <c r="B41" s="20"/>
      <c r="C41" s="20"/>
      <c r="D41" s="20"/>
      <c r="E41" s="20"/>
      <c r="F41" s="20"/>
      <c r="G41" s="177">
        <f t="shared" si="0"/>
        <v>30</v>
      </c>
      <c r="H41" s="177">
        <f t="shared" si="0"/>
        <v>15</v>
      </c>
      <c r="I41" s="177">
        <f t="shared" si="0"/>
        <v>15</v>
      </c>
      <c r="J41" s="177">
        <f t="shared" si="0"/>
        <v>0</v>
      </c>
      <c r="K41" s="136"/>
      <c r="L41" s="170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5">
      <c r="A42" s="32" t="s">
        <v>16</v>
      </c>
      <c r="B42" s="20"/>
      <c r="C42" s="20"/>
      <c r="D42" s="20"/>
      <c r="E42" s="20"/>
      <c r="F42" s="20"/>
      <c r="G42" s="177">
        <f t="shared" si="0"/>
        <v>30</v>
      </c>
      <c r="H42" s="177">
        <f t="shared" si="0"/>
        <v>23</v>
      </c>
      <c r="I42" s="177">
        <f t="shared" si="0"/>
        <v>23</v>
      </c>
      <c r="J42" s="177">
        <f t="shared" si="0"/>
        <v>0</v>
      </c>
      <c r="K42" s="136"/>
      <c r="L42" s="170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5">
      <c r="A43" s="32" t="s">
        <v>17</v>
      </c>
      <c r="B43" s="20"/>
      <c r="C43" s="20"/>
      <c r="D43" s="20"/>
      <c r="E43" s="20"/>
      <c r="F43" s="20"/>
      <c r="G43" s="177">
        <f t="shared" si="0"/>
        <v>61</v>
      </c>
      <c r="H43" s="177">
        <f t="shared" si="0"/>
        <v>30</v>
      </c>
      <c r="I43" s="177">
        <f t="shared" si="0"/>
        <v>30</v>
      </c>
      <c r="J43" s="177">
        <f t="shared" si="0"/>
        <v>0</v>
      </c>
      <c r="K43" s="136"/>
      <c r="L43" s="170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5">
      <c r="A44" s="32" t="s">
        <v>18</v>
      </c>
      <c r="B44" s="20"/>
      <c r="C44" s="20"/>
      <c r="D44" s="20"/>
      <c r="E44" s="20"/>
      <c r="F44" s="20"/>
      <c r="G44" s="177">
        <f t="shared" si="0"/>
        <v>8</v>
      </c>
      <c r="H44" s="177">
        <f t="shared" si="0"/>
        <v>8</v>
      </c>
      <c r="I44" s="177">
        <f t="shared" si="0"/>
        <v>8</v>
      </c>
      <c r="J44" s="177">
        <f t="shared" si="0"/>
        <v>0</v>
      </c>
      <c r="K44" s="136"/>
      <c r="L44" s="170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5">
      <c r="A45" s="81"/>
      <c r="B45" s="36"/>
      <c r="C45" s="36"/>
      <c r="D45" s="36"/>
      <c r="E45" s="36"/>
      <c r="F45" s="127"/>
      <c r="G45" s="178"/>
      <c r="H45" s="178"/>
      <c r="I45" s="178"/>
      <c r="J45" s="178"/>
      <c r="K45" s="140"/>
      <c r="L45" s="171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8" hidden="1" thickBot="1" x14ac:dyDescent="0.3">
      <c r="A46" s="166" t="s">
        <v>42</v>
      </c>
      <c r="B46" s="172"/>
      <c r="C46" s="172"/>
      <c r="D46" s="45"/>
      <c r="E46" s="45"/>
      <c r="F46" s="173"/>
      <c r="G46" s="179">
        <f>SUM(G39:G45)</f>
        <v>152</v>
      </c>
      <c r="H46" s="179">
        <f>SUM(H39:H45)</f>
        <v>152</v>
      </c>
      <c r="I46" s="179">
        <f>SUM(I39:I45)</f>
        <v>152</v>
      </c>
      <c r="J46" s="179">
        <f>SUM(J39:J44)</f>
        <v>0</v>
      </c>
      <c r="K46" s="174"/>
      <c r="L46" s="175"/>
      <c r="M46" s="172"/>
      <c r="N46" s="176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5">
      <c r="A47" s="40"/>
      <c r="B47" s="36"/>
      <c r="C47" s="36"/>
      <c r="D47" s="40"/>
      <c r="E47" s="40"/>
      <c r="F47" s="36"/>
      <c r="G47" s="167"/>
      <c r="H47" s="167"/>
      <c r="I47" s="167"/>
      <c r="J47" s="167"/>
      <c r="K47" s="167"/>
      <c r="L47" s="167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5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hidden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144"/>
      <c r="B50" s="145"/>
      <c r="C50" s="145"/>
      <c r="D50" s="145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5">
      <c r="A51" s="40"/>
      <c r="B51" s="4"/>
      <c r="C51" s="4"/>
      <c r="D51" s="4"/>
      <c r="E51" s="146"/>
      <c r="F51" s="146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147"/>
      <c r="H52" s="147"/>
      <c r="I52" s="147"/>
      <c r="J52" s="147"/>
      <c r="K52" s="4"/>
      <c r="L52" s="4"/>
      <c r="M52" s="4"/>
      <c r="N52" s="4"/>
      <c r="O52" s="4"/>
    </row>
    <row r="53" spans="1:15" x14ac:dyDescent="0.25">
      <c r="A53" s="40"/>
      <c r="B53" s="40"/>
      <c r="C53" s="40"/>
      <c r="D53" s="40"/>
      <c r="E53" s="40"/>
      <c r="F53" s="40"/>
      <c r="G53" s="147"/>
      <c r="H53" s="147"/>
      <c r="I53" s="147"/>
      <c r="J53" s="147"/>
      <c r="K53" s="4"/>
      <c r="L53" s="4"/>
      <c r="M53" s="4"/>
      <c r="N53" s="4"/>
      <c r="O53" s="4"/>
    </row>
    <row r="54" spans="1:15" x14ac:dyDescent="0.25">
      <c r="A54" s="40"/>
      <c r="B54" s="40"/>
      <c r="C54" s="40"/>
      <c r="D54" s="40"/>
      <c r="E54" s="40"/>
      <c r="F54" s="40"/>
      <c r="G54" s="148"/>
      <c r="H54" s="148"/>
      <c r="I54" s="148"/>
      <c r="J54" s="148"/>
      <c r="K54" s="29"/>
      <c r="L54" s="29"/>
      <c r="M54" s="4"/>
      <c r="N54" s="4"/>
      <c r="O54" s="4"/>
    </row>
    <row r="55" spans="1:15" x14ac:dyDescent="0.25">
      <c r="A55" s="40"/>
      <c r="B55" s="40"/>
      <c r="C55" s="40"/>
      <c r="D55" s="40"/>
      <c r="E55" s="40"/>
      <c r="F55" s="40"/>
      <c r="G55" s="148"/>
      <c r="H55" s="148"/>
      <c r="I55" s="148"/>
      <c r="J55" s="148"/>
      <c r="K55" s="29"/>
      <c r="L55" s="29"/>
      <c r="M55" s="4"/>
      <c r="N55" s="4"/>
      <c r="O55" s="4"/>
    </row>
    <row r="56" spans="1:15" x14ac:dyDescent="0.25">
      <c r="A56" s="40"/>
      <c r="B56" s="40"/>
      <c r="C56" s="40"/>
      <c r="D56" s="40"/>
      <c r="E56" s="40"/>
      <c r="F56" s="40"/>
      <c r="G56" s="148"/>
      <c r="H56" s="148"/>
      <c r="I56" s="148"/>
      <c r="J56" s="148"/>
      <c r="K56" s="29"/>
      <c r="L56" s="29"/>
      <c r="M56" s="4"/>
      <c r="N56" s="4"/>
      <c r="O56" s="4"/>
    </row>
    <row r="57" spans="1:15" x14ac:dyDescent="0.25">
      <c r="A57" s="40"/>
      <c r="B57" s="40"/>
      <c r="C57" s="40"/>
      <c r="D57" s="40"/>
      <c r="E57" s="40"/>
      <c r="F57" s="40"/>
      <c r="G57" s="148"/>
      <c r="H57" s="148"/>
      <c r="I57" s="148"/>
      <c r="J57" s="148"/>
      <c r="K57" s="29"/>
      <c r="L57" s="29"/>
      <c r="M57" s="4"/>
      <c r="N57" s="4"/>
      <c r="O57" s="4"/>
    </row>
    <row r="58" spans="1:15" x14ac:dyDescent="0.25">
      <c r="A58" s="40"/>
      <c r="B58" s="40"/>
      <c r="C58" s="40"/>
      <c r="D58" s="40"/>
      <c r="E58" s="40"/>
      <c r="F58" s="40"/>
      <c r="G58" s="148"/>
      <c r="H58" s="148"/>
      <c r="I58" s="148"/>
      <c r="J58" s="148"/>
      <c r="K58" s="29"/>
      <c r="L58" s="29"/>
      <c r="M58" s="4"/>
      <c r="N58" s="4"/>
      <c r="O58" s="4"/>
    </row>
    <row r="59" spans="1:15" x14ac:dyDescent="0.25">
      <c r="A59" s="40"/>
      <c r="B59" s="40"/>
      <c r="C59" s="40"/>
      <c r="D59" s="40"/>
      <c r="E59" s="40"/>
      <c r="F59" s="40"/>
      <c r="G59" s="148"/>
      <c r="H59" s="148"/>
      <c r="I59" s="148"/>
      <c r="J59" s="148"/>
      <c r="K59" s="29"/>
      <c r="L59" s="29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5">
      <c r="A61" s="31"/>
      <c r="B61" s="147"/>
      <c r="C61" s="147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12" sqref="G12"/>
    </sheetView>
  </sheetViews>
  <sheetFormatPr defaultRowHeight="13.2" x14ac:dyDescent="0.25"/>
  <cols>
    <col min="5" max="5" width="14.664062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34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39</v>
      </c>
      <c r="C3" s="4"/>
      <c r="D3" s="4"/>
      <c r="E3" s="4"/>
      <c r="F3" s="4"/>
      <c r="G3" s="55"/>
      <c r="H3" s="55"/>
      <c r="I3" s="55"/>
      <c r="J3" s="55"/>
      <c r="K3" s="80">
        <v>37135</v>
      </c>
      <c r="L3" s="4"/>
      <c r="M3" s="4"/>
      <c r="N3" s="5"/>
    </row>
    <row r="4" spans="1:14" x14ac:dyDescent="0.25">
      <c r="A4" s="117" t="s">
        <v>27</v>
      </c>
      <c r="B4" s="40"/>
      <c r="C4" s="40" t="s">
        <v>207</v>
      </c>
      <c r="D4" s="40"/>
      <c r="E4" s="40"/>
      <c r="F4" s="40" t="s">
        <v>156</v>
      </c>
      <c r="G4" s="4"/>
      <c r="H4" s="55"/>
      <c r="I4" s="55"/>
      <c r="J4" s="55"/>
      <c r="K4" s="31">
        <v>19</v>
      </c>
      <c r="L4" s="4" t="s">
        <v>21</v>
      </c>
      <c r="M4" s="4"/>
      <c r="N4" s="5"/>
    </row>
    <row r="5" spans="1:14" x14ac:dyDescent="0.25">
      <c r="A5" s="117" t="s">
        <v>28</v>
      </c>
      <c r="B5" s="40"/>
      <c r="C5" s="40" t="s">
        <v>208</v>
      </c>
      <c r="D5" s="40"/>
      <c r="E5" s="40"/>
      <c r="F5" s="40" t="s">
        <v>158</v>
      </c>
      <c r="G5" s="4"/>
      <c r="H5" s="55"/>
      <c r="I5" s="55"/>
      <c r="J5" s="55"/>
      <c r="K5" s="31">
        <v>1</v>
      </c>
      <c r="L5" s="40" t="s">
        <v>22</v>
      </c>
      <c r="M5" s="4"/>
      <c r="N5" s="5"/>
    </row>
    <row r="6" spans="1:14" x14ac:dyDescent="0.25">
      <c r="A6" s="81" t="s">
        <v>30</v>
      </c>
      <c r="B6" s="4"/>
      <c r="C6" s="36" t="s">
        <v>9</v>
      </c>
      <c r="D6" s="4"/>
      <c r="E6" s="4"/>
      <c r="F6" s="183">
        <v>1</v>
      </c>
      <c r="G6" s="4"/>
      <c r="H6" s="55"/>
      <c r="I6" s="55"/>
      <c r="J6" s="55"/>
      <c r="K6" s="36">
        <f>K4*8</f>
        <v>152</v>
      </c>
      <c r="L6" s="36" t="s">
        <v>35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29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1140</v>
      </c>
      <c r="L8" s="36" t="s">
        <v>25</v>
      </c>
      <c r="M8" s="36"/>
      <c r="N8" s="37"/>
    </row>
    <row r="9" spans="1:14" x14ac:dyDescent="0.25">
      <c r="A9" s="3" t="s">
        <v>31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46</v>
      </c>
      <c r="M9" s="4"/>
      <c r="N9" s="5"/>
    </row>
    <row r="10" spans="1:14" x14ac:dyDescent="0.25">
      <c r="A10" s="117" t="s">
        <v>32</v>
      </c>
      <c r="B10" s="40"/>
      <c r="C10" s="40" t="s">
        <v>7</v>
      </c>
      <c r="D10" s="40" t="s">
        <v>224</v>
      </c>
      <c r="E10" s="40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45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38</v>
      </c>
      <c r="B12" s="4"/>
      <c r="C12" s="54" t="s">
        <v>7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5">
      <c r="A14" s="81" t="s">
        <v>159</v>
      </c>
      <c r="B14" s="36"/>
      <c r="C14" s="54" t="s">
        <v>110</v>
      </c>
      <c r="D14" s="36"/>
      <c r="E14" s="36"/>
      <c r="F14" s="36"/>
      <c r="G14" s="167"/>
      <c r="H14" s="167"/>
      <c r="I14" s="167"/>
      <c r="J14" s="167"/>
      <c r="K14" s="167"/>
      <c r="L14" s="167"/>
      <c r="M14" s="36"/>
      <c r="N14" s="37"/>
    </row>
    <row r="15" spans="1: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5">
      <c r="A16" s="62" t="s">
        <v>43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33</v>
      </c>
      <c r="K16" s="19"/>
      <c r="L16" s="18" t="s">
        <v>10</v>
      </c>
      <c r="M16" s="4"/>
      <c r="N16" s="5"/>
    </row>
    <row r="17" spans="1:14" x14ac:dyDescent="0.25">
      <c r="A17" s="33" t="s">
        <v>11</v>
      </c>
      <c r="B17" s="8"/>
      <c r="C17" s="8"/>
      <c r="D17" s="8"/>
      <c r="E17" s="57"/>
      <c r="F17" s="59"/>
      <c r="G17" s="76">
        <v>0</v>
      </c>
      <c r="H17" s="76">
        <v>2</v>
      </c>
      <c r="I17" s="76">
        <v>4.5</v>
      </c>
      <c r="J17" s="76">
        <v>1</v>
      </c>
      <c r="K17" s="8"/>
      <c r="L17" s="22">
        <f>SUM(G17:K17)</f>
        <v>7.5</v>
      </c>
      <c r="M17" s="4"/>
      <c r="N17" s="5"/>
    </row>
    <row r="18" spans="1:14" x14ac:dyDescent="0.25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5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5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5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5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5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5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5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5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8" thickBot="1" x14ac:dyDescent="0.3">
      <c r="A27" s="64" t="s">
        <v>44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5">
      <c r="A28" s="31"/>
      <c r="B28" s="147"/>
      <c r="C28" s="147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5" customFormat="1" hidden="1" x14ac:dyDescent="0.25"/>
    <row r="30" spans="1:14" s="155" customFormat="1" hidden="1" x14ac:dyDescent="0.25">
      <c r="A30" s="118" t="s">
        <v>43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33</v>
      </c>
      <c r="K30" s="19"/>
      <c r="L30" s="18" t="s">
        <v>10</v>
      </c>
      <c r="M30" s="40"/>
      <c r="N30" s="156"/>
    </row>
    <row r="31" spans="1:14" s="155" customFormat="1" hidden="1" x14ac:dyDescent="0.25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2</v>
      </c>
      <c r="I31" s="22">
        <v>5</v>
      </c>
      <c r="J31" s="22">
        <v>1</v>
      </c>
      <c r="K31" s="21"/>
      <c r="L31" s="22">
        <f>SUM(G31:K31)</f>
        <v>8</v>
      </c>
      <c r="M31" s="40"/>
      <c r="N31" s="156"/>
    </row>
    <row r="32" spans="1:14" s="155" customFormat="1" hidden="1" x14ac:dyDescent="0.25">
      <c r="A32" s="117"/>
      <c r="B32" s="40"/>
      <c r="C32" s="40"/>
      <c r="D32" s="40"/>
      <c r="E32" s="40"/>
      <c r="F32" s="157"/>
      <c r="G32" s="157"/>
      <c r="H32" s="157"/>
      <c r="I32" s="157"/>
      <c r="J32" s="157"/>
      <c r="K32" s="40"/>
      <c r="L32" s="157"/>
      <c r="M32" s="40"/>
      <c r="N32" s="156"/>
    </row>
    <row r="33" spans="1:15" s="155" customFormat="1" hidden="1" x14ac:dyDescent="0.25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6"/>
    </row>
    <row r="34" spans="1:15" s="155" customFormat="1" hidden="1" x14ac:dyDescent="0.25">
      <c r="A34" s="32" t="s">
        <v>13</v>
      </c>
      <c r="B34" s="20"/>
      <c r="C34" s="20"/>
      <c r="D34" s="20"/>
      <c r="E34" s="20"/>
      <c r="F34" s="23"/>
      <c r="G34" s="165">
        <f t="shared" ref="G34:J39" si="0">ROUND(G20*$K$6,0)</f>
        <v>0</v>
      </c>
      <c r="H34" s="165">
        <f t="shared" si="0"/>
        <v>46</v>
      </c>
      <c r="I34" s="165">
        <f t="shared" si="0"/>
        <v>46</v>
      </c>
      <c r="J34" s="165">
        <f t="shared" si="0"/>
        <v>46</v>
      </c>
      <c r="K34" s="158"/>
      <c r="L34" s="159"/>
      <c r="M34" s="40"/>
      <c r="N34" s="156"/>
    </row>
    <row r="35" spans="1:15" s="155" customFormat="1" hidden="1" x14ac:dyDescent="0.25">
      <c r="A35" s="32" t="s">
        <v>14</v>
      </c>
      <c r="B35" s="20"/>
      <c r="C35" s="20"/>
      <c r="D35" s="20"/>
      <c r="E35" s="20"/>
      <c r="F35" s="23"/>
      <c r="G35" s="165">
        <f t="shared" si="0"/>
        <v>0</v>
      </c>
      <c r="H35" s="165">
        <f t="shared" si="0"/>
        <v>30</v>
      </c>
      <c r="I35" s="165">
        <f t="shared" si="0"/>
        <v>30</v>
      </c>
      <c r="J35" s="165">
        <f t="shared" si="0"/>
        <v>30</v>
      </c>
      <c r="K35" s="158"/>
      <c r="L35" s="159"/>
      <c r="M35" s="40"/>
      <c r="N35" s="156"/>
    </row>
    <row r="36" spans="1:15" s="155" customFormat="1" hidden="1" x14ac:dyDescent="0.25">
      <c r="A36" s="32" t="s">
        <v>15</v>
      </c>
      <c r="B36" s="20"/>
      <c r="C36" s="20"/>
      <c r="D36" s="20"/>
      <c r="E36" s="20"/>
      <c r="F36" s="23"/>
      <c r="G36" s="165">
        <f t="shared" si="0"/>
        <v>0</v>
      </c>
      <c r="H36" s="165">
        <f t="shared" si="0"/>
        <v>15</v>
      </c>
      <c r="I36" s="165">
        <f t="shared" si="0"/>
        <v>15</v>
      </c>
      <c r="J36" s="165">
        <f t="shared" si="0"/>
        <v>15</v>
      </c>
      <c r="K36" s="158"/>
      <c r="L36" s="159"/>
      <c r="M36" s="40"/>
      <c r="N36" s="156"/>
    </row>
    <row r="37" spans="1:15" s="155" customFormat="1" hidden="1" x14ac:dyDescent="0.25">
      <c r="A37" s="32" t="s">
        <v>16</v>
      </c>
      <c r="B37" s="20"/>
      <c r="C37" s="20"/>
      <c r="D37" s="20"/>
      <c r="E37" s="20"/>
      <c r="F37" s="23"/>
      <c r="G37" s="165">
        <f t="shared" si="0"/>
        <v>0</v>
      </c>
      <c r="H37" s="165">
        <f t="shared" si="0"/>
        <v>23</v>
      </c>
      <c r="I37" s="165">
        <f t="shared" si="0"/>
        <v>23</v>
      </c>
      <c r="J37" s="165">
        <f t="shared" si="0"/>
        <v>23</v>
      </c>
      <c r="K37" s="158"/>
      <c r="L37" s="159"/>
      <c r="M37" s="40"/>
      <c r="N37" s="156"/>
    </row>
    <row r="38" spans="1:15" s="155" customFormat="1" hidden="1" x14ac:dyDescent="0.25">
      <c r="A38" s="32" t="s">
        <v>17</v>
      </c>
      <c r="B38" s="20"/>
      <c r="C38" s="20"/>
      <c r="D38" s="20"/>
      <c r="E38" s="20"/>
      <c r="F38" s="23"/>
      <c r="G38" s="165">
        <f t="shared" si="0"/>
        <v>0</v>
      </c>
      <c r="H38" s="165">
        <f t="shared" si="0"/>
        <v>30</v>
      </c>
      <c r="I38" s="165">
        <f t="shared" si="0"/>
        <v>30</v>
      </c>
      <c r="J38" s="165">
        <f t="shared" si="0"/>
        <v>30</v>
      </c>
      <c r="K38" s="158"/>
      <c r="L38" s="159"/>
      <c r="M38" s="40"/>
      <c r="N38" s="156"/>
    </row>
    <row r="39" spans="1:15" s="155" customFormat="1" hidden="1" x14ac:dyDescent="0.25">
      <c r="A39" s="32" t="s">
        <v>18</v>
      </c>
      <c r="B39" s="20"/>
      <c r="C39" s="20"/>
      <c r="D39" s="20"/>
      <c r="E39" s="20"/>
      <c r="F39" s="23"/>
      <c r="G39" s="165">
        <f t="shared" si="0"/>
        <v>0</v>
      </c>
      <c r="H39" s="165">
        <f t="shared" si="0"/>
        <v>8</v>
      </c>
      <c r="I39" s="165">
        <f t="shared" si="0"/>
        <v>8</v>
      </c>
      <c r="J39" s="165">
        <f t="shared" si="0"/>
        <v>8</v>
      </c>
      <c r="K39" s="158"/>
      <c r="L39" s="159"/>
      <c r="M39" s="40"/>
      <c r="N39" s="156"/>
    </row>
    <row r="40" spans="1:15" s="155" customFormat="1" hidden="1" x14ac:dyDescent="0.25">
      <c r="A40" s="117"/>
      <c r="B40" s="40"/>
      <c r="C40" s="40"/>
      <c r="D40" s="40"/>
      <c r="E40" s="40"/>
      <c r="F40" s="157"/>
      <c r="G40" s="160"/>
      <c r="H40" s="160"/>
      <c r="I40" s="160"/>
      <c r="J40" s="160"/>
      <c r="K40" s="161"/>
      <c r="L40" s="162"/>
      <c r="M40" s="40"/>
      <c r="N40" s="156"/>
    </row>
    <row r="41" spans="1:15" s="155" customFormat="1" ht="13.8" hidden="1" thickBot="1" x14ac:dyDescent="0.3">
      <c r="A41" s="166" t="s">
        <v>44</v>
      </c>
      <c r="B41" s="45"/>
      <c r="C41" s="45"/>
      <c r="D41" s="45"/>
      <c r="E41" s="45"/>
      <c r="F41" s="163"/>
      <c r="G41" s="153">
        <f>SUM(G34:G40)</f>
        <v>0</v>
      </c>
      <c r="H41" s="153">
        <f>SUM(H34:H40)</f>
        <v>152</v>
      </c>
      <c r="I41" s="153">
        <f>SUM(G41:H41)</f>
        <v>152</v>
      </c>
      <c r="J41" s="153">
        <f>SUM(J34:J40)</f>
        <v>152</v>
      </c>
      <c r="K41" s="154"/>
      <c r="L41" s="153"/>
      <c r="M41" s="45"/>
      <c r="N41" s="164"/>
    </row>
    <row r="42" spans="1:15" s="155" customFormat="1" hidden="1" x14ac:dyDescent="0.25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5" customFormat="1" hidden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5" customFormat="1" hidden="1" x14ac:dyDescent="0.25"/>
    <row r="45" spans="1:15" s="155" customFormat="1" x14ac:dyDescent="0.25"/>
    <row r="46" spans="1:15" s="155" customFormat="1" x14ac:dyDescent="0.25"/>
    <row r="47" spans="1:15" s="155" customFormat="1" x14ac:dyDescent="0.25"/>
    <row r="48" spans="1:15" s="155" customFormat="1" x14ac:dyDescent="0.25"/>
    <row r="49" s="131" customFormat="1" x14ac:dyDescent="0.25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topLeftCell="C7" workbookViewId="0">
      <selection activeCell="I20" sqref="I20"/>
    </sheetView>
  </sheetViews>
  <sheetFormatPr defaultRowHeight="13.2" x14ac:dyDescent="0.25"/>
  <cols>
    <col min="5" max="5" width="14.5546875" customWidth="1"/>
    <col min="9" max="9" width="9.5546875" customWidth="1"/>
    <col min="12" max="12" width="16.5546875" bestFit="1" customWidth="1"/>
    <col min="13" max="13" width="23.44140625" customWidth="1"/>
    <col min="14" max="15" width="9.109375" hidden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37135</v>
      </c>
      <c r="M3" s="5"/>
      <c r="N3" s="4"/>
      <c r="O3" s="5"/>
    </row>
    <row r="4" spans="2:15" x14ac:dyDescent="0.25">
      <c r="B4" s="68" t="s">
        <v>48</v>
      </c>
      <c r="C4" s="4"/>
      <c r="D4" s="4"/>
      <c r="E4" s="4"/>
      <c r="F4" s="4"/>
      <c r="G4" s="4"/>
      <c r="H4" s="4"/>
      <c r="I4" s="4"/>
      <c r="J4" s="4"/>
      <c r="K4" s="4"/>
      <c r="L4" s="30">
        <v>19</v>
      </c>
      <c r="M4" s="5" t="s">
        <v>21</v>
      </c>
      <c r="N4" s="4"/>
      <c r="O4" s="5"/>
    </row>
    <row r="5" spans="2:15" x14ac:dyDescent="0.25">
      <c r="B5" s="3"/>
      <c r="C5" s="56" t="s">
        <v>64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5">
      <c r="B6" s="3"/>
      <c r="C6" s="4" t="s">
        <v>49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152</v>
      </c>
      <c r="M6" s="37" t="s">
        <v>35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5">
      <c r="B8" s="3"/>
      <c r="C8" s="4" t="s">
        <v>50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1900</v>
      </c>
      <c r="M8" s="37" t="s">
        <v>25</v>
      </c>
      <c r="N8" s="36"/>
      <c r="O8" s="37"/>
    </row>
    <row r="9" spans="2:15" x14ac:dyDescent="0.25">
      <c r="B9" s="3"/>
      <c r="C9" s="4" t="s">
        <v>51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5">
      <c r="B10" s="3"/>
      <c r="C10" s="4" t="s">
        <v>52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5">
      <c r="B11" s="3"/>
      <c r="C11" s="4" t="s">
        <v>53</v>
      </c>
      <c r="D11" s="4"/>
      <c r="E11" s="4" t="s">
        <v>9</v>
      </c>
      <c r="F11" s="4"/>
      <c r="G11" s="4"/>
      <c r="H11" s="4"/>
      <c r="I11" s="4"/>
      <c r="J11" s="56" t="s">
        <v>64</v>
      </c>
      <c r="K11" s="4"/>
      <c r="L11" s="4"/>
      <c r="M11" s="5"/>
      <c r="N11" s="4"/>
      <c r="O11" s="5"/>
    </row>
    <row r="12" spans="2:15" x14ac:dyDescent="0.25">
      <c r="B12" s="3"/>
      <c r="C12" s="4" t="s">
        <v>54</v>
      </c>
      <c r="D12" s="4"/>
      <c r="E12" s="4" t="s">
        <v>9</v>
      </c>
      <c r="F12" s="4"/>
      <c r="G12" s="4"/>
      <c r="H12" s="40" t="s">
        <v>133</v>
      </c>
      <c r="I12" s="40"/>
      <c r="J12" s="103" t="s">
        <v>64</v>
      </c>
      <c r="K12" s="106">
        <v>1</v>
      </c>
      <c r="L12" s="4"/>
      <c r="M12" s="5"/>
      <c r="N12" s="4"/>
      <c r="O12" s="5"/>
    </row>
    <row r="13" spans="2:15" x14ac:dyDescent="0.25">
      <c r="B13" s="3"/>
      <c r="C13" s="54" t="s">
        <v>55</v>
      </c>
      <c r="D13" s="52"/>
      <c r="E13" s="54" t="s">
        <v>9</v>
      </c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5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5">
      <c r="B15" s="3"/>
      <c r="C15" s="4" t="s">
        <v>56</v>
      </c>
      <c r="D15" s="4"/>
      <c r="E15" s="4" t="s">
        <v>7</v>
      </c>
      <c r="F15" s="4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5">
      <c r="B16" s="3"/>
      <c r="C16" s="54" t="s">
        <v>58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5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5">
      <c r="B18" s="3"/>
      <c r="C18" s="52" t="s">
        <v>57</v>
      </c>
      <c r="D18" s="4"/>
      <c r="E18" s="52" t="s">
        <v>33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5">
      <c r="B19" s="3"/>
      <c r="C19" s="52" t="s">
        <v>59</v>
      </c>
      <c r="D19" s="4"/>
      <c r="E19" s="52" t="s">
        <v>33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5">
      <c r="B20" s="3"/>
      <c r="C20" s="53" t="s">
        <v>210</v>
      </c>
      <c r="D20" s="40"/>
      <c r="E20" s="53" t="s">
        <v>211</v>
      </c>
      <c r="F20" s="40"/>
      <c r="G20" s="40"/>
      <c r="H20" s="4"/>
      <c r="I20" s="52"/>
      <c r="J20" s="4"/>
      <c r="K20" s="4"/>
      <c r="L20" s="4"/>
      <c r="M20" s="5"/>
      <c r="N20" s="4"/>
      <c r="O20" s="5"/>
    </row>
    <row r="21" spans="2:15" x14ac:dyDescent="0.25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5">
      <c r="B22" s="3"/>
      <c r="C22" s="52" t="s">
        <v>60</v>
      </c>
      <c r="D22" s="4"/>
      <c r="E22" s="52" t="s">
        <v>61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5">
      <c r="B24" s="60" t="s">
        <v>124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33</v>
      </c>
      <c r="L24" s="110" t="s">
        <v>61</v>
      </c>
      <c r="M24" s="90" t="s">
        <v>10</v>
      </c>
      <c r="N24" s="4"/>
      <c r="O24" s="5"/>
    </row>
    <row r="25" spans="2:15" x14ac:dyDescent="0.25">
      <c r="B25" s="32" t="s">
        <v>11</v>
      </c>
      <c r="C25" s="9"/>
      <c r="D25" s="9"/>
      <c r="E25" s="9"/>
      <c r="F25" s="17"/>
      <c r="G25" s="17"/>
      <c r="H25" s="38">
        <v>1</v>
      </c>
      <c r="I25" s="38">
        <v>6</v>
      </c>
      <c r="J25" s="38">
        <v>2</v>
      </c>
      <c r="K25" s="39">
        <v>2.5</v>
      </c>
      <c r="L25" s="38">
        <v>1</v>
      </c>
      <c r="M25" s="91">
        <f>SUM(H25:L25)</f>
        <v>12.5</v>
      </c>
      <c r="N25" s="4"/>
      <c r="O25" s="5"/>
    </row>
    <row r="26" spans="2:15" x14ac:dyDescent="0.25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5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5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5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5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5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5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5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5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5">
      <c r="B35" s="71" t="s">
        <v>63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5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idden="1" x14ac:dyDescent="0.25"/>
    <row r="38" spans="1:16" hidden="1" x14ac:dyDescent="0.25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33</v>
      </c>
      <c r="L38" s="110" t="s">
        <v>61</v>
      </c>
      <c r="M38" s="90" t="s">
        <v>10</v>
      </c>
      <c r="N38" s="4"/>
      <c r="O38" s="5"/>
    </row>
    <row r="39" spans="1:16" hidden="1" x14ac:dyDescent="0.25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2</v>
      </c>
      <c r="L39" s="121">
        <f>+L25</f>
        <v>1</v>
      </c>
      <c r="M39" s="91">
        <f>+I39+H39+J39+K39+L39</f>
        <v>12</v>
      </c>
      <c r="N39" s="4"/>
      <c r="O39" s="5"/>
    </row>
    <row r="40" spans="1:16" hidden="1" x14ac:dyDescent="0.25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5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5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30</v>
      </c>
      <c r="I42" s="126">
        <f t="shared" si="0"/>
        <v>23</v>
      </c>
      <c r="J42" s="126">
        <f t="shared" si="0"/>
        <v>23</v>
      </c>
      <c r="K42" s="126">
        <f t="shared" si="0"/>
        <v>23</v>
      </c>
      <c r="L42" s="126">
        <f t="shared" si="0"/>
        <v>23</v>
      </c>
      <c r="M42" s="93"/>
      <c r="N42" s="4"/>
      <c r="O42" s="5"/>
    </row>
    <row r="43" spans="1:16" hidden="1" x14ac:dyDescent="0.25">
      <c r="B43" s="32" t="s">
        <v>17</v>
      </c>
      <c r="C43" s="20"/>
      <c r="D43" s="20"/>
      <c r="E43" s="20"/>
      <c r="F43" s="20"/>
      <c r="G43" s="20"/>
      <c r="H43" s="126">
        <f t="shared" si="0"/>
        <v>61</v>
      </c>
      <c r="I43" s="126">
        <f t="shared" si="0"/>
        <v>30</v>
      </c>
      <c r="J43" s="126">
        <f t="shared" si="0"/>
        <v>30</v>
      </c>
      <c r="K43" s="126">
        <f t="shared" si="0"/>
        <v>30</v>
      </c>
      <c r="L43" s="126">
        <f t="shared" si="0"/>
        <v>30</v>
      </c>
      <c r="M43" s="93"/>
      <c r="N43" s="4"/>
      <c r="O43" s="5"/>
    </row>
    <row r="44" spans="1:16" hidden="1" x14ac:dyDescent="0.25">
      <c r="B44" s="32" t="s">
        <v>18</v>
      </c>
      <c r="C44" s="20"/>
      <c r="D44" s="20"/>
      <c r="E44" s="20"/>
      <c r="F44" s="20"/>
      <c r="G44" s="20"/>
      <c r="H44" s="126">
        <f t="shared" si="0"/>
        <v>8</v>
      </c>
      <c r="I44" s="126">
        <f t="shared" si="0"/>
        <v>8</v>
      </c>
      <c r="J44" s="126">
        <f t="shared" si="0"/>
        <v>8</v>
      </c>
      <c r="K44" s="126">
        <f t="shared" si="0"/>
        <v>8</v>
      </c>
      <c r="L44" s="126">
        <f t="shared" si="0"/>
        <v>8</v>
      </c>
      <c r="M44" s="93"/>
      <c r="N44" s="4"/>
      <c r="O44" s="5"/>
    </row>
    <row r="45" spans="1:16" hidden="1" x14ac:dyDescent="0.25">
      <c r="B45" s="33" t="s">
        <v>13</v>
      </c>
      <c r="C45" s="21"/>
      <c r="D45" s="21"/>
      <c r="E45" s="21"/>
      <c r="F45" s="21"/>
      <c r="G45" s="21"/>
      <c r="H45" s="126">
        <f>ROUND(H28*$L$6,0)</f>
        <v>8</v>
      </c>
      <c r="I45" s="126">
        <f>ROUND(I28*$L$6,0)</f>
        <v>46</v>
      </c>
      <c r="J45" s="126">
        <f>ROUND(J28*$L$6,0)</f>
        <v>46</v>
      </c>
      <c r="K45" s="126">
        <f>ROUND(K28*$L$6,0)</f>
        <v>46</v>
      </c>
      <c r="L45" s="126">
        <f>ROUND(L28*$L$6,0)</f>
        <v>46</v>
      </c>
      <c r="M45" s="92"/>
      <c r="N45" s="4"/>
      <c r="O45" s="5"/>
    </row>
    <row r="46" spans="1:16" hidden="1" x14ac:dyDescent="0.25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15</v>
      </c>
      <c r="I46" s="126">
        <f t="shared" si="1"/>
        <v>30</v>
      </c>
      <c r="J46" s="126">
        <f t="shared" si="1"/>
        <v>30</v>
      </c>
      <c r="K46" s="126">
        <f t="shared" si="1"/>
        <v>30</v>
      </c>
      <c r="L46" s="126">
        <f t="shared" si="1"/>
        <v>30</v>
      </c>
      <c r="M46" s="93"/>
      <c r="N46" s="4"/>
      <c r="O46" s="5"/>
    </row>
    <row r="47" spans="1:16" hidden="1" x14ac:dyDescent="0.25">
      <c r="B47" s="32" t="s">
        <v>15</v>
      </c>
      <c r="C47" s="20"/>
      <c r="D47" s="20"/>
      <c r="E47" s="20"/>
      <c r="F47" s="20"/>
      <c r="G47" s="20"/>
      <c r="H47" s="126">
        <f t="shared" si="1"/>
        <v>30</v>
      </c>
      <c r="I47" s="126">
        <f t="shared" si="1"/>
        <v>15</v>
      </c>
      <c r="J47" s="126">
        <f t="shared" si="1"/>
        <v>15</v>
      </c>
      <c r="K47" s="126">
        <f t="shared" si="1"/>
        <v>15</v>
      </c>
      <c r="L47" s="126">
        <f t="shared" si="1"/>
        <v>15</v>
      </c>
      <c r="M47" s="93"/>
      <c r="N47" s="4"/>
      <c r="O47" s="5"/>
    </row>
    <row r="48" spans="1:16" hidden="1" x14ac:dyDescent="0.25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5">
      <c r="B49" s="33" t="s">
        <v>63</v>
      </c>
      <c r="C49" s="130"/>
      <c r="D49" s="130"/>
      <c r="E49" s="21"/>
      <c r="F49" s="21"/>
      <c r="G49" s="125"/>
      <c r="H49" s="126">
        <f>SUM(H42:H48)</f>
        <v>152</v>
      </c>
      <c r="I49" s="126">
        <f>SUM(I42:I48)</f>
        <v>152</v>
      </c>
      <c r="J49" s="126">
        <f>SUM(J42:J48)</f>
        <v>152</v>
      </c>
      <c r="K49" s="126">
        <f>SUM(K42:K48)</f>
        <v>152</v>
      </c>
      <c r="L49" s="126">
        <f>SUM(L42:L48)</f>
        <v>152</v>
      </c>
      <c r="M49" s="95"/>
      <c r="N49" s="8"/>
      <c r="O49" s="74"/>
    </row>
    <row r="50" spans="2:15" hidden="1" x14ac:dyDescent="0.25"/>
    <row r="51" spans="2:15" hidden="1" x14ac:dyDescent="0.25"/>
    <row r="52" spans="2:15" hidden="1" x14ac:dyDescent="0.25"/>
    <row r="53" spans="2:15" hidden="1" x14ac:dyDescent="0.25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4"/>
  <sheetViews>
    <sheetView topLeftCell="A19" workbookViewId="0">
      <selection activeCell="I65" sqref="I65"/>
    </sheetView>
  </sheetViews>
  <sheetFormatPr defaultRowHeight="13.2" x14ac:dyDescent="0.25"/>
  <cols>
    <col min="4" max="4" width="12.33203125" customWidth="1"/>
    <col min="12" max="12" width="16.5546875" bestFit="1" customWidth="1"/>
    <col min="15" max="15" width="4.109375" customWidth="1"/>
  </cols>
  <sheetData>
    <row r="2" spans="1:20" x14ac:dyDescent="0.25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8" thickBot="1" x14ac:dyDescent="0.3"/>
    <row r="5" spans="1:20" x14ac:dyDescent="0.25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6" x14ac:dyDescent="0.3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37135</v>
      </c>
      <c r="M6" s="4"/>
      <c r="N6" s="4"/>
      <c r="O6" s="5"/>
    </row>
    <row r="7" spans="1:20" x14ac:dyDescent="0.25">
      <c r="B7" s="68" t="s">
        <v>75</v>
      </c>
      <c r="C7" s="4"/>
      <c r="D7" s="4"/>
      <c r="E7" s="4"/>
      <c r="F7" s="4"/>
      <c r="G7" s="4"/>
      <c r="H7" s="4"/>
      <c r="I7" s="4"/>
      <c r="J7" s="4"/>
      <c r="K7" s="4"/>
      <c r="L7" s="30">
        <v>19</v>
      </c>
      <c r="M7" s="4" t="s">
        <v>21</v>
      </c>
      <c r="N7" s="4"/>
      <c r="O7" s="5"/>
    </row>
    <row r="8" spans="1:20" x14ac:dyDescent="0.25">
      <c r="B8" s="3"/>
      <c r="C8" s="56" t="s">
        <v>62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5">
      <c r="B9" s="3"/>
      <c r="C9" s="4" t="s">
        <v>65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152</v>
      </c>
      <c r="M9" s="36" t="s">
        <v>35</v>
      </c>
      <c r="N9" s="36"/>
      <c r="O9" s="37"/>
    </row>
    <row r="10" spans="1:20" x14ac:dyDescent="0.25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5">
      <c r="B11" s="3"/>
      <c r="C11" s="4" t="s">
        <v>66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+L9*M28</f>
        <v>1976</v>
      </c>
      <c r="M11" s="36" t="s">
        <v>25</v>
      </c>
      <c r="N11" s="36"/>
      <c r="O11" s="37"/>
    </row>
    <row r="12" spans="1:20" x14ac:dyDescent="0.25">
      <c r="B12" s="3"/>
      <c r="C12" s="4" t="s">
        <v>67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160</v>
      </c>
      <c r="N12" s="4"/>
      <c r="O12" s="5"/>
    </row>
    <row r="13" spans="1:20" x14ac:dyDescent="0.25">
      <c r="B13" s="3"/>
      <c r="C13" s="4" t="s">
        <v>68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5">
      <c r="B14" s="3"/>
      <c r="C14" s="52"/>
      <c r="D14" s="4"/>
      <c r="E14" s="52"/>
      <c r="F14" s="4"/>
      <c r="G14" s="4"/>
      <c r="H14" s="4"/>
      <c r="I14" s="4"/>
      <c r="J14" s="56" t="s">
        <v>62</v>
      </c>
      <c r="K14" s="4"/>
      <c r="L14" s="4"/>
      <c r="M14" s="4"/>
      <c r="N14" s="4"/>
      <c r="O14" s="5"/>
    </row>
    <row r="15" spans="1:20" x14ac:dyDescent="0.25">
      <c r="B15" s="3"/>
      <c r="C15" s="52" t="s">
        <v>70</v>
      </c>
      <c r="E15" s="52" t="s">
        <v>7</v>
      </c>
      <c r="F15" s="4"/>
      <c r="G15" s="4"/>
      <c r="H15" s="40" t="s">
        <v>133</v>
      </c>
      <c r="I15" s="40"/>
      <c r="J15" s="103" t="s">
        <v>62</v>
      </c>
      <c r="K15" s="106">
        <v>1</v>
      </c>
      <c r="L15" s="4"/>
      <c r="M15" s="4"/>
      <c r="N15" s="4"/>
      <c r="O15" s="5"/>
    </row>
    <row r="16" spans="1:20" x14ac:dyDescent="0.25">
      <c r="B16" s="3"/>
      <c r="C16" s="4" t="s">
        <v>69</v>
      </c>
      <c r="D16" s="4"/>
      <c r="E16" s="4" t="s">
        <v>7</v>
      </c>
      <c r="F16" s="4"/>
      <c r="G16" s="4"/>
      <c r="H16" s="4"/>
      <c r="I16" s="4"/>
      <c r="J16" s="36"/>
      <c r="K16" s="4"/>
      <c r="L16" s="46"/>
      <c r="M16" s="4"/>
      <c r="N16" s="4"/>
      <c r="O16" s="5"/>
    </row>
    <row r="17" spans="2:15" x14ac:dyDescent="0.25">
      <c r="B17" s="3"/>
      <c r="C17" s="54" t="s">
        <v>71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5">
      <c r="B18" s="3"/>
      <c r="C18" s="4" t="s">
        <v>72</v>
      </c>
      <c r="D18" s="4"/>
      <c r="E18" s="4" t="s">
        <v>7</v>
      </c>
      <c r="F18" s="4"/>
      <c r="G18" s="53"/>
      <c r="H18" s="4"/>
      <c r="I18" s="53"/>
      <c r="J18" s="4"/>
      <c r="K18" s="4"/>
      <c r="L18" s="4"/>
      <c r="M18" s="4"/>
      <c r="N18" s="4"/>
      <c r="O18" s="5"/>
    </row>
    <row r="19" spans="2:15" x14ac:dyDescent="0.25">
      <c r="B19" s="3"/>
      <c r="C19" s="4" t="s">
        <v>73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5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5">
      <c r="B21" s="3"/>
      <c r="C21" s="52" t="s">
        <v>74</v>
      </c>
      <c r="D21" s="4"/>
      <c r="E21" s="52" t="s">
        <v>33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5">
      <c r="B22" s="3"/>
      <c r="C22" s="52" t="s">
        <v>77</v>
      </c>
      <c r="D22" s="4"/>
      <c r="E22" s="52" t="s">
        <v>33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5">
      <c r="B23" s="3"/>
      <c r="C23" s="52"/>
      <c r="D23" s="4"/>
      <c r="E23" s="52"/>
      <c r="F23" s="4"/>
      <c r="G23" s="4"/>
      <c r="H23" s="4"/>
      <c r="I23" s="52"/>
      <c r="J23" s="4"/>
      <c r="K23" s="4"/>
      <c r="L23" s="4"/>
      <c r="M23" s="4"/>
      <c r="N23" s="4"/>
      <c r="O23" s="5"/>
    </row>
    <row r="24" spans="2:15" x14ac:dyDescent="0.25">
      <c r="B24" s="3"/>
      <c r="C24" s="52" t="s">
        <v>78</v>
      </c>
      <c r="D24" s="4"/>
      <c r="E24" s="52" t="s">
        <v>79</v>
      </c>
      <c r="F24" s="4"/>
      <c r="G24" s="4"/>
      <c r="H24" s="4"/>
      <c r="I24" s="52"/>
      <c r="J24" s="4"/>
      <c r="K24" s="4"/>
      <c r="L24" s="4"/>
      <c r="M24" s="4"/>
      <c r="N24" s="4"/>
      <c r="O24" s="5"/>
    </row>
    <row r="25" spans="2:15" x14ac:dyDescent="0.25">
      <c r="B25" s="3"/>
      <c r="C25" s="52" t="s">
        <v>80</v>
      </c>
      <c r="D25" s="4"/>
      <c r="E25" s="52" t="s">
        <v>79</v>
      </c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</row>
    <row r="27" spans="2:15" x14ac:dyDescent="0.25">
      <c r="B27" s="60" t="s">
        <v>76</v>
      </c>
      <c r="C27" s="61"/>
      <c r="D27" s="61"/>
      <c r="E27" s="15"/>
      <c r="F27" s="15"/>
      <c r="G27" s="15"/>
      <c r="H27" s="110" t="s">
        <v>8</v>
      </c>
      <c r="I27" s="110" t="s">
        <v>9</v>
      </c>
      <c r="J27" s="110" t="s">
        <v>7</v>
      </c>
      <c r="K27" s="111" t="s">
        <v>33</v>
      </c>
      <c r="L27" s="110" t="s">
        <v>79</v>
      </c>
      <c r="M27" s="111" t="s">
        <v>10</v>
      </c>
      <c r="N27" s="4"/>
      <c r="O27" s="5"/>
    </row>
    <row r="28" spans="2:15" x14ac:dyDescent="0.25">
      <c r="B28" s="32" t="s">
        <v>11</v>
      </c>
      <c r="C28" s="9"/>
      <c r="D28" s="9"/>
      <c r="E28" s="9"/>
      <c r="F28" s="17"/>
      <c r="G28" s="17"/>
      <c r="H28" s="38">
        <v>1</v>
      </c>
      <c r="I28" s="38">
        <v>3</v>
      </c>
      <c r="J28" s="38">
        <v>5</v>
      </c>
      <c r="K28" s="39">
        <v>2</v>
      </c>
      <c r="L28" s="38">
        <v>2</v>
      </c>
      <c r="M28" s="12">
        <f>SUM(H28:L28)</f>
        <v>13</v>
      </c>
      <c r="N28" s="4"/>
      <c r="O28" s="5"/>
    </row>
    <row r="29" spans="2:15" x14ac:dyDescent="0.25">
      <c r="B29" s="3"/>
      <c r="C29" s="4"/>
      <c r="D29" s="4"/>
      <c r="E29" s="4"/>
      <c r="F29" s="4"/>
      <c r="G29" s="4"/>
      <c r="H29" s="13"/>
      <c r="I29" s="13"/>
      <c r="J29" s="13"/>
      <c r="K29" s="10"/>
      <c r="L29" s="97"/>
      <c r="M29" s="10"/>
      <c r="N29" s="4"/>
      <c r="O29" s="5"/>
    </row>
    <row r="30" spans="2:15" x14ac:dyDescent="0.25">
      <c r="B30" s="33" t="s">
        <v>12</v>
      </c>
      <c r="C30" s="21"/>
      <c r="D30" s="21"/>
      <c r="E30" s="21"/>
      <c r="F30" s="21"/>
      <c r="G30" s="21"/>
      <c r="H30" s="14"/>
      <c r="I30" s="14"/>
      <c r="J30" s="14"/>
      <c r="K30" s="11"/>
      <c r="L30" s="98"/>
      <c r="M30" s="11"/>
      <c r="N30" s="4"/>
      <c r="O30" s="5"/>
    </row>
    <row r="31" spans="2:15" x14ac:dyDescent="0.25">
      <c r="B31" s="33" t="s">
        <v>13</v>
      </c>
      <c r="C31" s="21"/>
      <c r="D31" s="21"/>
      <c r="E31" s="21"/>
      <c r="F31" s="21"/>
      <c r="G31" s="21"/>
      <c r="H31" s="48">
        <v>0</v>
      </c>
      <c r="I31" s="48">
        <v>0.35</v>
      </c>
      <c r="J31" s="48">
        <v>0.35</v>
      </c>
      <c r="K31" s="49">
        <v>0.35</v>
      </c>
      <c r="L31" s="48">
        <v>0.35</v>
      </c>
      <c r="M31" s="24"/>
      <c r="N31" s="4"/>
      <c r="O31" s="5"/>
    </row>
    <row r="32" spans="2:15" x14ac:dyDescent="0.25">
      <c r="B32" s="32" t="s">
        <v>14</v>
      </c>
      <c r="C32" s="20"/>
      <c r="D32" s="20"/>
      <c r="E32" s="20"/>
      <c r="F32" s="20"/>
      <c r="G32" s="20"/>
      <c r="H32" s="50">
        <v>0.15</v>
      </c>
      <c r="I32" s="50">
        <v>0.2</v>
      </c>
      <c r="J32" s="50">
        <v>0.2</v>
      </c>
      <c r="K32" s="51">
        <v>0.2</v>
      </c>
      <c r="L32" s="50">
        <v>0.2</v>
      </c>
      <c r="M32" s="26"/>
      <c r="N32" s="4"/>
      <c r="O32" s="5"/>
    </row>
    <row r="33" spans="1:16" x14ac:dyDescent="0.25">
      <c r="B33" s="32" t="s">
        <v>15</v>
      </c>
      <c r="C33" s="20"/>
      <c r="D33" s="20"/>
      <c r="E33" s="20"/>
      <c r="F33" s="20"/>
      <c r="G33" s="20"/>
      <c r="H33" s="50">
        <v>0.2</v>
      </c>
      <c r="I33" s="50">
        <v>0.1</v>
      </c>
      <c r="J33" s="50">
        <v>0.1</v>
      </c>
      <c r="K33" s="51">
        <v>0.1</v>
      </c>
      <c r="L33" s="50">
        <v>0.1</v>
      </c>
      <c r="M33" s="26"/>
      <c r="N33" s="4"/>
      <c r="O33" s="5"/>
    </row>
    <row r="34" spans="1:16" x14ac:dyDescent="0.25">
      <c r="B34" s="32" t="s">
        <v>16</v>
      </c>
      <c r="C34" s="20"/>
      <c r="D34" s="20"/>
      <c r="E34" s="20"/>
      <c r="F34" s="20"/>
      <c r="G34" s="20"/>
      <c r="H34" s="50">
        <v>0.2</v>
      </c>
      <c r="I34" s="50">
        <v>0.15</v>
      </c>
      <c r="J34" s="50">
        <v>0.15</v>
      </c>
      <c r="K34" s="51">
        <v>0.15</v>
      </c>
      <c r="L34" s="50">
        <v>0.15</v>
      </c>
      <c r="M34" s="26"/>
      <c r="N34" s="4"/>
      <c r="O34" s="5"/>
    </row>
    <row r="35" spans="1:16" x14ac:dyDescent="0.25">
      <c r="B35" s="32" t="s">
        <v>17</v>
      </c>
      <c r="C35" s="20"/>
      <c r="D35" s="20"/>
      <c r="E35" s="20"/>
      <c r="F35" s="20"/>
      <c r="G35" s="20"/>
      <c r="H35" s="50">
        <v>0.4</v>
      </c>
      <c r="I35" s="50">
        <v>0.15</v>
      </c>
      <c r="J35" s="50">
        <v>0.15</v>
      </c>
      <c r="K35" s="51">
        <v>0.15</v>
      </c>
      <c r="L35" s="50">
        <v>0.15</v>
      </c>
      <c r="M35" s="26"/>
      <c r="N35" s="4"/>
      <c r="O35" s="5"/>
    </row>
    <row r="36" spans="1:16" x14ac:dyDescent="0.25">
      <c r="B36" s="32" t="s">
        <v>18</v>
      </c>
      <c r="C36" s="20"/>
      <c r="D36" s="20"/>
      <c r="E36" s="20"/>
      <c r="F36" s="20"/>
      <c r="G36" s="20"/>
      <c r="H36" s="50">
        <v>0.05</v>
      </c>
      <c r="I36" s="50">
        <v>0.05</v>
      </c>
      <c r="J36" s="50">
        <v>0.05</v>
      </c>
      <c r="K36" s="51">
        <v>0.05</v>
      </c>
      <c r="L36" s="50">
        <v>0.05</v>
      </c>
      <c r="M36" s="26"/>
      <c r="N36" s="4"/>
      <c r="O36" s="5"/>
    </row>
    <row r="37" spans="1:16" x14ac:dyDescent="0.25">
      <c r="B37" s="3"/>
      <c r="C37" s="4"/>
      <c r="D37" s="4"/>
      <c r="E37" s="4"/>
      <c r="F37" s="4"/>
      <c r="G37" s="69"/>
      <c r="H37" s="82"/>
      <c r="I37" s="82"/>
      <c r="J37" s="82"/>
      <c r="K37" s="82"/>
      <c r="L37" s="99"/>
      <c r="M37" s="83"/>
      <c r="N37" s="4"/>
      <c r="O37" s="5"/>
    </row>
    <row r="38" spans="1:16" x14ac:dyDescent="0.25">
      <c r="B38" s="71" t="s">
        <v>81</v>
      </c>
      <c r="C38" s="72"/>
      <c r="D38" s="72"/>
      <c r="E38" s="58"/>
      <c r="F38" s="21" t="s">
        <v>20</v>
      </c>
      <c r="G38" s="11"/>
      <c r="H38" s="41">
        <f>+SUM(H31:H36)</f>
        <v>1</v>
      </c>
      <c r="I38" s="41">
        <f>+SUM(I31:I36)</f>
        <v>1</v>
      </c>
      <c r="J38" s="41">
        <f>+SUM(J31:J36)</f>
        <v>1</v>
      </c>
      <c r="K38" s="41">
        <f>+SUM(K31:K36)</f>
        <v>1</v>
      </c>
      <c r="L38" s="41">
        <f>SUM(L31:L36)</f>
        <v>1</v>
      </c>
      <c r="M38" s="42"/>
      <c r="N38" s="8"/>
      <c r="O38" s="74"/>
    </row>
    <row r="39" spans="1:16" x14ac:dyDescent="0.25">
      <c r="A39" s="4"/>
      <c r="B39" s="30"/>
      <c r="C39" s="67"/>
      <c r="D39" s="67"/>
      <c r="E39" s="30"/>
      <c r="F39" s="40"/>
      <c r="G39" s="4"/>
      <c r="H39" s="55"/>
      <c r="I39" s="55"/>
      <c r="J39" s="55"/>
      <c r="K39" s="55"/>
      <c r="L39" s="55"/>
      <c r="M39" s="55"/>
      <c r="N39" s="4"/>
      <c r="O39" s="4"/>
      <c r="P39" s="4"/>
    </row>
    <row r="40" spans="1:16" hidden="1" x14ac:dyDescent="0.25"/>
    <row r="41" spans="1:16" hidden="1" x14ac:dyDescent="0.25">
      <c r="B41" s="118" t="str">
        <f>+B27</f>
        <v>Positions-Cost Center 103869 - West</v>
      </c>
      <c r="C41" s="119"/>
      <c r="D41" s="119"/>
      <c r="E41" s="119"/>
      <c r="F41" s="119"/>
      <c r="G41" s="119"/>
      <c r="H41" s="110" t="s">
        <v>8</v>
      </c>
      <c r="I41" s="110" t="s">
        <v>9</v>
      </c>
      <c r="J41" s="110" t="s">
        <v>7</v>
      </c>
      <c r="K41" s="111" t="s">
        <v>33</v>
      </c>
      <c r="L41" s="110" t="s">
        <v>61</v>
      </c>
      <c r="M41" s="90" t="s">
        <v>10</v>
      </c>
      <c r="N41" s="4"/>
      <c r="O41" s="5"/>
    </row>
    <row r="42" spans="1:16" hidden="1" x14ac:dyDescent="0.25">
      <c r="B42" s="32" t="s">
        <v>11</v>
      </c>
      <c r="C42" s="120"/>
      <c r="D42" s="120"/>
      <c r="E42" s="120"/>
      <c r="F42" s="20"/>
      <c r="G42" s="20"/>
      <c r="H42" s="121">
        <f>+H28</f>
        <v>1</v>
      </c>
      <c r="I42" s="121">
        <f>+I28</f>
        <v>3</v>
      </c>
      <c r="J42" s="121">
        <f>+J28</f>
        <v>5</v>
      </c>
      <c r="K42" s="121">
        <f>+K28</f>
        <v>2</v>
      </c>
      <c r="L42" s="121">
        <f>+L28</f>
        <v>2</v>
      </c>
      <c r="M42" s="91">
        <f>+I42+H42+J42+K42+L42</f>
        <v>13</v>
      </c>
      <c r="N42" s="4"/>
      <c r="O42" s="5"/>
    </row>
    <row r="43" spans="1:16" hidden="1" x14ac:dyDescent="0.25">
      <c r="B43" s="81"/>
      <c r="C43" s="36"/>
      <c r="D43" s="36"/>
      <c r="E43" s="36"/>
      <c r="F43" s="36"/>
      <c r="G43" s="36"/>
      <c r="H43" s="122"/>
      <c r="I43" s="122"/>
      <c r="J43" s="122"/>
      <c r="K43" s="123"/>
      <c r="L43" s="122"/>
      <c r="M43" s="5"/>
      <c r="N43" s="4"/>
      <c r="O43" s="5"/>
    </row>
    <row r="44" spans="1:16" hidden="1" x14ac:dyDescent="0.25">
      <c r="B44" s="33" t="s">
        <v>12</v>
      </c>
      <c r="C44" s="21"/>
      <c r="D44" s="21"/>
      <c r="E44" s="21"/>
      <c r="F44" s="21"/>
      <c r="G44" s="21"/>
      <c r="H44" s="124"/>
      <c r="I44" s="124"/>
      <c r="J44" s="124"/>
      <c r="K44" s="125"/>
      <c r="L44" s="124"/>
      <c r="M44" s="74"/>
      <c r="N44" s="4"/>
      <c r="O44" s="5"/>
    </row>
    <row r="45" spans="1:16" hidden="1" x14ac:dyDescent="0.25">
      <c r="B45" s="32" t="s">
        <v>16</v>
      </c>
      <c r="C45" s="20"/>
      <c r="D45" s="20"/>
      <c r="E45" s="20"/>
      <c r="F45" s="20"/>
      <c r="G45" s="20"/>
      <c r="H45" s="126">
        <f t="shared" ref="H45:L47" si="0">ROUND(H34*$L$9,0)</f>
        <v>30</v>
      </c>
      <c r="I45" s="126">
        <f t="shared" si="0"/>
        <v>23</v>
      </c>
      <c r="J45" s="126">
        <f t="shared" si="0"/>
        <v>23</v>
      </c>
      <c r="K45" s="126">
        <f t="shared" si="0"/>
        <v>23</v>
      </c>
      <c r="L45" s="126">
        <f t="shared" si="0"/>
        <v>23</v>
      </c>
      <c r="M45" s="93"/>
      <c r="N45" s="4"/>
      <c r="O45" s="5"/>
    </row>
    <row r="46" spans="1:16" hidden="1" x14ac:dyDescent="0.25">
      <c r="B46" s="32" t="s">
        <v>17</v>
      </c>
      <c r="C46" s="20"/>
      <c r="D46" s="20"/>
      <c r="E46" s="20"/>
      <c r="F46" s="20"/>
      <c r="G46" s="20"/>
      <c r="H46" s="126">
        <f t="shared" si="0"/>
        <v>61</v>
      </c>
      <c r="I46" s="126">
        <f t="shared" si="0"/>
        <v>23</v>
      </c>
      <c r="J46" s="126">
        <f t="shared" si="0"/>
        <v>23</v>
      </c>
      <c r="K46" s="126">
        <f t="shared" si="0"/>
        <v>23</v>
      </c>
      <c r="L46" s="126">
        <f t="shared" si="0"/>
        <v>23</v>
      </c>
      <c r="M46" s="93"/>
      <c r="N46" s="4"/>
      <c r="O46" s="5"/>
    </row>
    <row r="47" spans="1:16" hidden="1" x14ac:dyDescent="0.25">
      <c r="B47" s="32" t="s">
        <v>18</v>
      </c>
      <c r="C47" s="20"/>
      <c r="D47" s="20"/>
      <c r="E47" s="20"/>
      <c r="F47" s="20"/>
      <c r="G47" s="20"/>
      <c r="H47" s="126">
        <f t="shared" si="0"/>
        <v>8</v>
      </c>
      <c r="I47" s="126">
        <f t="shared" si="0"/>
        <v>8</v>
      </c>
      <c r="J47" s="126">
        <f t="shared" si="0"/>
        <v>8</v>
      </c>
      <c r="K47" s="126">
        <f t="shared" si="0"/>
        <v>8</v>
      </c>
      <c r="L47" s="126">
        <f t="shared" si="0"/>
        <v>8</v>
      </c>
      <c r="M47" s="93"/>
      <c r="N47" s="4"/>
      <c r="O47" s="5"/>
    </row>
    <row r="48" spans="1:16" hidden="1" x14ac:dyDescent="0.25">
      <c r="B48" s="33" t="s">
        <v>13</v>
      </c>
      <c r="C48" s="21"/>
      <c r="D48" s="21"/>
      <c r="E48" s="21"/>
      <c r="F48" s="21"/>
      <c r="G48" s="21"/>
      <c r="H48" s="126">
        <f>ROUND(H31*$L$9,0)</f>
        <v>0</v>
      </c>
      <c r="I48" s="126">
        <f>ROUND(I31*$L$9,0)</f>
        <v>53</v>
      </c>
      <c r="J48" s="126">
        <f>ROUND(J31*$L$9,0)</f>
        <v>53</v>
      </c>
      <c r="K48" s="126">
        <f>ROUND(K31*$L$9,0)</f>
        <v>53</v>
      </c>
      <c r="L48" s="126">
        <f>ROUND(L31*$L$9,0)</f>
        <v>53</v>
      </c>
      <c r="M48" s="92"/>
      <c r="N48" s="4"/>
      <c r="O48" s="5"/>
    </row>
    <row r="49" spans="2:15" hidden="1" x14ac:dyDescent="0.25">
      <c r="B49" s="32" t="s">
        <v>14</v>
      </c>
      <c r="C49" s="20"/>
      <c r="D49" s="20"/>
      <c r="E49" s="20"/>
      <c r="F49" s="20"/>
      <c r="G49" s="20"/>
      <c r="H49" s="126">
        <f t="shared" ref="H49:L50" si="1">ROUND(H32*$L$9,0)</f>
        <v>23</v>
      </c>
      <c r="I49" s="126">
        <f t="shared" si="1"/>
        <v>30</v>
      </c>
      <c r="J49" s="126">
        <f t="shared" si="1"/>
        <v>30</v>
      </c>
      <c r="K49" s="126">
        <f t="shared" si="1"/>
        <v>30</v>
      </c>
      <c r="L49" s="126">
        <f t="shared" si="1"/>
        <v>30</v>
      </c>
      <c r="M49" s="93"/>
      <c r="N49" s="4"/>
      <c r="O49" s="5"/>
    </row>
    <row r="50" spans="2:15" hidden="1" x14ac:dyDescent="0.25">
      <c r="B50" s="32" t="s">
        <v>15</v>
      </c>
      <c r="C50" s="20"/>
      <c r="D50" s="20"/>
      <c r="E50" s="20"/>
      <c r="F50" s="20"/>
      <c r="G50" s="20"/>
      <c r="H50" s="126">
        <f t="shared" si="1"/>
        <v>30</v>
      </c>
      <c r="I50" s="126">
        <f t="shared" si="1"/>
        <v>15</v>
      </c>
      <c r="J50" s="126">
        <f t="shared" si="1"/>
        <v>15</v>
      </c>
      <c r="K50" s="126">
        <f t="shared" si="1"/>
        <v>15</v>
      </c>
      <c r="L50" s="126">
        <f t="shared" si="1"/>
        <v>15</v>
      </c>
      <c r="M50" s="93"/>
      <c r="N50" s="4"/>
      <c r="O50" s="5"/>
    </row>
    <row r="51" spans="2:15" hidden="1" x14ac:dyDescent="0.25">
      <c r="B51" s="81"/>
      <c r="C51" s="36"/>
      <c r="D51" s="36"/>
      <c r="E51" s="36"/>
      <c r="F51" s="36"/>
      <c r="G51" s="127"/>
      <c r="H51" s="128"/>
      <c r="I51" s="128"/>
      <c r="J51" s="128"/>
      <c r="K51" s="128"/>
      <c r="L51" s="129"/>
      <c r="M51" s="94"/>
      <c r="N51" s="4"/>
      <c r="O51" s="5"/>
    </row>
    <row r="52" spans="2:15" hidden="1" x14ac:dyDescent="0.25">
      <c r="B52" s="33" t="s">
        <v>63</v>
      </c>
      <c r="C52" s="130"/>
      <c r="D52" s="130"/>
      <c r="E52" s="21"/>
      <c r="F52" s="21" t="s">
        <v>20</v>
      </c>
      <c r="G52" s="125"/>
      <c r="H52" s="126">
        <f>SUM(H45:H51)</f>
        <v>152</v>
      </c>
      <c r="I52" s="126">
        <f>SUM(I45:I51)</f>
        <v>152</v>
      </c>
      <c r="J52" s="126">
        <f>SUM(J45:J51)</f>
        <v>152</v>
      </c>
      <c r="K52" s="126">
        <f>SUM(K45:K51)</f>
        <v>152</v>
      </c>
      <c r="L52" s="126">
        <f>SUM(L45:L51)</f>
        <v>152</v>
      </c>
      <c r="M52" s="95"/>
      <c r="N52" s="8"/>
      <c r="O52" s="74"/>
    </row>
    <row r="53" spans="2:15" hidden="1" x14ac:dyDescent="0.25"/>
    <row r="54" spans="2:15" hidden="1" x14ac:dyDescent="0.25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topLeftCell="E4" workbookViewId="0">
      <selection activeCell="L32" sqref="L32"/>
    </sheetView>
  </sheetViews>
  <sheetFormatPr defaultRowHeight="13.2" x14ac:dyDescent="0.25"/>
  <cols>
    <col min="5" max="5" width="19.88671875" customWidth="1"/>
    <col min="6" max="6" width="13.44140625" customWidth="1"/>
    <col min="7" max="7" width="6.6640625" customWidth="1"/>
    <col min="15" max="15" width="16.6640625" customWidth="1"/>
    <col min="18" max="18" width="3.109375" customWidth="1"/>
  </cols>
  <sheetData>
    <row r="1" spans="2:18" ht="13.8" thickBot="1" x14ac:dyDescent="0.3"/>
    <row r="2" spans="2:18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6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184" t="s">
        <v>212</v>
      </c>
      <c r="P4" s="4"/>
      <c r="Q4" s="4"/>
      <c r="R4" s="5"/>
    </row>
    <row r="5" spans="2:18" x14ac:dyDescent="0.25">
      <c r="B5" s="68" t="s">
        <v>82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19</v>
      </c>
      <c r="P5" s="4" t="s">
        <v>21</v>
      </c>
      <c r="Q5" s="4"/>
      <c r="R5" s="5"/>
    </row>
    <row r="6" spans="2:18" x14ac:dyDescent="0.25">
      <c r="B6" s="3"/>
      <c r="C6" s="56" t="s">
        <v>83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5">
      <c r="B7" s="3"/>
      <c r="C7" s="4" t="s">
        <v>84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152</v>
      </c>
      <c r="P7" s="36" t="s">
        <v>35</v>
      </c>
      <c r="Q7" s="36"/>
      <c r="R7" s="37"/>
    </row>
    <row r="8" spans="2:18" x14ac:dyDescent="0.25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5">
      <c r="B9" s="3"/>
      <c r="C9" s="4" t="s">
        <v>85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608</v>
      </c>
      <c r="P9" s="36" t="s">
        <v>25</v>
      </c>
      <c r="Q9" s="36"/>
      <c r="R9" s="37"/>
    </row>
    <row r="10" spans="2:18" x14ac:dyDescent="0.25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5">
      <c r="B11" s="3"/>
      <c r="C11" s="52" t="s">
        <v>87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5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5">
      <c r="B15" s="3"/>
      <c r="C15" s="4"/>
      <c r="D15" s="4"/>
      <c r="E15" s="4"/>
      <c r="F15" s="4"/>
      <c r="G15" s="4"/>
      <c r="H15" s="4"/>
      <c r="I15" s="52"/>
      <c r="J15" s="52" t="s">
        <v>144</v>
      </c>
      <c r="K15" s="52"/>
      <c r="L15" s="4"/>
      <c r="M15" s="4"/>
      <c r="N15" s="4"/>
      <c r="O15" s="4"/>
      <c r="P15" s="4"/>
      <c r="Q15" s="4"/>
      <c r="R15" s="5"/>
    </row>
    <row r="16" spans="2:18" x14ac:dyDescent="0.25">
      <c r="B16" s="3"/>
      <c r="C16" s="4"/>
      <c r="D16" s="4"/>
      <c r="E16" s="4"/>
      <c r="F16" s="4"/>
      <c r="G16" s="4"/>
      <c r="H16" t="s">
        <v>142</v>
      </c>
      <c r="I16" t="s">
        <v>143</v>
      </c>
      <c r="J16" t="s">
        <v>145</v>
      </c>
      <c r="K16" s="4"/>
      <c r="L16" s="4"/>
      <c r="M16" s="4"/>
      <c r="N16" s="4"/>
      <c r="O16" s="4"/>
      <c r="P16" s="4"/>
      <c r="Q16" s="4"/>
      <c r="R16" s="5"/>
    </row>
    <row r="17" spans="1:19" x14ac:dyDescent="0.25">
      <c r="B17" s="60" t="s">
        <v>88</v>
      </c>
      <c r="C17" s="61"/>
      <c r="D17" s="61"/>
      <c r="E17" s="15"/>
      <c r="F17" s="15"/>
      <c r="G17" s="15"/>
      <c r="H17" s="110" t="s">
        <v>8</v>
      </c>
      <c r="I17" s="110" t="s">
        <v>129</v>
      </c>
      <c r="J17" s="110" t="s">
        <v>129</v>
      </c>
      <c r="K17" s="110" t="s">
        <v>129</v>
      </c>
      <c r="L17" s="110" t="s">
        <v>7</v>
      </c>
      <c r="M17" s="111" t="s">
        <v>33</v>
      </c>
      <c r="N17" s="19"/>
      <c r="O17" s="19"/>
      <c r="P17" s="18" t="s">
        <v>10</v>
      </c>
      <c r="Q17" s="4"/>
      <c r="R17" s="5"/>
    </row>
    <row r="18" spans="1:19" x14ac:dyDescent="0.25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5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5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5">
      <c r="B21" s="33" t="s">
        <v>125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5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5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5">
      <c r="B24" s="32" t="s">
        <v>126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5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5">
      <c r="B26" s="32" t="s">
        <v>127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5">
      <c r="B27" s="32" t="s">
        <v>128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5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5">
      <c r="B29" s="71" t="s">
        <v>102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5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5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5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5">
      <c r="F33" s="40" t="s">
        <v>133</v>
      </c>
    </row>
    <row r="34" spans="2:18" x14ac:dyDescent="0.25">
      <c r="F34" s="108"/>
      <c r="G34" s="109" t="s">
        <v>134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5">
      <c r="F35" s="108"/>
      <c r="G35" s="109" t="s">
        <v>135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5">
      <c r="F36" s="108"/>
      <c r="G36" s="109" t="s">
        <v>136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5">
      <c r="F37" s="108"/>
      <c r="G37" s="109" t="s">
        <v>132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5">
      <c r="F38" s="108"/>
      <c r="G38" s="109" t="s">
        <v>104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5">
      <c r="F39" s="108"/>
      <c r="G39" s="109" t="s">
        <v>137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5">
      <c r="F40" s="108"/>
      <c r="G40" s="109" t="s">
        <v>138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</row>
    <row r="42" spans="2:18" x14ac:dyDescent="0.25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5">
      <c r="F43" s="4"/>
      <c r="G43" s="4"/>
      <c r="H43" s="55"/>
      <c r="I43" s="55"/>
      <c r="J43" s="55"/>
      <c r="K43" s="55"/>
      <c r="L43" s="55"/>
      <c r="M43" s="55"/>
    </row>
    <row r="44" spans="2:18" hidden="1" x14ac:dyDescent="0.25"/>
    <row r="45" spans="2:18" hidden="1" x14ac:dyDescent="0.25">
      <c r="B45" s="3"/>
      <c r="C45" s="4"/>
      <c r="D45" s="4"/>
      <c r="E45" s="4"/>
      <c r="F45" s="4"/>
      <c r="G45" s="4"/>
      <c r="H45" s="4"/>
      <c r="I45" s="52"/>
      <c r="J45" s="52" t="s">
        <v>144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5">
      <c r="B46" s="3"/>
      <c r="C46" s="4"/>
      <c r="D46" s="4"/>
      <c r="E46" s="4"/>
      <c r="F46" s="4"/>
      <c r="G46" s="4"/>
      <c r="H46" t="s">
        <v>142</v>
      </c>
      <c r="I46" t="s">
        <v>143</v>
      </c>
      <c r="J46" t="s">
        <v>145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5">
      <c r="B47" s="60" t="s">
        <v>88</v>
      </c>
      <c r="C47" s="61"/>
      <c r="D47" s="61"/>
      <c r="E47" s="15"/>
      <c r="F47" s="15"/>
      <c r="G47" s="15"/>
      <c r="H47" s="110" t="s">
        <v>8</v>
      </c>
      <c r="I47" s="110" t="s">
        <v>129</v>
      </c>
      <c r="J47" s="110" t="s">
        <v>129</v>
      </c>
      <c r="K47" s="110" t="s">
        <v>129</v>
      </c>
      <c r="L47" s="110" t="s">
        <v>7</v>
      </c>
      <c r="M47" s="111" t="s">
        <v>33</v>
      </c>
      <c r="N47" s="19"/>
      <c r="O47" s="19"/>
      <c r="P47" s="18" t="s">
        <v>10</v>
      </c>
      <c r="Q47" s="4"/>
      <c r="R47" s="5"/>
    </row>
    <row r="48" spans="2:18" hidden="1" x14ac:dyDescent="0.25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5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5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5">
      <c r="B51" s="33" t="s">
        <v>125</v>
      </c>
      <c r="C51" s="21"/>
      <c r="D51" s="21"/>
      <c r="E51" s="21"/>
      <c r="F51" s="21"/>
      <c r="G51" s="21"/>
      <c r="H51" s="180">
        <f t="shared" ref="H51:M57" si="0">ROUND(H21*$O$7,0)</f>
        <v>0</v>
      </c>
      <c r="I51" s="180">
        <f t="shared" si="0"/>
        <v>0</v>
      </c>
      <c r="J51" s="180">
        <f t="shared" si="0"/>
        <v>0</v>
      </c>
      <c r="K51" s="180">
        <f t="shared" si="0"/>
        <v>0</v>
      </c>
      <c r="L51" s="180">
        <f t="shared" si="0"/>
        <v>0</v>
      </c>
      <c r="M51" s="180">
        <f t="shared" si="0"/>
        <v>0</v>
      </c>
      <c r="N51" s="87"/>
      <c r="O51" s="25"/>
      <c r="P51" s="24"/>
      <c r="Q51" s="4"/>
      <c r="R51" s="5"/>
    </row>
    <row r="52" spans="2:18" hidden="1" x14ac:dyDescent="0.25">
      <c r="B52" s="32" t="s">
        <v>16</v>
      </c>
      <c r="C52" s="20"/>
      <c r="D52" s="20"/>
      <c r="E52" s="20"/>
      <c r="F52" s="20"/>
      <c r="G52" s="20"/>
      <c r="H52" s="180">
        <f t="shared" si="0"/>
        <v>32</v>
      </c>
      <c r="I52" s="180">
        <f t="shared" si="0"/>
        <v>15</v>
      </c>
      <c r="J52" s="180">
        <f t="shared" si="0"/>
        <v>15</v>
      </c>
      <c r="K52" s="180">
        <f t="shared" si="0"/>
        <v>0</v>
      </c>
      <c r="L52" s="180">
        <f t="shared" si="0"/>
        <v>0</v>
      </c>
      <c r="M52" s="180">
        <f t="shared" si="0"/>
        <v>0</v>
      </c>
      <c r="N52" s="88"/>
      <c r="O52" s="27"/>
      <c r="P52" s="26"/>
      <c r="Q52" s="4"/>
      <c r="R52" s="5"/>
    </row>
    <row r="53" spans="2:18" hidden="1" x14ac:dyDescent="0.25">
      <c r="B53" s="32" t="s">
        <v>17</v>
      </c>
      <c r="C53" s="20"/>
      <c r="D53" s="20"/>
      <c r="E53" s="20"/>
      <c r="F53" s="20"/>
      <c r="G53" s="20"/>
      <c r="H53" s="180">
        <f t="shared" si="0"/>
        <v>17</v>
      </c>
      <c r="I53" s="180">
        <f t="shared" si="0"/>
        <v>15</v>
      </c>
      <c r="J53" s="180">
        <f t="shared" si="0"/>
        <v>15</v>
      </c>
      <c r="K53" s="180">
        <f t="shared" si="0"/>
        <v>0</v>
      </c>
      <c r="L53" s="180">
        <f t="shared" si="0"/>
        <v>0</v>
      </c>
      <c r="M53" s="180">
        <f t="shared" si="0"/>
        <v>0</v>
      </c>
      <c r="N53" s="88"/>
      <c r="O53" s="27"/>
      <c r="P53" s="26"/>
      <c r="Q53" s="4"/>
      <c r="R53" s="5"/>
    </row>
    <row r="54" spans="2:18" hidden="1" x14ac:dyDescent="0.25">
      <c r="B54" s="32" t="s">
        <v>126</v>
      </c>
      <c r="C54" s="20"/>
      <c r="D54" s="20"/>
      <c r="E54" s="20"/>
      <c r="F54" s="20"/>
      <c r="G54" s="20"/>
      <c r="H54" s="180">
        <f t="shared" si="0"/>
        <v>23</v>
      </c>
      <c r="I54" s="180">
        <f t="shared" si="0"/>
        <v>8</v>
      </c>
      <c r="J54" s="180">
        <f t="shared" si="0"/>
        <v>15</v>
      </c>
      <c r="K54" s="180">
        <f t="shared" si="0"/>
        <v>0</v>
      </c>
      <c r="L54" s="180">
        <f t="shared" si="0"/>
        <v>0</v>
      </c>
      <c r="M54" s="180">
        <f t="shared" si="0"/>
        <v>0</v>
      </c>
      <c r="N54" s="88"/>
      <c r="O54" s="27"/>
      <c r="P54" s="26"/>
      <c r="Q54" s="4"/>
      <c r="R54" s="5"/>
    </row>
    <row r="55" spans="2:18" hidden="1" x14ac:dyDescent="0.25">
      <c r="B55" s="32" t="s">
        <v>18</v>
      </c>
      <c r="C55" s="20"/>
      <c r="D55" s="20"/>
      <c r="E55" s="20"/>
      <c r="F55" s="20"/>
      <c r="G55" s="20"/>
      <c r="H55" s="180">
        <f t="shared" si="0"/>
        <v>32</v>
      </c>
      <c r="I55" s="180">
        <f t="shared" si="0"/>
        <v>30</v>
      </c>
      <c r="J55" s="180">
        <f t="shared" si="0"/>
        <v>76</v>
      </c>
      <c r="K55" s="180">
        <f t="shared" si="0"/>
        <v>0</v>
      </c>
      <c r="L55" s="180">
        <f t="shared" si="0"/>
        <v>0</v>
      </c>
      <c r="M55" s="180">
        <f t="shared" si="0"/>
        <v>0</v>
      </c>
      <c r="N55" s="88"/>
      <c r="O55" s="27"/>
      <c r="P55" s="26"/>
      <c r="Q55" s="4"/>
      <c r="R55" s="5"/>
    </row>
    <row r="56" spans="2:18" hidden="1" x14ac:dyDescent="0.25">
      <c r="B56" s="32" t="s">
        <v>127</v>
      </c>
      <c r="C56" s="20"/>
      <c r="D56" s="20"/>
      <c r="E56" s="20"/>
      <c r="F56" s="20"/>
      <c r="G56" s="20"/>
      <c r="H56" s="180">
        <f t="shared" si="0"/>
        <v>17</v>
      </c>
      <c r="I56" s="180">
        <f t="shared" si="0"/>
        <v>23</v>
      </c>
      <c r="J56" s="180">
        <f t="shared" si="0"/>
        <v>15</v>
      </c>
      <c r="K56" s="180">
        <f t="shared" si="0"/>
        <v>0</v>
      </c>
      <c r="L56" s="180">
        <f t="shared" si="0"/>
        <v>0</v>
      </c>
      <c r="M56" s="180">
        <f t="shared" si="0"/>
        <v>0</v>
      </c>
      <c r="N56" s="88"/>
      <c r="O56" s="27"/>
      <c r="P56" s="26"/>
      <c r="Q56" s="4"/>
      <c r="R56" s="5"/>
    </row>
    <row r="57" spans="2:18" hidden="1" x14ac:dyDescent="0.25">
      <c r="B57" s="32" t="s">
        <v>128</v>
      </c>
      <c r="C57" s="20"/>
      <c r="D57" s="20"/>
      <c r="E57" s="20"/>
      <c r="F57" s="20"/>
      <c r="G57" s="20"/>
      <c r="H57" s="180">
        <f t="shared" si="0"/>
        <v>32</v>
      </c>
      <c r="I57" s="180">
        <f t="shared" si="0"/>
        <v>61</v>
      </c>
      <c r="J57" s="180">
        <f t="shared" si="0"/>
        <v>15</v>
      </c>
      <c r="K57" s="180">
        <f t="shared" si="0"/>
        <v>0</v>
      </c>
      <c r="L57" s="180">
        <f t="shared" si="0"/>
        <v>0</v>
      </c>
      <c r="M57" s="180">
        <f t="shared" si="0"/>
        <v>0</v>
      </c>
      <c r="N57" s="88"/>
      <c r="O57" s="27"/>
      <c r="P57" s="26"/>
      <c r="Q57" s="4"/>
      <c r="R57" s="5"/>
    </row>
    <row r="58" spans="2:18" hidden="1" x14ac:dyDescent="0.25">
      <c r="B58" s="3"/>
      <c r="C58" s="4"/>
      <c r="D58" s="4"/>
      <c r="E58" s="4"/>
      <c r="F58" s="4"/>
      <c r="G58" s="69"/>
      <c r="H58" s="181"/>
      <c r="I58" s="181"/>
      <c r="J58" s="181"/>
      <c r="K58" s="180"/>
      <c r="L58" s="180"/>
      <c r="M58" s="181"/>
      <c r="N58" s="29"/>
      <c r="O58" s="29"/>
      <c r="P58" s="83"/>
      <c r="Q58" s="4"/>
      <c r="R58" s="5"/>
    </row>
    <row r="59" spans="2:18" hidden="1" x14ac:dyDescent="0.25">
      <c r="B59" s="71" t="s">
        <v>102</v>
      </c>
      <c r="C59" s="72"/>
      <c r="D59" s="72"/>
      <c r="E59" s="58"/>
      <c r="F59" s="21" t="s">
        <v>20</v>
      </c>
      <c r="G59" s="11"/>
      <c r="H59" s="182">
        <f>+SUM(H51:H57)</f>
        <v>153</v>
      </c>
      <c r="I59" s="182">
        <f>SUM(I51:I57)</f>
        <v>152</v>
      </c>
      <c r="J59" s="182">
        <f>SUM(J51:J57)</f>
        <v>151</v>
      </c>
      <c r="K59" s="182">
        <f>SUM(K51:K57)</f>
        <v>0</v>
      </c>
      <c r="L59" s="182">
        <f>+SUM(L51:L57)</f>
        <v>0</v>
      </c>
      <c r="M59" s="182">
        <f>+SUM(M51:M57)</f>
        <v>0</v>
      </c>
      <c r="N59" s="73"/>
      <c r="O59" s="73"/>
      <c r="P59" s="42"/>
      <c r="Q59" s="8"/>
      <c r="R59" s="74"/>
    </row>
    <row r="60" spans="2:18" hidden="1" x14ac:dyDescent="0.25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5"/>
    <row r="62" spans="2:18" hidden="1" x14ac:dyDescent="0.25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Central</vt:lpstr>
      <vt:lpstr>EES Gas West</vt:lpstr>
      <vt:lpstr>EES Gas East</vt:lpstr>
      <vt:lpstr>EES Gas Log.</vt:lpstr>
      <vt:lpstr>NorthEast</vt:lpstr>
      <vt:lpstr>SouthEast</vt:lpstr>
      <vt:lpstr>Central</vt:lpstr>
      <vt:lpstr>West</vt:lpstr>
      <vt:lpstr>Tran Rate</vt:lpstr>
      <vt:lpstr>eComm &amp; Reg. Affairs</vt:lpstr>
      <vt:lpstr>Aruba</vt:lpstr>
      <vt:lpstr>Wellhead</vt:lpstr>
      <vt:lpstr>Texas</vt:lpstr>
      <vt:lpstr>Log. Mgmt. </vt:lpstr>
      <vt:lpstr>Aruba!Print_Area</vt:lpstr>
      <vt:lpstr>Central!Print_Area</vt:lpstr>
      <vt:lpstr>'eComm &amp; Reg. Affairs'!Print_Area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West!Print_Area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Havlíček Jan</cp:lastModifiedBy>
  <cp:lastPrinted>2001-09-20T18:32:57Z</cp:lastPrinted>
  <dcterms:created xsi:type="dcterms:W3CDTF">2000-11-02T22:22:43Z</dcterms:created>
  <dcterms:modified xsi:type="dcterms:W3CDTF">2023-09-10T15:51:16Z</dcterms:modified>
</cp:coreProperties>
</file>