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<sst xmlns="http://schemas.openxmlformats.org/spreadsheetml/2006/main" count="74" uniqueCount="43">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</sst>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03311258278151E-2"/>
          <c:y val="3.2608695652173912E-2"/>
          <c:w val="0.86506622516556297"/>
          <c:h val="0.85597826086956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416982.75000000186</c:v>
                </c:pt>
                <c:pt idx="3">
                  <c:v>0</c:v>
                </c:pt>
                <c:pt idx="4">
                  <c:v>0</c:v>
                </c:pt>
                <c:pt idx="6">
                  <c:v>416982.75000000373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2-4F43-9FCB-6C4AEEC26817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416982.75000000186</c:v>
                </c:pt>
                <c:pt idx="3">
                  <c:v>0</c:v>
                </c:pt>
                <c:pt idx="4">
                  <c:v>0</c:v>
                </c:pt>
                <c:pt idx="6">
                  <c:v>416982.75000000373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2-4F43-9FCB-6C4AEEC2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7808"/>
        <c:axId val="1"/>
      </c:barChart>
      <c:catAx>
        <c:axId val="15270780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0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2798913043478259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310000</v>
          </cell>
        </row>
        <row r="39">
          <cell r="BB39">
            <v>275000</v>
          </cell>
        </row>
        <row r="40">
          <cell r="BB40">
            <v>275000</v>
          </cell>
        </row>
        <row r="41">
          <cell r="BB41">
            <v>245000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17" workbookViewId="0">
      <selection activeCell="E26" sqref="E26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7150457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4" si="0">IF(L8&gt;0,$L$5-L8,0)+($M$5-M8)+($N$5-N8)</f>
        <v>-5000</v>
      </c>
      <c r="S8" s="5">
        <f>E8-Q8-R8</f>
        <v>-214956.05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-170726.05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-85014.5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-100934.25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-189762.25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-171085.95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111004.04999999999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112241.04999999999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110461.04999999999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32416.600000000006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-5093.3999999999942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57766.599999999977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131229.70000000001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42749.700000000012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61239.700000000012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-981140.3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-52540.3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-33897.299999999988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-67444.049999999988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-1034887.05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86327.950000000012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111432.95000000001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86230.950000000012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200000</v>
      </c>
      <c r="R31" s="64">
        <f t="shared" si="0"/>
        <v>13333</v>
      </c>
      <c r="S31" s="5">
        <f t="shared" si="6"/>
        <v>80632.200000000012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200000</v>
      </c>
      <c r="R32" s="64">
        <f t="shared" si="0"/>
        <v>-25000</v>
      </c>
      <c r="S32" s="5">
        <f t="shared" si="6"/>
        <v>110262.70000000001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200000</v>
      </c>
      <c r="R33" s="64">
        <f t="shared" si="0"/>
        <v>-30000</v>
      </c>
      <c r="S33" s="5">
        <f t="shared" si="6"/>
        <v>-848697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37</v>
      </c>
      <c r="C34" s="49"/>
      <c r="D34" s="49"/>
      <c r="E34" s="55">
        <f>+'[3]BAM-EGS'!$BB38</f>
        <v>310000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347937.2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200000</v>
      </c>
      <c r="R34" s="64">
        <f t="shared" si="0"/>
        <v>30000</v>
      </c>
      <c r="S34" s="5">
        <f t="shared" si="6"/>
        <v>80000</v>
      </c>
      <c r="T34" s="5"/>
      <c r="U34" s="5">
        <f t="shared" si="7"/>
        <v>310000</v>
      </c>
      <c r="V34" s="19">
        <f t="shared" si="8"/>
        <v>0</v>
      </c>
      <c r="W34" s="19">
        <f t="shared" si="9"/>
        <v>310000</v>
      </c>
      <c r="X34" s="4">
        <f t="shared" si="10"/>
        <v>347937.2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37</v>
      </c>
      <c r="C35" s="49"/>
      <c r="D35" s="49"/>
      <c r="E35" s="55">
        <f>+'[3]BAM-EGS'!$BB39</f>
        <v>275000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312937.2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200000</v>
      </c>
      <c r="R35" s="65">
        <f>((R$6)-SUM(R$8:R34))/($A$37-$A34)</f>
        <v>11944.666666666666</v>
      </c>
      <c r="S35" s="5">
        <f t="shared" si="6"/>
        <v>63055.333333333336</v>
      </c>
      <c r="T35" s="5"/>
      <c r="U35" s="5">
        <f t="shared" si="7"/>
        <v>275000</v>
      </c>
      <c r="V35" s="19">
        <f t="shared" si="8"/>
        <v>0</v>
      </c>
      <c r="W35" s="19">
        <f t="shared" si="9"/>
        <v>275000</v>
      </c>
      <c r="X35" s="4">
        <f t="shared" si="10"/>
        <v>312937.2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37</v>
      </c>
      <c r="C36" s="49"/>
      <c r="D36" s="49"/>
      <c r="E36" s="55">
        <f>+'[3]BAM-EGS'!$BB40</f>
        <v>275000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312937.2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200000</v>
      </c>
      <c r="R36" s="65">
        <f>((R$6)-SUM(R$8:R35))/($A$37-$A35)</f>
        <v>11944.666666666668</v>
      </c>
      <c r="S36" s="5">
        <f t="shared" si="6"/>
        <v>63055.333333333328</v>
      </c>
      <c r="T36" s="5"/>
      <c r="U36" s="5">
        <f t="shared" si="7"/>
        <v>275000</v>
      </c>
      <c r="V36" s="19">
        <f t="shared" si="8"/>
        <v>0</v>
      </c>
      <c r="W36" s="19">
        <f t="shared" si="9"/>
        <v>275000</v>
      </c>
      <c r="X36" s="4">
        <f t="shared" si="10"/>
        <v>312937.2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37</v>
      </c>
      <c r="C37" s="49"/>
      <c r="D37" s="49"/>
      <c r="E37" s="55">
        <f>+'[3]BAM-EGS'!$BB41</f>
        <v>245000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282937.2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200000</v>
      </c>
      <c r="R37" s="65">
        <f>((R$6)-SUM(R$8:R36))/($A$37-$A36)</f>
        <v>11944.666666666668</v>
      </c>
      <c r="S37" s="5">
        <f>E37-Q37-R37</f>
        <v>33055.333333333328</v>
      </c>
      <c r="T37" s="5"/>
      <c r="U37" s="5">
        <f>SUM(Q37:S37)</f>
        <v>245000</v>
      </c>
      <c r="V37" s="19">
        <f>SUM(H37)</f>
        <v>0</v>
      </c>
      <c r="W37" s="19">
        <f>SUM(U37:V37)</f>
        <v>245000</v>
      </c>
      <c r="X37" s="4">
        <f>IF(K37&gt;0,K37,0)</f>
        <v>282937.2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3416982.7500000019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7567439.7500000037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-2583017.2499999991</v>
      </c>
      <c r="T40" s="42"/>
      <c r="U40" s="42">
        <f>SUM(U8:U38)</f>
        <v>3416982.7500000019</v>
      </c>
      <c r="V40" s="42">
        <f>SUM(V8:V38)</f>
        <v>3000000</v>
      </c>
      <c r="W40" s="42">
        <f>SUM(W8:W38)</f>
        <v>6416982.7500000028</v>
      </c>
      <c r="X40" s="43">
        <f>SUM(X8:X39)</f>
        <v>7567439.7500000037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416982.75000000186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416982.75000000373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682656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682656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2023-09-10T15:51:18Z</dcterms:modified>
</cp:coreProperties>
</file>