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<sst xmlns="http://schemas.openxmlformats.org/spreadsheetml/2006/main" count="74" uniqueCount="44">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</sst>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42384105960264E-2"/>
          <c:y val="3.2608695652173912E-2"/>
          <c:w val="0.86092715231788086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553401.79905748332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118015.20000000004</c:v>
                </c:pt>
                <c:pt idx="5">
                  <c:v>118015.20000000004</c:v>
                </c:pt>
                <c:pt idx="6">
                  <c:v>671416.99905748339</c:v>
                </c:pt>
                <c:pt idx="7">
                  <c:v>0</c:v>
                </c:pt>
                <c:pt idx="8">
                  <c:v>0</c:v>
                </c:pt>
                <c:pt idx="9">
                  <c:v>54165.999999999898</c:v>
                </c:pt>
                <c:pt idx="10">
                  <c:v>54165.999999999898</c:v>
                </c:pt>
                <c:pt idx="12">
                  <c:v>600000</c:v>
                </c:pt>
                <c:pt idx="13">
                  <c:v>35834</c:v>
                </c:pt>
                <c:pt idx="14">
                  <c:v>-82432.200942516705</c:v>
                </c:pt>
                <c:pt idx="16">
                  <c:v>553401.79905748332</c:v>
                </c:pt>
                <c:pt idx="17">
                  <c:v>0</c:v>
                </c:pt>
                <c:pt idx="18">
                  <c:v>553401.79905748332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F-4EF9-BCD9-D255FD42B71F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F-4EF9-BCD9-D255FD42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30376"/>
        <c:axId val="1"/>
      </c:barChart>
      <c:catAx>
        <c:axId val="15313037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30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284412</v>
          </cell>
        </row>
        <row r="36">
          <cell r="BB36">
            <v>275852</v>
          </cell>
        </row>
        <row r="37">
          <cell r="BB37">
            <v>-699338</v>
          </cell>
        </row>
        <row r="38">
          <cell r="BB38">
            <v>352171.20094251615</v>
          </cell>
        </row>
        <row r="39">
          <cell r="BB39">
            <v>184467.26635249457</v>
          </cell>
        </row>
        <row r="40">
          <cell r="BB40">
            <v>184467.26635249448</v>
          </cell>
        </row>
        <row r="41">
          <cell r="BB41">
            <v>184467.26635249425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Q30" sqref="Q30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3000000</v>
      </c>
      <c r="I6" s="6">
        <f>'[1]BAM-3RD'!$BK$2468</f>
        <v>1160257</v>
      </c>
      <c r="J6" s="6"/>
      <c r="K6" s="6">
        <f>SUM(E6,H6,I6)</f>
        <v>7160257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200000</v>
      </c>
      <c r="R8" s="64">
        <f t="shared" ref="R8:R34" si="0">IF(L8&gt;0,$L$5-L8,0)+($M$5-M8)+($N$5-N8)</f>
        <v>-5000</v>
      </c>
      <c r="S8" s="5">
        <f>E8-Q8-R8</f>
        <v>-219553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200000</v>
      </c>
      <c r="R9" s="64">
        <f t="shared" si="0"/>
        <v>-12500</v>
      </c>
      <c r="S9" s="5">
        <f t="shared" ref="S9:S36" si="6">E9-Q9-R9</f>
        <v>-176773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200000</v>
      </c>
      <c r="R10" s="64">
        <f t="shared" si="0"/>
        <v>30000</v>
      </c>
      <c r="S10" s="5">
        <f t="shared" si="6"/>
        <v>-92300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200000</v>
      </c>
      <c r="R11" s="64">
        <f t="shared" si="0"/>
        <v>10000</v>
      </c>
      <c r="S11" s="5">
        <f t="shared" si="6"/>
        <v>-107695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200000</v>
      </c>
      <c r="R12" s="64">
        <f t="shared" si="0"/>
        <v>5083</v>
      </c>
      <c r="S12" s="5">
        <f t="shared" si="6"/>
        <v>-194488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200000</v>
      </c>
      <c r="R13" s="64">
        <f t="shared" si="0"/>
        <v>-10000</v>
      </c>
      <c r="S13" s="5">
        <f t="shared" si="6"/>
        <v>-175577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200000</v>
      </c>
      <c r="R14" s="64">
        <f t="shared" si="0"/>
        <v>-10000</v>
      </c>
      <c r="S14" s="5">
        <f t="shared" si="6"/>
        <v>101733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200000</v>
      </c>
      <c r="R15" s="64">
        <f t="shared" si="0"/>
        <v>-1667</v>
      </c>
      <c r="S15" s="5">
        <f t="shared" si="6"/>
        <v>103080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200000</v>
      </c>
      <c r="R16" s="64">
        <f t="shared" si="0"/>
        <v>-21667</v>
      </c>
      <c r="S16" s="5">
        <f t="shared" si="6"/>
        <v>101560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200000</v>
      </c>
      <c r="R17" s="64">
        <f t="shared" si="0"/>
        <v>-10000</v>
      </c>
      <c r="S17" s="5">
        <f t="shared" si="6"/>
        <v>24476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200000</v>
      </c>
      <c r="R18" s="64">
        <f t="shared" si="0"/>
        <v>17500</v>
      </c>
      <c r="S18" s="5">
        <f t="shared" si="6"/>
        <v>-12734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200000</v>
      </c>
      <c r="R19" s="64">
        <f t="shared" si="0"/>
        <v>21250</v>
      </c>
      <c r="S19" s="5">
        <f t="shared" si="6"/>
        <v>49096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200000</v>
      </c>
      <c r="R20" s="64">
        <f t="shared" si="0"/>
        <v>-25000</v>
      </c>
      <c r="S20" s="5">
        <f t="shared" si="6"/>
        <v>121072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200000</v>
      </c>
      <c r="R21" s="64">
        <f t="shared" si="0"/>
        <v>-25000</v>
      </c>
      <c r="S21" s="5">
        <f t="shared" si="6"/>
        <v>34332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200000</v>
      </c>
      <c r="R22" s="64">
        <f t="shared" si="0"/>
        <v>-25000</v>
      </c>
      <c r="S22" s="5">
        <f t="shared" si="6"/>
        <v>52452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200000</v>
      </c>
      <c r="R23" s="64">
        <f t="shared" si="0"/>
        <v>0</v>
      </c>
      <c r="S23" s="5">
        <f t="shared" si="6"/>
        <v>-989438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200000</v>
      </c>
      <c r="R24" s="64">
        <f t="shared" si="0"/>
        <v>-20000</v>
      </c>
      <c r="S24" s="5">
        <f t="shared" si="6"/>
        <v>-59698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200000</v>
      </c>
      <c r="R25" s="64">
        <f t="shared" si="0"/>
        <v>12500</v>
      </c>
      <c r="S25" s="5">
        <f t="shared" si="6"/>
        <v>-42098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200000</v>
      </c>
      <c r="R26" s="64">
        <f t="shared" si="0"/>
        <v>21667</v>
      </c>
      <c r="S26" s="5">
        <f t="shared" si="6"/>
        <v>-72750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200000</v>
      </c>
      <c r="R27" s="64">
        <f t="shared" si="0"/>
        <v>5000</v>
      </c>
      <c r="S27" s="5">
        <f t="shared" si="6"/>
        <v>-1042303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200000</v>
      </c>
      <c r="R28" s="64">
        <f t="shared" si="0"/>
        <v>14375</v>
      </c>
      <c r="S28" s="5">
        <f t="shared" si="6"/>
        <v>75962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200000</v>
      </c>
      <c r="R29" s="64">
        <f t="shared" si="0"/>
        <v>4500</v>
      </c>
      <c r="S29" s="5">
        <f t="shared" si="6"/>
        <v>101537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43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200000</v>
      </c>
      <c r="R30" s="64">
        <f t="shared" si="0"/>
        <v>-208</v>
      </c>
      <c r="S30" s="5">
        <f t="shared" si="6"/>
        <v>77775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43</v>
      </c>
      <c r="C31" s="49"/>
      <c r="D31" s="49"/>
      <c r="E31" s="55">
        <f>+'[3]BAM-EGS'!$BB35</f>
        <v>284412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323700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200000</v>
      </c>
      <c r="R31" s="64">
        <f t="shared" si="0"/>
        <v>13333</v>
      </c>
      <c r="S31" s="5">
        <f t="shared" si="6"/>
        <v>71079</v>
      </c>
      <c r="T31" s="5"/>
      <c r="U31" s="5">
        <f t="shared" si="7"/>
        <v>284412</v>
      </c>
      <c r="V31" s="19">
        <f t="shared" si="8"/>
        <v>0</v>
      </c>
      <c r="W31" s="19">
        <f t="shared" si="9"/>
        <v>284412</v>
      </c>
      <c r="X31" s="4">
        <f t="shared" si="10"/>
        <v>323700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43</v>
      </c>
      <c r="C32" s="49"/>
      <c r="D32" s="49"/>
      <c r="E32" s="55">
        <f>+'[3]BAM-EGS'!$BB36</f>
        <v>275852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315190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200000</v>
      </c>
      <c r="R32" s="64">
        <f t="shared" si="0"/>
        <v>-25000</v>
      </c>
      <c r="S32" s="5">
        <f t="shared" si="6"/>
        <v>100852</v>
      </c>
      <c r="T32" s="5"/>
      <c r="U32" s="5">
        <f t="shared" si="7"/>
        <v>275852</v>
      </c>
      <c r="V32" s="19">
        <f t="shared" si="8"/>
        <v>0</v>
      </c>
      <c r="W32" s="19">
        <f t="shared" si="9"/>
        <v>275852</v>
      </c>
      <c r="X32" s="4">
        <f t="shared" si="10"/>
        <v>315190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37</v>
      </c>
      <c r="C33" s="49"/>
      <c r="D33" s="49"/>
      <c r="E33" s="55">
        <f>+'[3]BAM-EGS'!$BB37</f>
        <v>-699338</v>
      </c>
      <c r="F33" s="49"/>
      <c r="G33" s="28"/>
      <c r="H33" s="54">
        <f>+'[2]BAM-EGS'!$BB37</f>
        <v>1000000</v>
      </c>
      <c r="I33" s="29">
        <f>'[1]BAM-3RD'!$BK2461</f>
        <v>39338.400000000001</v>
      </c>
      <c r="J33" s="54">
        <f t="shared" si="2"/>
        <v>1039338.4</v>
      </c>
      <c r="K33" s="30">
        <f t="shared" si="3"/>
        <v>340000.4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200000</v>
      </c>
      <c r="R33" s="64">
        <f t="shared" si="0"/>
        <v>-30000</v>
      </c>
      <c r="S33" s="5">
        <f t="shared" si="6"/>
        <v>-869338</v>
      </c>
      <c r="T33" s="5"/>
      <c r="U33" s="5">
        <f t="shared" si="7"/>
        <v>-699338</v>
      </c>
      <c r="V33" s="19">
        <f t="shared" si="8"/>
        <v>1000000</v>
      </c>
      <c r="W33" s="19">
        <f t="shared" si="9"/>
        <v>300662</v>
      </c>
      <c r="X33" s="4">
        <f t="shared" si="10"/>
        <v>340000.4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37</v>
      </c>
      <c r="C34" s="49"/>
      <c r="D34" s="49"/>
      <c r="E34" s="55">
        <f>+'[3]BAM-EGS'!$BB38</f>
        <v>352171.20094251615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391509.60094251618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200000</v>
      </c>
      <c r="R34" s="64">
        <f t="shared" si="0"/>
        <v>30000</v>
      </c>
      <c r="S34" s="5">
        <f t="shared" si="6"/>
        <v>122171.20094251615</v>
      </c>
      <c r="T34" s="5"/>
      <c r="U34" s="5">
        <f t="shared" si="7"/>
        <v>352171.20094251615</v>
      </c>
      <c r="V34" s="19">
        <f t="shared" si="8"/>
        <v>0</v>
      </c>
      <c r="W34" s="19">
        <f t="shared" si="9"/>
        <v>352171.20094251615</v>
      </c>
      <c r="X34" s="4">
        <f t="shared" si="10"/>
        <v>391509.60094251618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38</v>
      </c>
      <c r="C35" s="49"/>
      <c r="D35" s="49"/>
      <c r="E35" s="55">
        <f>+'[3]BAM-EGS'!$BB39</f>
        <v>184467.26635249457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223805.66635249456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18055.333333333332</v>
      </c>
      <c r="O35" s="4">
        <f t="shared" si="4"/>
        <v>18055.333333333332</v>
      </c>
      <c r="P35" s="5"/>
      <c r="Q35" s="5">
        <f t="shared" si="5"/>
        <v>200000</v>
      </c>
      <c r="R35" s="65">
        <f>((R$6)-SUM(R$8:R34))/($A$37-$A34)</f>
        <v>11944.666666666666</v>
      </c>
      <c r="S35" s="5">
        <f t="shared" si="6"/>
        <v>-27477.400314172097</v>
      </c>
      <c r="T35" s="5"/>
      <c r="U35" s="5">
        <f t="shared" si="7"/>
        <v>184467.26635249457</v>
      </c>
      <c r="V35" s="19">
        <f t="shared" si="8"/>
        <v>0</v>
      </c>
      <c r="W35" s="19">
        <f t="shared" si="9"/>
        <v>184467.26635249457</v>
      </c>
      <c r="X35" s="4">
        <f t="shared" si="10"/>
        <v>223805.66635249456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38</v>
      </c>
      <c r="C36" s="49"/>
      <c r="D36" s="49"/>
      <c r="E36" s="55">
        <f>+'[3]BAM-EGS'!$BB40</f>
        <v>184467.26635249448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223805.6663524945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18055.333333333314</v>
      </c>
      <c r="O36" s="4">
        <f t="shared" si="4"/>
        <v>18055.333333333314</v>
      </c>
      <c r="P36" s="5"/>
      <c r="Q36" s="5">
        <f t="shared" si="5"/>
        <v>200000</v>
      </c>
      <c r="R36" s="65">
        <f>((R$6)-SUM(R$8:R35))/($A$37-$A35)</f>
        <v>11944.666666666668</v>
      </c>
      <c r="S36" s="5">
        <f t="shared" si="6"/>
        <v>-27477.400314172188</v>
      </c>
      <c r="T36" s="5"/>
      <c r="U36" s="5">
        <f t="shared" si="7"/>
        <v>184467.26635249448</v>
      </c>
      <c r="V36" s="19">
        <f t="shared" si="8"/>
        <v>0</v>
      </c>
      <c r="W36" s="19">
        <f t="shared" si="9"/>
        <v>184467.26635249448</v>
      </c>
      <c r="X36" s="4">
        <f t="shared" si="10"/>
        <v>223805.6663524945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38</v>
      </c>
      <c r="C37" s="49"/>
      <c r="D37" s="49"/>
      <c r="E37" s="55">
        <f>+'[3]BAM-EGS'!$BB41</f>
        <v>184467.26635249425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223805.66635249427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18055.333333333256</v>
      </c>
      <c r="O37" s="4">
        <f>SUM(L37:N37)</f>
        <v>18055.333333333256</v>
      </c>
      <c r="P37" s="5"/>
      <c r="Q37" s="5">
        <f>$Q$6/30</f>
        <v>200000</v>
      </c>
      <c r="R37" s="65">
        <f>((R$6)-SUM(R$8:R36))/($A$37-$A36)</f>
        <v>11944.666666666668</v>
      </c>
      <c r="S37" s="5">
        <f>E37-Q37-R37</f>
        <v>-27477.400314172421</v>
      </c>
      <c r="T37" s="5"/>
      <c r="U37" s="5">
        <f>SUM(Q37:S37)</f>
        <v>184467.26635249425</v>
      </c>
      <c r="V37" s="19">
        <f>SUM(H37)</f>
        <v>0</v>
      </c>
      <c r="W37" s="19">
        <f>SUM(U37:V37)</f>
        <v>184467.26635249425</v>
      </c>
      <c r="X37" s="4">
        <f>IF(K37&gt;0,K37,0)</f>
        <v>223805.66635249427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1160257</v>
      </c>
      <c r="J40" s="41">
        <f>SUM(J8:J39)</f>
        <v>4160256.9999999995</v>
      </c>
      <c r="K40" s="42">
        <f>SUM(K8:K38)</f>
        <v>7160257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6000000</v>
      </c>
      <c r="R40" s="42">
        <f>SUM(R8:R38)</f>
        <v>0</v>
      </c>
      <c r="S40" s="42">
        <f>SUM(S8:S38)</f>
        <v>-3000000.0000000005</v>
      </c>
      <c r="T40" s="42"/>
      <c r="U40" s="42">
        <f>SUM(U8:U38)</f>
        <v>3000000</v>
      </c>
      <c r="V40" s="42">
        <f>SUM(V8:V38)</f>
        <v>3000000</v>
      </c>
      <c r="W40" s="42">
        <f>SUM(W8:W38)</f>
        <v>5999999.9999999991</v>
      </c>
      <c r="X40" s="43">
        <f>SUM(X8:X39)</f>
        <v>7160257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SUM(C35:C38)</f>
        <v>0</v>
      </c>
      <c r="D43" s="63">
        <f t="shared" ref="D43:W43" si="11">SUM(D35:D38)</f>
        <v>0</v>
      </c>
      <c r="E43" s="63">
        <f t="shared" si="11"/>
        <v>553401.79905748332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118015.20000000004</v>
      </c>
      <c r="J43" s="63">
        <f t="shared" si="11"/>
        <v>118015.20000000004</v>
      </c>
      <c r="K43" s="63">
        <f t="shared" si="11"/>
        <v>671416.99905748339</v>
      </c>
      <c r="L43" s="63">
        <f t="shared" si="11"/>
        <v>0</v>
      </c>
      <c r="M43" s="63">
        <f t="shared" si="11"/>
        <v>0</v>
      </c>
      <c r="N43" s="63">
        <f t="shared" si="11"/>
        <v>54165.999999999898</v>
      </c>
      <c r="O43" s="63">
        <f t="shared" si="11"/>
        <v>54165.999999999898</v>
      </c>
      <c r="P43" s="63"/>
      <c r="Q43" s="63">
        <f t="shared" si="11"/>
        <v>600000</v>
      </c>
      <c r="R43" s="63">
        <f t="shared" si="11"/>
        <v>35834</v>
      </c>
      <c r="S43" s="63">
        <f t="shared" si="11"/>
        <v>-82432.200942516705</v>
      </c>
      <c r="T43" s="63"/>
      <c r="U43" s="63">
        <f t="shared" si="11"/>
        <v>553401.79905748332</v>
      </c>
      <c r="V43" s="63">
        <f t="shared" si="11"/>
        <v>0</v>
      </c>
      <c r="W43" s="63">
        <f t="shared" si="11"/>
        <v>553401.79905748332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682656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129254.20094251668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SUM(K27:K33)</f>
        <v>2165820.4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04/27/2001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2023-09-10T15:51:18Z</dcterms:modified>
</cp:coreProperties>
</file>