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<sst xmlns="http://schemas.openxmlformats.org/spreadsheetml/2006/main" count="74" uniqueCount="43">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</sst>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03311258278151E-2"/>
          <c:y val="3.2608695652173912E-2"/>
          <c:w val="0.86506622516556297"/>
          <c:h val="0.85461956521739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71750.750000001863</c:v>
                </c:pt>
                <c:pt idx="3">
                  <c:v>0</c:v>
                </c:pt>
                <c:pt idx="4">
                  <c:v>0</c:v>
                </c:pt>
                <c:pt idx="6">
                  <c:v>71750.750000003725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ADE-BBE2-38DDA2B671D7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71750.750000001863</c:v>
                </c:pt>
                <c:pt idx="3">
                  <c:v>0</c:v>
                </c:pt>
                <c:pt idx="4">
                  <c:v>0</c:v>
                </c:pt>
                <c:pt idx="6">
                  <c:v>71750.750000003725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D-4ADE-BBE2-38DDA2B6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08912"/>
        <c:axId val="1"/>
      </c:barChart>
      <c:catAx>
        <c:axId val="15280891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266304347826087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319443</v>
          </cell>
        </row>
        <row r="39">
          <cell r="BB39">
            <v>309483</v>
          </cell>
        </row>
        <row r="40">
          <cell r="BB40">
            <v>310163</v>
          </cell>
        </row>
        <row r="41">
          <cell r="BB41">
            <v>237662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F55" sqref="F55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7567440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+'[3]BAM-EGS'!$BB38</f>
        <v>319443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357380.2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75543.56666666668</v>
      </c>
      <c r="T34" s="5"/>
      <c r="U34" s="5">
        <f t="shared" si="7"/>
        <v>319443</v>
      </c>
      <c r="V34" s="19">
        <f t="shared" si="8"/>
        <v>0</v>
      </c>
      <c r="W34" s="19">
        <f t="shared" si="9"/>
        <v>319443</v>
      </c>
      <c r="X34" s="4">
        <f t="shared" si="10"/>
        <v>357380.2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+'[3]BAM-EGS'!$BB39</f>
        <v>309483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347420.2</v>
      </c>
      <c r="L35" s="37">
        <f>((L$6)-SUM(L$8:L34))/($A$37-$A34)</f>
        <v>0</v>
      </c>
      <c r="M35" s="37">
        <f>((M$6)-SUM(M$8:M34))/($A$37-$A34)</f>
        <v>0</v>
      </c>
      <c r="N35" s="61">
        <f>[4]Apr!$K43</f>
        <v>0</v>
      </c>
      <c r="O35" s="4">
        <f t="shared" si="4"/>
        <v>0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83638.900000000009</v>
      </c>
      <c r="T35" s="5"/>
      <c r="U35" s="5">
        <f t="shared" si="7"/>
        <v>309483</v>
      </c>
      <c r="V35" s="19">
        <f t="shared" si="8"/>
        <v>0</v>
      </c>
      <c r="W35" s="19">
        <f t="shared" si="9"/>
        <v>309483</v>
      </c>
      <c r="X35" s="4">
        <f t="shared" si="10"/>
        <v>347420.2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+'[3]BAM-EGS'!$BB40</f>
        <v>310163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348100.2</v>
      </c>
      <c r="L36" s="37">
        <f>((L$6)-SUM(L$8:L35))/($A$37-$A35)</f>
        <v>0</v>
      </c>
      <c r="M36" s="37">
        <f>((M$6)-SUM(M$8:M35))/($A$37-$A35)</f>
        <v>0</v>
      </c>
      <c r="N36" s="61">
        <f>[4]Apr!$K44</f>
        <v>0</v>
      </c>
      <c r="O36" s="4">
        <f t="shared" si="4"/>
        <v>0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84318.900000000009</v>
      </c>
      <c r="T36" s="5"/>
      <c r="U36" s="5">
        <f t="shared" si="7"/>
        <v>310163</v>
      </c>
      <c r="V36" s="19">
        <f t="shared" si="8"/>
        <v>0</v>
      </c>
      <c r="W36" s="19">
        <f t="shared" si="9"/>
        <v>310163</v>
      </c>
      <c r="X36" s="4">
        <f t="shared" si="10"/>
        <v>348100.2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37</v>
      </c>
      <c r="C37" s="49"/>
      <c r="D37" s="49"/>
      <c r="E37" s="55">
        <f>+'[3]BAM-EGS'!$BB41</f>
        <v>237662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275599.2</v>
      </c>
      <c r="L37" s="37">
        <f>((L$6)-SUM(L$8:L36))/($A$37-$A36)</f>
        <v>0</v>
      </c>
      <c r="M37" s="37">
        <f>((M$6)-SUM(M$8:M36))/($A$37-$A36)</f>
        <v>0</v>
      </c>
      <c r="N37" s="61">
        <f>[4]Apr!$K45</f>
        <v>0</v>
      </c>
      <c r="O37" s="4">
        <f>SUM(L37:N37)</f>
        <v>0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11817.900000000012</v>
      </c>
      <c r="T37" s="5"/>
      <c r="U37" s="5">
        <f>SUM(Q37:S37)</f>
        <v>237662</v>
      </c>
      <c r="V37" s="19">
        <f>SUM(H37)</f>
        <v>0</v>
      </c>
      <c r="W37" s="19">
        <f>SUM(U37:V37)</f>
        <v>237662</v>
      </c>
      <c r="X37" s="4">
        <f>IF(K37&gt;0,K37,0)</f>
        <v>275599.2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3488733.7500000019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7639190.7500000037</v>
      </c>
      <c r="L40" s="42">
        <f>SUM(L8:L38)</f>
        <v>0</v>
      </c>
      <c r="M40" s="42">
        <f>SUM(M8:M38)</f>
        <v>0</v>
      </c>
      <c r="N40" s="42">
        <f>SUM(N8:N38)</f>
        <v>845834</v>
      </c>
      <c r="O40" s="42">
        <f>SUM(O8:O38)</f>
        <v>845834</v>
      </c>
      <c r="P40" s="43"/>
      <c r="Q40" s="42">
        <f>SUM(Q8:Q38)</f>
        <v>6416983</v>
      </c>
      <c r="R40" s="42">
        <f>SUM(R8:R38)</f>
        <v>0</v>
      </c>
      <c r="S40" s="42">
        <f>SUM(S8:S38)</f>
        <v>-2928249.25</v>
      </c>
      <c r="T40" s="42"/>
      <c r="U40" s="42">
        <f>SUM(U8:U38)</f>
        <v>3488733.7500000019</v>
      </c>
      <c r="V40" s="42">
        <f>SUM(V8:V38)</f>
        <v>3000000</v>
      </c>
      <c r="W40" s="42">
        <f>SUM(W8:W38)</f>
        <v>6488733.7500000028</v>
      </c>
      <c r="X40" s="43">
        <f>SUM(X8:X39)</f>
        <v>7639190.7500000037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71750.750000001863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71750.750000003725</v>
      </c>
      <c r="L42" s="42">
        <f>L40-L6</f>
        <v>0</v>
      </c>
      <c r="M42" s="42">
        <f>M40-M6</f>
        <v>0</v>
      </c>
      <c r="N42" s="42">
        <f>N40-N6</f>
        <v>-54166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2023-09-10T15:51:21Z</dcterms:modified>
</cp:coreProperties>
</file>