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 iterate="1" iterateCount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<sst xmlns="http://schemas.openxmlformats.org/spreadsheetml/2006/main" count="75" uniqueCount="43">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</sst>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64900662251661E-2"/>
          <c:y val="3.2608695652173912E-2"/>
          <c:w val="0.85430463576158933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382174.78166214586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996810</c:v>
                </c:pt>
                <c:pt idx="5">
                  <c:v>996810</c:v>
                </c:pt>
                <c:pt idx="6">
                  <c:v>1378984.7816621463</c:v>
                </c:pt>
                <c:pt idx="7">
                  <c:v>0</c:v>
                </c:pt>
                <c:pt idx="8">
                  <c:v>0</c:v>
                </c:pt>
                <c:pt idx="9">
                  <c:v>930000</c:v>
                </c:pt>
                <c:pt idx="10">
                  <c:v>930000</c:v>
                </c:pt>
                <c:pt idx="12">
                  <c:v>483870.96774193586</c:v>
                </c:pt>
                <c:pt idx="13">
                  <c:v>-30000</c:v>
                </c:pt>
                <c:pt idx="14">
                  <c:v>-71696.186079789564</c:v>
                </c:pt>
                <c:pt idx="16">
                  <c:v>382174.78166214586</c:v>
                </c:pt>
                <c:pt idx="17">
                  <c:v>0</c:v>
                </c:pt>
                <c:pt idx="18">
                  <c:v>382174.78166214586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8-41BF-AFBD-B00ADB2BCC37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1571484.3371153304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8-41BF-AFBD-B00ADB2BC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49400"/>
        <c:axId val="1"/>
      </c:barChart>
      <c:catAx>
        <c:axId val="153149400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49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33227</v>
          </cell>
        </row>
        <row r="2480">
          <cell r="BK2480">
            <v>33227</v>
          </cell>
        </row>
        <row r="2481">
          <cell r="BK2481">
            <v>33227</v>
          </cell>
        </row>
        <row r="2482">
          <cell r="BK2482">
            <v>33227</v>
          </cell>
        </row>
        <row r="2483">
          <cell r="BK2483">
            <v>33227</v>
          </cell>
        </row>
        <row r="2484">
          <cell r="BK2484">
            <v>33227</v>
          </cell>
        </row>
        <row r="2485">
          <cell r="BK2485">
            <v>33227</v>
          </cell>
        </row>
        <row r="2486">
          <cell r="BK2486">
            <v>33227</v>
          </cell>
        </row>
        <row r="2487">
          <cell r="BK2487">
            <v>33227</v>
          </cell>
        </row>
        <row r="2488">
          <cell r="BK2488">
            <v>33227</v>
          </cell>
        </row>
        <row r="2489">
          <cell r="BK2489">
            <v>33227</v>
          </cell>
        </row>
        <row r="2490">
          <cell r="BK2490">
            <v>33227</v>
          </cell>
        </row>
        <row r="2491">
          <cell r="BK2491">
            <v>33227</v>
          </cell>
        </row>
        <row r="2492">
          <cell r="BK2492">
            <v>33227</v>
          </cell>
        </row>
        <row r="2493">
          <cell r="BK2493">
            <v>33227</v>
          </cell>
        </row>
        <row r="2494">
          <cell r="BK2494">
            <v>33227</v>
          </cell>
        </row>
        <row r="2495">
          <cell r="BK2495">
            <v>33227</v>
          </cell>
        </row>
        <row r="2496">
          <cell r="BK2496">
            <v>33227</v>
          </cell>
        </row>
        <row r="2497">
          <cell r="BK2497">
            <v>33227</v>
          </cell>
        </row>
        <row r="2498">
          <cell r="BK2498">
            <v>33227</v>
          </cell>
        </row>
        <row r="2499">
          <cell r="BK2499">
            <v>33227</v>
          </cell>
        </row>
        <row r="2500">
          <cell r="BK2500">
            <v>33227</v>
          </cell>
        </row>
        <row r="2501">
          <cell r="BK2501">
            <v>33227</v>
          </cell>
        </row>
        <row r="2502">
          <cell r="BK2502">
            <v>33227</v>
          </cell>
        </row>
        <row r="2503">
          <cell r="BK2503">
            <v>33227</v>
          </cell>
        </row>
        <row r="2504">
          <cell r="BK2504">
            <v>33227</v>
          </cell>
        </row>
        <row r="2505">
          <cell r="BK2505">
            <v>33227</v>
          </cell>
        </row>
        <row r="2506">
          <cell r="BK2506">
            <v>33227</v>
          </cell>
        </row>
        <row r="2507">
          <cell r="BK2507">
            <v>33227</v>
          </cell>
        </row>
        <row r="2508">
          <cell r="BK2508">
            <v>33227</v>
          </cell>
        </row>
        <row r="2509">
          <cell r="BK2509">
            <v>33227</v>
          </cell>
        </row>
        <row r="2511">
          <cell r="BK2511">
            <v>1030037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117825.21833785396</v>
          </cell>
        </row>
        <row r="13">
          <cell r="BC13">
            <v>12739.159388738201</v>
          </cell>
        </row>
        <row r="14">
          <cell r="BC14">
            <v>12739.159388738201</v>
          </cell>
        </row>
        <row r="15">
          <cell r="BC15">
            <v>12739.159388738202</v>
          </cell>
        </row>
        <row r="16">
          <cell r="BC16">
            <v>12739.159388738202</v>
          </cell>
        </row>
        <row r="17">
          <cell r="BC17">
            <v>12739.159388738201</v>
          </cell>
        </row>
        <row r="18">
          <cell r="BC18">
            <v>12739.159388738202</v>
          </cell>
        </row>
        <row r="19">
          <cell r="BC19">
            <v>12739.159388738204</v>
          </cell>
        </row>
        <row r="20">
          <cell r="BC20">
            <v>12739.159388738204</v>
          </cell>
        </row>
        <row r="21">
          <cell r="BC21">
            <v>12739.159388738202</v>
          </cell>
        </row>
        <row r="22">
          <cell r="BC22">
            <v>12739.159388738202</v>
          </cell>
        </row>
        <row r="23">
          <cell r="BC23">
            <v>12739.159388738204</v>
          </cell>
        </row>
        <row r="24">
          <cell r="BC24">
            <v>12739.159388738204</v>
          </cell>
        </row>
        <row r="25">
          <cell r="BC25">
            <v>12739.159388738202</v>
          </cell>
        </row>
        <row r="26">
          <cell r="BC26">
            <v>12739.159388738202</v>
          </cell>
        </row>
        <row r="27">
          <cell r="BC27">
            <v>12739.159388738201</v>
          </cell>
        </row>
        <row r="28">
          <cell r="BC28">
            <v>12739.159388738199</v>
          </cell>
        </row>
        <row r="29">
          <cell r="BC29">
            <v>12739.159388738199</v>
          </cell>
        </row>
        <row r="30">
          <cell r="BC30">
            <v>12739.159388738197</v>
          </cell>
        </row>
        <row r="31">
          <cell r="BC31">
            <v>12739.159388738195</v>
          </cell>
        </row>
        <row r="32">
          <cell r="BC32">
            <v>12739.159388738191</v>
          </cell>
        </row>
        <row r="33">
          <cell r="BC33">
            <v>12739.15938873819</v>
          </cell>
        </row>
        <row r="34">
          <cell r="BC34">
            <v>12739.159388738193</v>
          </cell>
        </row>
        <row r="35">
          <cell r="BC35">
            <v>12739.15938873819</v>
          </cell>
        </row>
        <row r="36">
          <cell r="BC36">
            <v>12739.159388738186</v>
          </cell>
        </row>
        <row r="37">
          <cell r="BC37">
            <v>12739.15938873819</v>
          </cell>
        </row>
        <row r="38">
          <cell r="BC38">
            <v>12739.159388738195</v>
          </cell>
        </row>
        <row r="39">
          <cell r="BC39">
            <v>12739.15938873819</v>
          </cell>
        </row>
        <row r="40">
          <cell r="BC40">
            <v>12739.15938873818</v>
          </cell>
        </row>
        <row r="41">
          <cell r="BC41">
            <v>12739.15938873819</v>
          </cell>
        </row>
        <row r="42">
          <cell r="BC42">
            <v>12739.159388738219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357380.2</v>
          </cell>
        </row>
        <row r="35">
          <cell r="K35">
            <v>347420.2</v>
          </cell>
        </row>
        <row r="36">
          <cell r="K36">
            <v>348100.2</v>
          </cell>
        </row>
        <row r="37">
          <cell r="K37">
            <v>275599.2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R27" workbookViewId="0">
      <selection activeCell="W49" sqref="W49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0</v>
      </c>
      <c r="I6" s="6">
        <f>'[1]BAM-3RD'!$BK$2511</f>
        <v>1030037</v>
      </c>
      <c r="J6" s="6"/>
      <c r="K6" s="6">
        <f>SUM(E6,H6,I6)</f>
        <v>1530037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37</v>
      </c>
      <c r="C8" s="49"/>
      <c r="D8" s="49"/>
      <c r="E8" s="55">
        <f>+'[3]BAM-EGS'!$BC12</f>
        <v>117825.21833785396</v>
      </c>
      <c r="F8" s="49"/>
      <c r="G8" s="28"/>
      <c r="H8" s="54">
        <f>+'[2]BAM-EGS'!$BC12</f>
        <v>0</v>
      </c>
      <c r="I8" s="29">
        <f>'[1]BAM-3RD'!$BK2479</f>
        <v>33227</v>
      </c>
      <c r="J8" s="54">
        <f>SUM(H8:I8)</f>
        <v>33227</v>
      </c>
      <c r="K8" s="30">
        <f>SUM(E8,H8,I8)</f>
        <v>151052.21833785396</v>
      </c>
      <c r="L8" s="31">
        <v>0</v>
      </c>
      <c r="M8" s="29">
        <v>0</v>
      </c>
      <c r="N8" s="61">
        <f>[4]May!$K16</f>
        <v>0</v>
      </c>
      <c r="O8" s="4">
        <f>SUM(L8:N8)</f>
        <v>0</v>
      </c>
      <c r="P8" s="5"/>
      <c r="Q8" s="5">
        <f>$Q$6/31</f>
        <v>16129.032258064517</v>
      </c>
      <c r="R8" s="64">
        <f>IF(L8&gt;0,$L$5-L8,0)+($M$5-M8)+($N$5-N8)</f>
        <v>30000</v>
      </c>
      <c r="S8" s="5">
        <f>E8-Q8-R8</f>
        <v>71696.186079789448</v>
      </c>
      <c r="T8" s="5"/>
      <c r="U8" s="5">
        <f>SUM(Q8:S8)</f>
        <v>117825.21833785396</v>
      </c>
      <c r="V8" s="19">
        <f>SUM(H8)</f>
        <v>0</v>
      </c>
      <c r="W8" s="19">
        <f>SUM(U8:V8)</f>
        <v>117825.21833785396</v>
      </c>
      <c r="X8" s="4">
        <f>IF(K8&gt;0,K8,0)</f>
        <v>151052.21833785396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0">A8+1</f>
        <v>2</v>
      </c>
      <c r="B9" s="62" t="s">
        <v>42</v>
      </c>
      <c r="C9" s="49"/>
      <c r="D9" s="49"/>
      <c r="E9" s="55">
        <f>+'[3]BAM-EGS'!$BC13</f>
        <v>12739.159388738201</v>
      </c>
      <c r="F9" s="49"/>
      <c r="G9" s="28"/>
      <c r="H9" s="54">
        <f>+'[2]BAM-EGS'!$BC13</f>
        <v>0</v>
      </c>
      <c r="I9" s="29">
        <f>'[1]BAM-3RD'!$BK2480</f>
        <v>33227</v>
      </c>
      <c r="J9" s="54">
        <f t="shared" ref="J9:J36" si="1">SUM(H9:I9)</f>
        <v>33227</v>
      </c>
      <c r="K9" s="30">
        <f t="shared" ref="K9:K36" si="2">SUM(E9,H9,I9)</f>
        <v>45966.159388738204</v>
      </c>
      <c r="L9" s="37">
        <f>((L$6)-SUM(L$8:L8))/($A$38-$A8)</f>
        <v>0</v>
      </c>
      <c r="M9" s="37">
        <f>((M$6)-SUM(M$8:M8))/($A$38-$A8)</f>
        <v>0</v>
      </c>
      <c r="N9" s="37">
        <f>((N$6)-SUM(N$8:N8))/($A$38-$A8)</f>
        <v>31000</v>
      </c>
      <c r="O9" s="4">
        <f t="shared" ref="O9:O36" si="3">SUM(L9:N9)</f>
        <v>31000</v>
      </c>
      <c r="P9" s="5"/>
      <c r="Q9" s="5">
        <f t="shared" ref="Q9:Q37" si="4">$Q$6/31</f>
        <v>16129.032258064517</v>
      </c>
      <c r="R9" s="65">
        <f>((R$6)-SUM(R$8:R8))/($A$38-$A8)</f>
        <v>-1000</v>
      </c>
      <c r="S9" s="5">
        <f t="shared" ref="S9:S36" si="5">E9-Q9-R9</f>
        <v>-2389.8728693263165</v>
      </c>
      <c r="T9" s="5"/>
      <c r="U9" s="5">
        <f t="shared" ref="U9:U36" si="6">SUM(Q9:S9)</f>
        <v>12739.159388738201</v>
      </c>
      <c r="V9" s="19">
        <f t="shared" ref="V9:V36" si="7">SUM(H9)</f>
        <v>0</v>
      </c>
      <c r="W9" s="19">
        <f t="shared" ref="W9:W36" si="8">SUM(U9:V9)</f>
        <v>12739.159388738201</v>
      </c>
      <c r="X9" s="4">
        <f t="shared" ref="X9:X36" si="9">IF(K9&gt;0,K9,0)</f>
        <v>45966.159388738204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0"/>
        <v>3</v>
      </c>
      <c r="B10" s="62" t="s">
        <v>42</v>
      </c>
      <c r="C10" s="49"/>
      <c r="D10" s="49"/>
      <c r="E10" s="55">
        <f>+'[3]BAM-EGS'!$BC14</f>
        <v>12739.159388738201</v>
      </c>
      <c r="F10" s="49"/>
      <c r="G10" s="28"/>
      <c r="H10" s="54">
        <f>+'[2]BAM-EGS'!$BC14</f>
        <v>0</v>
      </c>
      <c r="I10" s="29">
        <f>'[1]BAM-3RD'!$BK2481</f>
        <v>33227</v>
      </c>
      <c r="J10" s="54">
        <f t="shared" si="1"/>
        <v>33227</v>
      </c>
      <c r="K10" s="30">
        <f t="shared" si="2"/>
        <v>45966.159388738204</v>
      </c>
      <c r="L10" s="37">
        <f>((L$6)-SUM(L$8:L9))/($A$38-$A9)</f>
        <v>0</v>
      </c>
      <c r="M10" s="37">
        <f>((M$6)-SUM(M$8:M9))/($A$38-$A9)</f>
        <v>0</v>
      </c>
      <c r="N10" s="37">
        <f>((N$6)-SUM(N$8:N9))/($A$38-$A9)</f>
        <v>31000</v>
      </c>
      <c r="O10" s="4">
        <f t="shared" si="3"/>
        <v>31000</v>
      </c>
      <c r="P10" s="5"/>
      <c r="Q10" s="5">
        <f t="shared" si="4"/>
        <v>16129.032258064517</v>
      </c>
      <c r="R10" s="65">
        <f>((R$6)-SUM(R$8:R9))/($A$38-$A9)</f>
        <v>-1000</v>
      </c>
      <c r="S10" s="5">
        <f t="shared" si="5"/>
        <v>-2389.8728693263165</v>
      </c>
      <c r="T10" s="5"/>
      <c r="U10" s="5">
        <f t="shared" si="6"/>
        <v>12739.159388738201</v>
      </c>
      <c r="V10" s="19">
        <f t="shared" si="7"/>
        <v>0</v>
      </c>
      <c r="W10" s="19">
        <f t="shared" si="8"/>
        <v>12739.159388738201</v>
      </c>
      <c r="X10" s="4">
        <f t="shared" si="9"/>
        <v>45966.159388738204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0"/>
        <v>4</v>
      </c>
      <c r="B11" s="62" t="s">
        <v>42</v>
      </c>
      <c r="C11" s="49"/>
      <c r="D11" s="49"/>
      <c r="E11" s="55">
        <f>+'[3]BAM-EGS'!$BC15</f>
        <v>12739.159388738202</v>
      </c>
      <c r="F11" s="49"/>
      <c r="G11" s="28"/>
      <c r="H11" s="54">
        <f>+'[2]BAM-EGS'!$BC15</f>
        <v>0</v>
      </c>
      <c r="I11" s="29">
        <f>'[1]BAM-3RD'!$BK2482</f>
        <v>33227</v>
      </c>
      <c r="J11" s="54">
        <f t="shared" si="1"/>
        <v>33227</v>
      </c>
      <c r="K11" s="30">
        <f t="shared" si="2"/>
        <v>45966.159388738204</v>
      </c>
      <c r="L11" s="37">
        <f>((L$6)-SUM(L$8:L10))/($A$38-$A10)</f>
        <v>0</v>
      </c>
      <c r="M11" s="37">
        <f>((M$6)-SUM(M$8:M10))/($A$38-$A10)</f>
        <v>0</v>
      </c>
      <c r="N11" s="37">
        <f>((N$6)-SUM(N$8:N10))/($A$38-$A10)</f>
        <v>31000</v>
      </c>
      <c r="O11" s="4">
        <f t="shared" si="3"/>
        <v>31000</v>
      </c>
      <c r="P11" s="5"/>
      <c r="Q11" s="5">
        <f t="shared" si="4"/>
        <v>16129.032258064517</v>
      </c>
      <c r="R11" s="65">
        <f>((R$6)-SUM(R$8:R10))/($A$38-$A10)</f>
        <v>-1000</v>
      </c>
      <c r="S11" s="5">
        <f t="shared" si="5"/>
        <v>-2389.8728693263147</v>
      </c>
      <c r="T11" s="5"/>
      <c r="U11" s="5">
        <f t="shared" si="6"/>
        <v>12739.159388738202</v>
      </c>
      <c r="V11" s="19">
        <f t="shared" si="7"/>
        <v>0</v>
      </c>
      <c r="W11" s="19">
        <f t="shared" si="8"/>
        <v>12739.159388738202</v>
      </c>
      <c r="X11" s="4">
        <f t="shared" si="9"/>
        <v>45966.159388738204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0"/>
        <v>5</v>
      </c>
      <c r="B12" s="62" t="s">
        <v>42</v>
      </c>
      <c r="C12" s="49"/>
      <c r="D12" s="49"/>
      <c r="E12" s="55">
        <f>+'[3]BAM-EGS'!$BC16</f>
        <v>12739.159388738202</v>
      </c>
      <c r="F12" s="49"/>
      <c r="G12" s="28"/>
      <c r="H12" s="54">
        <f>+'[2]BAM-EGS'!$BC16</f>
        <v>0</v>
      </c>
      <c r="I12" s="29">
        <f>'[1]BAM-3RD'!$BK2483</f>
        <v>33227</v>
      </c>
      <c r="J12" s="54">
        <f t="shared" si="1"/>
        <v>33227</v>
      </c>
      <c r="K12" s="30">
        <f t="shared" si="2"/>
        <v>45966.159388738204</v>
      </c>
      <c r="L12" s="37">
        <f>((L$6)-SUM(L$8:L11))/($A$38-$A11)</f>
        <v>0</v>
      </c>
      <c r="M12" s="37">
        <f>((M$6)-SUM(M$8:M11))/($A$38-$A11)</f>
        <v>0</v>
      </c>
      <c r="N12" s="37">
        <f>((N$6)-SUM(N$8:N11))/($A$38-$A11)</f>
        <v>31000</v>
      </c>
      <c r="O12" s="4">
        <f t="shared" si="3"/>
        <v>31000</v>
      </c>
      <c r="P12" s="5"/>
      <c r="Q12" s="5">
        <f t="shared" si="4"/>
        <v>16129.032258064517</v>
      </c>
      <c r="R12" s="65">
        <f>((R$6)-SUM(R$8:R11))/($A$38-$A11)</f>
        <v>-1000</v>
      </c>
      <c r="S12" s="5">
        <f t="shared" si="5"/>
        <v>-2389.8728693263147</v>
      </c>
      <c r="T12" s="5"/>
      <c r="U12" s="5">
        <f t="shared" si="6"/>
        <v>12739.159388738202</v>
      </c>
      <c r="V12" s="19">
        <f t="shared" si="7"/>
        <v>0</v>
      </c>
      <c r="W12" s="19">
        <f t="shared" si="8"/>
        <v>12739.159388738202</v>
      </c>
      <c r="X12" s="4">
        <f t="shared" si="9"/>
        <v>45966.159388738204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0"/>
        <v>6</v>
      </c>
      <c r="B13" s="62" t="s">
        <v>42</v>
      </c>
      <c r="C13" s="49"/>
      <c r="D13" s="49"/>
      <c r="E13" s="55">
        <f>+'[3]BAM-EGS'!$BC17</f>
        <v>12739.159388738201</v>
      </c>
      <c r="F13" s="49"/>
      <c r="G13" s="28"/>
      <c r="H13" s="54">
        <f>+'[2]BAM-EGS'!$BC17</f>
        <v>0</v>
      </c>
      <c r="I13" s="29">
        <f>'[1]BAM-3RD'!$BK2484</f>
        <v>33227</v>
      </c>
      <c r="J13" s="54">
        <f t="shared" si="1"/>
        <v>33227</v>
      </c>
      <c r="K13" s="30">
        <f t="shared" si="2"/>
        <v>45966.159388738204</v>
      </c>
      <c r="L13" s="37">
        <f>((L$6)-SUM(L$8:L12))/($A$38-$A12)</f>
        <v>0</v>
      </c>
      <c r="M13" s="37">
        <f>((M$6)-SUM(M$8:M12))/($A$38-$A12)</f>
        <v>0</v>
      </c>
      <c r="N13" s="37">
        <f>((N$6)-SUM(N$8:N12))/($A$38-$A12)</f>
        <v>31000</v>
      </c>
      <c r="O13" s="4">
        <f t="shared" si="3"/>
        <v>31000</v>
      </c>
      <c r="P13" s="5"/>
      <c r="Q13" s="5">
        <f t="shared" si="4"/>
        <v>16129.032258064517</v>
      </c>
      <c r="R13" s="65">
        <f>((R$6)-SUM(R$8:R12))/($A$38-$A12)</f>
        <v>-1000</v>
      </c>
      <c r="S13" s="5">
        <f t="shared" si="5"/>
        <v>-2389.8728693263165</v>
      </c>
      <c r="T13" s="5"/>
      <c r="U13" s="5">
        <f t="shared" si="6"/>
        <v>12739.159388738201</v>
      </c>
      <c r="V13" s="19">
        <f t="shared" si="7"/>
        <v>0</v>
      </c>
      <c r="W13" s="19">
        <f t="shared" si="8"/>
        <v>12739.159388738201</v>
      </c>
      <c r="X13" s="4">
        <f t="shared" si="9"/>
        <v>45966.159388738204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0"/>
        <v>7</v>
      </c>
      <c r="B14" s="62" t="s">
        <v>42</v>
      </c>
      <c r="C14" s="49"/>
      <c r="D14" s="49"/>
      <c r="E14" s="55">
        <f>+'[3]BAM-EGS'!$BC18</f>
        <v>12739.159388738202</v>
      </c>
      <c r="F14" s="49"/>
      <c r="G14" s="28"/>
      <c r="H14" s="54">
        <f>+'[2]BAM-EGS'!$BC18</f>
        <v>0</v>
      </c>
      <c r="I14" s="29">
        <f>'[1]BAM-3RD'!$BK2485</f>
        <v>33227</v>
      </c>
      <c r="J14" s="54">
        <f t="shared" si="1"/>
        <v>33227</v>
      </c>
      <c r="K14" s="30">
        <f t="shared" si="2"/>
        <v>45966.159388738204</v>
      </c>
      <c r="L14" s="37">
        <f>((L$6)-SUM(L$8:L13))/($A$38-$A13)</f>
        <v>0</v>
      </c>
      <c r="M14" s="37">
        <f>((M$6)-SUM(M$8:M13))/($A$38-$A13)</f>
        <v>0</v>
      </c>
      <c r="N14" s="37">
        <f>((N$6)-SUM(N$8:N13))/($A$38-$A13)</f>
        <v>31000</v>
      </c>
      <c r="O14" s="4">
        <f t="shared" si="3"/>
        <v>31000</v>
      </c>
      <c r="P14" s="5"/>
      <c r="Q14" s="5">
        <f t="shared" si="4"/>
        <v>16129.032258064517</v>
      </c>
      <c r="R14" s="65">
        <f>((R$6)-SUM(R$8:R13))/($A$38-$A13)</f>
        <v>-1000</v>
      </c>
      <c r="S14" s="5">
        <f t="shared" si="5"/>
        <v>-2389.8728693263147</v>
      </c>
      <c r="T14" s="5"/>
      <c r="U14" s="5">
        <f t="shared" si="6"/>
        <v>12739.159388738202</v>
      </c>
      <c r="V14" s="19">
        <f t="shared" si="7"/>
        <v>0</v>
      </c>
      <c r="W14" s="19">
        <f t="shared" si="8"/>
        <v>12739.159388738202</v>
      </c>
      <c r="X14" s="4">
        <f t="shared" si="9"/>
        <v>45966.159388738204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0"/>
        <v>8</v>
      </c>
      <c r="B15" s="62" t="s">
        <v>42</v>
      </c>
      <c r="C15" s="49"/>
      <c r="D15" s="49"/>
      <c r="E15" s="55">
        <f>+'[3]BAM-EGS'!$BC19</f>
        <v>12739.159388738204</v>
      </c>
      <c r="F15" s="49"/>
      <c r="G15" s="28"/>
      <c r="H15" s="54">
        <f>+'[2]BAM-EGS'!$BC19</f>
        <v>0</v>
      </c>
      <c r="I15" s="29">
        <f>'[1]BAM-3RD'!$BK2486</f>
        <v>33227</v>
      </c>
      <c r="J15" s="54">
        <f t="shared" si="1"/>
        <v>33227</v>
      </c>
      <c r="K15" s="30">
        <f t="shared" si="2"/>
        <v>45966.159388738204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31000</v>
      </c>
      <c r="O15" s="4">
        <f t="shared" si="3"/>
        <v>31000</v>
      </c>
      <c r="P15" s="5"/>
      <c r="Q15" s="5">
        <f t="shared" si="4"/>
        <v>16129.032258064517</v>
      </c>
      <c r="R15" s="65">
        <f>((R$6)-SUM(R$8:R14))/($A$38-$A14)</f>
        <v>-1000</v>
      </c>
      <c r="S15" s="5">
        <f t="shared" si="5"/>
        <v>-2389.8728693263129</v>
      </c>
      <c r="T15" s="5"/>
      <c r="U15" s="5">
        <f t="shared" si="6"/>
        <v>12739.159388738204</v>
      </c>
      <c r="V15" s="19">
        <f t="shared" si="7"/>
        <v>0</v>
      </c>
      <c r="W15" s="19">
        <f t="shared" si="8"/>
        <v>12739.159388738204</v>
      </c>
      <c r="X15" s="4">
        <f t="shared" si="9"/>
        <v>45966.159388738204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0"/>
        <v>9</v>
      </c>
      <c r="B16" s="62" t="s">
        <v>42</v>
      </c>
      <c r="C16" s="49"/>
      <c r="D16" s="49"/>
      <c r="E16" s="55">
        <f>+'[3]BAM-EGS'!$BC20</f>
        <v>12739.159388738204</v>
      </c>
      <c r="F16" s="49"/>
      <c r="G16" s="28"/>
      <c r="H16" s="54">
        <f>+'[2]BAM-EGS'!$BC20</f>
        <v>0</v>
      </c>
      <c r="I16" s="29">
        <f>'[1]BAM-3RD'!$BK2487</f>
        <v>33227</v>
      </c>
      <c r="J16" s="54">
        <f t="shared" si="1"/>
        <v>33227</v>
      </c>
      <c r="K16" s="30">
        <f t="shared" si="2"/>
        <v>45966.159388738204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31000</v>
      </c>
      <c r="O16" s="4">
        <f t="shared" si="3"/>
        <v>31000</v>
      </c>
      <c r="P16" s="5"/>
      <c r="Q16" s="5">
        <f t="shared" si="4"/>
        <v>16129.032258064517</v>
      </c>
      <c r="R16" s="65">
        <f>((R$6)-SUM(R$8:R15))/($A$38-$A15)</f>
        <v>-1000</v>
      </c>
      <c r="S16" s="5">
        <f t="shared" si="5"/>
        <v>-2389.8728693263129</v>
      </c>
      <c r="T16" s="5"/>
      <c r="U16" s="5">
        <f t="shared" si="6"/>
        <v>12739.159388738204</v>
      </c>
      <c r="V16" s="19">
        <f t="shared" si="7"/>
        <v>0</v>
      </c>
      <c r="W16" s="19">
        <f t="shared" si="8"/>
        <v>12739.159388738204</v>
      </c>
      <c r="X16" s="4">
        <f t="shared" si="9"/>
        <v>45966.159388738204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0"/>
        <v>10</v>
      </c>
      <c r="B17" s="62" t="s">
        <v>42</v>
      </c>
      <c r="C17" s="49"/>
      <c r="D17" s="49"/>
      <c r="E17" s="55">
        <f>+'[3]BAM-EGS'!$BC21</f>
        <v>12739.159388738202</v>
      </c>
      <c r="F17" s="49"/>
      <c r="G17" s="28"/>
      <c r="H17" s="54">
        <f>+'[2]BAM-EGS'!$BC21</f>
        <v>0</v>
      </c>
      <c r="I17" s="29">
        <f>'[1]BAM-3RD'!$BK2488</f>
        <v>33227</v>
      </c>
      <c r="J17" s="54">
        <f t="shared" si="1"/>
        <v>33227</v>
      </c>
      <c r="K17" s="30">
        <f t="shared" si="2"/>
        <v>45966.159388738204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31000</v>
      </c>
      <c r="O17" s="4">
        <f t="shared" si="3"/>
        <v>31000</v>
      </c>
      <c r="P17" s="5"/>
      <c r="Q17" s="5">
        <f t="shared" si="4"/>
        <v>16129.032258064517</v>
      </c>
      <c r="R17" s="65">
        <f>((R$6)-SUM(R$8:R16))/($A$38-$A16)</f>
        <v>-1000</v>
      </c>
      <c r="S17" s="5">
        <f t="shared" si="5"/>
        <v>-2389.8728693263147</v>
      </c>
      <c r="T17" s="5"/>
      <c r="U17" s="5">
        <f t="shared" si="6"/>
        <v>12739.159388738202</v>
      </c>
      <c r="V17" s="19">
        <f t="shared" si="7"/>
        <v>0</v>
      </c>
      <c r="W17" s="19">
        <f t="shared" si="8"/>
        <v>12739.159388738202</v>
      </c>
      <c r="X17" s="4">
        <f t="shared" si="9"/>
        <v>45966.159388738204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0"/>
        <v>11</v>
      </c>
      <c r="B18" s="62" t="s">
        <v>42</v>
      </c>
      <c r="C18" s="49"/>
      <c r="D18" s="49"/>
      <c r="E18" s="55">
        <f>+'[3]BAM-EGS'!$BC22</f>
        <v>12739.159388738202</v>
      </c>
      <c r="F18" s="49"/>
      <c r="G18" s="28"/>
      <c r="H18" s="54">
        <f>+'[2]BAM-EGS'!$BC22</f>
        <v>0</v>
      </c>
      <c r="I18" s="29">
        <f>'[1]BAM-3RD'!$BK2489</f>
        <v>33227</v>
      </c>
      <c r="J18" s="54">
        <f t="shared" si="1"/>
        <v>33227</v>
      </c>
      <c r="K18" s="30">
        <f t="shared" si="2"/>
        <v>45966.159388738204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31000</v>
      </c>
      <c r="O18" s="4">
        <f t="shared" si="3"/>
        <v>31000</v>
      </c>
      <c r="P18" s="5"/>
      <c r="Q18" s="5">
        <f t="shared" si="4"/>
        <v>16129.032258064517</v>
      </c>
      <c r="R18" s="65">
        <f>((R$6)-SUM(R$8:R17))/($A$38-$A17)</f>
        <v>-1000</v>
      </c>
      <c r="S18" s="5">
        <f t="shared" si="5"/>
        <v>-2389.8728693263147</v>
      </c>
      <c r="T18" s="5"/>
      <c r="U18" s="5">
        <f t="shared" si="6"/>
        <v>12739.159388738202</v>
      </c>
      <c r="V18" s="19">
        <f t="shared" si="7"/>
        <v>0</v>
      </c>
      <c r="W18" s="19">
        <f t="shared" si="8"/>
        <v>12739.159388738202</v>
      </c>
      <c r="X18" s="4">
        <f t="shared" si="9"/>
        <v>45966.159388738204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0"/>
        <v>12</v>
      </c>
      <c r="B19" s="62" t="s">
        <v>42</v>
      </c>
      <c r="C19" s="49"/>
      <c r="D19" s="49"/>
      <c r="E19" s="55">
        <f>+'[3]BAM-EGS'!$BC23</f>
        <v>12739.159388738204</v>
      </c>
      <c r="F19" s="49"/>
      <c r="G19" s="28"/>
      <c r="H19" s="54">
        <f>+'[2]BAM-EGS'!$BC23</f>
        <v>0</v>
      </c>
      <c r="I19" s="29">
        <f>'[1]BAM-3RD'!$BK2490</f>
        <v>33227</v>
      </c>
      <c r="J19" s="54">
        <f t="shared" si="1"/>
        <v>33227</v>
      </c>
      <c r="K19" s="30">
        <f t="shared" si="2"/>
        <v>45966.159388738204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31000</v>
      </c>
      <c r="O19" s="4">
        <f t="shared" si="3"/>
        <v>31000</v>
      </c>
      <c r="P19" s="5"/>
      <c r="Q19" s="5">
        <f t="shared" si="4"/>
        <v>16129.032258064517</v>
      </c>
      <c r="R19" s="65">
        <f>((R$6)-SUM(R$8:R18))/($A$38-$A18)</f>
        <v>-1000</v>
      </c>
      <c r="S19" s="5">
        <f t="shared" si="5"/>
        <v>-2389.8728693263129</v>
      </c>
      <c r="T19" s="5"/>
      <c r="U19" s="5">
        <f t="shared" si="6"/>
        <v>12739.159388738204</v>
      </c>
      <c r="V19" s="19">
        <f t="shared" si="7"/>
        <v>0</v>
      </c>
      <c r="W19" s="19">
        <f t="shared" si="8"/>
        <v>12739.159388738204</v>
      </c>
      <c r="X19" s="4">
        <f t="shared" si="9"/>
        <v>45966.159388738204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0"/>
        <v>13</v>
      </c>
      <c r="B20" s="62" t="s">
        <v>42</v>
      </c>
      <c r="C20" s="49"/>
      <c r="D20" s="49"/>
      <c r="E20" s="55">
        <f>+'[3]BAM-EGS'!$BC24</f>
        <v>12739.159388738204</v>
      </c>
      <c r="F20" s="49"/>
      <c r="G20" s="28"/>
      <c r="H20" s="54">
        <f>+'[2]BAM-EGS'!$BC24</f>
        <v>0</v>
      </c>
      <c r="I20" s="29">
        <f>'[1]BAM-3RD'!$BK2491</f>
        <v>33227</v>
      </c>
      <c r="J20" s="54">
        <f t="shared" si="1"/>
        <v>33227</v>
      </c>
      <c r="K20" s="30">
        <f t="shared" si="2"/>
        <v>45966.159388738204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31000</v>
      </c>
      <c r="O20" s="4">
        <f t="shared" si="3"/>
        <v>31000</v>
      </c>
      <c r="P20" s="5"/>
      <c r="Q20" s="5">
        <f t="shared" si="4"/>
        <v>16129.032258064517</v>
      </c>
      <c r="R20" s="65">
        <f>((R$6)-SUM(R$8:R19))/($A$38-$A19)</f>
        <v>-1000</v>
      </c>
      <c r="S20" s="5">
        <f t="shared" si="5"/>
        <v>-2389.8728693263129</v>
      </c>
      <c r="T20" s="5"/>
      <c r="U20" s="5">
        <f t="shared" si="6"/>
        <v>12739.159388738204</v>
      </c>
      <c r="V20" s="19">
        <f t="shared" si="7"/>
        <v>0</v>
      </c>
      <c r="W20" s="19">
        <f t="shared" si="8"/>
        <v>12739.159388738204</v>
      </c>
      <c r="X20" s="4">
        <f t="shared" si="9"/>
        <v>45966.159388738204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0"/>
        <v>14</v>
      </c>
      <c r="B21" s="62" t="s">
        <v>42</v>
      </c>
      <c r="C21" s="49"/>
      <c r="D21" s="49"/>
      <c r="E21" s="55">
        <f>+'[3]BAM-EGS'!$BC25</f>
        <v>12739.159388738202</v>
      </c>
      <c r="F21" s="49"/>
      <c r="G21" s="28"/>
      <c r="H21" s="54">
        <f>+'[2]BAM-EGS'!$BC25</f>
        <v>0</v>
      </c>
      <c r="I21" s="29">
        <f>'[1]BAM-3RD'!$BK2492</f>
        <v>33227</v>
      </c>
      <c r="J21" s="54">
        <f t="shared" si="1"/>
        <v>33227</v>
      </c>
      <c r="K21" s="30">
        <f t="shared" si="2"/>
        <v>45966.159388738204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31000</v>
      </c>
      <c r="O21" s="4">
        <f t="shared" si="3"/>
        <v>31000</v>
      </c>
      <c r="P21" s="5"/>
      <c r="Q21" s="5">
        <f t="shared" si="4"/>
        <v>16129.032258064517</v>
      </c>
      <c r="R21" s="65">
        <f>((R$6)-SUM(R$8:R20))/($A$38-$A20)</f>
        <v>-1000</v>
      </c>
      <c r="S21" s="5">
        <f t="shared" si="5"/>
        <v>-2389.8728693263147</v>
      </c>
      <c r="T21" s="5"/>
      <c r="U21" s="5">
        <f t="shared" si="6"/>
        <v>12739.159388738202</v>
      </c>
      <c r="V21" s="19">
        <f t="shared" si="7"/>
        <v>0</v>
      </c>
      <c r="W21" s="19">
        <f t="shared" si="8"/>
        <v>12739.159388738202</v>
      </c>
      <c r="X21" s="4">
        <f t="shared" si="9"/>
        <v>45966.159388738204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0"/>
        <v>15</v>
      </c>
      <c r="B22" s="62" t="s">
        <v>42</v>
      </c>
      <c r="C22" s="49"/>
      <c r="D22" s="49"/>
      <c r="E22" s="55">
        <f>+'[3]BAM-EGS'!$BC26</f>
        <v>12739.159388738202</v>
      </c>
      <c r="F22" s="49"/>
      <c r="G22" s="28"/>
      <c r="H22" s="54">
        <f>+'[2]BAM-EGS'!$BC26</f>
        <v>0</v>
      </c>
      <c r="I22" s="29">
        <f>'[1]BAM-3RD'!$BK2493</f>
        <v>33227</v>
      </c>
      <c r="J22" s="54">
        <f t="shared" si="1"/>
        <v>33227</v>
      </c>
      <c r="K22" s="30">
        <f t="shared" si="2"/>
        <v>45966.159388738204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31000</v>
      </c>
      <c r="O22" s="4">
        <f t="shared" si="3"/>
        <v>31000</v>
      </c>
      <c r="P22" s="5"/>
      <c r="Q22" s="5">
        <f t="shared" si="4"/>
        <v>16129.032258064517</v>
      </c>
      <c r="R22" s="65">
        <f>((R$6)-SUM(R$8:R21))/($A$38-$A21)</f>
        <v>-1000</v>
      </c>
      <c r="S22" s="5">
        <f t="shared" si="5"/>
        <v>-2389.8728693263147</v>
      </c>
      <c r="T22" s="5"/>
      <c r="U22" s="5">
        <f t="shared" si="6"/>
        <v>12739.159388738202</v>
      </c>
      <c r="V22" s="19">
        <f t="shared" si="7"/>
        <v>0</v>
      </c>
      <c r="W22" s="19">
        <f t="shared" si="8"/>
        <v>12739.159388738202</v>
      </c>
      <c r="X22" s="4">
        <f t="shared" si="9"/>
        <v>45966.159388738204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0"/>
        <v>16</v>
      </c>
      <c r="B23" s="62" t="s">
        <v>42</v>
      </c>
      <c r="C23" s="49"/>
      <c r="D23" s="49"/>
      <c r="E23" s="55">
        <f>+'[3]BAM-EGS'!$BC27</f>
        <v>12739.159388738201</v>
      </c>
      <c r="F23" s="49"/>
      <c r="G23" s="28"/>
      <c r="H23" s="54">
        <f>+'[2]BAM-EGS'!$BC27</f>
        <v>0</v>
      </c>
      <c r="I23" s="29">
        <f>'[1]BAM-3RD'!$BK2494</f>
        <v>33227</v>
      </c>
      <c r="J23" s="54">
        <f t="shared" si="1"/>
        <v>33227</v>
      </c>
      <c r="K23" s="30">
        <f t="shared" si="2"/>
        <v>45966.159388738204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31000</v>
      </c>
      <c r="O23" s="4">
        <f t="shared" si="3"/>
        <v>31000</v>
      </c>
      <c r="P23" s="5"/>
      <c r="Q23" s="5">
        <f t="shared" si="4"/>
        <v>16129.032258064517</v>
      </c>
      <c r="R23" s="65">
        <f>((R$6)-SUM(R$8:R22))/($A$38-$A22)</f>
        <v>-1000</v>
      </c>
      <c r="S23" s="5">
        <f t="shared" si="5"/>
        <v>-2389.8728693263165</v>
      </c>
      <c r="T23" s="5"/>
      <c r="U23" s="5">
        <f t="shared" si="6"/>
        <v>12739.159388738201</v>
      </c>
      <c r="V23" s="19">
        <f t="shared" si="7"/>
        <v>0</v>
      </c>
      <c r="W23" s="19">
        <f t="shared" si="8"/>
        <v>12739.159388738201</v>
      </c>
      <c r="X23" s="4">
        <f t="shared" si="9"/>
        <v>45966.159388738204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0"/>
        <v>17</v>
      </c>
      <c r="B24" s="62" t="s">
        <v>42</v>
      </c>
      <c r="C24" s="49"/>
      <c r="D24" s="49"/>
      <c r="E24" s="55">
        <f>+'[3]BAM-EGS'!$BC28</f>
        <v>12739.159388738199</v>
      </c>
      <c r="F24" s="49"/>
      <c r="G24" s="28"/>
      <c r="H24" s="54">
        <f>+'[2]BAM-EGS'!$BC28</f>
        <v>0</v>
      </c>
      <c r="I24" s="29">
        <f>'[1]BAM-3RD'!$BK2495</f>
        <v>33227</v>
      </c>
      <c r="J24" s="54">
        <f t="shared" si="1"/>
        <v>33227</v>
      </c>
      <c r="K24" s="30">
        <f t="shared" si="2"/>
        <v>45966.159388738197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31000</v>
      </c>
      <c r="O24" s="4">
        <f t="shared" si="3"/>
        <v>31000</v>
      </c>
      <c r="P24" s="5"/>
      <c r="Q24" s="5">
        <f t="shared" si="4"/>
        <v>16129.032258064517</v>
      </c>
      <c r="R24" s="65">
        <f>((R$6)-SUM(R$8:R23))/($A$38-$A23)</f>
        <v>-1000</v>
      </c>
      <c r="S24" s="5">
        <f t="shared" si="5"/>
        <v>-2389.8728693263183</v>
      </c>
      <c r="T24" s="5"/>
      <c r="U24" s="5">
        <f t="shared" si="6"/>
        <v>12739.159388738199</v>
      </c>
      <c r="V24" s="19">
        <f t="shared" si="7"/>
        <v>0</v>
      </c>
      <c r="W24" s="19">
        <f t="shared" si="8"/>
        <v>12739.159388738199</v>
      </c>
      <c r="X24" s="4">
        <f t="shared" si="9"/>
        <v>45966.159388738197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0"/>
        <v>18</v>
      </c>
      <c r="B25" s="62" t="s">
        <v>42</v>
      </c>
      <c r="C25" s="49"/>
      <c r="D25" s="49"/>
      <c r="E25" s="55">
        <f>+'[3]BAM-EGS'!$BC29</f>
        <v>12739.159388738199</v>
      </c>
      <c r="F25" s="49"/>
      <c r="G25" s="28"/>
      <c r="H25" s="54">
        <f>+'[2]BAM-EGS'!$BC29</f>
        <v>0</v>
      </c>
      <c r="I25" s="29">
        <f>'[1]BAM-3RD'!$BK2496</f>
        <v>33227</v>
      </c>
      <c r="J25" s="54">
        <f t="shared" si="1"/>
        <v>33227</v>
      </c>
      <c r="K25" s="30">
        <f t="shared" si="2"/>
        <v>45966.159388738197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31000</v>
      </c>
      <c r="O25" s="4">
        <f t="shared" si="3"/>
        <v>31000</v>
      </c>
      <c r="P25" s="5"/>
      <c r="Q25" s="5">
        <f t="shared" si="4"/>
        <v>16129.032258064517</v>
      </c>
      <c r="R25" s="65">
        <f>((R$6)-SUM(R$8:R24))/($A$38-$A24)</f>
        <v>-1000</v>
      </c>
      <c r="S25" s="5">
        <f t="shared" si="5"/>
        <v>-2389.8728693263183</v>
      </c>
      <c r="T25" s="5"/>
      <c r="U25" s="5">
        <f t="shared" si="6"/>
        <v>12739.159388738199</v>
      </c>
      <c r="V25" s="19">
        <f t="shared" si="7"/>
        <v>0</v>
      </c>
      <c r="W25" s="19">
        <f t="shared" si="8"/>
        <v>12739.159388738199</v>
      </c>
      <c r="X25" s="4">
        <f t="shared" si="9"/>
        <v>45966.159388738197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12739.159388738197</v>
      </c>
      <c r="F26" s="49"/>
      <c r="G26" s="28"/>
      <c r="H26" s="54">
        <f>+'[2]BAM-EGS'!$BC30</f>
        <v>0</v>
      </c>
      <c r="I26" s="29">
        <f>'[1]BAM-3RD'!$BK2497</f>
        <v>33227</v>
      </c>
      <c r="J26" s="54">
        <f t="shared" si="1"/>
        <v>33227</v>
      </c>
      <c r="K26" s="30">
        <f t="shared" si="2"/>
        <v>45966.159388738197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31000</v>
      </c>
      <c r="O26" s="4">
        <f t="shared" si="3"/>
        <v>31000</v>
      </c>
      <c r="P26" s="5"/>
      <c r="Q26" s="5">
        <f t="shared" si="4"/>
        <v>16129.032258064517</v>
      </c>
      <c r="R26" s="65">
        <f>((R$6)-SUM(R$8:R25))/($A$38-$A25)</f>
        <v>-1000</v>
      </c>
      <c r="S26" s="5">
        <f t="shared" si="5"/>
        <v>-2389.8728693263201</v>
      </c>
      <c r="T26" s="5"/>
      <c r="U26" s="5">
        <f t="shared" si="6"/>
        <v>12739.159388738197</v>
      </c>
      <c r="V26" s="19">
        <f t="shared" si="7"/>
        <v>0</v>
      </c>
      <c r="W26" s="19">
        <f t="shared" si="8"/>
        <v>12739.159388738197</v>
      </c>
      <c r="X26" s="4">
        <f t="shared" si="9"/>
        <v>45966.159388738197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0"/>
        <v>20</v>
      </c>
      <c r="B27" s="62" t="s">
        <v>42</v>
      </c>
      <c r="C27" s="49"/>
      <c r="D27" s="49"/>
      <c r="E27" s="55">
        <f>+'[3]BAM-EGS'!$BC31</f>
        <v>12739.159388738195</v>
      </c>
      <c r="F27" s="49"/>
      <c r="G27" s="28"/>
      <c r="H27" s="54">
        <f>+'[2]BAM-EGS'!$BC31</f>
        <v>0</v>
      </c>
      <c r="I27" s="29">
        <f>'[1]BAM-3RD'!$BK2498</f>
        <v>33227</v>
      </c>
      <c r="J27" s="54">
        <f t="shared" si="1"/>
        <v>33227</v>
      </c>
      <c r="K27" s="30">
        <f t="shared" si="2"/>
        <v>45966.159388738197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31000</v>
      </c>
      <c r="O27" s="4">
        <f t="shared" si="3"/>
        <v>31000</v>
      </c>
      <c r="P27" s="5"/>
      <c r="Q27" s="5">
        <f t="shared" si="4"/>
        <v>16129.032258064517</v>
      </c>
      <c r="R27" s="65">
        <f>((R$6)-SUM(R$8:R26))/($A$38-$A26)</f>
        <v>-1000</v>
      </c>
      <c r="S27" s="5">
        <f t="shared" si="5"/>
        <v>-2389.872869326322</v>
      </c>
      <c r="T27" s="5"/>
      <c r="U27" s="5">
        <f t="shared" si="6"/>
        <v>12739.159388738195</v>
      </c>
      <c r="V27" s="19">
        <f t="shared" si="7"/>
        <v>0</v>
      </c>
      <c r="W27" s="19">
        <f t="shared" si="8"/>
        <v>12739.159388738195</v>
      </c>
      <c r="X27" s="4">
        <f t="shared" si="9"/>
        <v>45966.159388738197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0"/>
        <v>21</v>
      </c>
      <c r="B28" s="62" t="s">
        <v>42</v>
      </c>
      <c r="C28" s="49"/>
      <c r="D28" s="49"/>
      <c r="E28" s="55">
        <f>+'[3]BAM-EGS'!$BC32</f>
        <v>12739.159388738191</v>
      </c>
      <c r="F28" s="49"/>
      <c r="G28" s="28"/>
      <c r="H28" s="54">
        <f>+'[2]BAM-EGS'!$BC32</f>
        <v>0</v>
      </c>
      <c r="I28" s="29">
        <f>'[1]BAM-3RD'!$BK2499</f>
        <v>33227</v>
      </c>
      <c r="J28" s="54">
        <f t="shared" si="1"/>
        <v>33227</v>
      </c>
      <c r="K28" s="30">
        <f t="shared" si="2"/>
        <v>45966.15938873819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31000</v>
      </c>
      <c r="O28" s="4">
        <f t="shared" si="3"/>
        <v>31000</v>
      </c>
      <c r="P28" s="5"/>
      <c r="Q28" s="5">
        <f t="shared" si="4"/>
        <v>16129.032258064517</v>
      </c>
      <c r="R28" s="65">
        <f>((R$6)-SUM(R$8:R27))/($A$38-$A27)</f>
        <v>-1000</v>
      </c>
      <c r="S28" s="5">
        <f t="shared" si="5"/>
        <v>-2389.8728693263256</v>
      </c>
      <c r="T28" s="5"/>
      <c r="U28" s="5">
        <f t="shared" si="6"/>
        <v>12739.159388738191</v>
      </c>
      <c r="V28" s="19">
        <f t="shared" si="7"/>
        <v>0</v>
      </c>
      <c r="W28" s="19">
        <f t="shared" si="8"/>
        <v>12739.159388738191</v>
      </c>
      <c r="X28" s="4">
        <f t="shared" si="9"/>
        <v>45966.15938873819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0"/>
        <v>22</v>
      </c>
      <c r="B29" s="62" t="s">
        <v>42</v>
      </c>
      <c r="C29" s="49"/>
      <c r="D29" s="49"/>
      <c r="E29" s="55">
        <f>+'[3]BAM-EGS'!$BC33</f>
        <v>12739.15938873819</v>
      </c>
      <c r="F29" s="49"/>
      <c r="G29" s="28"/>
      <c r="H29" s="54">
        <f>+'[2]BAM-EGS'!$BC33</f>
        <v>0</v>
      </c>
      <c r="I29" s="29">
        <f>'[1]BAM-3RD'!$BK2500</f>
        <v>33227</v>
      </c>
      <c r="J29" s="54">
        <f t="shared" si="1"/>
        <v>33227</v>
      </c>
      <c r="K29" s="30">
        <f t="shared" si="2"/>
        <v>45966.15938873819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31000</v>
      </c>
      <c r="O29" s="4">
        <f t="shared" si="3"/>
        <v>31000</v>
      </c>
      <c r="P29" s="5"/>
      <c r="Q29" s="5">
        <f t="shared" si="4"/>
        <v>16129.032258064517</v>
      </c>
      <c r="R29" s="65">
        <f>((R$6)-SUM(R$8:R28))/($A$38-$A28)</f>
        <v>-1000</v>
      </c>
      <c r="S29" s="5">
        <f t="shared" si="5"/>
        <v>-2389.8728693263274</v>
      </c>
      <c r="T29" s="5"/>
      <c r="U29" s="5">
        <f t="shared" si="6"/>
        <v>12739.15938873819</v>
      </c>
      <c r="V29" s="19">
        <f t="shared" si="7"/>
        <v>0</v>
      </c>
      <c r="W29" s="19">
        <f t="shared" si="8"/>
        <v>12739.15938873819</v>
      </c>
      <c r="X29" s="4">
        <f t="shared" si="9"/>
        <v>45966.15938873819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0"/>
        <v>23</v>
      </c>
      <c r="B30" s="62" t="s">
        <v>42</v>
      </c>
      <c r="C30" s="49"/>
      <c r="D30" s="49"/>
      <c r="E30" s="55">
        <f>+'[3]BAM-EGS'!$BC34</f>
        <v>12739.159388738193</v>
      </c>
      <c r="F30" s="49"/>
      <c r="G30" s="28"/>
      <c r="H30" s="54">
        <f>+'[2]BAM-EGS'!$BC34</f>
        <v>0</v>
      </c>
      <c r="I30" s="29">
        <f>'[1]BAM-3RD'!$BK2501</f>
        <v>33227</v>
      </c>
      <c r="J30" s="54">
        <f t="shared" si="1"/>
        <v>33227</v>
      </c>
      <c r="K30" s="30">
        <f t="shared" si="2"/>
        <v>45966.15938873819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31000</v>
      </c>
      <c r="O30" s="4">
        <f t="shared" si="3"/>
        <v>31000</v>
      </c>
      <c r="P30" s="5"/>
      <c r="Q30" s="5">
        <f t="shared" si="4"/>
        <v>16129.032258064517</v>
      </c>
      <c r="R30" s="65">
        <f>((R$6)-SUM(R$8:R29))/($A$38-$A29)</f>
        <v>-1000</v>
      </c>
      <c r="S30" s="5">
        <f t="shared" si="5"/>
        <v>-2389.8728693263238</v>
      </c>
      <c r="T30" s="5"/>
      <c r="U30" s="5">
        <f t="shared" si="6"/>
        <v>12739.159388738193</v>
      </c>
      <c r="V30" s="19">
        <f t="shared" si="7"/>
        <v>0</v>
      </c>
      <c r="W30" s="19">
        <f t="shared" si="8"/>
        <v>12739.159388738193</v>
      </c>
      <c r="X30" s="4">
        <f t="shared" si="9"/>
        <v>45966.15938873819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0"/>
        <v>24</v>
      </c>
      <c r="B31" s="62" t="s">
        <v>42</v>
      </c>
      <c r="C31" s="49"/>
      <c r="D31" s="49"/>
      <c r="E31" s="55">
        <f>+'[3]BAM-EGS'!$BC35</f>
        <v>12739.15938873819</v>
      </c>
      <c r="F31" s="49"/>
      <c r="G31" s="28"/>
      <c r="H31" s="54">
        <f>+'[2]BAM-EGS'!$BC35</f>
        <v>0</v>
      </c>
      <c r="I31" s="29">
        <f>'[1]BAM-3RD'!$BK2502</f>
        <v>33227</v>
      </c>
      <c r="J31" s="54">
        <f t="shared" si="1"/>
        <v>33227</v>
      </c>
      <c r="K31" s="30">
        <f t="shared" si="2"/>
        <v>45966.15938873819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31000</v>
      </c>
      <c r="O31" s="4">
        <f t="shared" si="3"/>
        <v>31000</v>
      </c>
      <c r="P31" s="5"/>
      <c r="Q31" s="5">
        <f t="shared" si="4"/>
        <v>16129.032258064517</v>
      </c>
      <c r="R31" s="65">
        <f>((R$6)-SUM(R$8:R30))/($A$38-$A30)</f>
        <v>-1000</v>
      </c>
      <c r="S31" s="5">
        <f t="shared" si="5"/>
        <v>-2389.8728693263274</v>
      </c>
      <c r="T31" s="5"/>
      <c r="U31" s="5">
        <f t="shared" si="6"/>
        <v>12739.15938873819</v>
      </c>
      <c r="V31" s="19">
        <f t="shared" si="7"/>
        <v>0</v>
      </c>
      <c r="W31" s="19">
        <f t="shared" si="8"/>
        <v>12739.15938873819</v>
      </c>
      <c r="X31" s="4">
        <f t="shared" si="9"/>
        <v>45966.15938873819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0"/>
        <v>25</v>
      </c>
      <c r="B32" s="62" t="s">
        <v>42</v>
      </c>
      <c r="C32" s="49"/>
      <c r="D32" s="49"/>
      <c r="E32" s="55">
        <f>+'[3]BAM-EGS'!$BC36</f>
        <v>12739.159388738186</v>
      </c>
      <c r="F32" s="49"/>
      <c r="G32" s="28"/>
      <c r="H32" s="54">
        <f>+'[2]BAM-EGS'!$BC36</f>
        <v>0</v>
      </c>
      <c r="I32" s="29">
        <f>'[1]BAM-3RD'!$BK2503</f>
        <v>33227</v>
      </c>
      <c r="J32" s="54">
        <f t="shared" si="1"/>
        <v>33227</v>
      </c>
      <c r="K32" s="30">
        <f t="shared" si="2"/>
        <v>45966.15938873819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31000</v>
      </c>
      <c r="O32" s="4">
        <f t="shared" si="3"/>
        <v>31000</v>
      </c>
      <c r="P32" s="5"/>
      <c r="Q32" s="5">
        <f t="shared" si="4"/>
        <v>16129.032258064517</v>
      </c>
      <c r="R32" s="65">
        <f>((R$6)-SUM(R$8:R31))/($A$38-$A31)</f>
        <v>-1000</v>
      </c>
      <c r="S32" s="5">
        <f t="shared" si="5"/>
        <v>-2389.8728693263311</v>
      </c>
      <c r="T32" s="5"/>
      <c r="U32" s="5">
        <f t="shared" si="6"/>
        <v>12739.159388738186</v>
      </c>
      <c r="V32" s="19">
        <f t="shared" si="7"/>
        <v>0</v>
      </c>
      <c r="W32" s="19">
        <f t="shared" si="8"/>
        <v>12739.159388738186</v>
      </c>
      <c r="X32" s="4">
        <f t="shared" si="9"/>
        <v>45966.15938873819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0"/>
        <v>26</v>
      </c>
      <c r="B33" s="62" t="s">
        <v>42</v>
      </c>
      <c r="C33" s="49"/>
      <c r="D33" s="49"/>
      <c r="E33" s="55">
        <f>+'[3]BAM-EGS'!$BC37</f>
        <v>12739.15938873819</v>
      </c>
      <c r="F33" s="49"/>
      <c r="G33" s="28"/>
      <c r="H33" s="54">
        <f>+'[2]BAM-EGS'!$BC37</f>
        <v>0</v>
      </c>
      <c r="I33" s="29">
        <f>'[1]BAM-3RD'!$BK2504</f>
        <v>33227</v>
      </c>
      <c r="J33" s="54">
        <f t="shared" si="1"/>
        <v>33227</v>
      </c>
      <c r="K33" s="30">
        <f t="shared" si="2"/>
        <v>45966.15938873819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31000</v>
      </c>
      <c r="O33" s="4">
        <f t="shared" si="3"/>
        <v>31000</v>
      </c>
      <c r="P33" s="5"/>
      <c r="Q33" s="5">
        <f t="shared" si="4"/>
        <v>16129.032258064517</v>
      </c>
      <c r="R33" s="65">
        <f>((R$6)-SUM(R$8:R32))/($A$38-$A32)</f>
        <v>-1000</v>
      </c>
      <c r="S33" s="5">
        <f t="shared" si="5"/>
        <v>-2389.8728693263274</v>
      </c>
      <c r="T33" s="5"/>
      <c r="U33" s="5">
        <f t="shared" si="6"/>
        <v>12739.15938873819</v>
      </c>
      <c r="V33" s="19">
        <f t="shared" si="7"/>
        <v>0</v>
      </c>
      <c r="W33" s="19">
        <f t="shared" si="8"/>
        <v>12739.15938873819</v>
      </c>
      <c r="X33" s="4">
        <f t="shared" si="9"/>
        <v>45966.15938873819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0"/>
        <v>27</v>
      </c>
      <c r="B34" s="62" t="s">
        <v>42</v>
      </c>
      <c r="C34" s="49"/>
      <c r="D34" s="49"/>
      <c r="E34" s="55">
        <f>+'[3]BAM-EGS'!$BC38</f>
        <v>12739.159388738195</v>
      </c>
      <c r="F34" s="49"/>
      <c r="G34" s="28"/>
      <c r="H34" s="54">
        <f>+'[2]BAM-EGS'!$BC38</f>
        <v>0</v>
      </c>
      <c r="I34" s="29">
        <f>'[1]BAM-3RD'!$BK2505</f>
        <v>33227</v>
      </c>
      <c r="J34" s="54">
        <f t="shared" si="1"/>
        <v>33227</v>
      </c>
      <c r="K34" s="30">
        <f t="shared" si="2"/>
        <v>45966.159388738197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31000</v>
      </c>
      <c r="O34" s="4">
        <f t="shared" si="3"/>
        <v>31000</v>
      </c>
      <c r="P34" s="5"/>
      <c r="Q34" s="5">
        <f t="shared" si="4"/>
        <v>16129.032258064517</v>
      </c>
      <c r="R34" s="65">
        <f>((R$6)-SUM(R$8:R33))/($A$38-$A33)</f>
        <v>-1000</v>
      </c>
      <c r="S34" s="5">
        <f t="shared" si="5"/>
        <v>-2389.872869326322</v>
      </c>
      <c r="T34" s="5"/>
      <c r="U34" s="5">
        <f t="shared" si="6"/>
        <v>12739.159388738195</v>
      </c>
      <c r="V34" s="19">
        <f t="shared" si="7"/>
        <v>0</v>
      </c>
      <c r="W34" s="19">
        <f t="shared" si="8"/>
        <v>12739.159388738195</v>
      </c>
      <c r="X34" s="4">
        <f t="shared" si="9"/>
        <v>45966.159388738197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0"/>
        <v>28</v>
      </c>
      <c r="B35" s="62" t="s">
        <v>42</v>
      </c>
      <c r="C35" s="49"/>
      <c r="D35" s="49"/>
      <c r="E35" s="55">
        <f>+'[3]BAM-EGS'!$BC39</f>
        <v>12739.15938873819</v>
      </c>
      <c r="F35" s="49"/>
      <c r="G35" s="28"/>
      <c r="H35" s="54">
        <f>+'[2]BAM-EGS'!$BC39</f>
        <v>0</v>
      </c>
      <c r="I35" s="29">
        <f>'[1]BAM-3RD'!$BK2506</f>
        <v>33227</v>
      </c>
      <c r="J35" s="54">
        <f t="shared" si="1"/>
        <v>33227</v>
      </c>
      <c r="K35" s="30">
        <f t="shared" si="2"/>
        <v>45966.15938873819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31000</v>
      </c>
      <c r="O35" s="4">
        <f t="shared" si="3"/>
        <v>31000</v>
      </c>
      <c r="P35" s="5"/>
      <c r="Q35" s="5">
        <f t="shared" si="4"/>
        <v>16129.032258064517</v>
      </c>
      <c r="R35" s="65">
        <f>((R$6)-SUM(R$8:R34))/($A$38-$A34)</f>
        <v>-1000</v>
      </c>
      <c r="S35" s="5">
        <f t="shared" si="5"/>
        <v>-2389.8728693263274</v>
      </c>
      <c r="T35" s="5"/>
      <c r="U35" s="5">
        <f t="shared" si="6"/>
        <v>12739.15938873819</v>
      </c>
      <c r="V35" s="19">
        <f t="shared" si="7"/>
        <v>0</v>
      </c>
      <c r="W35" s="19">
        <f t="shared" si="8"/>
        <v>12739.15938873819</v>
      </c>
      <c r="X35" s="4">
        <f t="shared" si="9"/>
        <v>45966.15938873819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0"/>
        <v>29</v>
      </c>
      <c r="B36" s="62" t="s">
        <v>42</v>
      </c>
      <c r="C36" s="49"/>
      <c r="D36" s="49"/>
      <c r="E36" s="55">
        <f>+'[3]BAM-EGS'!$BC40</f>
        <v>12739.15938873818</v>
      </c>
      <c r="F36" s="49"/>
      <c r="G36" s="28"/>
      <c r="H36" s="54">
        <f>+'[2]BAM-EGS'!$BC40</f>
        <v>0</v>
      </c>
      <c r="I36" s="29">
        <f>'[1]BAM-3RD'!$BK2507</f>
        <v>33227</v>
      </c>
      <c r="J36" s="54">
        <f t="shared" si="1"/>
        <v>33227</v>
      </c>
      <c r="K36" s="30">
        <f t="shared" si="2"/>
        <v>45966.159388738182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31000</v>
      </c>
      <c r="O36" s="4">
        <f t="shared" si="3"/>
        <v>31000</v>
      </c>
      <c r="P36" s="5"/>
      <c r="Q36" s="5">
        <f t="shared" si="4"/>
        <v>16129.032258064517</v>
      </c>
      <c r="R36" s="65">
        <f>((R$6)-SUM(R$8:R35))/($A$38-$A35)</f>
        <v>-1000</v>
      </c>
      <c r="S36" s="5">
        <f t="shared" si="5"/>
        <v>-2389.8728693263365</v>
      </c>
      <c r="T36" s="5"/>
      <c r="U36" s="5">
        <f t="shared" si="6"/>
        <v>12739.15938873818</v>
      </c>
      <c r="V36" s="19">
        <f t="shared" si="7"/>
        <v>0</v>
      </c>
      <c r="W36" s="19">
        <f t="shared" si="8"/>
        <v>12739.15938873818</v>
      </c>
      <c r="X36" s="4">
        <f t="shared" si="9"/>
        <v>45966.159388738182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12739.15938873819</v>
      </c>
      <c r="F37" s="49"/>
      <c r="G37" s="28"/>
      <c r="H37" s="54">
        <f>+'[2]BAM-EGS'!$BC41</f>
        <v>0</v>
      </c>
      <c r="I37" s="29">
        <f>'[1]BAM-3RD'!$BK2508</f>
        <v>33227</v>
      </c>
      <c r="J37" s="54">
        <f>SUM(H37:I37)</f>
        <v>33227</v>
      </c>
      <c r="K37" s="30">
        <f>SUM(E37,H37,I37)</f>
        <v>45966.15938873819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31000</v>
      </c>
      <c r="O37" s="4">
        <f>SUM(L37:N37)</f>
        <v>31000</v>
      </c>
      <c r="P37" s="5"/>
      <c r="Q37" s="5">
        <f t="shared" si="4"/>
        <v>16129.032258064517</v>
      </c>
      <c r="R37" s="65">
        <f>((R$6)-SUM(R$8:R36))/($A$38-$A36)</f>
        <v>-1000</v>
      </c>
      <c r="S37" s="5">
        <f>E37-Q37-R37</f>
        <v>-2389.8728693263274</v>
      </c>
      <c r="T37" s="5"/>
      <c r="U37" s="5">
        <f>SUM(Q37:S37)</f>
        <v>12739.15938873819</v>
      </c>
      <c r="V37" s="19">
        <f>SUM(H37)</f>
        <v>0</v>
      </c>
      <c r="W37" s="19">
        <f>SUM(U37:V37)</f>
        <v>12739.15938873819</v>
      </c>
      <c r="X37" s="4">
        <f>IF(K37&gt;0,K37,0)</f>
        <v>45966.15938873819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12739.159388738219</v>
      </c>
      <c r="F38" s="49"/>
      <c r="G38" s="28"/>
      <c r="H38" s="54">
        <f>+'[2]BAM-EGS'!$BC42</f>
        <v>0</v>
      </c>
      <c r="I38" s="29">
        <f>'[1]BAM-3RD'!$BK2509</f>
        <v>33227</v>
      </c>
      <c r="J38" s="54">
        <f>SUM(H38:I38)</f>
        <v>33227</v>
      </c>
      <c r="K38" s="30">
        <f>SUM(E38,H38,I38)</f>
        <v>45966.159388738219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31000</v>
      </c>
      <c r="O38" s="4">
        <f>SUM(L38:N38)</f>
        <v>31000</v>
      </c>
      <c r="P38" s="5"/>
      <c r="Q38" s="5">
        <f>$Q$6/31</f>
        <v>16129.032258064517</v>
      </c>
      <c r="R38" s="65">
        <f>((R$6)-SUM(R$8:R37))/($A$38-$A37)</f>
        <v>-1000</v>
      </c>
      <c r="S38" s="5">
        <f>E38-Q38-R38</f>
        <v>-2389.8728693262983</v>
      </c>
      <c r="T38" s="5"/>
      <c r="U38" s="5">
        <f>SUM(Q38:S38)</f>
        <v>12739.159388738219</v>
      </c>
      <c r="V38" s="19">
        <f>SUM(H38)</f>
        <v>0</v>
      </c>
      <c r="W38" s="19">
        <f>SUM(U38:V38)</f>
        <v>12739.159388738219</v>
      </c>
      <c r="X38" s="4">
        <f>IF(K38&gt;0,K38,0)</f>
        <v>45966.159388738219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0</v>
      </c>
      <c r="I40" s="41">
        <f>SUM(I8:I39)</f>
        <v>1030037</v>
      </c>
      <c r="J40" s="41">
        <f>SUM(J8:J39)</f>
        <v>1030037</v>
      </c>
      <c r="K40" s="42">
        <f>SUM(K8:K38)</f>
        <v>1530037.0000000005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500000.00000000041</v>
      </c>
      <c r="R40" s="42">
        <f>SUM(R8:R38)</f>
        <v>0</v>
      </c>
      <c r="S40" s="42">
        <f>SUM(S8:S38)</f>
        <v>-9.276845958083868E-11</v>
      </c>
      <c r="T40" s="42"/>
      <c r="U40" s="42">
        <f>SUM(U8:U38)</f>
        <v>500000</v>
      </c>
      <c r="V40" s="42">
        <f>SUM(V8:V38)</f>
        <v>0</v>
      </c>
      <c r="W40" s="42">
        <f>SUM(W8:W38)</f>
        <v>500000</v>
      </c>
      <c r="X40" s="43">
        <f>SUM(X8:X39)</f>
        <v>1530037.0000000005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SUM(C9:C38)</f>
        <v>0</v>
      </c>
      <c r="D43" s="63">
        <f t="shared" ref="D43:W43" si="10">SUM(D9:D38)</f>
        <v>0</v>
      </c>
      <c r="E43" s="63">
        <f t="shared" si="10"/>
        <v>382174.78166214586</v>
      </c>
      <c r="F43" s="63">
        <f t="shared" si="10"/>
        <v>0</v>
      </c>
      <c r="G43" s="63">
        <f t="shared" si="10"/>
        <v>0</v>
      </c>
      <c r="H43" s="63">
        <f t="shared" si="10"/>
        <v>0</v>
      </c>
      <c r="I43" s="63">
        <f t="shared" si="10"/>
        <v>996810</v>
      </c>
      <c r="J43" s="63">
        <f t="shared" si="10"/>
        <v>996810</v>
      </c>
      <c r="K43" s="63">
        <f t="shared" si="10"/>
        <v>1378984.7816621463</v>
      </c>
      <c r="L43" s="63">
        <f t="shared" si="10"/>
        <v>0</v>
      </c>
      <c r="M43" s="63">
        <f t="shared" si="10"/>
        <v>0</v>
      </c>
      <c r="N43" s="63">
        <f t="shared" si="10"/>
        <v>930000</v>
      </c>
      <c r="O43" s="63">
        <f t="shared" si="10"/>
        <v>930000</v>
      </c>
      <c r="P43" s="63"/>
      <c r="Q43" s="63">
        <f t="shared" si="10"/>
        <v>483870.96774193586</v>
      </c>
      <c r="R43" s="63">
        <f t="shared" si="10"/>
        <v>-30000</v>
      </c>
      <c r="S43" s="63">
        <f t="shared" si="10"/>
        <v>-71696.186079789564</v>
      </c>
      <c r="T43" s="63"/>
      <c r="U43" s="63">
        <f t="shared" si="10"/>
        <v>382174.78166214586</v>
      </c>
      <c r="V43" s="63">
        <f t="shared" si="10"/>
        <v>0</v>
      </c>
      <c r="W43" s="63">
        <f t="shared" si="10"/>
        <v>382174.78166214586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1571484.3371153304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321763.11572116747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350000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321763.11572116747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-32174.781662145862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321763.11572116741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05/1/2001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2001-04-26T13:20:15Z</cp:lastPrinted>
  <dcterms:created xsi:type="dcterms:W3CDTF">1997-02-03T15:25:11Z</dcterms:created>
  <dcterms:modified xsi:type="dcterms:W3CDTF">2023-09-10T15:51:21Z</dcterms:modified>
</cp:coreProperties>
</file>