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<sst xmlns="http://schemas.openxmlformats.org/spreadsheetml/2006/main" count="75" uniqueCount="44">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</sst>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425959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534352.27586206887</c:v>
                </c:pt>
                <c:pt idx="5">
                  <c:v>534352.27586206887</c:v>
                </c:pt>
                <c:pt idx="6">
                  <c:v>960311.27586206933</c:v>
                </c:pt>
                <c:pt idx="7">
                  <c:v>0</c:v>
                </c:pt>
                <c:pt idx="8">
                  <c:v>0</c:v>
                </c:pt>
                <c:pt idx="9">
                  <c:v>436797</c:v>
                </c:pt>
                <c:pt idx="10">
                  <c:v>436797</c:v>
                </c:pt>
                <c:pt idx="12">
                  <c:v>1806451.6129032259</c:v>
                </c:pt>
                <c:pt idx="13">
                  <c:v>43203</c:v>
                </c:pt>
                <c:pt idx="14">
                  <c:v>-1423695.6129032259</c:v>
                </c:pt>
                <c:pt idx="16">
                  <c:v>425959</c:v>
                </c:pt>
                <c:pt idx="17">
                  <c:v>0</c:v>
                </c:pt>
                <c:pt idx="18">
                  <c:v>425959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79D-A15B-91529F54C40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D-479D-A15B-91529F54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0320"/>
        <c:axId val="1"/>
      </c:barChart>
      <c:catAx>
        <c:axId val="15222032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2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296003</v>
          </cell>
        </row>
        <row r="26">
          <cell r="BC26">
            <v>153368</v>
          </cell>
        </row>
        <row r="27">
          <cell r="BC27">
            <v>26622.4375</v>
          </cell>
        </row>
        <row r="28">
          <cell r="BC28">
            <v>26622.4375</v>
          </cell>
        </row>
        <row r="29">
          <cell r="BC29">
            <v>26622.4375</v>
          </cell>
        </row>
        <row r="30">
          <cell r="BC30">
            <v>26622.4375</v>
          </cell>
        </row>
        <row r="31">
          <cell r="BC31">
            <v>26622.4375</v>
          </cell>
        </row>
        <row r="32">
          <cell r="BC32">
            <v>26622.4375</v>
          </cell>
        </row>
        <row r="33">
          <cell r="BC33">
            <v>26622.4375</v>
          </cell>
        </row>
        <row r="34">
          <cell r="BC34">
            <v>26622.4375</v>
          </cell>
        </row>
        <row r="35">
          <cell r="BC35">
            <v>26622.4375</v>
          </cell>
        </row>
        <row r="36">
          <cell r="BC36">
            <v>26622.4375</v>
          </cell>
        </row>
        <row r="37">
          <cell r="BC37">
            <v>26622.4375</v>
          </cell>
        </row>
        <row r="38">
          <cell r="BC38">
            <v>26622.4375</v>
          </cell>
        </row>
        <row r="39">
          <cell r="BC39">
            <v>26622.4375</v>
          </cell>
        </row>
        <row r="40">
          <cell r="BC40">
            <v>26622.4375</v>
          </cell>
        </row>
        <row r="41">
          <cell r="BC41">
            <v>26622.4375</v>
          </cell>
        </row>
        <row r="42">
          <cell r="BC42">
            <v>26622.4375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5" workbookViewId="0">
      <selection activeCell="W45" sqref="W4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1035803.0000000007</v>
      </c>
      <c r="J6" s="6"/>
      <c r="K6" s="6">
        <f>SUM(E6,H6,I6)</f>
        <v>4535803.0000000009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2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252029.0172413793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244100.0172413793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33397.017241379312</v>
      </c>
      <c r="J19" s="54">
        <f t="shared" si="2"/>
        <v>1033397.0172413794</v>
      </c>
      <c r="K19" s="30">
        <f t="shared" si="3"/>
        <v>334620.0172413793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334620.0172413793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345354.0172413793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345354.0172413793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37</v>
      </c>
      <c r="C21" s="49"/>
      <c r="D21" s="49"/>
      <c r="E21" s="55">
        <f>+'[3]BAM-EGS'!$BC25</f>
        <v>296003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329400.0172413793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153099.77419354839</v>
      </c>
      <c r="T21" s="5"/>
      <c r="U21" s="5">
        <f t="shared" si="7"/>
        <v>296003</v>
      </c>
      <c r="V21" s="19">
        <f t="shared" si="8"/>
        <v>0</v>
      </c>
      <c r="W21" s="19">
        <f t="shared" si="9"/>
        <v>296003</v>
      </c>
      <c r="X21" s="4">
        <f t="shared" si="10"/>
        <v>329400.0172413793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37</v>
      </c>
      <c r="C22" s="49"/>
      <c r="D22" s="49"/>
      <c r="E22" s="55">
        <f>+'[3]BAM-EGS'!$BC26</f>
        <v>153368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186765.0172413793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10464.774193548394</v>
      </c>
      <c r="T22" s="5"/>
      <c r="U22" s="5">
        <f t="shared" si="7"/>
        <v>153368</v>
      </c>
      <c r="V22" s="19">
        <f t="shared" si="8"/>
        <v>0</v>
      </c>
      <c r="W22" s="19">
        <f t="shared" si="9"/>
        <v>153368</v>
      </c>
      <c r="X22" s="4">
        <f t="shared" si="10"/>
        <v>186765.0172413793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+'[3]BAM-EGS'!$BC27</f>
        <v>26622.4375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60019.454741379312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27299.8125</v>
      </c>
      <c r="O23" s="4">
        <f t="shared" si="4"/>
        <v>27299.8125</v>
      </c>
      <c r="P23" s="5"/>
      <c r="Q23" s="5">
        <f t="shared" si="5"/>
        <v>112903.22580645161</v>
      </c>
      <c r="R23" s="65">
        <f>((R$6)-SUM(R$8:R22))/($A$38-$A22)</f>
        <v>2700.1875</v>
      </c>
      <c r="S23" s="5">
        <f t="shared" si="6"/>
        <v>-88980.975806451606</v>
      </c>
      <c r="T23" s="5"/>
      <c r="U23" s="5">
        <f t="shared" si="7"/>
        <v>26622.4375</v>
      </c>
      <c r="V23" s="19">
        <f t="shared" si="8"/>
        <v>0</v>
      </c>
      <c r="W23" s="19">
        <f t="shared" si="9"/>
        <v>26622.4375</v>
      </c>
      <c r="X23" s="4">
        <f t="shared" si="10"/>
        <v>60019.454741379312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+'[3]BAM-EGS'!$BC28</f>
        <v>26622.4375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60019.454741379312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27299.8125</v>
      </c>
      <c r="O24" s="4">
        <f t="shared" si="4"/>
        <v>27299.8125</v>
      </c>
      <c r="P24" s="5"/>
      <c r="Q24" s="5">
        <f t="shared" si="5"/>
        <v>112903.22580645161</v>
      </c>
      <c r="R24" s="65">
        <f>((R$6)-SUM(R$8:R23))/($A$38-$A23)</f>
        <v>2700.1875</v>
      </c>
      <c r="S24" s="5">
        <f t="shared" si="6"/>
        <v>-88980.975806451606</v>
      </c>
      <c r="T24" s="5"/>
      <c r="U24" s="5">
        <f t="shared" si="7"/>
        <v>26622.4375</v>
      </c>
      <c r="V24" s="19">
        <f t="shared" si="8"/>
        <v>0</v>
      </c>
      <c r="W24" s="19">
        <f t="shared" si="9"/>
        <v>26622.4375</v>
      </c>
      <c r="X24" s="4">
        <f t="shared" si="10"/>
        <v>60019.454741379312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26622.4375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60019.454741379312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27299.8125</v>
      </c>
      <c r="O25" s="4">
        <f t="shared" si="4"/>
        <v>27299.8125</v>
      </c>
      <c r="P25" s="5"/>
      <c r="Q25" s="5">
        <f t="shared" si="5"/>
        <v>112903.22580645161</v>
      </c>
      <c r="R25" s="65">
        <f>((R$6)-SUM(R$8:R24))/($A$38-$A24)</f>
        <v>2700.1875</v>
      </c>
      <c r="S25" s="5">
        <f t="shared" si="6"/>
        <v>-88980.975806451606</v>
      </c>
      <c r="T25" s="5"/>
      <c r="U25" s="5">
        <f t="shared" si="7"/>
        <v>26622.4375</v>
      </c>
      <c r="V25" s="19">
        <f t="shared" si="8"/>
        <v>0</v>
      </c>
      <c r="W25" s="19">
        <f t="shared" si="9"/>
        <v>26622.4375</v>
      </c>
      <c r="X25" s="4">
        <f t="shared" si="10"/>
        <v>60019.454741379312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26622.4375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60019.454741379312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27299.8125</v>
      </c>
      <c r="O26" s="4">
        <f t="shared" si="4"/>
        <v>27299.8125</v>
      </c>
      <c r="P26" s="5"/>
      <c r="Q26" s="5">
        <f t="shared" si="5"/>
        <v>112903.22580645161</v>
      </c>
      <c r="R26" s="65">
        <f>((R$6)-SUM(R$8:R25))/($A$38-$A25)</f>
        <v>2700.1875</v>
      </c>
      <c r="S26" s="5">
        <f t="shared" si="6"/>
        <v>-88980.975806451606</v>
      </c>
      <c r="T26" s="5"/>
      <c r="U26" s="5">
        <f t="shared" si="7"/>
        <v>26622.4375</v>
      </c>
      <c r="V26" s="19">
        <f t="shared" si="8"/>
        <v>0</v>
      </c>
      <c r="W26" s="19">
        <f t="shared" si="9"/>
        <v>26622.4375</v>
      </c>
      <c r="X26" s="4">
        <f t="shared" si="10"/>
        <v>60019.454741379312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26622.4375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60019.454741379312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27299.8125</v>
      </c>
      <c r="O27" s="4">
        <f t="shared" si="4"/>
        <v>27299.8125</v>
      </c>
      <c r="P27" s="5"/>
      <c r="Q27" s="5">
        <f t="shared" si="5"/>
        <v>112903.22580645161</v>
      </c>
      <c r="R27" s="65">
        <f>((R$6)-SUM(R$8:R26))/($A$38-$A26)</f>
        <v>2700.1875</v>
      </c>
      <c r="S27" s="5">
        <f t="shared" si="6"/>
        <v>-88980.975806451606</v>
      </c>
      <c r="T27" s="5"/>
      <c r="U27" s="5">
        <f t="shared" si="7"/>
        <v>26622.4375</v>
      </c>
      <c r="V27" s="19">
        <f t="shared" si="8"/>
        <v>0</v>
      </c>
      <c r="W27" s="19">
        <f t="shared" si="9"/>
        <v>26622.4375</v>
      </c>
      <c r="X27" s="4">
        <f t="shared" si="10"/>
        <v>60019.454741379312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26622.4375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60019.454741379312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27299.8125</v>
      </c>
      <c r="O28" s="4">
        <f t="shared" si="4"/>
        <v>27299.8125</v>
      </c>
      <c r="P28" s="5"/>
      <c r="Q28" s="5">
        <f t="shared" si="5"/>
        <v>112903.22580645161</v>
      </c>
      <c r="R28" s="65">
        <f>((R$6)-SUM(R$8:R27))/($A$38-$A27)</f>
        <v>2700.1875</v>
      </c>
      <c r="S28" s="5">
        <f t="shared" si="6"/>
        <v>-88980.975806451606</v>
      </c>
      <c r="T28" s="5"/>
      <c r="U28" s="5">
        <f t="shared" si="7"/>
        <v>26622.4375</v>
      </c>
      <c r="V28" s="19">
        <f t="shared" si="8"/>
        <v>0</v>
      </c>
      <c r="W28" s="19">
        <f t="shared" si="9"/>
        <v>26622.4375</v>
      </c>
      <c r="X28" s="4">
        <f t="shared" si="10"/>
        <v>60019.454741379312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26622.4375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60019.454741379312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27299.8125</v>
      </c>
      <c r="O29" s="4">
        <f t="shared" si="4"/>
        <v>27299.8125</v>
      </c>
      <c r="P29" s="5"/>
      <c r="Q29" s="5">
        <f t="shared" si="5"/>
        <v>112903.22580645161</v>
      </c>
      <c r="R29" s="65">
        <f>((R$6)-SUM(R$8:R28))/($A$38-$A28)</f>
        <v>2700.1875</v>
      </c>
      <c r="S29" s="5">
        <f t="shared" si="6"/>
        <v>-88980.975806451606</v>
      </c>
      <c r="T29" s="5"/>
      <c r="U29" s="5">
        <f t="shared" si="7"/>
        <v>26622.4375</v>
      </c>
      <c r="V29" s="19">
        <f t="shared" si="8"/>
        <v>0</v>
      </c>
      <c r="W29" s="19">
        <f t="shared" si="9"/>
        <v>26622.4375</v>
      </c>
      <c r="X29" s="4">
        <f t="shared" si="10"/>
        <v>60019.454741379312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26622.4375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60019.454741379312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27299.8125</v>
      </c>
      <c r="O30" s="4">
        <f t="shared" si="4"/>
        <v>27299.8125</v>
      </c>
      <c r="P30" s="5"/>
      <c r="Q30" s="5">
        <f t="shared" si="5"/>
        <v>112903.22580645161</v>
      </c>
      <c r="R30" s="65">
        <f>((R$6)-SUM(R$8:R29))/($A$38-$A29)</f>
        <v>2700.1875</v>
      </c>
      <c r="S30" s="5">
        <f t="shared" si="6"/>
        <v>-88980.975806451606</v>
      </c>
      <c r="T30" s="5"/>
      <c r="U30" s="5">
        <f t="shared" si="7"/>
        <v>26622.4375</v>
      </c>
      <c r="V30" s="19">
        <f t="shared" si="8"/>
        <v>0</v>
      </c>
      <c r="W30" s="19">
        <f t="shared" si="9"/>
        <v>26622.4375</v>
      </c>
      <c r="X30" s="4">
        <f t="shared" si="10"/>
        <v>60019.454741379312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26622.4375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60019.454741379312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27299.8125</v>
      </c>
      <c r="O31" s="4">
        <f t="shared" si="4"/>
        <v>27299.8125</v>
      </c>
      <c r="P31" s="5"/>
      <c r="Q31" s="5">
        <f t="shared" si="5"/>
        <v>112903.22580645161</v>
      </c>
      <c r="R31" s="65">
        <f>((R$6)-SUM(R$8:R30))/($A$38-$A30)</f>
        <v>2700.1875</v>
      </c>
      <c r="S31" s="5">
        <f t="shared" si="6"/>
        <v>-88980.975806451606</v>
      </c>
      <c r="T31" s="5"/>
      <c r="U31" s="5">
        <f t="shared" si="7"/>
        <v>26622.4375</v>
      </c>
      <c r="V31" s="19">
        <f t="shared" si="8"/>
        <v>0</v>
      </c>
      <c r="W31" s="19">
        <f t="shared" si="9"/>
        <v>26622.4375</v>
      </c>
      <c r="X31" s="4">
        <f t="shared" si="10"/>
        <v>60019.454741379312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26622.4375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60019.454741379312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27299.8125</v>
      </c>
      <c r="O32" s="4">
        <f t="shared" si="4"/>
        <v>27299.8125</v>
      </c>
      <c r="P32" s="5"/>
      <c r="Q32" s="5">
        <f t="shared" si="5"/>
        <v>112903.22580645161</v>
      </c>
      <c r="R32" s="65">
        <f>((R$6)-SUM(R$8:R31))/($A$38-$A31)</f>
        <v>2700.1875</v>
      </c>
      <c r="S32" s="5">
        <f t="shared" si="6"/>
        <v>-88980.975806451606</v>
      </c>
      <c r="T32" s="5"/>
      <c r="U32" s="5">
        <f t="shared" si="7"/>
        <v>26622.4375</v>
      </c>
      <c r="V32" s="19">
        <f t="shared" si="8"/>
        <v>0</v>
      </c>
      <c r="W32" s="19">
        <f t="shared" si="9"/>
        <v>26622.4375</v>
      </c>
      <c r="X32" s="4">
        <f t="shared" si="10"/>
        <v>60019.454741379312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26622.4375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60019.454741379312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27299.8125</v>
      </c>
      <c r="O33" s="4">
        <f t="shared" si="4"/>
        <v>27299.8125</v>
      </c>
      <c r="P33" s="5"/>
      <c r="Q33" s="5">
        <f t="shared" si="5"/>
        <v>112903.22580645161</v>
      </c>
      <c r="R33" s="65">
        <f>((R$6)-SUM(R$8:R32))/($A$38-$A32)</f>
        <v>2700.1875</v>
      </c>
      <c r="S33" s="5">
        <f t="shared" si="6"/>
        <v>-88980.975806451606</v>
      </c>
      <c r="T33" s="5"/>
      <c r="U33" s="5">
        <f t="shared" si="7"/>
        <v>26622.4375</v>
      </c>
      <c r="V33" s="19">
        <f t="shared" si="8"/>
        <v>0</v>
      </c>
      <c r="W33" s="19">
        <f t="shared" si="9"/>
        <v>26622.4375</v>
      </c>
      <c r="X33" s="4">
        <f t="shared" si="10"/>
        <v>60019.454741379312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26622.4375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60019.454741379312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27299.8125</v>
      </c>
      <c r="O34" s="4">
        <f t="shared" si="4"/>
        <v>27299.8125</v>
      </c>
      <c r="P34" s="5"/>
      <c r="Q34" s="5">
        <f t="shared" si="5"/>
        <v>112903.22580645161</v>
      </c>
      <c r="R34" s="65">
        <f>((R$6)-SUM(R$8:R33))/($A$38-$A33)</f>
        <v>2700.1875</v>
      </c>
      <c r="S34" s="5">
        <f t="shared" si="6"/>
        <v>-88980.975806451606</v>
      </c>
      <c r="T34" s="5"/>
      <c r="U34" s="5">
        <f t="shared" si="7"/>
        <v>26622.4375</v>
      </c>
      <c r="V34" s="19">
        <f t="shared" si="8"/>
        <v>0</v>
      </c>
      <c r="W34" s="19">
        <f t="shared" si="9"/>
        <v>26622.4375</v>
      </c>
      <c r="X34" s="4">
        <f t="shared" si="10"/>
        <v>60019.454741379312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26622.4375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60019.454741379312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27299.8125</v>
      </c>
      <c r="O35" s="4">
        <f t="shared" si="4"/>
        <v>27299.8125</v>
      </c>
      <c r="P35" s="5"/>
      <c r="Q35" s="5">
        <f t="shared" si="5"/>
        <v>112903.22580645161</v>
      </c>
      <c r="R35" s="65">
        <f>((R$6)-SUM(R$8:R34))/($A$38-$A34)</f>
        <v>2700.1875</v>
      </c>
      <c r="S35" s="5">
        <f t="shared" si="6"/>
        <v>-88980.975806451606</v>
      </c>
      <c r="T35" s="5"/>
      <c r="U35" s="5">
        <f t="shared" si="7"/>
        <v>26622.4375</v>
      </c>
      <c r="V35" s="19">
        <f t="shared" si="8"/>
        <v>0</v>
      </c>
      <c r="W35" s="19">
        <f t="shared" si="9"/>
        <v>26622.4375</v>
      </c>
      <c r="X35" s="4">
        <f t="shared" si="10"/>
        <v>60019.454741379312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26622.4375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60019.454741379312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27299.8125</v>
      </c>
      <c r="O36" s="4">
        <f t="shared" si="4"/>
        <v>27299.8125</v>
      </c>
      <c r="P36" s="5"/>
      <c r="Q36" s="5">
        <f t="shared" si="5"/>
        <v>112903.22580645161</v>
      </c>
      <c r="R36" s="65">
        <f>((R$6)-SUM(R$8:R35))/($A$38-$A35)</f>
        <v>2700.1875</v>
      </c>
      <c r="S36" s="5">
        <f t="shared" si="6"/>
        <v>-88980.975806451606</v>
      </c>
      <c r="T36" s="5"/>
      <c r="U36" s="5">
        <f t="shared" si="7"/>
        <v>26622.4375</v>
      </c>
      <c r="V36" s="19">
        <f t="shared" si="8"/>
        <v>0</v>
      </c>
      <c r="W36" s="19">
        <f t="shared" si="9"/>
        <v>26622.4375</v>
      </c>
      <c r="X36" s="4">
        <f t="shared" si="10"/>
        <v>60019.454741379312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26622.4375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60019.454741379312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27299.8125</v>
      </c>
      <c r="O37" s="4">
        <f>SUM(L37:N37)</f>
        <v>27299.8125</v>
      </c>
      <c r="P37" s="5"/>
      <c r="Q37" s="5">
        <f t="shared" si="5"/>
        <v>112903.22580645161</v>
      </c>
      <c r="R37" s="65">
        <f>((R$6)-SUM(R$8:R36))/($A$38-$A36)</f>
        <v>2700.1875</v>
      </c>
      <c r="S37" s="5">
        <f>E37-Q37-R37</f>
        <v>-88980.975806451606</v>
      </c>
      <c r="T37" s="5"/>
      <c r="U37" s="5">
        <f>SUM(Q37:S37)</f>
        <v>26622.4375</v>
      </c>
      <c r="V37" s="19">
        <f>SUM(H37)</f>
        <v>0</v>
      </c>
      <c r="W37" s="19">
        <f>SUM(U37:V37)</f>
        <v>26622.4375</v>
      </c>
      <c r="X37" s="4">
        <f>IF(K37&gt;0,K37,0)</f>
        <v>60019.454741379312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26622.4375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60019.454741379304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27299.8125</v>
      </c>
      <c r="O38" s="4">
        <f>SUM(L38:N38)</f>
        <v>27299.8125</v>
      </c>
      <c r="P38" s="5"/>
      <c r="Q38" s="5">
        <f>$Q$6/31</f>
        <v>112903.22580645161</v>
      </c>
      <c r="R38" s="65">
        <f>((R$6)-SUM(R$8:R37))/($A$38-$A37)</f>
        <v>2700.1875</v>
      </c>
      <c r="S38" s="5">
        <f>E38-Q38-R38</f>
        <v>-88980.975806451606</v>
      </c>
      <c r="T38" s="5"/>
      <c r="U38" s="5">
        <f>SUM(Q38:S38)</f>
        <v>26622.4375</v>
      </c>
      <c r="V38" s="19">
        <f>SUM(H38)</f>
        <v>0</v>
      </c>
      <c r="W38" s="19">
        <f>SUM(U38:V38)</f>
        <v>26622.4375</v>
      </c>
      <c r="X38" s="4">
        <f>IF(K38&gt;0,K38,0)</f>
        <v>60019.454741379304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1035803.0000000007</v>
      </c>
      <c r="J40" s="41">
        <f>SUM(J8:J39)</f>
        <v>4035802.9999999986</v>
      </c>
      <c r="K40" s="42">
        <f>SUM(K8:K38)</f>
        <v>4535802.9999999991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-2999999.9999999981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</v>
      </c>
      <c r="X40" s="43">
        <f>SUM(X8:X39)</f>
        <v>4535802.9999999991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SUM(C23:C38)</f>
        <v>0</v>
      </c>
      <c r="D43" s="63">
        <f t="shared" ref="D43:W43" si="11">SUM(D23:D38)</f>
        <v>0</v>
      </c>
      <c r="E43" s="63">
        <f t="shared" si="11"/>
        <v>425959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534352.27586206887</v>
      </c>
      <c r="J43" s="63">
        <f t="shared" si="11"/>
        <v>534352.27586206887</v>
      </c>
      <c r="K43" s="63">
        <f t="shared" si="11"/>
        <v>960311.27586206933</v>
      </c>
      <c r="L43" s="63">
        <f t="shared" si="11"/>
        <v>0</v>
      </c>
      <c r="M43" s="63">
        <f t="shared" si="11"/>
        <v>0</v>
      </c>
      <c r="N43" s="63">
        <f t="shared" si="11"/>
        <v>436797</v>
      </c>
      <c r="O43" s="63">
        <f t="shared" si="11"/>
        <v>436797</v>
      </c>
      <c r="P43" s="63"/>
      <c r="Q43" s="63">
        <f t="shared" si="11"/>
        <v>1806451.6129032259</v>
      </c>
      <c r="R43" s="63">
        <f t="shared" si="11"/>
        <v>43203</v>
      </c>
      <c r="S43" s="63">
        <f t="shared" si="11"/>
        <v>-1423695.6129032259</v>
      </c>
      <c r="T43" s="63"/>
      <c r="U43" s="63">
        <f t="shared" si="11"/>
        <v>425959</v>
      </c>
      <c r="V43" s="63">
        <f t="shared" si="11"/>
        <v>0</v>
      </c>
      <c r="W43" s="63">
        <f t="shared" si="11"/>
        <v>425959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443937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1560277.995689655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17978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420136.18318965519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2023-09-10T15:51:25Z</dcterms:modified>
</cp:coreProperties>
</file>