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<sst xmlns="http://schemas.openxmlformats.org/spreadsheetml/2006/main" count="75" uniqueCount="44">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</sst>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930233.00000000012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1402744.5540229883</c:v>
                </c:pt>
                <c:pt idx="7">
                  <c:v>0</c:v>
                </c:pt>
                <c:pt idx="8">
                  <c:v>0</c:v>
                </c:pt>
                <c:pt idx="9">
                  <c:v>396797.00000000035</c:v>
                </c:pt>
                <c:pt idx="10">
                  <c:v>396797.00000000035</c:v>
                </c:pt>
                <c:pt idx="12">
                  <c:v>2032258.0645161287</c:v>
                </c:pt>
                <c:pt idx="13">
                  <c:v>23203.000000000007</c:v>
                </c:pt>
                <c:pt idx="14">
                  <c:v>-1125228.0645161287</c:v>
                </c:pt>
                <c:pt idx="16">
                  <c:v>930233</c:v>
                </c:pt>
                <c:pt idx="17">
                  <c:v>0</c:v>
                </c:pt>
                <c:pt idx="18">
                  <c:v>930233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A-4E58-B181-B31C09C27BD8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A-4E58-B181-B31C09C2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47360"/>
        <c:axId val="1"/>
      </c:barChart>
      <c:catAx>
        <c:axId val="15294736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4000000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1000000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165587</v>
          </cell>
        </row>
        <row r="28">
          <cell r="BC28">
            <v>-727937</v>
          </cell>
        </row>
        <row r="29">
          <cell r="BC29">
            <v>66445.21428571429</v>
          </cell>
        </row>
        <row r="30">
          <cell r="BC30">
            <v>66445.21428571429</v>
          </cell>
        </row>
        <row r="31">
          <cell r="BC31">
            <v>66445.214285714275</v>
          </cell>
        </row>
        <row r="32">
          <cell r="BC32">
            <v>66445.214285714275</v>
          </cell>
        </row>
        <row r="33">
          <cell r="BC33">
            <v>66445.21428571429</v>
          </cell>
        </row>
        <row r="34">
          <cell r="BC34">
            <v>66445.214285714275</v>
          </cell>
        </row>
        <row r="35">
          <cell r="BC35">
            <v>66445.21428571429</v>
          </cell>
        </row>
        <row r="36">
          <cell r="BC36">
            <v>66445.21428571429</v>
          </cell>
        </row>
        <row r="37">
          <cell r="BC37">
            <v>66445.214285714275</v>
          </cell>
        </row>
        <row r="38">
          <cell r="BC38">
            <v>66445.21428571429</v>
          </cell>
        </row>
        <row r="39">
          <cell r="BC39">
            <v>66445.21428571429</v>
          </cell>
        </row>
        <row r="40">
          <cell r="BC40">
            <v>66445.214285714275</v>
          </cell>
        </row>
        <row r="41">
          <cell r="BC41">
            <v>66445.21428571429</v>
          </cell>
        </row>
        <row r="42">
          <cell r="BC42">
            <v>66445.214285714319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4000000</v>
      </c>
      <c r="I6" s="6">
        <f>'[1]BAM-3RD'!$BK$2511</f>
        <v>1041817.9999999993</v>
      </c>
      <c r="J6" s="6"/>
      <c r="K6" s="6">
        <f>SUM(E6,H6,I6)</f>
        <v>5541817.9999999991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4500000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145161.29032258064</v>
      </c>
      <c r="R8" s="64">
        <f t="shared" ref="R8:R24" si="0">IF(L8&gt;0,$L$5-L8,0)+($M$5-M8)+($N$5-N8)</f>
        <v>-17500</v>
      </c>
      <c r="S8" s="5">
        <f>E8-Q8-R8</f>
        <v>19352.709677419363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145161.29032258064</v>
      </c>
      <c r="R9" s="64">
        <f t="shared" si="0"/>
        <v>-2500</v>
      </c>
      <c r="S9" s="5">
        <f t="shared" ref="S9:S36" si="6">E9-Q9-R9</f>
        <v>-35857.290322580637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145161.29032258064</v>
      </c>
      <c r="R10" s="64">
        <f t="shared" si="0"/>
        <v>-2500</v>
      </c>
      <c r="S10" s="5">
        <f t="shared" si="6"/>
        <v>-1104447.2903225806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145161.29032258064</v>
      </c>
      <c r="R11" s="64">
        <f t="shared" si="0"/>
        <v>0</v>
      </c>
      <c r="S11" s="5">
        <f t="shared" si="6"/>
        <v>-67241.290322580637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145161.29032258064</v>
      </c>
      <c r="R12" s="64">
        <f t="shared" si="0"/>
        <v>25000</v>
      </c>
      <c r="S12" s="5">
        <f t="shared" si="6"/>
        <v>81878.709677419363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145161.29032258064</v>
      </c>
      <c r="R13" s="64">
        <f t="shared" si="0"/>
        <v>11250</v>
      </c>
      <c r="S13" s="5">
        <f t="shared" si="6"/>
        <v>104488.70967741936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145161.29032258064</v>
      </c>
      <c r="R14" s="64">
        <f t="shared" si="0"/>
        <v>0</v>
      </c>
      <c r="S14" s="5">
        <f t="shared" si="6"/>
        <v>70458.709677419363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145161.29032258064</v>
      </c>
      <c r="R15" s="64">
        <f t="shared" si="0"/>
        <v>-6250</v>
      </c>
      <c r="S15" s="5">
        <f t="shared" si="6"/>
        <v>89358.709677419363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145161.29032258064</v>
      </c>
      <c r="R16" s="64">
        <f t="shared" si="0"/>
        <v>-27500</v>
      </c>
      <c r="S16" s="5">
        <f t="shared" si="6"/>
        <v>137711.70967741936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145161.29032258064</v>
      </c>
      <c r="R17" s="64">
        <f t="shared" si="0"/>
        <v>-30000</v>
      </c>
      <c r="S17" s="5">
        <f t="shared" si="6"/>
        <v>-896529.29032258061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145161.29032258064</v>
      </c>
      <c r="R18" s="64">
        <f t="shared" si="0"/>
        <v>-2917</v>
      </c>
      <c r="S18" s="5">
        <f t="shared" si="6"/>
        <v>68458.709677419363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145161.29032258064</v>
      </c>
      <c r="R19" s="64">
        <f t="shared" si="0"/>
        <v>-25246</v>
      </c>
      <c r="S19" s="5">
        <f t="shared" si="6"/>
        <v>-818692.29032258061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145161.29032258064</v>
      </c>
      <c r="R20" s="64">
        <f t="shared" si="0"/>
        <v>-25040</v>
      </c>
      <c r="S20" s="5">
        <f t="shared" si="6"/>
        <v>191835.70967741936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145161.29032258064</v>
      </c>
      <c r="R21" s="64">
        <f t="shared" si="0"/>
        <v>-10000</v>
      </c>
      <c r="S21" s="5">
        <f t="shared" si="6"/>
        <v>168210.70967741936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145161.29032258064</v>
      </c>
      <c r="R22" s="64">
        <f t="shared" si="0"/>
        <v>30000</v>
      </c>
      <c r="S22" s="5">
        <f t="shared" si="6"/>
        <v>28913.709677419363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37</v>
      </c>
      <c r="C23" s="49"/>
      <c r="D23" s="49"/>
      <c r="E23" s="55">
        <f>+'[3]BAM-EGS'!$BC27</f>
        <v>165587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199338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145161.29032258064</v>
      </c>
      <c r="R23" s="64">
        <f t="shared" si="0"/>
        <v>30000</v>
      </c>
      <c r="S23" s="5">
        <f t="shared" si="6"/>
        <v>-9574.2903225806367</v>
      </c>
      <c r="T23" s="5"/>
      <c r="U23" s="5">
        <f t="shared" si="7"/>
        <v>165587</v>
      </c>
      <c r="V23" s="19">
        <f t="shared" si="8"/>
        <v>0</v>
      </c>
      <c r="W23" s="19">
        <f t="shared" si="9"/>
        <v>165587</v>
      </c>
      <c r="X23" s="4">
        <f t="shared" si="10"/>
        <v>199338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37</v>
      </c>
      <c r="C24" s="49"/>
      <c r="D24" s="49"/>
      <c r="E24" s="55">
        <f>+'[3]BAM-EGS'!$BC28</f>
        <v>-727937</v>
      </c>
      <c r="F24" s="49"/>
      <c r="G24" s="28"/>
      <c r="H24" s="54">
        <f>+'[2]BAM-EGS'!$BC28</f>
        <v>1000000</v>
      </c>
      <c r="I24" s="29">
        <f>'[1]BAM-3RD'!$BK2495</f>
        <v>33750.825287356325</v>
      </c>
      <c r="J24" s="54">
        <f t="shared" si="2"/>
        <v>1033750.8252873563</v>
      </c>
      <c r="K24" s="30">
        <f t="shared" si="3"/>
        <v>305813.82528735633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145161.29032258064</v>
      </c>
      <c r="R24" s="64">
        <f t="shared" si="0"/>
        <v>30000</v>
      </c>
      <c r="S24" s="5">
        <f t="shared" si="6"/>
        <v>-903098.29032258061</v>
      </c>
      <c r="T24" s="5"/>
      <c r="U24" s="5">
        <f t="shared" si="7"/>
        <v>-727937</v>
      </c>
      <c r="V24" s="19">
        <f t="shared" si="8"/>
        <v>1000000</v>
      </c>
      <c r="W24" s="19">
        <f t="shared" si="9"/>
        <v>272063</v>
      </c>
      <c r="X24" s="4">
        <f t="shared" si="10"/>
        <v>305813.82528735633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66445.21428571429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100196.03957307061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28342.642857142859</v>
      </c>
      <c r="O25" s="4">
        <f t="shared" si="4"/>
        <v>28342.642857142859</v>
      </c>
      <c r="P25" s="5"/>
      <c r="Q25" s="5">
        <f t="shared" si="5"/>
        <v>145161.29032258064</v>
      </c>
      <c r="R25" s="65">
        <f>((R$6)-SUM(R$8:R24))/($A$38-$A24)</f>
        <v>1657.3571428571429</v>
      </c>
      <c r="S25" s="5">
        <f t="shared" si="6"/>
        <v>-80373.433179723492</v>
      </c>
      <c r="T25" s="5"/>
      <c r="U25" s="5">
        <f t="shared" si="7"/>
        <v>66445.214285714275</v>
      </c>
      <c r="V25" s="19">
        <f t="shared" si="8"/>
        <v>0</v>
      </c>
      <c r="W25" s="19">
        <f t="shared" si="9"/>
        <v>66445.214285714275</v>
      </c>
      <c r="X25" s="4">
        <f t="shared" si="10"/>
        <v>100196.03957307061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66445.21428571429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100196.03957307061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28342.642857142859</v>
      </c>
      <c r="O26" s="4">
        <f t="shared" si="4"/>
        <v>28342.642857142859</v>
      </c>
      <c r="P26" s="5"/>
      <c r="Q26" s="5">
        <f t="shared" si="5"/>
        <v>145161.29032258064</v>
      </c>
      <c r="R26" s="65">
        <f>((R$6)-SUM(R$8:R25))/($A$38-$A25)</f>
        <v>1657.3571428571429</v>
      </c>
      <c r="S26" s="5">
        <f t="shared" si="6"/>
        <v>-80373.433179723492</v>
      </c>
      <c r="T26" s="5"/>
      <c r="U26" s="5">
        <f t="shared" si="7"/>
        <v>66445.214285714275</v>
      </c>
      <c r="V26" s="19">
        <f t="shared" si="8"/>
        <v>0</v>
      </c>
      <c r="W26" s="19">
        <f t="shared" si="9"/>
        <v>66445.214285714275</v>
      </c>
      <c r="X26" s="4">
        <f t="shared" si="10"/>
        <v>100196.03957307061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66445.214285714275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100196.03957307059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28342.642857142859</v>
      </c>
      <c r="O27" s="4">
        <f t="shared" si="4"/>
        <v>28342.642857142859</v>
      </c>
      <c r="P27" s="5"/>
      <c r="Q27" s="5">
        <f t="shared" si="5"/>
        <v>145161.29032258064</v>
      </c>
      <c r="R27" s="65">
        <f>((R$6)-SUM(R$8:R26))/($A$38-$A26)</f>
        <v>1657.3571428571431</v>
      </c>
      <c r="S27" s="5">
        <f t="shared" si="6"/>
        <v>-80373.433179723506</v>
      </c>
      <c r="T27" s="5"/>
      <c r="U27" s="5">
        <f t="shared" si="7"/>
        <v>66445.214285714261</v>
      </c>
      <c r="V27" s="19">
        <f t="shared" si="8"/>
        <v>0</v>
      </c>
      <c r="W27" s="19">
        <f t="shared" si="9"/>
        <v>66445.214285714261</v>
      </c>
      <c r="X27" s="4">
        <f t="shared" si="10"/>
        <v>100196.03957307059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66445.214285714275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100196.03957307059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28342.642857142862</v>
      </c>
      <c r="O28" s="4">
        <f t="shared" si="4"/>
        <v>28342.642857142862</v>
      </c>
      <c r="P28" s="5"/>
      <c r="Q28" s="5">
        <f t="shared" si="5"/>
        <v>145161.29032258064</v>
      </c>
      <c r="R28" s="65">
        <f>((R$6)-SUM(R$8:R27))/($A$38-$A27)</f>
        <v>1657.3571428571429</v>
      </c>
      <c r="S28" s="5">
        <f t="shared" si="6"/>
        <v>-80373.433179723506</v>
      </c>
      <c r="T28" s="5"/>
      <c r="U28" s="5">
        <f t="shared" si="7"/>
        <v>66445.214285714261</v>
      </c>
      <c r="V28" s="19">
        <f t="shared" si="8"/>
        <v>0</v>
      </c>
      <c r="W28" s="19">
        <f t="shared" si="9"/>
        <v>66445.214285714261</v>
      </c>
      <c r="X28" s="4">
        <f t="shared" si="10"/>
        <v>100196.03957307059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66445.21428571429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100196.03957307062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28342.642857142862</v>
      </c>
      <c r="O29" s="4">
        <f t="shared" si="4"/>
        <v>28342.642857142862</v>
      </c>
      <c r="P29" s="5"/>
      <c r="Q29" s="5">
        <f t="shared" si="5"/>
        <v>145161.29032258064</v>
      </c>
      <c r="R29" s="65">
        <f>((R$6)-SUM(R$8:R28))/($A$38-$A28)</f>
        <v>1657.3571428571431</v>
      </c>
      <c r="S29" s="5">
        <f t="shared" si="6"/>
        <v>-80373.433179723492</v>
      </c>
      <c r="T29" s="5"/>
      <c r="U29" s="5">
        <f t="shared" si="7"/>
        <v>66445.214285714275</v>
      </c>
      <c r="V29" s="19">
        <f t="shared" si="8"/>
        <v>0</v>
      </c>
      <c r="W29" s="19">
        <f t="shared" si="9"/>
        <v>66445.214285714275</v>
      </c>
      <c r="X29" s="4">
        <f t="shared" si="10"/>
        <v>100196.03957307062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66445.214285714275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100196.03957307059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28342.642857142866</v>
      </c>
      <c r="O30" s="4">
        <f t="shared" si="4"/>
        <v>28342.642857142866</v>
      </c>
      <c r="P30" s="5"/>
      <c r="Q30" s="5">
        <f t="shared" si="5"/>
        <v>145161.29032258064</v>
      </c>
      <c r="R30" s="65">
        <f>((R$6)-SUM(R$8:R29))/($A$38-$A29)</f>
        <v>1657.3571428571431</v>
      </c>
      <c r="S30" s="5">
        <f t="shared" si="6"/>
        <v>-80373.433179723506</v>
      </c>
      <c r="T30" s="5"/>
      <c r="U30" s="5">
        <f t="shared" si="7"/>
        <v>66445.214285714261</v>
      </c>
      <c r="V30" s="19">
        <f t="shared" si="8"/>
        <v>0</v>
      </c>
      <c r="W30" s="19">
        <f t="shared" si="9"/>
        <v>66445.214285714261</v>
      </c>
      <c r="X30" s="4">
        <f t="shared" si="10"/>
        <v>100196.03957307059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66445.21428571429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100196.03957307062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28342.64285714287</v>
      </c>
      <c r="O31" s="4">
        <f t="shared" si="4"/>
        <v>28342.64285714287</v>
      </c>
      <c r="P31" s="5"/>
      <c r="Q31" s="5">
        <f t="shared" si="5"/>
        <v>145161.29032258064</v>
      </c>
      <c r="R31" s="65">
        <f>((R$6)-SUM(R$8:R30))/($A$38-$A30)</f>
        <v>1657.3571428571431</v>
      </c>
      <c r="S31" s="5">
        <f t="shared" si="6"/>
        <v>-80373.433179723492</v>
      </c>
      <c r="T31" s="5"/>
      <c r="U31" s="5">
        <f t="shared" si="7"/>
        <v>66445.214285714275</v>
      </c>
      <c r="V31" s="19">
        <f t="shared" si="8"/>
        <v>0</v>
      </c>
      <c r="W31" s="19">
        <f t="shared" si="9"/>
        <v>66445.214285714275</v>
      </c>
      <c r="X31" s="4">
        <f t="shared" si="10"/>
        <v>100196.03957307062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66445.21428571429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100196.03957307062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28342.642857142873</v>
      </c>
      <c r="O32" s="4">
        <f t="shared" si="4"/>
        <v>28342.642857142873</v>
      </c>
      <c r="P32" s="5"/>
      <c r="Q32" s="5">
        <f t="shared" si="5"/>
        <v>145161.29032258064</v>
      </c>
      <c r="R32" s="65">
        <f>((R$6)-SUM(R$8:R31))/($A$38-$A31)</f>
        <v>1657.3571428571431</v>
      </c>
      <c r="S32" s="5">
        <f t="shared" si="6"/>
        <v>-80373.433179723492</v>
      </c>
      <c r="T32" s="5"/>
      <c r="U32" s="5">
        <f t="shared" si="7"/>
        <v>66445.214285714275</v>
      </c>
      <c r="V32" s="19">
        <f t="shared" si="8"/>
        <v>0</v>
      </c>
      <c r="W32" s="19">
        <f t="shared" si="9"/>
        <v>66445.214285714275</v>
      </c>
      <c r="X32" s="4">
        <f t="shared" si="10"/>
        <v>100196.03957307062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66445.214285714275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100196.03957307059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28342.642857142881</v>
      </c>
      <c r="O33" s="4">
        <f t="shared" si="4"/>
        <v>28342.642857142881</v>
      </c>
      <c r="P33" s="5"/>
      <c r="Q33" s="5">
        <f t="shared" si="5"/>
        <v>145161.29032258064</v>
      </c>
      <c r="R33" s="65">
        <f>((R$6)-SUM(R$8:R32))/($A$38-$A32)</f>
        <v>1657.3571428571431</v>
      </c>
      <c r="S33" s="5">
        <f t="shared" si="6"/>
        <v>-80373.433179723506</v>
      </c>
      <c r="T33" s="5"/>
      <c r="U33" s="5">
        <f t="shared" si="7"/>
        <v>66445.214285714261</v>
      </c>
      <c r="V33" s="19">
        <f t="shared" si="8"/>
        <v>0</v>
      </c>
      <c r="W33" s="19">
        <f t="shared" si="9"/>
        <v>66445.214285714261</v>
      </c>
      <c r="X33" s="4">
        <f t="shared" si="10"/>
        <v>100196.03957307059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66445.21428571429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100196.03957307062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28342.642857142888</v>
      </c>
      <c r="O34" s="4">
        <f t="shared" si="4"/>
        <v>28342.642857142888</v>
      </c>
      <c r="P34" s="5"/>
      <c r="Q34" s="5">
        <f t="shared" si="5"/>
        <v>145161.29032258064</v>
      </c>
      <c r="R34" s="65">
        <f>((R$6)-SUM(R$8:R33))/($A$38-$A33)</f>
        <v>1657.3571428571431</v>
      </c>
      <c r="S34" s="5">
        <f t="shared" si="6"/>
        <v>-80373.433179723492</v>
      </c>
      <c r="T34" s="5"/>
      <c r="U34" s="5">
        <f t="shared" si="7"/>
        <v>66445.214285714275</v>
      </c>
      <c r="V34" s="19">
        <f t="shared" si="8"/>
        <v>0</v>
      </c>
      <c r="W34" s="19">
        <f t="shared" si="9"/>
        <v>66445.214285714275</v>
      </c>
      <c r="X34" s="4">
        <f t="shared" si="10"/>
        <v>100196.03957307062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66445.21428571429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100196.03957307062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28342.642857142899</v>
      </c>
      <c r="O35" s="4">
        <f t="shared" si="4"/>
        <v>28342.642857142899</v>
      </c>
      <c r="P35" s="5"/>
      <c r="Q35" s="5">
        <f t="shared" si="5"/>
        <v>145161.29032258064</v>
      </c>
      <c r="R35" s="65">
        <f>((R$6)-SUM(R$8:R34))/($A$38-$A34)</f>
        <v>1657.3571428571431</v>
      </c>
      <c r="S35" s="5">
        <f t="shared" si="6"/>
        <v>-80373.433179723492</v>
      </c>
      <c r="T35" s="5"/>
      <c r="U35" s="5">
        <f t="shared" si="7"/>
        <v>66445.214285714275</v>
      </c>
      <c r="V35" s="19">
        <f t="shared" si="8"/>
        <v>0</v>
      </c>
      <c r="W35" s="19">
        <f t="shared" si="9"/>
        <v>66445.214285714275</v>
      </c>
      <c r="X35" s="4">
        <f t="shared" si="10"/>
        <v>100196.03957307062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66445.214285714275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100196.03957307059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28342.642857142881</v>
      </c>
      <c r="O36" s="4">
        <f t="shared" si="4"/>
        <v>28342.642857142881</v>
      </c>
      <c r="P36" s="5"/>
      <c r="Q36" s="5">
        <f t="shared" si="5"/>
        <v>145161.29032258064</v>
      </c>
      <c r="R36" s="65">
        <f>((R$6)-SUM(R$8:R35))/($A$38-$A35)</f>
        <v>1657.3571428571431</v>
      </c>
      <c r="S36" s="5">
        <f t="shared" si="6"/>
        <v>-80373.433179723506</v>
      </c>
      <c r="T36" s="5"/>
      <c r="U36" s="5">
        <f t="shared" si="7"/>
        <v>66445.214285714261</v>
      </c>
      <c r="V36" s="19">
        <f t="shared" si="8"/>
        <v>0</v>
      </c>
      <c r="W36" s="19">
        <f t="shared" si="9"/>
        <v>66445.214285714261</v>
      </c>
      <c r="X36" s="4">
        <f t="shared" si="10"/>
        <v>100196.03957307059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66445.21428571429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100196.03957307062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28342.642857142899</v>
      </c>
      <c r="O37" s="4">
        <f>SUM(L37:N37)</f>
        <v>28342.642857142899</v>
      </c>
      <c r="P37" s="5"/>
      <c r="Q37" s="5">
        <f t="shared" si="5"/>
        <v>145161.29032258064</v>
      </c>
      <c r="R37" s="65">
        <f>((R$6)-SUM(R$8:R36))/($A$38-$A36)</f>
        <v>1657.3571428571431</v>
      </c>
      <c r="S37" s="5">
        <f>E37-Q37-R37</f>
        <v>-80373.433179723492</v>
      </c>
      <c r="T37" s="5"/>
      <c r="U37" s="5">
        <f>SUM(Q37:S37)</f>
        <v>66445.214285714275</v>
      </c>
      <c r="V37" s="19">
        <f>SUM(H37)</f>
        <v>0</v>
      </c>
      <c r="W37" s="19">
        <f>SUM(U37:V37)</f>
        <v>66445.214285714275</v>
      </c>
      <c r="X37" s="4">
        <f>IF(K37&gt;0,K37,0)</f>
        <v>100196.03957307062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66445.214285714319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100196.03957307065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28342.642857142957</v>
      </c>
      <c r="O38" s="4">
        <f>SUM(L38:N38)</f>
        <v>28342.642857142957</v>
      </c>
      <c r="P38" s="5"/>
      <c r="Q38" s="5">
        <f>$Q$6/31</f>
        <v>145161.29032258064</v>
      </c>
      <c r="R38" s="65">
        <f>((R$6)-SUM(R$8:R37))/($A$38-$A37)</f>
        <v>1657.3571428571431</v>
      </c>
      <c r="S38" s="5">
        <f>E38-Q38-R38</f>
        <v>-80373.433179723463</v>
      </c>
      <c r="T38" s="5"/>
      <c r="U38" s="5">
        <f>SUM(Q38:S38)</f>
        <v>66445.214285714304</v>
      </c>
      <c r="V38" s="19">
        <f>SUM(H38)</f>
        <v>0</v>
      </c>
      <c r="W38" s="19">
        <f>SUM(U38:V38)</f>
        <v>66445.214285714304</v>
      </c>
      <c r="X38" s="4">
        <f>IF(K38&gt;0,K38,0)</f>
        <v>100196.03957307065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4000000</v>
      </c>
      <c r="I40" s="41">
        <f>SUM(I8:I39)</f>
        <v>1041817.9999999993</v>
      </c>
      <c r="J40" s="41">
        <f>SUM(J8:J39)</f>
        <v>5041817.9999999963</v>
      </c>
      <c r="K40" s="42">
        <f>SUM(K8:K38)</f>
        <v>5541818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4500000.0000000019</v>
      </c>
      <c r="R40" s="42">
        <f>SUM(R8:R38)</f>
        <v>0</v>
      </c>
      <c r="S40" s="42">
        <f>SUM(S8:S38)</f>
        <v>-4000000.0000000005</v>
      </c>
      <c r="T40" s="42"/>
      <c r="U40" s="42">
        <f>SUM(U8:U38)</f>
        <v>499999.99999999977</v>
      </c>
      <c r="V40" s="42">
        <f>SUM(V8:V38)</f>
        <v>4000000</v>
      </c>
      <c r="W40" s="42">
        <f>SUM(W8:W38)</f>
        <v>4499999.9999999991</v>
      </c>
      <c r="X40" s="43">
        <f>SUM(X8:X39)</f>
        <v>5541818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930233.00000000012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1402744.5540229883</v>
      </c>
      <c r="L43" s="63">
        <f t="shared" si="11"/>
        <v>0</v>
      </c>
      <c r="M43" s="63">
        <f t="shared" si="11"/>
        <v>0</v>
      </c>
      <c r="N43" s="63">
        <f t="shared" si="11"/>
        <v>396797.00000000035</v>
      </c>
      <c r="O43" s="63">
        <f t="shared" si="11"/>
        <v>396797.00000000035</v>
      </c>
      <c r="P43" s="63"/>
      <c r="Q43" s="63">
        <f t="shared" si="11"/>
        <v>2032258.0645161287</v>
      </c>
      <c r="R43" s="63">
        <f t="shared" si="11"/>
        <v>23203.000000000007</v>
      </c>
      <c r="S43" s="63">
        <f t="shared" si="11"/>
        <v>-1125228.0645161287</v>
      </c>
      <c r="T43" s="63"/>
      <c r="U43" s="63">
        <f t="shared" si="11"/>
        <v>930233</v>
      </c>
      <c r="V43" s="63">
        <f t="shared" si="11"/>
        <v>0</v>
      </c>
      <c r="W43" s="63">
        <f t="shared" si="11"/>
        <v>930233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3645.9999999998254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2003820.8252873563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-926587.00000000023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701372.27701149415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2023-09-10T15:51:27Z</dcterms:modified>
</cp:coreProperties>
</file>