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<sst xmlns="http://schemas.openxmlformats.org/spreadsheetml/2006/main" count="75" uniqueCount="44">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</sst>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1091823.2883520122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896832</c:v>
                </c:pt>
                <c:pt idx="5">
                  <c:v>896832</c:v>
                </c:pt>
                <c:pt idx="6">
                  <c:v>1988655.2883520131</c:v>
                </c:pt>
                <c:pt idx="7">
                  <c:v>0</c:v>
                </c:pt>
                <c:pt idx="8">
                  <c:v>0</c:v>
                </c:pt>
                <c:pt idx="9">
                  <c:v>882500</c:v>
                </c:pt>
                <c:pt idx="10">
                  <c:v>882500</c:v>
                </c:pt>
                <c:pt idx="12">
                  <c:v>1306451.6129032257</c:v>
                </c:pt>
                <c:pt idx="13">
                  <c:v>-72499.999999999971</c:v>
                </c:pt>
                <c:pt idx="14">
                  <c:v>-142128.32455121324</c:v>
                </c:pt>
                <c:pt idx="16">
                  <c:v>1091823.2883520122</c:v>
                </c:pt>
                <c:pt idx="17">
                  <c:v>0</c:v>
                </c:pt>
                <c:pt idx="18">
                  <c:v>1091823.2883520122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2-4FBD-9440-1BC45692E02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1729903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2-4FBD-9440-1BC45692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4736"/>
        <c:axId val="1"/>
      </c:barChart>
      <c:catAx>
        <c:axId val="15283473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-957783</v>
          </cell>
        </row>
        <row r="15">
          <cell r="BC15">
            <v>112141.71164798737</v>
          </cell>
        </row>
        <row r="16">
          <cell r="BC16">
            <v>40437.899568593064</v>
          </cell>
        </row>
        <row r="17">
          <cell r="BC17">
            <v>40437.899568593057</v>
          </cell>
        </row>
        <row r="18">
          <cell r="BC18">
            <v>40437.899568593064</v>
          </cell>
        </row>
        <row r="19">
          <cell r="BC19">
            <v>40437.899568593064</v>
          </cell>
        </row>
        <row r="20">
          <cell r="BC20">
            <v>40437.899568593057</v>
          </cell>
        </row>
        <row r="21">
          <cell r="BC21">
            <v>40437.899568593064</v>
          </cell>
        </row>
        <row r="22">
          <cell r="BC22">
            <v>40437.899568593064</v>
          </cell>
        </row>
        <row r="23">
          <cell r="BC23">
            <v>40437.899568593057</v>
          </cell>
        </row>
        <row r="24">
          <cell r="BC24">
            <v>40437.899568593057</v>
          </cell>
        </row>
        <row r="25">
          <cell r="BC25">
            <v>40437.899568593057</v>
          </cell>
        </row>
        <row r="26">
          <cell r="BC26">
            <v>40437.899568593064</v>
          </cell>
        </row>
        <row r="27">
          <cell r="BC27">
            <v>40437.899568593057</v>
          </cell>
        </row>
        <row r="28">
          <cell r="BC28">
            <v>40437.899568593057</v>
          </cell>
        </row>
        <row r="29">
          <cell r="BC29">
            <v>40437.899568593057</v>
          </cell>
        </row>
        <row r="30">
          <cell r="BC30">
            <v>40437.899568593057</v>
          </cell>
        </row>
        <row r="31">
          <cell r="BC31">
            <v>40437.899568593057</v>
          </cell>
        </row>
        <row r="32">
          <cell r="BC32">
            <v>40437.899568593057</v>
          </cell>
        </row>
        <row r="33">
          <cell r="BC33">
            <v>40437.899568593057</v>
          </cell>
        </row>
        <row r="34">
          <cell r="BC34">
            <v>40437.899568593057</v>
          </cell>
        </row>
        <row r="35">
          <cell r="BC35">
            <v>40437.899568593057</v>
          </cell>
        </row>
        <row r="36">
          <cell r="BC36">
            <v>40437.899568593057</v>
          </cell>
        </row>
        <row r="37">
          <cell r="BC37">
            <v>40437.899568593049</v>
          </cell>
        </row>
        <row r="38">
          <cell r="BC38">
            <v>40437.899568593049</v>
          </cell>
        </row>
        <row r="39">
          <cell r="BC39">
            <v>40437.899568593042</v>
          </cell>
        </row>
        <row r="40">
          <cell r="BC40">
            <v>40437.899568593049</v>
          </cell>
        </row>
        <row r="41">
          <cell r="BC41">
            <v>40437.899568593042</v>
          </cell>
        </row>
        <row r="42">
          <cell r="BC42">
            <v>40437.899568593013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1029696</v>
      </c>
      <c r="J6" s="6"/>
      <c r="K6" s="6">
        <f>SUM(E6,H6,I6)</f>
        <v>2529696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48387.096774193546</v>
      </c>
      <c r="R9" s="64">
        <f>IF(L9&gt;0,$L$5-L9,0)+($M$5-M9)+($N$5-N9)</f>
        <v>30000</v>
      </c>
      <c r="S9" s="5">
        <f t="shared" ref="S9:S36" si="5">E9-Q9-R9</f>
        <v>28416.903225806454</v>
      </c>
      <c r="T9" s="5"/>
      <c r="U9" s="5">
        <f t="shared" ref="U9:U36" si="6">SUM(Q9:S9)</f>
        <v>106804</v>
      </c>
      <c r="V9" s="19">
        <f t="shared" ref="V9:V36" si="7">SUM(H9)</f>
        <v>0</v>
      </c>
      <c r="W9" s="19">
        <f t="shared" ref="W9:W36" si="8">SUM(U9:V9)</f>
        <v>106804</v>
      </c>
      <c r="X9" s="4">
        <f t="shared" ref="X9:X36" si="9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37</v>
      </c>
      <c r="C10" s="49"/>
      <c r="D10" s="49"/>
      <c r="E10" s="55">
        <f>+'[3]BAM-EGS'!$BC14</f>
        <v>-957783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1"/>
        <v>1033216</v>
      </c>
      <c r="K10" s="30">
        <f t="shared" si="2"/>
        <v>75433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48387.096774193546</v>
      </c>
      <c r="R10" s="64">
        <f>IF(L10&gt;0,$L$5-L10,0)+($M$5-M10)+($N$5-N10)</f>
        <v>30000</v>
      </c>
      <c r="S10" s="5">
        <f t="shared" si="5"/>
        <v>-1036170.0967741936</v>
      </c>
      <c r="T10" s="5"/>
      <c r="U10" s="5">
        <f t="shared" si="6"/>
        <v>-957783</v>
      </c>
      <c r="V10" s="19">
        <f t="shared" si="7"/>
        <v>1000000</v>
      </c>
      <c r="W10" s="19">
        <f t="shared" si="8"/>
        <v>42217</v>
      </c>
      <c r="X10" s="4">
        <f t="shared" si="9"/>
        <v>75433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145357.71164798737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3"/>
        <v>0</v>
      </c>
      <c r="P11" s="5"/>
      <c r="Q11" s="5">
        <f t="shared" si="4"/>
        <v>48387.096774193546</v>
      </c>
      <c r="R11" s="64">
        <f>IF(L11&gt;0,$L$5-L11,0)+($M$5-M11)+($N$5-N11)</f>
        <v>30000</v>
      </c>
      <c r="S11" s="5">
        <f t="shared" si="5"/>
        <v>33754.61487379382</v>
      </c>
      <c r="T11" s="5"/>
      <c r="U11" s="5">
        <f t="shared" si="6"/>
        <v>112141.71164798737</v>
      </c>
      <c r="V11" s="19">
        <f t="shared" si="7"/>
        <v>0</v>
      </c>
      <c r="W11" s="19">
        <f t="shared" si="8"/>
        <v>112141.71164798737</v>
      </c>
      <c r="X11" s="4">
        <f t="shared" si="9"/>
        <v>145357.71164798737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40437.899568593064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73653.899568593071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32685.185185185186</v>
      </c>
      <c r="O12" s="4">
        <f t="shared" si="3"/>
        <v>32685.185185185186</v>
      </c>
      <c r="P12" s="5"/>
      <c r="Q12" s="5">
        <f t="shared" si="4"/>
        <v>48387.096774193546</v>
      </c>
      <c r="R12" s="65">
        <f>((R$6)-SUM(R$8:R11))/($A$38-$A11)</f>
        <v>-2685.1851851851852</v>
      </c>
      <c r="S12" s="5">
        <f t="shared" si="5"/>
        <v>-5264.0120204152963</v>
      </c>
      <c r="T12" s="5"/>
      <c r="U12" s="5">
        <f t="shared" si="6"/>
        <v>40437.899568593064</v>
      </c>
      <c r="V12" s="19">
        <f t="shared" si="7"/>
        <v>0</v>
      </c>
      <c r="W12" s="19">
        <f t="shared" si="8"/>
        <v>40437.899568593064</v>
      </c>
      <c r="X12" s="4">
        <f t="shared" si="9"/>
        <v>73653.899568593071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40437.899568593057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73653.899568593057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32685.185185185186</v>
      </c>
      <c r="O13" s="4">
        <f t="shared" si="3"/>
        <v>32685.185185185186</v>
      </c>
      <c r="P13" s="5"/>
      <c r="Q13" s="5">
        <f t="shared" si="4"/>
        <v>48387.096774193546</v>
      </c>
      <c r="R13" s="65">
        <f>((R$6)-SUM(R$8:R12))/($A$38-$A12)</f>
        <v>-2685.1851851851852</v>
      </c>
      <c r="S13" s="5">
        <f t="shared" si="5"/>
        <v>-5264.0120204153036</v>
      </c>
      <c r="T13" s="5"/>
      <c r="U13" s="5">
        <f t="shared" si="6"/>
        <v>40437.899568593057</v>
      </c>
      <c r="V13" s="19">
        <f t="shared" si="7"/>
        <v>0</v>
      </c>
      <c r="W13" s="19">
        <f t="shared" si="8"/>
        <v>40437.899568593057</v>
      </c>
      <c r="X13" s="4">
        <f t="shared" si="9"/>
        <v>73653.899568593057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40437.899568593064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73653.899568593071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32685.185185185186</v>
      </c>
      <c r="O14" s="4">
        <f t="shared" si="3"/>
        <v>32685.185185185186</v>
      </c>
      <c r="P14" s="5"/>
      <c r="Q14" s="5">
        <f t="shared" si="4"/>
        <v>48387.096774193546</v>
      </c>
      <c r="R14" s="65">
        <f>((R$6)-SUM(R$8:R13))/($A$38-$A13)</f>
        <v>-2685.1851851851852</v>
      </c>
      <c r="S14" s="5">
        <f t="shared" si="5"/>
        <v>-5264.0120204152963</v>
      </c>
      <c r="T14" s="5"/>
      <c r="U14" s="5">
        <f t="shared" si="6"/>
        <v>40437.899568593064</v>
      </c>
      <c r="V14" s="19">
        <f t="shared" si="7"/>
        <v>0</v>
      </c>
      <c r="W14" s="19">
        <f t="shared" si="8"/>
        <v>40437.899568593064</v>
      </c>
      <c r="X14" s="4">
        <f t="shared" si="9"/>
        <v>73653.899568593071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40437.899568593064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73653.899568593071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32685.185185185186</v>
      </c>
      <c r="O15" s="4">
        <f t="shared" si="3"/>
        <v>32685.185185185186</v>
      </c>
      <c r="P15" s="5"/>
      <c r="Q15" s="5">
        <f t="shared" si="4"/>
        <v>48387.096774193546</v>
      </c>
      <c r="R15" s="65">
        <f>((R$6)-SUM(R$8:R14))/($A$38-$A14)</f>
        <v>-2685.1851851851857</v>
      </c>
      <c r="S15" s="5">
        <f t="shared" si="5"/>
        <v>-5264.0120204152954</v>
      </c>
      <c r="T15" s="5"/>
      <c r="U15" s="5">
        <f t="shared" si="6"/>
        <v>40437.899568593071</v>
      </c>
      <c r="V15" s="19">
        <f t="shared" si="7"/>
        <v>0</v>
      </c>
      <c r="W15" s="19">
        <f t="shared" si="8"/>
        <v>40437.899568593071</v>
      </c>
      <c r="X15" s="4">
        <f t="shared" si="9"/>
        <v>73653.899568593071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40437.899568593057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73653.899568593057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32685.185185185182</v>
      </c>
      <c r="O16" s="4">
        <f t="shared" si="3"/>
        <v>32685.185185185182</v>
      </c>
      <c r="P16" s="5"/>
      <c r="Q16" s="5">
        <f t="shared" si="4"/>
        <v>48387.096774193546</v>
      </c>
      <c r="R16" s="65">
        <f>((R$6)-SUM(R$8:R15))/($A$38-$A15)</f>
        <v>-2685.1851851851857</v>
      </c>
      <c r="S16" s="5">
        <f t="shared" si="5"/>
        <v>-5264.0120204153027</v>
      </c>
      <c r="T16" s="5"/>
      <c r="U16" s="5">
        <f t="shared" si="6"/>
        <v>40437.899568593057</v>
      </c>
      <c r="V16" s="19">
        <f t="shared" si="7"/>
        <v>0</v>
      </c>
      <c r="W16" s="19">
        <f t="shared" si="8"/>
        <v>40437.899568593057</v>
      </c>
      <c r="X16" s="4">
        <f t="shared" si="9"/>
        <v>73653.899568593057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40437.899568593064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73653.899568593071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32685.185185185182</v>
      </c>
      <c r="O17" s="4">
        <f t="shared" si="3"/>
        <v>32685.185185185182</v>
      </c>
      <c r="P17" s="5"/>
      <c r="Q17" s="5">
        <f t="shared" si="4"/>
        <v>48387.096774193546</v>
      </c>
      <c r="R17" s="65">
        <f>((R$6)-SUM(R$8:R16))/($A$38-$A16)</f>
        <v>-2685.1851851851857</v>
      </c>
      <c r="S17" s="5">
        <f t="shared" si="5"/>
        <v>-5264.0120204152954</v>
      </c>
      <c r="T17" s="5"/>
      <c r="U17" s="5">
        <f t="shared" si="6"/>
        <v>40437.899568593071</v>
      </c>
      <c r="V17" s="19">
        <f t="shared" si="7"/>
        <v>0</v>
      </c>
      <c r="W17" s="19">
        <f t="shared" si="8"/>
        <v>40437.899568593071</v>
      </c>
      <c r="X17" s="4">
        <f t="shared" si="9"/>
        <v>73653.899568593071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40437.899568593064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73653.899568593071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32685.185185185186</v>
      </c>
      <c r="O18" s="4">
        <f t="shared" si="3"/>
        <v>32685.185185185186</v>
      </c>
      <c r="P18" s="5"/>
      <c r="Q18" s="5">
        <f t="shared" si="4"/>
        <v>48387.096774193546</v>
      </c>
      <c r="R18" s="65">
        <f>((R$6)-SUM(R$8:R17))/($A$38-$A17)</f>
        <v>-2685.1851851851861</v>
      </c>
      <c r="S18" s="5">
        <f t="shared" si="5"/>
        <v>-5264.0120204152954</v>
      </c>
      <c r="T18" s="5"/>
      <c r="U18" s="5">
        <f t="shared" si="6"/>
        <v>40437.899568593071</v>
      </c>
      <c r="V18" s="19">
        <f t="shared" si="7"/>
        <v>0</v>
      </c>
      <c r="W18" s="19">
        <f t="shared" si="8"/>
        <v>40437.899568593071</v>
      </c>
      <c r="X18" s="4">
        <f t="shared" si="9"/>
        <v>73653.899568593071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40437.899568593057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73653.899568593057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32685.185185185186</v>
      </c>
      <c r="O19" s="4">
        <f t="shared" si="3"/>
        <v>32685.185185185186</v>
      </c>
      <c r="P19" s="5"/>
      <c r="Q19" s="5">
        <f t="shared" si="4"/>
        <v>48387.096774193546</v>
      </c>
      <c r="R19" s="65">
        <f>((R$6)-SUM(R$8:R18))/($A$38-$A18)</f>
        <v>-2685.1851851851861</v>
      </c>
      <c r="S19" s="5">
        <f t="shared" si="5"/>
        <v>-5264.0120204153027</v>
      </c>
      <c r="T19" s="5"/>
      <c r="U19" s="5">
        <f t="shared" si="6"/>
        <v>40437.899568593057</v>
      </c>
      <c r="V19" s="19">
        <f t="shared" si="7"/>
        <v>0</v>
      </c>
      <c r="W19" s="19">
        <f t="shared" si="8"/>
        <v>40437.899568593057</v>
      </c>
      <c r="X19" s="4">
        <f t="shared" si="9"/>
        <v>73653.899568593057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40437.899568593057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73653.899568593057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32685.185185185186</v>
      </c>
      <c r="O20" s="4">
        <f t="shared" si="3"/>
        <v>32685.185185185186</v>
      </c>
      <c r="P20" s="5"/>
      <c r="Q20" s="5">
        <f t="shared" si="4"/>
        <v>48387.096774193546</v>
      </c>
      <c r="R20" s="65">
        <f>((R$6)-SUM(R$8:R19))/($A$38-$A19)</f>
        <v>-2685.1851851851861</v>
      </c>
      <c r="S20" s="5">
        <f t="shared" si="5"/>
        <v>-5264.0120204153027</v>
      </c>
      <c r="T20" s="5"/>
      <c r="U20" s="5">
        <f t="shared" si="6"/>
        <v>40437.899568593057</v>
      </c>
      <c r="V20" s="19">
        <f t="shared" si="7"/>
        <v>0</v>
      </c>
      <c r="W20" s="19">
        <f t="shared" si="8"/>
        <v>40437.899568593057</v>
      </c>
      <c r="X20" s="4">
        <f t="shared" si="9"/>
        <v>73653.899568593057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40437.899568593057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73653.899568593057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32685.185185185186</v>
      </c>
      <c r="O21" s="4">
        <f t="shared" si="3"/>
        <v>32685.185185185186</v>
      </c>
      <c r="P21" s="5"/>
      <c r="Q21" s="5">
        <f t="shared" si="4"/>
        <v>48387.096774193546</v>
      </c>
      <c r="R21" s="65">
        <f>((R$6)-SUM(R$8:R20))/($A$38-$A20)</f>
        <v>-2685.1851851851866</v>
      </c>
      <c r="S21" s="5">
        <f t="shared" si="5"/>
        <v>-5264.0120204153027</v>
      </c>
      <c r="T21" s="5"/>
      <c r="U21" s="5">
        <f t="shared" si="6"/>
        <v>40437.899568593057</v>
      </c>
      <c r="V21" s="19">
        <f t="shared" si="7"/>
        <v>0</v>
      </c>
      <c r="W21" s="19">
        <f t="shared" si="8"/>
        <v>40437.899568593057</v>
      </c>
      <c r="X21" s="4">
        <f t="shared" si="9"/>
        <v>73653.899568593057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40437.899568593064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73653.899568593071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32685.18518518519</v>
      </c>
      <c r="O22" s="4">
        <f t="shared" si="3"/>
        <v>32685.18518518519</v>
      </c>
      <c r="P22" s="5"/>
      <c r="Q22" s="5">
        <f t="shared" si="4"/>
        <v>48387.096774193546</v>
      </c>
      <c r="R22" s="65">
        <f>((R$6)-SUM(R$8:R21))/($A$38-$A21)</f>
        <v>-2685.1851851851861</v>
      </c>
      <c r="S22" s="5">
        <f t="shared" si="5"/>
        <v>-5264.0120204152954</v>
      </c>
      <c r="T22" s="5"/>
      <c r="U22" s="5">
        <f t="shared" si="6"/>
        <v>40437.899568593071</v>
      </c>
      <c r="V22" s="19">
        <f t="shared" si="7"/>
        <v>0</v>
      </c>
      <c r="W22" s="19">
        <f t="shared" si="8"/>
        <v>40437.899568593071</v>
      </c>
      <c r="X22" s="4">
        <f t="shared" si="9"/>
        <v>73653.899568593071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40437.899568593057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73653.899568593057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32685.18518518519</v>
      </c>
      <c r="O23" s="4">
        <f t="shared" si="3"/>
        <v>32685.18518518519</v>
      </c>
      <c r="P23" s="5"/>
      <c r="Q23" s="5">
        <f t="shared" si="4"/>
        <v>48387.096774193546</v>
      </c>
      <c r="R23" s="65">
        <f>((R$6)-SUM(R$8:R22))/($A$38-$A22)</f>
        <v>-2685.1851851851861</v>
      </c>
      <c r="S23" s="5">
        <f t="shared" si="5"/>
        <v>-5264.0120204153027</v>
      </c>
      <c r="T23" s="5"/>
      <c r="U23" s="5">
        <f t="shared" si="6"/>
        <v>40437.899568593057</v>
      </c>
      <c r="V23" s="19">
        <f t="shared" si="7"/>
        <v>0</v>
      </c>
      <c r="W23" s="19">
        <f t="shared" si="8"/>
        <v>40437.899568593057</v>
      </c>
      <c r="X23" s="4">
        <f t="shared" si="9"/>
        <v>73653.899568593057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40437.899568593057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73653.899568593057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32685.18518518519</v>
      </c>
      <c r="O24" s="4">
        <f t="shared" si="3"/>
        <v>32685.18518518519</v>
      </c>
      <c r="P24" s="5"/>
      <c r="Q24" s="5">
        <f t="shared" si="4"/>
        <v>48387.096774193546</v>
      </c>
      <c r="R24" s="65">
        <f>((R$6)-SUM(R$8:R23))/($A$38-$A23)</f>
        <v>-2685.1851851851866</v>
      </c>
      <c r="S24" s="5">
        <f t="shared" si="5"/>
        <v>-5264.0120204153027</v>
      </c>
      <c r="T24" s="5"/>
      <c r="U24" s="5">
        <f t="shared" si="6"/>
        <v>40437.899568593057</v>
      </c>
      <c r="V24" s="19">
        <f t="shared" si="7"/>
        <v>0</v>
      </c>
      <c r="W24" s="19">
        <f t="shared" si="8"/>
        <v>40437.899568593057</v>
      </c>
      <c r="X24" s="4">
        <f t="shared" si="9"/>
        <v>73653.899568593057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40437.899568593057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73653.899568593057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32685.185185185193</v>
      </c>
      <c r="O25" s="4">
        <f t="shared" si="3"/>
        <v>32685.185185185193</v>
      </c>
      <c r="P25" s="5"/>
      <c r="Q25" s="5">
        <f t="shared" si="4"/>
        <v>48387.096774193546</v>
      </c>
      <c r="R25" s="65">
        <f>((R$6)-SUM(R$8:R24))/($A$38-$A24)</f>
        <v>-2685.1851851851861</v>
      </c>
      <c r="S25" s="5">
        <f t="shared" si="5"/>
        <v>-5264.0120204153027</v>
      </c>
      <c r="T25" s="5"/>
      <c r="U25" s="5">
        <f t="shared" si="6"/>
        <v>40437.899568593057</v>
      </c>
      <c r="V25" s="19">
        <f t="shared" si="7"/>
        <v>0</v>
      </c>
      <c r="W25" s="19">
        <f t="shared" si="8"/>
        <v>40437.899568593057</v>
      </c>
      <c r="X25" s="4">
        <f t="shared" si="9"/>
        <v>73653.899568593057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40437.899568593057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73653.899568593057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32685.185185185193</v>
      </c>
      <c r="O26" s="4">
        <f t="shared" si="3"/>
        <v>32685.185185185193</v>
      </c>
      <c r="P26" s="5"/>
      <c r="Q26" s="5">
        <f t="shared" si="4"/>
        <v>48387.096774193546</v>
      </c>
      <c r="R26" s="65">
        <f>((R$6)-SUM(R$8:R25))/($A$38-$A25)</f>
        <v>-2685.1851851851857</v>
      </c>
      <c r="S26" s="5">
        <f t="shared" si="5"/>
        <v>-5264.0120204153027</v>
      </c>
      <c r="T26" s="5"/>
      <c r="U26" s="5">
        <f t="shared" si="6"/>
        <v>40437.899568593057</v>
      </c>
      <c r="V26" s="19">
        <f t="shared" si="7"/>
        <v>0</v>
      </c>
      <c r="W26" s="19">
        <f t="shared" si="8"/>
        <v>40437.899568593057</v>
      </c>
      <c r="X26" s="4">
        <f t="shared" si="9"/>
        <v>73653.899568593057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40437.899568593057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73653.899568593057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32685.185185185197</v>
      </c>
      <c r="O27" s="4">
        <f t="shared" si="3"/>
        <v>32685.185185185197</v>
      </c>
      <c r="P27" s="5"/>
      <c r="Q27" s="5">
        <f t="shared" si="4"/>
        <v>48387.096774193546</v>
      </c>
      <c r="R27" s="65">
        <f>((R$6)-SUM(R$8:R26))/($A$38-$A26)</f>
        <v>-2685.1851851851857</v>
      </c>
      <c r="S27" s="5">
        <f t="shared" si="5"/>
        <v>-5264.0120204153027</v>
      </c>
      <c r="T27" s="5"/>
      <c r="U27" s="5">
        <f t="shared" si="6"/>
        <v>40437.899568593057</v>
      </c>
      <c r="V27" s="19">
        <f t="shared" si="7"/>
        <v>0</v>
      </c>
      <c r="W27" s="19">
        <f t="shared" si="8"/>
        <v>40437.899568593057</v>
      </c>
      <c r="X27" s="4">
        <f t="shared" si="9"/>
        <v>73653.899568593057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40437.899568593057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73653.899568593057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32685.185185185201</v>
      </c>
      <c r="O28" s="4">
        <f t="shared" si="3"/>
        <v>32685.185185185201</v>
      </c>
      <c r="P28" s="5"/>
      <c r="Q28" s="5">
        <f t="shared" si="4"/>
        <v>48387.096774193546</v>
      </c>
      <c r="R28" s="65">
        <f>((R$6)-SUM(R$8:R27))/($A$38-$A27)</f>
        <v>-2685.1851851851857</v>
      </c>
      <c r="S28" s="5">
        <f t="shared" si="5"/>
        <v>-5264.0120204153027</v>
      </c>
      <c r="T28" s="5"/>
      <c r="U28" s="5">
        <f t="shared" si="6"/>
        <v>40437.899568593057</v>
      </c>
      <c r="V28" s="19">
        <f t="shared" si="7"/>
        <v>0</v>
      </c>
      <c r="W28" s="19">
        <f t="shared" si="8"/>
        <v>40437.899568593057</v>
      </c>
      <c r="X28" s="4">
        <f t="shared" si="9"/>
        <v>73653.899568593057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40437.899568593057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73653.899568593057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32685.185185185204</v>
      </c>
      <c r="O29" s="4">
        <f t="shared" si="3"/>
        <v>32685.185185185204</v>
      </c>
      <c r="P29" s="5"/>
      <c r="Q29" s="5">
        <f t="shared" si="4"/>
        <v>48387.096774193546</v>
      </c>
      <c r="R29" s="65">
        <f>((R$6)-SUM(R$8:R28))/($A$38-$A28)</f>
        <v>-2685.1851851851857</v>
      </c>
      <c r="S29" s="5">
        <f t="shared" si="5"/>
        <v>-5264.0120204153027</v>
      </c>
      <c r="T29" s="5"/>
      <c r="U29" s="5">
        <f t="shared" si="6"/>
        <v>40437.899568593057</v>
      </c>
      <c r="V29" s="19">
        <f t="shared" si="7"/>
        <v>0</v>
      </c>
      <c r="W29" s="19">
        <f t="shared" si="8"/>
        <v>40437.899568593057</v>
      </c>
      <c r="X29" s="4">
        <f t="shared" si="9"/>
        <v>73653.899568593057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40437.899568593057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73653.899568593057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32685.185185185208</v>
      </c>
      <c r="O30" s="4">
        <f t="shared" si="3"/>
        <v>32685.185185185208</v>
      </c>
      <c r="P30" s="5"/>
      <c r="Q30" s="5">
        <f t="shared" si="4"/>
        <v>48387.096774193546</v>
      </c>
      <c r="R30" s="65">
        <f>((R$6)-SUM(R$8:R29))/($A$38-$A29)</f>
        <v>-2685.1851851851857</v>
      </c>
      <c r="S30" s="5">
        <f t="shared" si="5"/>
        <v>-5264.0120204153027</v>
      </c>
      <c r="T30" s="5"/>
      <c r="U30" s="5">
        <f t="shared" si="6"/>
        <v>40437.899568593057</v>
      </c>
      <c r="V30" s="19">
        <f t="shared" si="7"/>
        <v>0</v>
      </c>
      <c r="W30" s="19">
        <f t="shared" si="8"/>
        <v>40437.899568593057</v>
      </c>
      <c r="X30" s="4">
        <f t="shared" si="9"/>
        <v>73653.899568593057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40437.899568593057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73653.899568593057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32685.185185185212</v>
      </c>
      <c r="O31" s="4">
        <f t="shared" si="3"/>
        <v>32685.185185185212</v>
      </c>
      <c r="P31" s="5"/>
      <c r="Q31" s="5">
        <f t="shared" si="4"/>
        <v>48387.096774193546</v>
      </c>
      <c r="R31" s="65">
        <f>((R$6)-SUM(R$8:R30))/($A$38-$A30)</f>
        <v>-2685.1851851851857</v>
      </c>
      <c r="S31" s="5">
        <f t="shared" si="5"/>
        <v>-5264.0120204153027</v>
      </c>
      <c r="T31" s="5"/>
      <c r="U31" s="5">
        <f t="shared" si="6"/>
        <v>40437.899568593057</v>
      </c>
      <c r="V31" s="19">
        <f t="shared" si="7"/>
        <v>0</v>
      </c>
      <c r="W31" s="19">
        <f t="shared" si="8"/>
        <v>40437.899568593057</v>
      </c>
      <c r="X31" s="4">
        <f t="shared" si="9"/>
        <v>73653.899568593057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40437.899568593057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73653.899568593057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32685.185185185219</v>
      </c>
      <c r="O32" s="4">
        <f t="shared" si="3"/>
        <v>32685.185185185219</v>
      </c>
      <c r="P32" s="5"/>
      <c r="Q32" s="5">
        <f t="shared" si="4"/>
        <v>48387.096774193546</v>
      </c>
      <c r="R32" s="65">
        <f>((R$6)-SUM(R$8:R31))/($A$38-$A31)</f>
        <v>-2685.1851851851857</v>
      </c>
      <c r="S32" s="5">
        <f t="shared" si="5"/>
        <v>-5264.0120204153027</v>
      </c>
      <c r="T32" s="5"/>
      <c r="U32" s="5">
        <f t="shared" si="6"/>
        <v>40437.899568593057</v>
      </c>
      <c r="V32" s="19">
        <f t="shared" si="7"/>
        <v>0</v>
      </c>
      <c r="W32" s="19">
        <f t="shared" si="8"/>
        <v>40437.899568593057</v>
      </c>
      <c r="X32" s="4">
        <f t="shared" si="9"/>
        <v>73653.899568593057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40437.899568593049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73653.899568593042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32685.185185185226</v>
      </c>
      <c r="O33" s="4">
        <f t="shared" si="3"/>
        <v>32685.185185185226</v>
      </c>
      <c r="P33" s="5"/>
      <c r="Q33" s="5">
        <f t="shared" si="4"/>
        <v>48387.096774193546</v>
      </c>
      <c r="R33" s="65">
        <f>((R$6)-SUM(R$8:R32))/($A$38-$A32)</f>
        <v>-2685.1851851851857</v>
      </c>
      <c r="S33" s="5">
        <f t="shared" si="5"/>
        <v>-5264.01202041531</v>
      </c>
      <c r="T33" s="5"/>
      <c r="U33" s="5">
        <f t="shared" si="6"/>
        <v>40437.899568593057</v>
      </c>
      <c r="V33" s="19">
        <f t="shared" si="7"/>
        <v>0</v>
      </c>
      <c r="W33" s="19">
        <f t="shared" si="8"/>
        <v>40437.899568593057</v>
      </c>
      <c r="X33" s="4">
        <f t="shared" si="9"/>
        <v>73653.899568593042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40437.899568593049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73653.899568593042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32685.185185185215</v>
      </c>
      <c r="O34" s="4">
        <f t="shared" si="3"/>
        <v>32685.185185185215</v>
      </c>
      <c r="P34" s="5"/>
      <c r="Q34" s="5">
        <f t="shared" si="4"/>
        <v>48387.096774193546</v>
      </c>
      <c r="R34" s="65">
        <f>((R$6)-SUM(R$8:R33))/($A$38-$A33)</f>
        <v>-2685.1851851851852</v>
      </c>
      <c r="S34" s="5">
        <f t="shared" si="5"/>
        <v>-5264.0120204153109</v>
      </c>
      <c r="T34" s="5"/>
      <c r="U34" s="5">
        <f t="shared" si="6"/>
        <v>40437.899568593049</v>
      </c>
      <c r="V34" s="19">
        <f t="shared" si="7"/>
        <v>0</v>
      </c>
      <c r="W34" s="19">
        <f t="shared" si="8"/>
        <v>40437.899568593049</v>
      </c>
      <c r="X34" s="4">
        <f t="shared" si="9"/>
        <v>73653.899568593042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40437.899568593042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73653.899568593042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32685.185185185226</v>
      </c>
      <c r="O35" s="4">
        <f t="shared" si="3"/>
        <v>32685.185185185226</v>
      </c>
      <c r="P35" s="5"/>
      <c r="Q35" s="5">
        <f t="shared" si="4"/>
        <v>48387.096774193546</v>
      </c>
      <c r="R35" s="65">
        <f>((R$6)-SUM(R$8:R34))/($A$38-$A34)</f>
        <v>-2685.1851851851852</v>
      </c>
      <c r="S35" s="5">
        <f t="shared" si="5"/>
        <v>-5264.0120204153181</v>
      </c>
      <c r="T35" s="5"/>
      <c r="U35" s="5">
        <f t="shared" si="6"/>
        <v>40437.899568593042</v>
      </c>
      <c r="V35" s="19">
        <f t="shared" si="7"/>
        <v>0</v>
      </c>
      <c r="W35" s="19">
        <f t="shared" si="8"/>
        <v>40437.899568593042</v>
      </c>
      <c r="X35" s="4">
        <f t="shared" si="9"/>
        <v>73653.899568593042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40437.899568593049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73653.899568593042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32685.185185185244</v>
      </c>
      <c r="O36" s="4">
        <f t="shared" si="3"/>
        <v>32685.185185185244</v>
      </c>
      <c r="P36" s="5"/>
      <c r="Q36" s="5">
        <f t="shared" si="4"/>
        <v>48387.096774193546</v>
      </c>
      <c r="R36" s="65">
        <f>((R$6)-SUM(R$8:R35))/($A$38-$A35)</f>
        <v>-2685.1851851851852</v>
      </c>
      <c r="S36" s="5">
        <f t="shared" si="5"/>
        <v>-5264.0120204153109</v>
      </c>
      <c r="T36" s="5"/>
      <c r="U36" s="5">
        <f t="shared" si="6"/>
        <v>40437.899568593049</v>
      </c>
      <c r="V36" s="19">
        <f t="shared" si="7"/>
        <v>0</v>
      </c>
      <c r="W36" s="19">
        <f t="shared" si="8"/>
        <v>40437.899568593049</v>
      </c>
      <c r="X36" s="4">
        <f t="shared" si="9"/>
        <v>73653.899568593042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40437.899568593042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73653.899568593042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32685.185185185226</v>
      </c>
      <c r="O37" s="4">
        <f>SUM(L37:N37)</f>
        <v>32685.185185185226</v>
      </c>
      <c r="P37" s="5"/>
      <c r="Q37" s="5">
        <f t="shared" si="4"/>
        <v>48387.096774193546</v>
      </c>
      <c r="R37" s="65">
        <f>((R$6)-SUM(R$8:R36))/($A$38-$A36)</f>
        <v>-2685.1851851851852</v>
      </c>
      <c r="S37" s="5">
        <f>E37-Q37-R37</f>
        <v>-5264.0120204153181</v>
      </c>
      <c r="T37" s="5"/>
      <c r="U37" s="5">
        <f>SUM(Q37:S37)</f>
        <v>40437.899568593042</v>
      </c>
      <c r="V37" s="19">
        <f>SUM(H37)</f>
        <v>0</v>
      </c>
      <c r="W37" s="19">
        <f>SUM(U37:V37)</f>
        <v>40437.899568593042</v>
      </c>
      <c r="X37" s="4">
        <f>IF(K37&gt;0,K37,0)</f>
        <v>73653.899568593042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40437.899568593013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73653.899568593013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32685.185185185168</v>
      </c>
      <c r="O38" s="4">
        <f>SUM(L38:N38)</f>
        <v>32685.185185185168</v>
      </c>
      <c r="P38" s="5"/>
      <c r="Q38" s="5">
        <f>$Q$6/31</f>
        <v>48387.096774193546</v>
      </c>
      <c r="R38" s="65">
        <f>((R$6)-SUM(R$8:R37))/($A$38-$A37)</f>
        <v>-2685.1851851851852</v>
      </c>
      <c r="S38" s="5">
        <f>E38-Q38-R38</f>
        <v>-5264.0120204153473</v>
      </c>
      <c r="T38" s="5"/>
      <c r="U38" s="5">
        <f>SUM(Q38:S38)</f>
        <v>40437.899568593013</v>
      </c>
      <c r="V38" s="19">
        <f>SUM(H38)</f>
        <v>0</v>
      </c>
      <c r="W38" s="19">
        <f>SUM(U38:V38)</f>
        <v>40437.899568593013</v>
      </c>
      <c r="X38" s="4">
        <f>IF(K38&gt;0,K38,0)</f>
        <v>73653.899568593013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1029696</v>
      </c>
      <c r="J40" s="41">
        <f>SUM(J8:J39)</f>
        <v>2029696</v>
      </c>
      <c r="K40" s="42">
        <f>SUM(K8:K38)</f>
        <v>2529696.0000000014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-999999.99999999942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1500000.0000000005</v>
      </c>
      <c r="X40" s="43">
        <f>SUM(X8:X39)</f>
        <v>2529696.0000000014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 t="shared" ref="C43:O43" si="10">SUM(C12:C38)</f>
        <v>0</v>
      </c>
      <c r="D43" s="63">
        <f t="shared" si="10"/>
        <v>0</v>
      </c>
      <c r="E43" s="63">
        <f t="shared" si="10"/>
        <v>1091823.2883520122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896832</v>
      </c>
      <c r="J43" s="63">
        <f t="shared" si="10"/>
        <v>896832</v>
      </c>
      <c r="K43" s="63">
        <f t="shared" si="10"/>
        <v>1988655.2883520131</v>
      </c>
      <c r="L43" s="63">
        <f t="shared" si="10"/>
        <v>0</v>
      </c>
      <c r="M43" s="63">
        <f t="shared" si="10"/>
        <v>0</v>
      </c>
      <c r="N43" s="63">
        <f t="shared" si="10"/>
        <v>882500</v>
      </c>
      <c r="O43" s="63">
        <f t="shared" si="10"/>
        <v>882500</v>
      </c>
      <c r="P43" s="63"/>
      <c r="Q43" s="63">
        <f>SUM(Q12:Q38)</f>
        <v>1306451.6129032257</v>
      </c>
      <c r="R43" s="63">
        <f>SUM(R12:R38)</f>
        <v>-72499.999999999971</v>
      </c>
      <c r="S43" s="63">
        <f>SUM(S12:S38)</f>
        <v>-142128.32455121324</v>
      </c>
      <c r="T43" s="63"/>
      <c r="U43" s="63">
        <f>SUM(U12:U38)</f>
        <v>1091823.2883520122</v>
      </c>
      <c r="V43" s="63">
        <f>SUM(V12:V38)</f>
        <v>0</v>
      </c>
      <c r="W43" s="63">
        <f>SUM(W12:W38)</f>
        <v>1091823.2883520122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1729903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587281.10905954579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515577.2969801515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59358.711647987831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515577.29698015144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2023-09-10T15:52:03Z</dcterms:modified>
</cp:coreProperties>
</file>