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9348"/>
  </bookViews>
  <sheets>
    <sheet name="Undercollection" sheetId="1" r:id="rId1"/>
  </sheets>
  <calcPr calcId="92512"/>
</workbook>
</file>

<file path=xl/calcChain.xml><?xml version="1.0" encoding="utf-8"?>
<calcChain xmlns="http://schemas.openxmlformats.org/spreadsheetml/2006/main">
  <c r="C6" i="1" l="1"/>
  <c r="E6" i="1"/>
  <c r="C7" i="1"/>
  <c r="E7" i="1"/>
  <c r="C8" i="1"/>
  <c r="E8" i="1"/>
  <c r="C9" i="1"/>
  <c r="E9" i="1"/>
  <c r="C10" i="1"/>
  <c r="E10" i="1"/>
  <c r="C11" i="1"/>
  <c r="E11" i="1"/>
  <c r="C12" i="1"/>
  <c r="E12" i="1"/>
  <c r="C13" i="1"/>
  <c r="E13" i="1"/>
  <c r="E14" i="1"/>
  <c r="E18" i="1"/>
  <c r="E20" i="1"/>
  <c r="E24" i="1"/>
  <c r="E29" i="1"/>
  <c r="E30" i="1"/>
  <c r="E32" i="1"/>
  <c r="E33" i="1"/>
  <c r="E39" i="1"/>
  <c r="E43" i="1"/>
  <c r="E49" i="1"/>
  <c r="E53" i="1"/>
  <c r="E56" i="1"/>
  <c r="E57" i="1"/>
</calcChain>
</file>

<file path=xl/sharedStrings.xml><?xml version="1.0" encoding="utf-8"?>
<sst xmlns="http://schemas.openxmlformats.org/spreadsheetml/2006/main" count="44" uniqueCount="31">
  <si>
    <t>May</t>
  </si>
  <si>
    <t>Jun</t>
  </si>
  <si>
    <t>Jul</t>
  </si>
  <si>
    <t>Aug</t>
  </si>
  <si>
    <t>Sep</t>
  </si>
  <si>
    <t>Oct</t>
  </si>
  <si>
    <t>Nov</t>
  </si>
  <si>
    <t>Dec</t>
  </si>
  <si>
    <t>gwh</t>
  </si>
  <si>
    <t>$/Mwh</t>
  </si>
  <si>
    <t>CDWR Expenses for 2001</t>
  </si>
  <si>
    <t>Jan - Apr</t>
  </si>
  <si>
    <t>Mwh</t>
  </si>
  <si>
    <t>Cost</t>
  </si>
  <si>
    <t>LT Contracts</t>
  </si>
  <si>
    <t>Annual Payment</t>
  </si>
  <si>
    <t>ST Energy</t>
  </si>
  <si>
    <t>Years</t>
  </si>
  <si>
    <t>Interest Rate</t>
  </si>
  <si>
    <t>Annual PG&amp;E Sales (Mwh)</t>
  </si>
  <si>
    <t>Annual SCE Sales (Mwh)</t>
  </si>
  <si>
    <t>PG&amp;E Undercollection for 2000</t>
  </si>
  <si>
    <t>SCE Undercollection for 2000</t>
  </si>
  <si>
    <t>SCE Annual Payment</t>
  </si>
  <si>
    <t>PG&amp;E Annual Payment</t>
  </si>
  <si>
    <t>Total Amount Borrowed</t>
  </si>
  <si>
    <t>SCE Rate Increase ($/Mwh)</t>
  </si>
  <si>
    <t>PG&amp;E Rate Increase ($/Mwh)</t>
  </si>
  <si>
    <t>Total PG&amp;E Rate Increase</t>
  </si>
  <si>
    <t>Total SCE Rate Increase</t>
  </si>
  <si>
    <t>Total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</si>
</sst>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165" fontId="3" fillId="0" borderId="0" xfId="1" applyNumberFormat="1" applyFont="1"/>
    <xf numFmtId="44" fontId="3" fillId="0" borderId="0" xfId="2" applyFont="1"/>
    <xf numFmtId="165" fontId="3" fillId="0" borderId="0" xfId="1" applyNumberFormat="1" applyFont="1" applyAlignment="1">
      <alignment horizontal="center"/>
    </xf>
    <xf numFmtId="44" fontId="3" fillId="0" borderId="0" xfId="0" applyNumberFormat="1" applyFont="1"/>
    <xf numFmtId="8" fontId="3" fillId="0" borderId="0" xfId="0" applyNumberFormat="1" applyFont="1"/>
    <xf numFmtId="0" fontId="3" fillId="0" borderId="0" xfId="0" applyFont="1" applyAlignment="1">
      <alignment horizontal="center"/>
    </xf>
    <xf numFmtId="44" fontId="3" fillId="0" borderId="0" xfId="2" applyFont="1" applyAlignment="1">
      <alignment horizontal="center"/>
    </xf>
    <xf numFmtId="44" fontId="3" fillId="0" borderId="1" xfId="2" applyFont="1" applyBorder="1"/>
    <xf numFmtId="44" fontId="3" fillId="0" borderId="2" xfId="2" applyFont="1" applyBorder="1"/>
    <xf numFmtId="0" fontId="3" fillId="0" borderId="0" xfId="0" applyFont="1" applyAlignment="1">
      <alignment horizontal="left"/>
    </xf>
    <xf numFmtId="9" fontId="3" fillId="0" borderId="0" xfId="0" applyNumberFormat="1" applyFont="1"/>
    <xf numFmtId="44" fontId="3" fillId="2" borderId="3" xfId="2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44" fontId="3" fillId="2" borderId="6" xfId="2" applyFont="1" applyFill="1" applyBorder="1"/>
    <xf numFmtId="0" fontId="3" fillId="2" borderId="1" xfId="0" applyFont="1" applyFill="1" applyBorder="1"/>
    <xf numFmtId="0" fontId="3" fillId="2" borderId="7" xfId="0" applyFont="1" applyFill="1" applyBorder="1"/>
    <xf numFmtId="44" fontId="3" fillId="0" borderId="0" xfId="2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tabSelected="1" workbookViewId="0">
      <selection activeCell="E24" sqref="E24"/>
    </sheetView>
  </sheetViews>
  <sheetFormatPr defaultColWidth="18.88671875" defaultRowHeight="15" x14ac:dyDescent="0.25"/>
  <cols>
    <col min="1" max="1" width="18.88671875" style="2" customWidth="1"/>
    <col min="2" max="2" width="0.44140625" style="2" customWidth="1"/>
    <col min="3" max="3" width="18.88671875" style="3" customWidth="1"/>
    <col min="4" max="4" width="18.88671875" style="2" customWidth="1"/>
    <col min="5" max="5" width="23.44140625" style="4" bestFit="1" customWidth="1"/>
    <col min="6" max="16384" width="18.88671875" style="2"/>
  </cols>
  <sheetData>
    <row r="1" spans="1:7" ht="15.6" x14ac:dyDescent="0.3">
      <c r="A1" s="1" t="s">
        <v>10</v>
      </c>
    </row>
    <row r="3" spans="1:7" x14ac:dyDescent="0.25">
      <c r="A3" s="2" t="s">
        <v>16</v>
      </c>
      <c r="B3" s="2" t="s">
        <v>8</v>
      </c>
      <c r="C3" s="5" t="s">
        <v>12</v>
      </c>
      <c r="D3" s="8" t="s">
        <v>9</v>
      </c>
      <c r="E3" s="9" t="s">
        <v>13</v>
      </c>
    </row>
    <row r="5" spans="1:7" x14ac:dyDescent="0.25">
      <c r="A5" s="2" t="s">
        <v>11</v>
      </c>
      <c r="E5" s="4">
        <v>4500000000</v>
      </c>
    </row>
    <row r="6" spans="1:7" x14ac:dyDescent="0.25">
      <c r="A6" s="2" t="s">
        <v>0</v>
      </c>
      <c r="B6" s="2">
        <v>4000</v>
      </c>
      <c r="C6" s="3">
        <f>1000*B6</f>
        <v>4000000</v>
      </c>
      <c r="D6" s="4">
        <v>275</v>
      </c>
      <c r="E6" s="4">
        <f>D6*C6</f>
        <v>1100000000</v>
      </c>
      <c r="G6" s="6"/>
    </row>
    <row r="7" spans="1:7" x14ac:dyDescent="0.25">
      <c r="A7" s="2" t="s">
        <v>1</v>
      </c>
      <c r="B7" s="2">
        <v>3000</v>
      </c>
      <c r="C7" s="3">
        <f t="shared" ref="C7:C13" si="0">1000*B7</f>
        <v>3000000</v>
      </c>
      <c r="D7" s="4">
        <v>300</v>
      </c>
      <c r="E7" s="4">
        <f t="shared" ref="E7:E13" si="1">D7*C7</f>
        <v>900000000</v>
      </c>
      <c r="G7" s="6"/>
    </row>
    <row r="8" spans="1:7" x14ac:dyDescent="0.25">
      <c r="A8" s="2" t="s">
        <v>2</v>
      </c>
      <c r="B8" s="2">
        <v>2000</v>
      </c>
      <c r="C8" s="3">
        <f t="shared" si="0"/>
        <v>2000000</v>
      </c>
      <c r="D8" s="4">
        <v>525</v>
      </c>
      <c r="E8" s="4">
        <f t="shared" si="1"/>
        <v>1050000000</v>
      </c>
      <c r="G8" s="6"/>
    </row>
    <row r="9" spans="1:7" x14ac:dyDescent="0.25">
      <c r="A9" s="2" t="s">
        <v>3</v>
      </c>
      <c r="B9" s="2">
        <v>5000</v>
      </c>
      <c r="C9" s="3">
        <f t="shared" si="0"/>
        <v>5000000</v>
      </c>
      <c r="D9" s="4">
        <v>600</v>
      </c>
      <c r="E9" s="4">
        <f t="shared" si="1"/>
        <v>3000000000</v>
      </c>
      <c r="G9" s="6"/>
    </row>
    <row r="10" spans="1:7" x14ac:dyDescent="0.25">
      <c r="A10" s="2" t="s">
        <v>4</v>
      </c>
      <c r="B10" s="2">
        <v>5000</v>
      </c>
      <c r="C10" s="3">
        <f t="shared" si="0"/>
        <v>5000000</v>
      </c>
      <c r="D10" s="4">
        <v>500</v>
      </c>
      <c r="E10" s="4">
        <f t="shared" si="1"/>
        <v>2500000000</v>
      </c>
      <c r="G10" s="6"/>
    </row>
    <row r="11" spans="1:7" x14ac:dyDescent="0.25">
      <c r="A11" s="2" t="s">
        <v>5</v>
      </c>
      <c r="B11" s="2">
        <v>4500</v>
      </c>
      <c r="C11" s="3">
        <f t="shared" si="0"/>
        <v>4500000</v>
      </c>
      <c r="D11" s="4">
        <v>475</v>
      </c>
      <c r="E11" s="4">
        <f t="shared" si="1"/>
        <v>2137500000</v>
      </c>
      <c r="G11" s="6"/>
    </row>
    <row r="12" spans="1:7" x14ac:dyDescent="0.25">
      <c r="A12" s="2" t="s">
        <v>6</v>
      </c>
      <c r="B12" s="2">
        <v>3000</v>
      </c>
      <c r="C12" s="3">
        <f t="shared" si="0"/>
        <v>3000000</v>
      </c>
      <c r="D12" s="4">
        <v>300</v>
      </c>
      <c r="E12" s="4">
        <f t="shared" si="1"/>
        <v>900000000</v>
      </c>
      <c r="G12" s="6"/>
    </row>
    <row r="13" spans="1:7" x14ac:dyDescent="0.25">
      <c r="A13" s="2" t="s">
        <v>7</v>
      </c>
      <c r="B13" s="2">
        <v>3000</v>
      </c>
      <c r="C13" s="3">
        <f t="shared" si="0"/>
        <v>3000000</v>
      </c>
      <c r="D13" s="4">
        <v>250</v>
      </c>
      <c r="E13" s="10">
        <f t="shared" si="1"/>
        <v>750000000</v>
      </c>
      <c r="G13" s="6"/>
    </row>
    <row r="14" spans="1:7" x14ac:dyDescent="0.25">
      <c r="D14" s="4"/>
      <c r="E14" s="4">
        <f>SUM(E5:E13)</f>
        <v>16837500000</v>
      </c>
    </row>
    <row r="15" spans="1:7" x14ac:dyDescent="0.25">
      <c r="D15" s="4"/>
    </row>
    <row r="16" spans="1:7" x14ac:dyDescent="0.25">
      <c r="A16" s="2" t="s">
        <v>14</v>
      </c>
      <c r="C16" s="5" t="s">
        <v>12</v>
      </c>
      <c r="D16" s="8" t="s">
        <v>9</v>
      </c>
      <c r="E16" s="9" t="s">
        <v>13</v>
      </c>
    </row>
    <row r="17" spans="1:7" x14ac:dyDescent="0.25">
      <c r="D17" s="4"/>
    </row>
    <row r="18" spans="1:7" x14ac:dyDescent="0.25">
      <c r="A18" s="12">
        <v>2001</v>
      </c>
      <c r="C18" s="3">
        <v>40000000</v>
      </c>
      <c r="D18" s="4">
        <v>79</v>
      </c>
      <c r="E18" s="4">
        <f>D18*C18</f>
        <v>3160000000</v>
      </c>
    </row>
    <row r="19" spans="1:7" ht="15.6" thickBot="1" x14ac:dyDescent="0.3">
      <c r="E19" s="11"/>
    </row>
    <row r="20" spans="1:7" ht="15.6" x14ac:dyDescent="0.3">
      <c r="A20" s="1" t="s">
        <v>25</v>
      </c>
      <c r="E20" s="4">
        <f>E14+E18</f>
        <v>19997500000</v>
      </c>
    </row>
    <row r="22" spans="1:7" x14ac:dyDescent="0.25">
      <c r="E22" s="2">
        <v>15</v>
      </c>
      <c r="F22" s="2" t="s">
        <v>17</v>
      </c>
    </row>
    <row r="23" spans="1:7" x14ac:dyDescent="0.25">
      <c r="E23" s="13">
        <v>0.06</v>
      </c>
      <c r="F23" s="2" t="s">
        <v>18</v>
      </c>
    </row>
    <row r="24" spans="1:7" x14ac:dyDescent="0.25">
      <c r="E24" s="7">
        <f>PMT(E23,E22,-E20)</f>
        <v>2058997872.1963642</v>
      </c>
      <c r="F24" s="2" t="s">
        <v>15</v>
      </c>
    </row>
    <row r="25" spans="1:7" x14ac:dyDescent="0.25">
      <c r="E25" s="7"/>
    </row>
    <row r="26" spans="1:7" x14ac:dyDescent="0.25">
      <c r="E26" s="3">
        <v>82000000</v>
      </c>
      <c r="F26" s="2" t="s">
        <v>20</v>
      </c>
    </row>
    <row r="27" spans="1:7" x14ac:dyDescent="0.25">
      <c r="E27" s="3">
        <v>88000000</v>
      </c>
      <c r="F27" s="2" t="s">
        <v>19</v>
      </c>
    </row>
    <row r="28" spans="1:7" x14ac:dyDescent="0.25">
      <c r="E28" s="2"/>
      <c r="G28" s="6"/>
    </row>
    <row r="29" spans="1:7" x14ac:dyDescent="0.25">
      <c r="E29" s="4">
        <f>E24/2</f>
        <v>1029498936.0981821</v>
      </c>
      <c r="F29" s="2" t="s">
        <v>23</v>
      </c>
      <c r="G29" s="6"/>
    </row>
    <row r="30" spans="1:7" x14ac:dyDescent="0.25">
      <c r="E30" s="4">
        <f>E24/2</f>
        <v>1029498936.0981821</v>
      </c>
      <c r="F30" s="2" t="s">
        <v>24</v>
      </c>
      <c r="G30" s="6"/>
    </row>
    <row r="31" spans="1:7" x14ac:dyDescent="0.25">
      <c r="G31" s="6"/>
    </row>
    <row r="32" spans="1:7" x14ac:dyDescent="0.25">
      <c r="E32" s="20">
        <f>E29/E26</f>
        <v>12.554865074368074</v>
      </c>
      <c r="F32" s="2" t="s">
        <v>26</v>
      </c>
      <c r="G32" s="6"/>
    </row>
    <row r="33" spans="1:6" x14ac:dyDescent="0.25">
      <c r="E33" s="20">
        <f>E30/E27</f>
        <v>11.698851546570252</v>
      </c>
      <c r="F33" s="2" t="s">
        <v>27</v>
      </c>
    </row>
    <row r="35" spans="1:6" ht="15.6" x14ac:dyDescent="0.3">
      <c r="A35" s="1" t="s">
        <v>22</v>
      </c>
      <c r="E35" s="4">
        <v>4100000000</v>
      </c>
    </row>
    <row r="36" spans="1:6" x14ac:dyDescent="0.25">
      <c r="E36" s="2"/>
    </row>
    <row r="37" spans="1:6" x14ac:dyDescent="0.25">
      <c r="E37" s="2">
        <v>10</v>
      </c>
      <c r="F37" s="2" t="s">
        <v>17</v>
      </c>
    </row>
    <row r="38" spans="1:6" x14ac:dyDescent="0.25">
      <c r="E38" s="13">
        <v>0.08</v>
      </c>
      <c r="F38" s="2" t="s">
        <v>18</v>
      </c>
    </row>
    <row r="39" spans="1:6" x14ac:dyDescent="0.25">
      <c r="E39" s="7">
        <f>PMT(E38,E37,-E35)</f>
        <v>611020903.65800905</v>
      </c>
      <c r="F39" s="2" t="s">
        <v>15</v>
      </c>
    </row>
    <row r="40" spans="1:6" x14ac:dyDescent="0.25">
      <c r="E40" s="7"/>
    </row>
    <row r="41" spans="1:6" x14ac:dyDescent="0.25">
      <c r="E41" s="3">
        <v>82000000</v>
      </c>
      <c r="F41" s="2" t="s">
        <v>20</v>
      </c>
    </row>
    <row r="43" spans="1:6" x14ac:dyDescent="0.25">
      <c r="E43" s="4">
        <f>E39/E41</f>
        <v>7.4514744348537691</v>
      </c>
      <c r="F43" s="2" t="s">
        <v>26</v>
      </c>
    </row>
    <row r="45" spans="1:6" ht="15.6" x14ac:dyDescent="0.3">
      <c r="A45" s="1" t="s">
        <v>21</v>
      </c>
      <c r="E45" s="4">
        <v>5500000000</v>
      </c>
    </row>
    <row r="46" spans="1:6" ht="15.6" x14ac:dyDescent="0.3">
      <c r="A46" s="1"/>
    </row>
    <row r="47" spans="1:6" ht="15.6" x14ac:dyDescent="0.3">
      <c r="A47" s="1"/>
      <c r="E47" s="2">
        <v>10</v>
      </c>
      <c r="F47" s="2" t="s">
        <v>17</v>
      </c>
    </row>
    <row r="48" spans="1:6" ht="15.6" x14ac:dyDescent="0.3">
      <c r="A48" s="1"/>
      <c r="E48" s="13">
        <v>0.08</v>
      </c>
      <c r="F48" s="2" t="s">
        <v>18</v>
      </c>
    </row>
    <row r="49" spans="1:7" ht="15.6" x14ac:dyDescent="0.3">
      <c r="A49" s="1"/>
      <c r="E49" s="7">
        <f>PMT(E48,E47,-E45)</f>
        <v>819662187.8339144</v>
      </c>
      <c r="F49" s="2" t="s">
        <v>15</v>
      </c>
    </row>
    <row r="50" spans="1:7" ht="15.6" x14ac:dyDescent="0.3">
      <c r="A50" s="1"/>
      <c r="E50" s="7"/>
    </row>
    <row r="51" spans="1:7" ht="15.6" x14ac:dyDescent="0.3">
      <c r="A51" s="1"/>
      <c r="E51" s="3">
        <v>88000000</v>
      </c>
      <c r="F51" s="2" t="s">
        <v>19</v>
      </c>
    </row>
    <row r="52" spans="1:7" ht="15.6" x14ac:dyDescent="0.3">
      <c r="A52" s="1"/>
    </row>
    <row r="53" spans="1:7" ht="15.6" x14ac:dyDescent="0.3">
      <c r="A53" s="1"/>
      <c r="E53" s="4">
        <f>E49/E51</f>
        <v>9.3143430435672094</v>
      </c>
      <c r="F53" s="2" t="s">
        <v>27</v>
      </c>
    </row>
    <row r="54" spans="1:7" ht="15.6" x14ac:dyDescent="0.3">
      <c r="A54" s="1"/>
    </row>
    <row r="55" spans="1:7" ht="15.6" x14ac:dyDescent="0.3">
      <c r="A55" s="1" t="s">
        <v>30</v>
      </c>
      <c r="E55" s="2"/>
    </row>
    <row r="56" spans="1:7" x14ac:dyDescent="0.25">
      <c r="E56" s="14">
        <f>E43+E32</f>
        <v>20.006339509221842</v>
      </c>
      <c r="F56" s="15" t="s">
        <v>29</v>
      </c>
      <c r="G56" s="16"/>
    </row>
    <row r="57" spans="1:7" x14ac:dyDescent="0.25">
      <c r="E57" s="17">
        <f>E33+E53</f>
        <v>21.013194590137459</v>
      </c>
      <c r="F57" s="18" t="s">
        <v>28</v>
      </c>
      <c r="G57" s="19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Undercollection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jsteffe</dc:creator>
  <cp:lastModifiedBy>Havlíček Jan</cp:lastModifiedBy>
  <dcterms:created xsi:type="dcterms:W3CDTF">2001-04-27T01:09:17Z</dcterms:created>
  <dcterms:modified xsi:type="dcterms:W3CDTF">2023-09-10T15:53:16Z</dcterms:modified>
</cp:coreProperties>
</file>