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<sst xmlns="http://schemas.openxmlformats.org/spreadsheetml/2006/main" count="61" uniqueCount="14">
  <si>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</si>
  <si>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</si>
  <si>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May 30,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</si>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</sst>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DEAL%20BREAKDOWN%20ANALYSIS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177761</v>
          </cell>
          <cell r="E6">
            <v>13629728544</v>
          </cell>
          <cell r="F6">
            <v>17010005510.246347</v>
          </cell>
        </row>
        <row r="7">
          <cell r="C7" t="str">
            <v>OTC</v>
          </cell>
          <cell r="D7">
            <v>27763</v>
          </cell>
          <cell r="E7">
            <v>8439368737.7450113</v>
          </cell>
          <cell r="F7">
            <v>25741908819.1707</v>
          </cell>
        </row>
        <row r="8">
          <cell r="D8">
            <v>205524</v>
          </cell>
          <cell r="E8">
            <v>22069097281.74501</v>
          </cell>
          <cell r="F8">
            <v>42751914329.417046</v>
          </cell>
        </row>
        <row r="9">
          <cell r="B9" t="str">
            <v>EAST</v>
          </cell>
          <cell r="C9" t="str">
            <v>EOL</v>
          </cell>
          <cell r="D9">
            <v>155913</v>
          </cell>
          <cell r="E9">
            <v>11860589491.633099</v>
          </cell>
          <cell r="F9">
            <v>22186970967.424744</v>
          </cell>
        </row>
        <row r="10">
          <cell r="C10" t="str">
            <v>OTC</v>
          </cell>
          <cell r="D10">
            <v>45898</v>
          </cell>
          <cell r="E10">
            <v>12828603609.141403</v>
          </cell>
          <cell r="F10">
            <v>26074998146.990437</v>
          </cell>
        </row>
        <row r="11">
          <cell r="D11">
            <v>201811</v>
          </cell>
          <cell r="E11">
            <v>24689193100.774502</v>
          </cell>
          <cell r="F11">
            <v>48261969114.415176</v>
          </cell>
        </row>
        <row r="12">
          <cell r="B12" t="str">
            <v>ECC-CANADA WEST</v>
          </cell>
          <cell r="C12" t="str">
            <v>EOL</v>
          </cell>
          <cell r="D12">
            <v>71301</v>
          </cell>
          <cell r="E12">
            <v>7292321141.5997667</v>
          </cell>
          <cell r="F12">
            <v>20309871515.531536</v>
          </cell>
        </row>
        <row r="13">
          <cell r="C13" t="str">
            <v>OTC</v>
          </cell>
          <cell r="D13">
            <v>30665</v>
          </cell>
          <cell r="E13">
            <v>8453054516.5706167</v>
          </cell>
          <cell r="F13">
            <v>20987006573.010658</v>
          </cell>
        </row>
        <row r="14">
          <cell r="D14">
            <v>101966</v>
          </cell>
          <cell r="E14">
            <v>15745375658.170383</v>
          </cell>
          <cell r="F14">
            <v>41296878088.542191</v>
          </cell>
        </row>
        <row r="15">
          <cell r="B15" t="str">
            <v>ENA-CANADA EAST</v>
          </cell>
          <cell r="C15" t="str">
            <v>EOL</v>
          </cell>
          <cell r="D15">
            <v>12767</v>
          </cell>
          <cell r="E15">
            <v>1143547287.4910002</v>
          </cell>
          <cell r="F15">
            <v>4138907374.1896877</v>
          </cell>
        </row>
        <row r="16">
          <cell r="C16" t="str">
            <v>OTC</v>
          </cell>
          <cell r="D16">
            <v>3336</v>
          </cell>
          <cell r="E16">
            <v>729248168.00772071</v>
          </cell>
          <cell r="F16">
            <v>2632652062.9530005</v>
          </cell>
        </row>
        <row r="17">
          <cell r="D17">
            <v>16103</v>
          </cell>
          <cell r="E17">
            <v>1872795455.4987209</v>
          </cell>
          <cell r="F17">
            <v>6771559437.1426888</v>
          </cell>
        </row>
        <row r="18">
          <cell r="B18" t="str">
            <v>G-DAILY-EST</v>
          </cell>
          <cell r="C18" t="str">
            <v>EOL</v>
          </cell>
          <cell r="D18">
            <v>31268</v>
          </cell>
          <cell r="E18">
            <v>6733524388</v>
          </cell>
          <cell r="F18">
            <v>35607108565.657295</v>
          </cell>
        </row>
        <row r="19">
          <cell r="C19" t="str">
            <v>OTC</v>
          </cell>
          <cell r="D19">
            <v>5104</v>
          </cell>
          <cell r="E19">
            <v>2168411707.1110001</v>
          </cell>
          <cell r="F19">
            <v>9497737628.8391418</v>
          </cell>
        </row>
        <row r="20">
          <cell r="D20">
            <v>36372</v>
          </cell>
          <cell r="E20">
            <v>8901936095.1110001</v>
          </cell>
          <cell r="F20">
            <v>45104846194.496437</v>
          </cell>
        </row>
        <row r="21">
          <cell r="B21" t="str">
            <v>NG-PRICE</v>
          </cell>
          <cell r="C21" t="str">
            <v>EOL</v>
          </cell>
          <cell r="D21">
            <v>159352</v>
          </cell>
          <cell r="E21">
            <v>63034698177</v>
          </cell>
          <cell r="F21">
            <v>313532545489.72131</v>
          </cell>
        </row>
        <row r="22">
          <cell r="C22" t="str">
            <v>OTC</v>
          </cell>
          <cell r="D22">
            <v>64642</v>
          </cell>
          <cell r="E22">
            <v>94309416514.987061</v>
          </cell>
          <cell r="F22">
            <v>416655540269.27423</v>
          </cell>
        </row>
        <row r="23">
          <cell r="D23">
            <v>223994</v>
          </cell>
          <cell r="E23">
            <v>157344114691.98706</v>
          </cell>
          <cell r="F23">
            <v>730188085758.99561</v>
          </cell>
        </row>
        <row r="24">
          <cell r="B24" t="str">
            <v>TEXAS</v>
          </cell>
          <cell r="C24" t="str">
            <v>EOL</v>
          </cell>
          <cell r="D24">
            <v>21628</v>
          </cell>
          <cell r="E24">
            <v>3752803129</v>
          </cell>
          <cell r="F24">
            <v>6876380537.6141281</v>
          </cell>
        </row>
        <row r="25">
          <cell r="C25" t="str">
            <v>OTC</v>
          </cell>
          <cell r="D25">
            <v>17149</v>
          </cell>
          <cell r="E25">
            <v>8143528460.839922</v>
          </cell>
          <cell r="F25">
            <v>13496560432.289333</v>
          </cell>
        </row>
        <row r="26">
          <cell r="D26">
            <v>38777</v>
          </cell>
          <cell r="E26">
            <v>11896331589.839922</v>
          </cell>
          <cell r="F26">
            <v>20372940969.903461</v>
          </cell>
        </row>
        <row r="27">
          <cell r="B27" t="str">
            <v>WEST</v>
          </cell>
          <cell r="C27" t="str">
            <v>EOL</v>
          </cell>
          <cell r="D27">
            <v>122281</v>
          </cell>
          <cell r="E27">
            <v>16724671819.5</v>
          </cell>
          <cell r="F27">
            <v>25684576826.165543</v>
          </cell>
        </row>
        <row r="28">
          <cell r="C28" t="str">
            <v>OTC</v>
          </cell>
          <cell r="D28">
            <v>32249</v>
          </cell>
          <cell r="E28">
            <v>15880063974.498955</v>
          </cell>
          <cell r="F28">
            <v>29280047357.985222</v>
          </cell>
        </row>
        <row r="29">
          <cell r="D29">
            <v>154530</v>
          </cell>
          <cell r="E29">
            <v>32604735793.998955</v>
          </cell>
          <cell r="F29">
            <v>54964624184.150764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177761</v>
          </cell>
          <cell r="E6">
            <v>13629728544</v>
          </cell>
          <cell r="F6">
            <v>17010005510.246347</v>
          </cell>
        </row>
        <row r="7">
          <cell r="C7" t="str">
            <v>OTC</v>
          </cell>
          <cell r="D7">
            <v>27763</v>
          </cell>
          <cell r="E7">
            <v>8439368737.7450113</v>
          </cell>
          <cell r="F7">
            <v>25741908819.1707</v>
          </cell>
        </row>
        <row r="8">
          <cell r="D8">
            <v>205524</v>
          </cell>
          <cell r="E8">
            <v>22069097281.74501</v>
          </cell>
          <cell r="F8">
            <v>42751914329.417046</v>
          </cell>
        </row>
        <row r="9">
          <cell r="B9" t="str">
            <v>EAST</v>
          </cell>
          <cell r="C9" t="str">
            <v>EOL</v>
          </cell>
          <cell r="D9">
            <v>155913</v>
          </cell>
          <cell r="E9">
            <v>11860589491.633099</v>
          </cell>
          <cell r="F9">
            <v>22186970967.424744</v>
          </cell>
        </row>
        <row r="10">
          <cell r="C10" t="str">
            <v>OTC</v>
          </cell>
          <cell r="D10">
            <v>45898</v>
          </cell>
          <cell r="E10">
            <v>12828603609.141403</v>
          </cell>
          <cell r="F10">
            <v>26074998146.990437</v>
          </cell>
        </row>
        <row r="11">
          <cell r="D11">
            <v>201811</v>
          </cell>
          <cell r="E11">
            <v>24689193100.774502</v>
          </cell>
          <cell r="F11">
            <v>48261969114.415176</v>
          </cell>
        </row>
        <row r="12">
          <cell r="B12" t="str">
            <v>ECC-CANADA WEST</v>
          </cell>
          <cell r="C12" t="str">
            <v>EOL</v>
          </cell>
          <cell r="D12">
            <v>71301</v>
          </cell>
          <cell r="E12">
            <v>7292321141.5997667</v>
          </cell>
          <cell r="F12">
            <v>20309871515.531536</v>
          </cell>
        </row>
        <row r="13">
          <cell r="C13" t="str">
            <v>OTC</v>
          </cell>
          <cell r="D13">
            <v>30665</v>
          </cell>
          <cell r="E13">
            <v>8453054516.5706167</v>
          </cell>
          <cell r="F13">
            <v>20987006573.010658</v>
          </cell>
        </row>
        <row r="14">
          <cell r="D14">
            <v>101966</v>
          </cell>
          <cell r="E14">
            <v>15745375658.170383</v>
          </cell>
          <cell r="F14">
            <v>41296878088.542191</v>
          </cell>
        </row>
        <row r="15">
          <cell r="B15" t="str">
            <v>ENA-CANADA EAST</v>
          </cell>
          <cell r="C15" t="str">
            <v>EOL</v>
          </cell>
          <cell r="D15">
            <v>12767</v>
          </cell>
          <cell r="E15">
            <v>1143547287.4910002</v>
          </cell>
          <cell r="F15">
            <v>4138907374.1896877</v>
          </cell>
        </row>
        <row r="16">
          <cell r="C16" t="str">
            <v>OTC</v>
          </cell>
          <cell r="D16">
            <v>3336</v>
          </cell>
          <cell r="E16">
            <v>729248168.00772071</v>
          </cell>
          <cell r="F16">
            <v>2632652062.9530005</v>
          </cell>
        </row>
        <row r="17">
          <cell r="D17">
            <v>16103</v>
          </cell>
          <cell r="E17">
            <v>1872795455.4987209</v>
          </cell>
          <cell r="F17">
            <v>6771559437.1426888</v>
          </cell>
        </row>
        <row r="18">
          <cell r="B18" t="str">
            <v>G-DAILY-EST</v>
          </cell>
          <cell r="C18" t="str">
            <v>EOL</v>
          </cell>
          <cell r="D18">
            <v>31268</v>
          </cell>
          <cell r="E18">
            <v>6733524388</v>
          </cell>
          <cell r="F18">
            <v>35607108565.657295</v>
          </cell>
        </row>
        <row r="19">
          <cell r="C19" t="str">
            <v>OTC</v>
          </cell>
          <cell r="D19">
            <v>5104</v>
          </cell>
          <cell r="E19">
            <v>2168411707.1110001</v>
          </cell>
          <cell r="F19">
            <v>9497737628.8391418</v>
          </cell>
        </row>
        <row r="20">
          <cell r="D20">
            <v>36372</v>
          </cell>
          <cell r="E20">
            <v>8901936095.1110001</v>
          </cell>
          <cell r="F20">
            <v>45104846194.496437</v>
          </cell>
        </row>
        <row r="21">
          <cell r="B21" t="str">
            <v>NG-PRICE</v>
          </cell>
          <cell r="C21" t="str">
            <v>EOL</v>
          </cell>
          <cell r="D21">
            <v>159352</v>
          </cell>
          <cell r="E21">
            <v>63034698177</v>
          </cell>
          <cell r="F21">
            <v>313532545489.72131</v>
          </cell>
        </row>
        <row r="22">
          <cell r="C22" t="str">
            <v>OTC</v>
          </cell>
          <cell r="D22">
            <v>64642</v>
          </cell>
          <cell r="E22">
            <v>94309416514.987061</v>
          </cell>
          <cell r="F22">
            <v>416655540269.27423</v>
          </cell>
        </row>
        <row r="23">
          <cell r="D23">
            <v>223994</v>
          </cell>
          <cell r="E23">
            <v>157344114691.98706</v>
          </cell>
          <cell r="F23">
            <v>730188085758.99561</v>
          </cell>
        </row>
        <row r="24">
          <cell r="B24" t="str">
            <v>TEXAS</v>
          </cell>
          <cell r="C24" t="str">
            <v>EOL</v>
          </cell>
          <cell r="D24">
            <v>21628</v>
          </cell>
          <cell r="E24">
            <v>3752803129</v>
          </cell>
          <cell r="F24">
            <v>6876380537.6141281</v>
          </cell>
        </row>
        <row r="25">
          <cell r="C25" t="str">
            <v>OTC</v>
          </cell>
          <cell r="D25">
            <v>17149</v>
          </cell>
          <cell r="E25">
            <v>8143528460.839922</v>
          </cell>
          <cell r="F25">
            <v>13496560432.289333</v>
          </cell>
        </row>
        <row r="26">
          <cell r="D26">
            <v>38777</v>
          </cell>
          <cell r="E26">
            <v>11896331589.839922</v>
          </cell>
          <cell r="F26">
            <v>20372940969.903461</v>
          </cell>
        </row>
        <row r="27">
          <cell r="B27" t="str">
            <v>WEST</v>
          </cell>
          <cell r="C27" t="str">
            <v>EOL</v>
          </cell>
          <cell r="D27">
            <v>122281</v>
          </cell>
          <cell r="E27">
            <v>16724671819.5</v>
          </cell>
          <cell r="F27">
            <v>25684576826.165543</v>
          </cell>
        </row>
        <row r="28">
          <cell r="C28" t="str">
            <v>OTC</v>
          </cell>
          <cell r="D28">
            <v>32249</v>
          </cell>
          <cell r="E28">
            <v>15880063974.498955</v>
          </cell>
          <cell r="F28">
            <v>29280047357.985222</v>
          </cell>
        </row>
        <row r="29">
          <cell r="D29">
            <v>154530</v>
          </cell>
          <cell r="E29">
            <v>32604735793.998955</v>
          </cell>
          <cell r="F29">
            <v>54964624184.150764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177761</v>
          </cell>
          <cell r="E6">
            <v>13629728544</v>
          </cell>
          <cell r="F6">
            <v>17010005510.246347</v>
          </cell>
        </row>
        <row r="7">
          <cell r="C7" t="str">
            <v>OTC</v>
          </cell>
          <cell r="D7">
            <v>27763</v>
          </cell>
          <cell r="E7">
            <v>8439368737.7450113</v>
          </cell>
          <cell r="F7">
            <v>25741908819.1707</v>
          </cell>
        </row>
        <row r="8">
          <cell r="D8">
            <v>205524</v>
          </cell>
          <cell r="E8">
            <v>22069097281.74501</v>
          </cell>
          <cell r="F8">
            <v>42751914329.417046</v>
          </cell>
        </row>
        <row r="9">
          <cell r="B9" t="str">
            <v>EAST</v>
          </cell>
          <cell r="C9" t="str">
            <v>EOL</v>
          </cell>
          <cell r="D9">
            <v>155913</v>
          </cell>
          <cell r="E9">
            <v>11860589491.633099</v>
          </cell>
          <cell r="F9">
            <v>22186970967.424744</v>
          </cell>
        </row>
        <row r="10">
          <cell r="C10" t="str">
            <v>OTC</v>
          </cell>
          <cell r="D10">
            <v>45898</v>
          </cell>
          <cell r="E10">
            <v>12828603609.141403</v>
          </cell>
          <cell r="F10">
            <v>26074998146.990437</v>
          </cell>
        </row>
        <row r="11">
          <cell r="D11">
            <v>201811</v>
          </cell>
          <cell r="E11">
            <v>24689193100.774502</v>
          </cell>
          <cell r="F11">
            <v>48261969114.415176</v>
          </cell>
        </row>
        <row r="12">
          <cell r="B12" t="str">
            <v>ECC-CANADA WEST</v>
          </cell>
          <cell r="C12" t="str">
            <v>EOL</v>
          </cell>
          <cell r="D12">
            <v>71301</v>
          </cell>
          <cell r="E12">
            <v>7292321141.5997667</v>
          </cell>
          <cell r="F12">
            <v>20309871515.531536</v>
          </cell>
        </row>
        <row r="13">
          <cell r="C13" t="str">
            <v>OTC</v>
          </cell>
          <cell r="D13">
            <v>30665</v>
          </cell>
          <cell r="E13">
            <v>8453054516.5706167</v>
          </cell>
          <cell r="F13">
            <v>20987006573.010658</v>
          </cell>
        </row>
        <row r="14">
          <cell r="D14">
            <v>101966</v>
          </cell>
          <cell r="E14">
            <v>15745375658.170383</v>
          </cell>
          <cell r="F14">
            <v>41296878088.542191</v>
          </cell>
        </row>
        <row r="15">
          <cell r="B15" t="str">
            <v>ENA-CANADA EAST</v>
          </cell>
          <cell r="C15" t="str">
            <v>EOL</v>
          </cell>
          <cell r="D15">
            <v>12767</v>
          </cell>
          <cell r="E15">
            <v>1143547287.4910002</v>
          </cell>
          <cell r="F15">
            <v>4138907374.1896877</v>
          </cell>
        </row>
        <row r="16">
          <cell r="C16" t="str">
            <v>OTC</v>
          </cell>
          <cell r="D16">
            <v>3336</v>
          </cell>
          <cell r="E16">
            <v>729248168.00772071</v>
          </cell>
          <cell r="F16">
            <v>2632652062.9530005</v>
          </cell>
        </row>
        <row r="17">
          <cell r="D17">
            <v>16103</v>
          </cell>
          <cell r="E17">
            <v>1872795455.4987209</v>
          </cell>
          <cell r="F17">
            <v>6771559437.1426888</v>
          </cell>
        </row>
        <row r="18">
          <cell r="B18" t="str">
            <v>G-DAILY-EST</v>
          </cell>
          <cell r="C18" t="str">
            <v>EOL</v>
          </cell>
          <cell r="D18">
            <v>31268</v>
          </cell>
          <cell r="E18">
            <v>6733524388</v>
          </cell>
          <cell r="F18">
            <v>35607108565.657295</v>
          </cell>
        </row>
        <row r="19">
          <cell r="C19" t="str">
            <v>OTC</v>
          </cell>
          <cell r="D19">
            <v>5104</v>
          </cell>
          <cell r="E19">
            <v>2168411707.1110001</v>
          </cell>
          <cell r="F19">
            <v>9497737628.8391418</v>
          </cell>
        </row>
        <row r="20">
          <cell r="D20">
            <v>36372</v>
          </cell>
          <cell r="E20">
            <v>8901936095.1110001</v>
          </cell>
          <cell r="F20">
            <v>45104846194.496437</v>
          </cell>
        </row>
        <row r="21">
          <cell r="B21" t="str">
            <v>NG-PRICE</v>
          </cell>
          <cell r="C21" t="str">
            <v>EOL</v>
          </cell>
          <cell r="D21">
            <v>159352</v>
          </cell>
          <cell r="E21">
            <v>63034698177</v>
          </cell>
          <cell r="F21">
            <v>313532545489.72131</v>
          </cell>
        </row>
        <row r="22">
          <cell r="C22" t="str">
            <v>OTC</v>
          </cell>
          <cell r="D22">
            <v>64642</v>
          </cell>
          <cell r="E22">
            <v>94309416514.987061</v>
          </cell>
          <cell r="F22">
            <v>416655540269.27423</v>
          </cell>
        </row>
        <row r="23">
          <cell r="D23">
            <v>223994</v>
          </cell>
          <cell r="E23">
            <v>157344114691.98706</v>
          </cell>
          <cell r="F23">
            <v>730188085758.99561</v>
          </cell>
        </row>
        <row r="24">
          <cell r="B24" t="str">
            <v>TEXAS</v>
          </cell>
          <cell r="C24" t="str">
            <v>EOL</v>
          </cell>
          <cell r="D24">
            <v>21628</v>
          </cell>
          <cell r="E24">
            <v>3752803129</v>
          </cell>
          <cell r="F24">
            <v>6876380537.6141281</v>
          </cell>
        </row>
        <row r="25">
          <cell r="C25" t="str">
            <v>OTC</v>
          </cell>
          <cell r="D25">
            <v>17149</v>
          </cell>
          <cell r="E25">
            <v>8143528460.839922</v>
          </cell>
          <cell r="F25">
            <v>13496560432.289333</v>
          </cell>
        </row>
        <row r="26">
          <cell r="D26">
            <v>38777</v>
          </cell>
          <cell r="E26">
            <v>11896331589.839922</v>
          </cell>
          <cell r="F26">
            <v>20372940969.903461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177761</v>
      </c>
      <c r="E11" s="24">
        <f>(D11/D13)*100</f>
        <v>86.49160195402969</v>
      </c>
      <c r="F11" s="23">
        <f>'[1]PHYSICAL+FINANCIAL PIVOT '!E6</f>
        <v>13629728544</v>
      </c>
      <c r="G11" s="24">
        <f>(F11/F13)*100</f>
        <v>61.759338725984783</v>
      </c>
      <c r="H11" s="23">
        <f>'[1]PHYSICAL+FINANCIAL PIVOT '!F6</f>
        <v>17010005510.246347</v>
      </c>
      <c r="I11" s="24">
        <f>(H11/H13)*100</f>
        <v>39.787704894753638</v>
      </c>
      <c r="J11" s="8"/>
    </row>
    <row r="12" spans="1:10" x14ac:dyDescent="0.25">
      <c r="A12" s="25"/>
      <c r="B12" s="26" t="str">
        <f>'[1]PHYSICAL+FINANCIAL PIVOT '!C7</f>
        <v>OTC</v>
      </c>
      <c r="C12" s="26"/>
      <c r="D12" s="27">
        <f>'[1]PHYSICAL+FINANCIAL PIVOT '!D7</f>
        <v>27763</v>
      </c>
      <c r="E12" s="28">
        <f>(D12/D13)*100</f>
        <v>13.508398045970299</v>
      </c>
      <c r="F12" s="27">
        <f>'[1]PHYSICAL+FINANCIAL PIVOT '!E7</f>
        <v>8439368737.7450113</v>
      </c>
      <c r="G12" s="28">
        <f>(F12/F13)*100</f>
        <v>38.240661274015224</v>
      </c>
      <c r="H12" s="27">
        <f>'[1]PHYSICAL+FINANCIAL PIVOT '!F7</f>
        <v>25741908819.1707</v>
      </c>
      <c r="I12" s="28">
        <f>(H12/H13)*100</f>
        <v>60.212295105246369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205524</v>
      </c>
      <c r="E13" s="30"/>
      <c r="F13" s="29">
        <f>'[1]PHYSICAL+FINANCIAL PIVOT '!E8</f>
        <v>22069097281.74501</v>
      </c>
      <c r="G13" s="30"/>
      <c r="H13" s="29">
        <f>'[1]PHYSICAL+FINANCIAL PIVOT '!F8</f>
        <v>42751914329.417046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155913</v>
      </c>
      <c r="E15" s="24">
        <f>(D15/D17)*100</f>
        <v>77.256938422583517</v>
      </c>
      <c r="F15" s="23">
        <f>'[1]PHYSICAL+FINANCIAL PIVOT '!E9</f>
        <v>11860589491.633099</v>
      </c>
      <c r="G15" s="24">
        <f>(F15/F17)*100</f>
        <v>48.039599525271768</v>
      </c>
      <c r="H15" s="23">
        <f>'[1]PHYSICAL+FINANCIAL PIVOT '!F9</f>
        <v>22186970967.424744</v>
      </c>
      <c r="I15" s="24">
        <f>(H15/H17)*100</f>
        <v>45.971955505640167</v>
      </c>
      <c r="J15" s="6"/>
    </row>
    <row r="16" spans="1:10" x14ac:dyDescent="0.25">
      <c r="A16" s="25"/>
      <c r="B16" s="26" t="str">
        <f>'[1]PHYSICAL+FINANCIAL PIVOT '!C10</f>
        <v>OTC</v>
      </c>
      <c r="C16" s="26"/>
      <c r="D16" s="27">
        <f>'[1]PHYSICAL+FINANCIAL PIVOT '!D10</f>
        <v>45898</v>
      </c>
      <c r="E16" s="28">
        <f>(D16/D17)*100</f>
        <v>22.743061577416494</v>
      </c>
      <c r="F16" s="27">
        <f>'[1]PHYSICAL+FINANCIAL PIVOT '!E10</f>
        <v>12828603609.141403</v>
      </c>
      <c r="G16" s="28">
        <f>(F16/F17)*100</f>
        <v>51.960400474728232</v>
      </c>
      <c r="H16" s="27">
        <f>'[1]PHYSICAL+FINANCIAL PIVOT '!F10</f>
        <v>26074998146.990437</v>
      </c>
      <c r="I16" s="28">
        <f>(H16/H17)*100</f>
        <v>54.02804449435984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201811</v>
      </c>
      <c r="E17" s="30"/>
      <c r="F17" s="29">
        <f>'[1]PHYSICAL+FINANCIAL PIVOT '!E11</f>
        <v>24689193100.774502</v>
      </c>
      <c r="G17" s="30"/>
      <c r="H17" s="29">
        <f>'[1]PHYSICAL+FINANCIAL PIVOT '!F11</f>
        <v>48261969114.415176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71301</v>
      </c>
      <c r="E19" s="24">
        <f>(D19/D21)*100</f>
        <v>69.926249926446076</v>
      </c>
      <c r="F19" s="23">
        <f>'[1]PHYSICAL+FINANCIAL PIVOT '!E12</f>
        <v>7292321141.5997667</v>
      </c>
      <c r="G19" s="24">
        <f>(F19/F21)*100</f>
        <v>46.314049914812486</v>
      </c>
      <c r="H19" s="23">
        <f>'[1]PHYSICAL+FINANCIAL PIVOT '!F12</f>
        <v>20309871515.531536</v>
      </c>
      <c r="I19" s="24">
        <f>(H19/H21)*100</f>
        <v>49.180161928914686</v>
      </c>
      <c r="J19" s="8"/>
    </row>
    <row r="20" spans="1:10" x14ac:dyDescent="0.25">
      <c r="A20" s="25"/>
      <c r="B20" s="26" t="str">
        <f>'[1]PHYSICAL+FINANCIAL PIVOT '!C13</f>
        <v>OTC</v>
      </c>
      <c r="C20" s="26"/>
      <c r="D20" s="27">
        <f>'[1]PHYSICAL+FINANCIAL PIVOT '!D13</f>
        <v>30665</v>
      </c>
      <c r="E20" s="28">
        <f>(D20/D21)*100</f>
        <v>30.073750073553928</v>
      </c>
      <c r="F20" s="27">
        <f>'[1]PHYSICAL+FINANCIAL PIVOT '!E13</f>
        <v>8453054516.5706167</v>
      </c>
      <c r="G20" s="28">
        <f>(F20/F21)*100</f>
        <v>53.685950085187514</v>
      </c>
      <c r="H20" s="27">
        <f>'[1]PHYSICAL+FINANCIAL PIVOT '!F13</f>
        <v>20987006573.010658</v>
      </c>
      <c r="I20" s="28">
        <f>(H20/H21)*100</f>
        <v>50.819838071085321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101966</v>
      </c>
      <c r="E21" s="30"/>
      <c r="F21" s="29">
        <f>'[1]PHYSICAL+FINANCIAL PIVOT '!E14</f>
        <v>15745375658.170383</v>
      </c>
      <c r="G21" s="30"/>
      <c r="H21" s="29">
        <f>'[1]PHYSICAL+FINANCIAL PIVOT '!F14</f>
        <v>41296878088.542191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12767</v>
      </c>
      <c r="E23" s="24">
        <f>(D23/D25)*100</f>
        <v>79.283363348444396</v>
      </c>
      <c r="F23" s="23">
        <f>'[1]PHYSICAL+FINANCIAL PIVOT '!E15</f>
        <v>1143547287.4910002</v>
      </c>
      <c r="G23" s="24">
        <f>(F23/F25)*100</f>
        <v>61.060981546779558</v>
      </c>
      <c r="H23" s="23">
        <f>'[1]PHYSICAL+FINANCIAL PIVOT '!F15</f>
        <v>4138907374.1896877</v>
      </c>
      <c r="I23" s="24">
        <f>(H23/H25)*100</f>
        <v>61.121923430035366</v>
      </c>
      <c r="J23" s="8"/>
    </row>
    <row r="24" spans="1:10" x14ac:dyDescent="0.25">
      <c r="A24" s="25"/>
      <c r="B24" s="26" t="str">
        <f>'[1]PHYSICAL+FINANCIAL PIVOT '!C16</f>
        <v>OTC</v>
      </c>
      <c r="C24" s="26"/>
      <c r="D24" s="27">
        <f>'[1]PHYSICAL+FINANCIAL PIVOT '!D16</f>
        <v>3336</v>
      </c>
      <c r="E24" s="28">
        <f>(D24/D25)*100</f>
        <v>20.716636651555611</v>
      </c>
      <c r="F24" s="27">
        <f>'[1]PHYSICAL+FINANCIAL PIVOT '!E16</f>
        <v>729248168.00772071</v>
      </c>
      <c r="G24" s="28">
        <f>(F24/F25)*100</f>
        <v>38.939018453220442</v>
      </c>
      <c r="H24" s="27">
        <f>'[1]PHYSICAL+FINANCIAL PIVOT '!F16</f>
        <v>2632652062.9530005</v>
      </c>
      <c r="I24" s="28">
        <f>(H24/H25)*100</f>
        <v>38.878076569964634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16103</v>
      </c>
      <c r="E25" s="30"/>
      <c r="F25" s="29">
        <f>'[1]PHYSICAL+FINANCIAL PIVOT '!E17</f>
        <v>1872795455.4987209</v>
      </c>
      <c r="G25" s="30"/>
      <c r="H25" s="29">
        <f>'[1]PHYSICAL+FINANCIAL PIVOT '!F17</f>
        <v>6771559437.1426888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31268</v>
      </c>
      <c r="E27" s="24">
        <f>(D27/D29)*100</f>
        <v>85.967227537666332</v>
      </c>
      <c r="F27" s="23">
        <f>'[1]PHYSICAL+FINANCIAL PIVOT '!E18</f>
        <v>6733524388</v>
      </c>
      <c r="G27" s="24">
        <f>(F27/F29)*100</f>
        <v>75.641122516011933</v>
      </c>
      <c r="H27" s="23">
        <f>'[1]PHYSICAL+FINANCIAL PIVOT '!F18</f>
        <v>35607108565.657295</v>
      </c>
      <c r="I27" s="24">
        <f>(H27/H29)*100</f>
        <v>78.942977462146786</v>
      </c>
      <c r="J27" s="8"/>
    </row>
    <row r="28" spans="1:10" x14ac:dyDescent="0.25">
      <c r="A28" s="25"/>
      <c r="B28" s="26" t="str">
        <f>'[1]PHYSICAL+FINANCIAL PIVOT '!C19</f>
        <v>OTC</v>
      </c>
      <c r="C28" s="26"/>
      <c r="D28" s="27">
        <f>'[1]PHYSICAL+FINANCIAL PIVOT '!D19</f>
        <v>5104</v>
      </c>
      <c r="E28" s="28">
        <f>(D28/D29)*100</f>
        <v>14.032772462333662</v>
      </c>
      <c r="F28" s="27">
        <f>'[1]PHYSICAL+FINANCIAL PIVOT '!E19</f>
        <v>2168411707.1110001</v>
      </c>
      <c r="G28" s="28">
        <f>(F28/F29)*100</f>
        <v>24.358877483988067</v>
      </c>
      <c r="H28" s="27">
        <f>'[1]PHYSICAL+FINANCIAL PIVOT '!F19</f>
        <v>9497737628.8391418</v>
      </c>
      <c r="I28" s="28">
        <f>(H28/H29)*100</f>
        <v>21.057022537853211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36372</v>
      </c>
      <c r="E29" s="30"/>
      <c r="F29" s="29">
        <f>'[1]PHYSICAL+FINANCIAL PIVOT '!E20</f>
        <v>8901936095.1110001</v>
      </c>
      <c r="G29" s="30"/>
      <c r="H29" s="29">
        <f>'[1]PHYSICAL+FINANCIAL PIVOT '!F20</f>
        <v>45104846194.496437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159352</v>
      </c>
      <c r="E31" s="24">
        <f>(D31/D33)*100</f>
        <v>71.141191281909329</v>
      </c>
      <c r="F31" s="23">
        <f>'[1]PHYSICAL+FINANCIAL PIVOT '!E21</f>
        <v>63034698177</v>
      </c>
      <c r="G31" s="24">
        <f>(F31/F33)*100</f>
        <v>40.061681557263938</v>
      </c>
      <c r="H31" s="23">
        <f>'[1]PHYSICAL+FINANCIAL PIVOT '!F21</f>
        <v>313532545489.72131</v>
      </c>
      <c r="I31" s="24">
        <f>(H31/H33)*100</f>
        <v>42.938600561226522</v>
      </c>
      <c r="J31" s="15"/>
    </row>
    <row r="32" spans="1:10" x14ac:dyDescent="0.25">
      <c r="A32" s="25"/>
      <c r="B32" s="26" t="str">
        <f>'[1]PHYSICAL+FINANCIAL PIVOT '!C22</f>
        <v>OTC</v>
      </c>
      <c r="C32" s="26"/>
      <c r="D32" s="27">
        <f>'[1]PHYSICAL+FINANCIAL PIVOT '!D22</f>
        <v>64642</v>
      </c>
      <c r="E32" s="28">
        <f>(D32/D33)*100</f>
        <v>28.858808718090661</v>
      </c>
      <c r="F32" s="27">
        <f>'[1]PHYSICAL+FINANCIAL PIVOT '!E22</f>
        <v>94309416514.987061</v>
      </c>
      <c r="G32" s="28">
        <f>(F32/F33)*100</f>
        <v>59.938318442736062</v>
      </c>
      <c r="H32" s="27">
        <f>'[1]PHYSICAL+FINANCIAL PIVOT '!F22</f>
        <v>416655540269.27423</v>
      </c>
      <c r="I32" s="28">
        <f>(H32/H33)*100</f>
        <v>57.061399438773464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223994</v>
      </c>
      <c r="E33" s="30"/>
      <c r="F33" s="29">
        <f>'[1]PHYSICAL+FINANCIAL PIVOT '!E23</f>
        <v>157344114691.98706</v>
      </c>
      <c r="G33" s="30"/>
      <c r="H33" s="29">
        <f>'[1]PHYSICAL+FINANCIAL PIVOT '!F23</f>
        <v>730188085758.99561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21628</v>
      </c>
      <c r="E35" s="24">
        <f>(D35/D37)*100</f>
        <v>55.775330737292727</v>
      </c>
      <c r="F35" s="23">
        <f>'[1]PHYSICAL+FINANCIAL PIVOT '!E24</f>
        <v>3752803129</v>
      </c>
      <c r="G35" s="24">
        <f>(F35/F37)*100</f>
        <v>31.545885390460089</v>
      </c>
      <c r="H35" s="23">
        <f>'[1]PHYSICAL+FINANCIAL PIVOT '!F24</f>
        <v>6876380537.6141281</v>
      </c>
      <c r="I35" s="24">
        <f>(H35/H37)*100</f>
        <v>33.75251785087125</v>
      </c>
      <c r="J35" s="8"/>
    </row>
    <row r="36" spans="1:10" x14ac:dyDescent="0.25">
      <c r="A36" s="25"/>
      <c r="B36" s="26" t="str">
        <f>'[1]PHYSICAL+FINANCIAL PIVOT '!C25</f>
        <v>OTC</v>
      </c>
      <c r="C36" s="26"/>
      <c r="D36" s="27">
        <f>'[1]PHYSICAL+FINANCIAL PIVOT '!D25</f>
        <v>17149</v>
      </c>
      <c r="E36" s="28">
        <f>(D36/D37)*100</f>
        <v>44.224669262707273</v>
      </c>
      <c r="F36" s="27">
        <f>'[1]PHYSICAL+FINANCIAL PIVOT '!E25</f>
        <v>8143528460.839922</v>
      </c>
      <c r="G36" s="28">
        <f>(F36/F37)*100</f>
        <v>68.454114609539914</v>
      </c>
      <c r="H36" s="27">
        <f>'[1]PHYSICAL+FINANCIAL PIVOT '!F25</f>
        <v>13496560432.289333</v>
      </c>
      <c r="I36" s="28">
        <f>(H36/H37)*100</f>
        <v>66.247482149128757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38777</v>
      </c>
      <c r="E37" s="30"/>
      <c r="F37" s="29">
        <f>'[1]PHYSICAL+FINANCIAL PIVOT '!E26</f>
        <v>11896331589.839922</v>
      </c>
      <c r="G37" s="30"/>
      <c r="H37" s="29">
        <f>'[1]PHYSICAL+FINANCIAL PIVOT '!F26</f>
        <v>20372940969.903461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122281</v>
      </c>
      <c r="E39" s="24">
        <f>(D39/D41)*100</f>
        <v>79.130913091309125</v>
      </c>
      <c r="F39" s="23">
        <f>'[1]PHYSICAL+FINANCIAL PIVOT '!E27</f>
        <v>16724671819.5</v>
      </c>
      <c r="G39" s="24">
        <f>(F39/F41)*100</f>
        <v>51.295222648540062</v>
      </c>
      <c r="H39" s="23">
        <f>'[1]PHYSICAL+FINANCIAL PIVOT '!F27</f>
        <v>25684576826.165543</v>
      </c>
      <c r="I39" s="24">
        <f>(H39/H41)*100</f>
        <v>46.729286713783772</v>
      </c>
      <c r="J39" s="8"/>
    </row>
    <row r="40" spans="1:10" x14ac:dyDescent="0.25">
      <c r="A40" s="25"/>
      <c r="B40" s="26" t="str">
        <f>'[1]PHYSICAL+FINANCIAL PIVOT '!C28</f>
        <v>OTC</v>
      </c>
      <c r="C40" s="26"/>
      <c r="D40" s="27">
        <f>'[1]PHYSICAL+FINANCIAL PIVOT '!D28</f>
        <v>32249</v>
      </c>
      <c r="E40" s="28">
        <f>(D40/D41)*100</f>
        <v>20.869086908690871</v>
      </c>
      <c r="F40" s="27">
        <f>'[1]PHYSICAL+FINANCIAL PIVOT '!E28</f>
        <v>15880063974.498955</v>
      </c>
      <c r="G40" s="28">
        <f>(F40/F41)*100</f>
        <v>48.704777351459938</v>
      </c>
      <c r="H40" s="27">
        <f>'[1]PHYSICAL+FINANCIAL PIVOT '!F28</f>
        <v>29280047357.985222</v>
      </c>
      <c r="I40" s="28">
        <f>(H40/H41)*100</f>
        <v>53.270713286216228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154530</v>
      </c>
      <c r="E41" s="30"/>
      <c r="F41" s="29">
        <f>'[1]PHYSICAL+FINANCIAL PIVOT '!E29</f>
        <v>32604735793.998955</v>
      </c>
      <c r="G41" s="30"/>
      <c r="H41" s="29">
        <f>'[1]PHYSICAL+FINANCIAL PIVOT '!F29</f>
        <v>54964624184.150764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752271</v>
      </c>
      <c r="E43" s="24">
        <f>(D43/D45)*100</f>
        <v>76.834712693690079</v>
      </c>
      <c r="F43" s="23">
        <f>SUM(F39,F35,F31,F27,F23,F19,F15,F11)</f>
        <v>124171883978.22386</v>
      </c>
      <c r="G43" s="24">
        <f>(F43/F45)*100</f>
        <v>45.133130402148922</v>
      </c>
      <c r="H43" s="23">
        <f>SUM(H39,H35,H31,H27,H23,H19,H15,H11)</f>
        <v>445346366786.5506</v>
      </c>
      <c r="I43" s="24">
        <f>(H43/H45)*100</f>
        <v>44.997534502162424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226806</v>
      </c>
      <c r="E44" s="28">
        <f>(D44/D45)*100</f>
        <v>23.165287306309924</v>
      </c>
      <c r="F44" s="27">
        <f>SUM(F40,F36,F32,F28,F24,F20,F16,F12)</f>
        <v>150951695688.9017</v>
      </c>
      <c r="G44" s="28">
        <f>(F44/F45)*100</f>
        <v>54.866869597851078</v>
      </c>
      <c r="H44" s="27">
        <f>SUM(H40,H36,H32,H28,H24,H20,H16,H12)</f>
        <v>544366451290.51276</v>
      </c>
      <c r="I44" s="28">
        <f>(H44/H45)*100</f>
        <v>55.002465497837569</v>
      </c>
      <c r="J44" s="8"/>
    </row>
    <row r="45" spans="1:10" x14ac:dyDescent="0.25">
      <c r="A45" s="4"/>
      <c r="B45" s="4" t="s">
        <v>8</v>
      </c>
      <c r="C45" s="4"/>
      <c r="D45" s="29">
        <f>SUM(D43:D44)</f>
        <v>979077</v>
      </c>
      <c r="E45" s="30"/>
      <c r="F45" s="29">
        <f>SUM(F43:F44)</f>
        <v>275123579667.12555</v>
      </c>
      <c r="G45" s="30"/>
      <c r="H45" s="29">
        <f>SUM(H43:H44)</f>
        <v>989712818077.06335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May 30, 2001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177761</v>
      </c>
      <c r="E11" s="24">
        <f>(D11/D13)*100</f>
        <v>86.49160195402969</v>
      </c>
      <c r="F11" s="23">
        <f>'[1]FINANCIAL PIVOT'!E6</f>
        <v>13629728544</v>
      </c>
      <c r="G11" s="24">
        <f>(F11/F13)*100</f>
        <v>61.759338725984783</v>
      </c>
      <c r="H11" s="23">
        <f>'[1]FINANCIAL PIVOT'!F6</f>
        <v>17010005510.246347</v>
      </c>
      <c r="I11" s="24">
        <f>(H11/H13)*100</f>
        <v>39.787704894753638</v>
      </c>
    </row>
    <row r="12" spans="1:9" x14ac:dyDescent="0.25">
      <c r="A12" s="25"/>
      <c r="B12" s="26" t="str">
        <f>'[1]FINANCIAL PIVOT'!C7</f>
        <v>OTC</v>
      </c>
      <c r="C12" s="26"/>
      <c r="D12" s="27">
        <f>'[1]FINANCIAL PIVOT'!D7</f>
        <v>27763</v>
      </c>
      <c r="E12" s="28">
        <f>(D12/D13)*100</f>
        <v>13.508398045970299</v>
      </c>
      <c r="F12" s="27">
        <f>'[1]FINANCIAL PIVOT'!E7</f>
        <v>8439368737.7450113</v>
      </c>
      <c r="G12" s="28">
        <f>(F12/F13)*100</f>
        <v>38.240661274015224</v>
      </c>
      <c r="H12" s="27">
        <f>'[1]FINANCIAL PIVOT'!F7</f>
        <v>25741908819.1707</v>
      </c>
      <c r="I12" s="28">
        <f>(H12/H13)*100</f>
        <v>60.212295105246369</v>
      </c>
    </row>
    <row r="13" spans="1:9" x14ac:dyDescent="0.25">
      <c r="A13" s="4"/>
      <c r="B13" s="4" t="s">
        <v>8</v>
      </c>
      <c r="C13" s="4"/>
      <c r="D13" s="29">
        <f>'[1]FINANCIAL PIVOT'!D8</f>
        <v>205524</v>
      </c>
      <c r="E13" s="30"/>
      <c r="F13" s="29">
        <f>'[1]FINANCIAL PIVOT'!E8</f>
        <v>22069097281.74501</v>
      </c>
      <c r="G13" s="30"/>
      <c r="H13" s="29">
        <f>'[1]FINANCIAL PIVOT'!F8</f>
        <v>42751914329.417046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155913</v>
      </c>
      <c r="E15" s="24">
        <f>(D15/D17)*100</f>
        <v>77.256938422583517</v>
      </c>
      <c r="F15" s="23">
        <f>'[1]FINANCIAL PIVOT'!E9</f>
        <v>11860589491.633099</v>
      </c>
      <c r="G15" s="24">
        <f>(F15/F17)*100</f>
        <v>48.039599525271768</v>
      </c>
      <c r="H15" s="23">
        <f>'[1]FINANCIAL PIVOT'!F9</f>
        <v>22186970967.424744</v>
      </c>
      <c r="I15" s="24">
        <f>(H15/H17)*100</f>
        <v>45.971955505640167</v>
      </c>
    </row>
    <row r="16" spans="1:9" x14ac:dyDescent="0.25">
      <c r="A16" s="25"/>
      <c r="B16" s="26" t="str">
        <f>'[1]FINANCIAL PIVOT'!C10</f>
        <v>OTC</v>
      </c>
      <c r="C16" s="26"/>
      <c r="D16" s="27">
        <f>'[1]FINANCIAL PIVOT'!D10</f>
        <v>45898</v>
      </c>
      <c r="E16" s="28">
        <f>(D16/D17)*100</f>
        <v>22.743061577416494</v>
      </c>
      <c r="F16" s="27">
        <f>'[1]FINANCIAL PIVOT'!E10</f>
        <v>12828603609.141403</v>
      </c>
      <c r="G16" s="28">
        <f>(F16/F17)*100</f>
        <v>51.960400474728232</v>
      </c>
      <c r="H16" s="27">
        <f>'[1]FINANCIAL PIVOT'!F10</f>
        <v>26074998146.990437</v>
      </c>
      <c r="I16" s="28">
        <f>(H16/H17)*100</f>
        <v>54.02804449435984</v>
      </c>
    </row>
    <row r="17" spans="1:9" x14ac:dyDescent="0.25">
      <c r="A17" s="4"/>
      <c r="B17" s="4" t="s">
        <v>8</v>
      </c>
      <c r="C17" s="4"/>
      <c r="D17" s="29">
        <f>'[1]FINANCIAL PIVOT'!D11</f>
        <v>201811</v>
      </c>
      <c r="E17" s="30"/>
      <c r="F17" s="29">
        <f>'[1]FINANCIAL PIVOT'!E11</f>
        <v>24689193100.774502</v>
      </c>
      <c r="G17" s="30"/>
      <c r="H17" s="29">
        <f>'[1]FINANCIAL PIVOT'!F11</f>
        <v>48261969114.415176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71301</v>
      </c>
      <c r="E19" s="24">
        <f>(D19/D21)*100</f>
        <v>69.926249926446076</v>
      </c>
      <c r="F19" s="23">
        <f>'[1]FINANCIAL PIVOT'!E12</f>
        <v>7292321141.5997667</v>
      </c>
      <c r="G19" s="24">
        <f>(F19/F21)*100</f>
        <v>46.314049914812486</v>
      </c>
      <c r="H19" s="23">
        <f>'[1]FINANCIAL PIVOT'!F12</f>
        <v>20309871515.531536</v>
      </c>
      <c r="I19" s="24">
        <f>(H19/H21)*100</f>
        <v>49.180161928914686</v>
      </c>
    </row>
    <row r="20" spans="1:9" x14ac:dyDescent="0.25">
      <c r="A20" s="25"/>
      <c r="B20" s="26" t="str">
        <f>'[1]FINANCIAL PIVOT'!C13</f>
        <v>OTC</v>
      </c>
      <c r="C20" s="26"/>
      <c r="D20" s="27">
        <f>'[1]FINANCIAL PIVOT'!D13</f>
        <v>30665</v>
      </c>
      <c r="E20" s="28">
        <f>(D20/D21)*100</f>
        <v>30.073750073553928</v>
      </c>
      <c r="F20" s="27">
        <f>'[1]FINANCIAL PIVOT'!E13</f>
        <v>8453054516.5706167</v>
      </c>
      <c r="G20" s="28">
        <f>(F20/F21)*100</f>
        <v>53.685950085187514</v>
      </c>
      <c r="H20" s="27">
        <f>'[1]FINANCIAL PIVOT'!F13</f>
        <v>20987006573.010658</v>
      </c>
      <c r="I20" s="28">
        <f>(H20/H21)*100</f>
        <v>50.819838071085321</v>
      </c>
    </row>
    <row r="21" spans="1:9" x14ac:dyDescent="0.25">
      <c r="A21" s="4"/>
      <c r="B21" s="4" t="s">
        <v>8</v>
      </c>
      <c r="C21" s="4"/>
      <c r="D21" s="29">
        <f>'[1]FINANCIAL PIVOT'!D14</f>
        <v>101966</v>
      </c>
      <c r="E21" s="30"/>
      <c r="F21" s="29">
        <f>'[1]FINANCIAL PIVOT'!E14</f>
        <v>15745375658.170383</v>
      </c>
      <c r="G21" s="30"/>
      <c r="H21" s="29">
        <f>'[1]FINANCIAL PIVOT'!F14</f>
        <v>41296878088.542191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12767</v>
      </c>
      <c r="E23" s="24">
        <f>(D23/D25)*100</f>
        <v>79.283363348444396</v>
      </c>
      <c r="F23" s="23">
        <f>'[1]FINANCIAL PIVOT'!E15</f>
        <v>1143547287.4910002</v>
      </c>
      <c r="G23" s="24">
        <f>(F23/F25)*100</f>
        <v>61.060981546779558</v>
      </c>
      <c r="H23" s="23">
        <f>'[1]FINANCIAL PIVOT'!F15</f>
        <v>4138907374.1896877</v>
      </c>
      <c r="I23" s="24">
        <f>(H23/H25)*100</f>
        <v>61.121923430035366</v>
      </c>
    </row>
    <row r="24" spans="1:9" x14ac:dyDescent="0.25">
      <c r="A24" s="25"/>
      <c r="B24" s="26" t="str">
        <f>'[1]FINANCIAL PIVOT'!C16</f>
        <v>OTC</v>
      </c>
      <c r="C24" s="26"/>
      <c r="D24" s="27">
        <f>'[1]FINANCIAL PIVOT'!D16</f>
        <v>3336</v>
      </c>
      <c r="E24" s="28">
        <f>(D24/D25)*100</f>
        <v>20.716636651555611</v>
      </c>
      <c r="F24" s="27">
        <f>'[1]FINANCIAL PIVOT'!E16</f>
        <v>729248168.00772071</v>
      </c>
      <c r="G24" s="28">
        <f>(F24/F25)*100</f>
        <v>38.939018453220442</v>
      </c>
      <c r="H24" s="27">
        <f>'[1]FINANCIAL PIVOT'!F16</f>
        <v>2632652062.9530005</v>
      </c>
      <c r="I24" s="28">
        <f>(H24/H25)*100</f>
        <v>38.878076569964634</v>
      </c>
    </row>
    <row r="25" spans="1:9" x14ac:dyDescent="0.25">
      <c r="A25" s="4"/>
      <c r="B25" s="4" t="s">
        <v>8</v>
      </c>
      <c r="C25" s="4"/>
      <c r="D25" s="29">
        <f>'[1]FINANCIAL PIVOT'!D17</f>
        <v>16103</v>
      </c>
      <c r="E25" s="30"/>
      <c r="F25" s="29">
        <f>'[1]FINANCIAL PIVOT'!E17</f>
        <v>1872795455.4987209</v>
      </c>
      <c r="G25" s="30"/>
      <c r="H25" s="29">
        <f>'[1]FINANCIAL PIVOT'!F17</f>
        <v>6771559437.1426888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31268</v>
      </c>
      <c r="E27" s="24">
        <f>(D27/D29)*100</f>
        <v>85.967227537666332</v>
      </c>
      <c r="F27" s="23">
        <f>'[1]FINANCIAL PIVOT'!E18</f>
        <v>6733524388</v>
      </c>
      <c r="G27" s="24">
        <f>(F27/F29)*100</f>
        <v>75.641122516011933</v>
      </c>
      <c r="H27" s="23">
        <f>'[1]FINANCIAL PIVOT'!F18</f>
        <v>35607108565.657295</v>
      </c>
      <c r="I27" s="24">
        <f>(H27/H29)*100</f>
        <v>78.942977462146786</v>
      </c>
    </row>
    <row r="28" spans="1:9" x14ac:dyDescent="0.25">
      <c r="A28" s="25"/>
      <c r="B28" s="26" t="str">
        <f>'[1]FINANCIAL PIVOT'!C19</f>
        <v>OTC</v>
      </c>
      <c r="C28" s="26"/>
      <c r="D28" s="27">
        <f>'[1]FINANCIAL PIVOT'!D19</f>
        <v>5104</v>
      </c>
      <c r="E28" s="28">
        <f>(D28/D29)*100</f>
        <v>14.032772462333662</v>
      </c>
      <c r="F28" s="27">
        <f>'[1]FINANCIAL PIVOT'!E19</f>
        <v>2168411707.1110001</v>
      </c>
      <c r="G28" s="28">
        <f>(F28/F29)*100</f>
        <v>24.358877483988067</v>
      </c>
      <c r="H28" s="27">
        <f>'[1]FINANCIAL PIVOT'!F19</f>
        <v>9497737628.8391418</v>
      </c>
      <c r="I28" s="28">
        <f>(H28/H29)*100</f>
        <v>21.057022537853211</v>
      </c>
    </row>
    <row r="29" spans="1:9" x14ac:dyDescent="0.25">
      <c r="A29" s="4"/>
      <c r="B29" s="4" t="s">
        <v>8</v>
      </c>
      <c r="C29" s="4"/>
      <c r="D29" s="29">
        <f>'[1]FINANCIAL PIVOT'!D20</f>
        <v>36372</v>
      </c>
      <c r="E29" s="30"/>
      <c r="F29" s="29">
        <f>'[1]FINANCIAL PIVOT'!E20</f>
        <v>8901936095.1110001</v>
      </c>
      <c r="G29" s="30"/>
      <c r="H29" s="29">
        <f>'[1]FINANCIAL PIVOT'!F20</f>
        <v>45104846194.496437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159352</v>
      </c>
      <c r="E31" s="24">
        <f>(D31/D33)*100</f>
        <v>71.141191281909329</v>
      </c>
      <c r="F31" s="23">
        <f>'[1]FINANCIAL PIVOT'!E21</f>
        <v>63034698177</v>
      </c>
      <c r="G31" s="24">
        <f>(F31/F33)*100</f>
        <v>40.061681557263938</v>
      </c>
      <c r="H31" s="23">
        <f>'[1]FINANCIAL PIVOT'!F21</f>
        <v>313532545489.72131</v>
      </c>
      <c r="I31" s="24">
        <f>(H31/H33)*100</f>
        <v>42.938600561226522</v>
      </c>
    </row>
    <row r="32" spans="1:9" x14ac:dyDescent="0.25">
      <c r="A32" s="25"/>
      <c r="B32" s="26" t="str">
        <f>'[1]FINANCIAL PIVOT'!C22</f>
        <v>OTC</v>
      </c>
      <c r="C32" s="26"/>
      <c r="D32" s="27">
        <f>'[1]FINANCIAL PIVOT'!D22</f>
        <v>64642</v>
      </c>
      <c r="E32" s="28">
        <f>(D32/D33)*100</f>
        <v>28.858808718090661</v>
      </c>
      <c r="F32" s="27">
        <f>'[1]FINANCIAL PIVOT'!E22</f>
        <v>94309416514.987061</v>
      </c>
      <c r="G32" s="28">
        <f>(F32/F33)*100</f>
        <v>59.938318442736062</v>
      </c>
      <c r="H32" s="27">
        <f>'[1]FINANCIAL PIVOT'!F22</f>
        <v>416655540269.27423</v>
      </c>
      <c r="I32" s="28">
        <f>(H32/H33)*100</f>
        <v>57.061399438773464</v>
      </c>
    </row>
    <row r="33" spans="1:9" x14ac:dyDescent="0.25">
      <c r="A33" s="4"/>
      <c r="B33" s="4" t="s">
        <v>8</v>
      </c>
      <c r="C33" s="4"/>
      <c r="D33" s="29">
        <f>'[1]FINANCIAL PIVOT'!D23</f>
        <v>223994</v>
      </c>
      <c r="E33" s="30"/>
      <c r="F33" s="29">
        <f>'[1]FINANCIAL PIVOT'!E23</f>
        <v>157344114691.98706</v>
      </c>
      <c r="G33" s="30"/>
      <c r="H33" s="29">
        <f>'[1]FINANCIAL PIVOT'!F23</f>
        <v>730188085758.99561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21628</v>
      </c>
      <c r="E35" s="24">
        <f>(D35/D37)*100</f>
        <v>55.775330737292727</v>
      </c>
      <c r="F35" s="23">
        <f>'[1]FINANCIAL PIVOT'!E24</f>
        <v>3752803129</v>
      </c>
      <c r="G35" s="24">
        <f>(F35/F37)*100</f>
        <v>31.545885390460089</v>
      </c>
      <c r="H35" s="23">
        <f>'[1]FINANCIAL PIVOT'!F24</f>
        <v>6876380537.6141281</v>
      </c>
      <c r="I35" s="24">
        <f>(H35/H37)*100</f>
        <v>33.75251785087125</v>
      </c>
    </row>
    <row r="36" spans="1:9" x14ac:dyDescent="0.25">
      <c r="A36" s="25"/>
      <c r="B36" s="26" t="str">
        <f>'[1]FINANCIAL PIVOT'!C25</f>
        <v>OTC</v>
      </c>
      <c r="C36" s="26"/>
      <c r="D36" s="27">
        <f>'[1]FINANCIAL PIVOT'!D25</f>
        <v>17149</v>
      </c>
      <c r="E36" s="28">
        <f>(D36/D37)*100</f>
        <v>44.224669262707273</v>
      </c>
      <c r="F36" s="27">
        <f>'[1]FINANCIAL PIVOT'!E25</f>
        <v>8143528460.839922</v>
      </c>
      <c r="G36" s="28">
        <f>(F36/F37)*100</f>
        <v>68.454114609539914</v>
      </c>
      <c r="H36" s="27">
        <f>'[1]FINANCIAL PIVOT'!F25</f>
        <v>13496560432.289333</v>
      </c>
      <c r="I36" s="28">
        <f>(H36/H37)*100</f>
        <v>66.247482149128757</v>
      </c>
    </row>
    <row r="37" spans="1:9" x14ac:dyDescent="0.25">
      <c r="A37" s="4"/>
      <c r="B37" s="4" t="s">
        <v>8</v>
      </c>
      <c r="C37" s="4"/>
      <c r="D37" s="29">
        <f>'[1]FINANCIAL PIVOT'!D26</f>
        <v>38777</v>
      </c>
      <c r="E37" s="30"/>
      <c r="F37" s="29">
        <f>'[1]FINANCIAL PIVOT'!E26</f>
        <v>11896331589.839922</v>
      </c>
      <c r="G37" s="30"/>
      <c r="H37" s="29">
        <f>'[1]FINANCIAL PIVOT'!F26</f>
        <v>20372940969.903461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122281</v>
      </c>
      <c r="E39" s="24">
        <f>(D39/D41)*100</f>
        <v>79.130913091309125</v>
      </c>
      <c r="F39" s="23">
        <f>'[1]FINANCIAL PIVOT'!E27</f>
        <v>16724671819.5</v>
      </c>
      <c r="G39" s="24">
        <f>(F39/F41)*100</f>
        <v>51.295222648540062</v>
      </c>
      <c r="H39" s="23">
        <f>'[1]FINANCIAL PIVOT'!F27</f>
        <v>25684576826.165543</v>
      </c>
      <c r="I39" s="24">
        <f>(H39/H41)*100</f>
        <v>46.729286713783772</v>
      </c>
    </row>
    <row r="40" spans="1:9" x14ac:dyDescent="0.25">
      <c r="A40" s="25"/>
      <c r="B40" s="26" t="str">
        <f>'[1]FINANCIAL PIVOT'!C28</f>
        <v>OTC</v>
      </c>
      <c r="C40" s="26"/>
      <c r="D40" s="27">
        <f>'[1]FINANCIAL PIVOT'!D28</f>
        <v>32249</v>
      </c>
      <c r="E40" s="28">
        <f>(D40/D41)*100</f>
        <v>20.869086908690871</v>
      </c>
      <c r="F40" s="27">
        <f>'[1]FINANCIAL PIVOT'!E28</f>
        <v>15880063974.498955</v>
      </c>
      <c r="G40" s="28">
        <f>(F40/F41)*100</f>
        <v>48.704777351459938</v>
      </c>
      <c r="H40" s="27">
        <f>'[1]FINANCIAL PIVOT'!F28</f>
        <v>29280047357.985222</v>
      </c>
      <c r="I40" s="28">
        <f>(H40/H41)*100</f>
        <v>53.270713286216228</v>
      </c>
    </row>
    <row r="41" spans="1:9" x14ac:dyDescent="0.25">
      <c r="A41" s="4"/>
      <c r="B41" s="4" t="s">
        <v>8</v>
      </c>
      <c r="C41" s="4"/>
      <c r="D41" s="29">
        <f>'[1]FINANCIAL PIVOT'!D29</f>
        <v>154530</v>
      </c>
      <c r="E41" s="30"/>
      <c r="F41" s="29">
        <f>'[1]FINANCIAL PIVOT'!E29</f>
        <v>32604735793.998955</v>
      </c>
      <c r="G41" s="30"/>
      <c r="H41" s="29">
        <f>'[1]FINANCIAL PIVOT'!F29</f>
        <v>54964624184.150764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752271</v>
      </c>
      <c r="E43" s="24">
        <f>(D43/D45)*100</f>
        <v>76.834712693690079</v>
      </c>
      <c r="F43" s="23">
        <f>SUM(F39,F35,F31,F27,F23,F19,F15,F11)</f>
        <v>124171883978.22386</v>
      </c>
      <c r="G43" s="24">
        <f>(F43/F45)*100</f>
        <v>45.133130402148922</v>
      </c>
      <c r="H43" s="23">
        <f>SUM(H39,H35,H31,H27,H23,H19,H15,H11)</f>
        <v>445346366786.5506</v>
      </c>
      <c r="I43" s="24">
        <f>(H43/H45)*100</f>
        <v>44.997534502162424</v>
      </c>
    </row>
    <row r="44" spans="1:9" x14ac:dyDescent="0.25">
      <c r="A44" s="25"/>
      <c r="B44" s="26" t="s">
        <v>10</v>
      </c>
      <c r="C44" s="26"/>
      <c r="D44" s="27">
        <f>SUM(D40,D36,D32,D28,D24,D20,D16,D12)</f>
        <v>226806</v>
      </c>
      <c r="E44" s="28">
        <f>(D44/D45)*100</f>
        <v>23.165287306309924</v>
      </c>
      <c r="F44" s="27">
        <f>SUM(F40,F36,F32,F28,F24,F20,F16,F12)</f>
        <v>150951695688.9017</v>
      </c>
      <c r="G44" s="28">
        <f>(F44/F45)*100</f>
        <v>54.866869597851078</v>
      </c>
      <c r="H44" s="27">
        <f>SUM(H40,H36,H32,H28,H24,H20,H16,H12)</f>
        <v>544366451290.51276</v>
      </c>
      <c r="I44" s="28">
        <f>(H44/H45)*100</f>
        <v>55.002465497837569</v>
      </c>
    </row>
    <row r="45" spans="1:9" x14ac:dyDescent="0.25">
      <c r="A45" s="4"/>
      <c r="B45" s="4" t="s">
        <v>8</v>
      </c>
      <c r="C45" s="4"/>
      <c r="D45" s="29">
        <f>SUM(D43:D44)</f>
        <v>979077</v>
      </c>
      <c r="E45" s="30"/>
      <c r="F45" s="29">
        <f>SUM(F43:F44)</f>
        <v>275123579667.12555</v>
      </c>
      <c r="G45" s="30"/>
      <c r="H45" s="29">
        <f>SUM(H43:H44)</f>
        <v>989712818077.06335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May 30, 2001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177761</v>
      </c>
      <c r="E11" s="24">
        <f>(D11/D13)*100</f>
        <v>86.49160195402969</v>
      </c>
      <c r="F11" s="23">
        <f>'[1]PHYSICAL PIVOT'!E6</f>
        <v>13629728544</v>
      </c>
      <c r="G11" s="24">
        <f>(F11/F13)*100</f>
        <v>61.759338725984783</v>
      </c>
      <c r="H11" s="23">
        <f>'[1]PHYSICAL PIVOT'!F6</f>
        <v>17010005510.246347</v>
      </c>
      <c r="I11" s="24">
        <f>(H11/H13)*100</f>
        <v>39.787704894753638</v>
      </c>
      <c r="J11" s="8"/>
    </row>
    <row r="12" spans="1:10" x14ac:dyDescent="0.25">
      <c r="A12" s="25"/>
      <c r="B12" s="26" t="str">
        <f>'[1]PHYSICAL PIVOT'!C7</f>
        <v>OTC</v>
      </c>
      <c r="C12" s="26"/>
      <c r="D12" s="27">
        <f>'[1]PHYSICAL PIVOT'!D7</f>
        <v>27763</v>
      </c>
      <c r="E12" s="28">
        <f>(D12/D13)*100</f>
        <v>13.508398045970299</v>
      </c>
      <c r="F12" s="27">
        <f>'[1]PHYSICAL PIVOT'!E7</f>
        <v>8439368737.7450113</v>
      </c>
      <c r="G12" s="28">
        <f>(F12/F13)*100</f>
        <v>38.240661274015224</v>
      </c>
      <c r="H12" s="27">
        <f>'[1]PHYSICAL PIVOT'!F7</f>
        <v>25741908819.1707</v>
      </c>
      <c r="I12" s="28">
        <f>(H12/H13)*100</f>
        <v>60.212295105246369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205524</v>
      </c>
      <c r="E13" s="30"/>
      <c r="F13" s="29">
        <f>'[1]PHYSICAL PIVOT'!E8</f>
        <v>22069097281.74501</v>
      </c>
      <c r="G13" s="30"/>
      <c r="H13" s="29">
        <f>'[1]PHYSICAL PIVOT'!F8</f>
        <v>42751914329.417046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155913</v>
      </c>
      <c r="E15" s="24">
        <f>(D15/D17)*100</f>
        <v>77.256938422583517</v>
      </c>
      <c r="F15" s="23">
        <f>'[1]PHYSICAL PIVOT'!E9</f>
        <v>11860589491.633099</v>
      </c>
      <c r="G15" s="24">
        <f>(F15/F17)*100</f>
        <v>48.039599525271768</v>
      </c>
      <c r="H15" s="23">
        <f>'[1]PHYSICAL PIVOT'!F9</f>
        <v>22186970967.424744</v>
      </c>
      <c r="I15" s="24">
        <f>(H15/H17)*100</f>
        <v>45.971955505640167</v>
      </c>
      <c r="J15" s="6"/>
    </row>
    <row r="16" spans="1:10" x14ac:dyDescent="0.25">
      <c r="A16" s="25"/>
      <c r="B16" s="26" t="str">
        <f>'[1]PHYSICAL PIVOT'!C10</f>
        <v>OTC</v>
      </c>
      <c r="C16" s="26"/>
      <c r="D16" s="27">
        <f>'[1]PHYSICAL PIVOT'!D10</f>
        <v>45898</v>
      </c>
      <c r="E16" s="28">
        <f>(D16/D17)*100</f>
        <v>22.743061577416494</v>
      </c>
      <c r="F16" s="27">
        <f>'[1]PHYSICAL PIVOT'!E10</f>
        <v>12828603609.141403</v>
      </c>
      <c r="G16" s="28">
        <f>(F16/F17)*100</f>
        <v>51.960400474728232</v>
      </c>
      <c r="H16" s="27">
        <f>'[1]PHYSICAL PIVOT'!F10</f>
        <v>26074998146.990437</v>
      </c>
      <c r="I16" s="28">
        <f>(H16/H17)*100</f>
        <v>54.02804449435984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201811</v>
      </c>
      <c r="E17" s="30"/>
      <c r="F17" s="29">
        <f>'[1]PHYSICAL PIVOT'!E11</f>
        <v>24689193100.774502</v>
      </c>
      <c r="G17" s="30"/>
      <c r="H17" s="29">
        <f>'[1]PHYSICAL PIVOT'!F11</f>
        <v>48261969114.415176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71301</v>
      </c>
      <c r="E19" s="24">
        <f>(D19/D21)*100</f>
        <v>69.926249926446076</v>
      </c>
      <c r="F19" s="23">
        <f>'[1]PHYSICAL PIVOT'!E12</f>
        <v>7292321141.5997667</v>
      </c>
      <c r="G19" s="24">
        <f>(F19/F21)*100</f>
        <v>46.314049914812486</v>
      </c>
      <c r="H19" s="23">
        <f>'[1]PHYSICAL PIVOT'!F12</f>
        <v>20309871515.531536</v>
      </c>
      <c r="I19" s="24">
        <f>(H19/H21)*100</f>
        <v>49.180161928914686</v>
      </c>
      <c r="J19" s="8"/>
    </row>
    <row r="20" spans="1:10" x14ac:dyDescent="0.25">
      <c r="A20" s="25"/>
      <c r="B20" s="26" t="str">
        <f>'[1]PHYSICAL PIVOT'!C13</f>
        <v>OTC</v>
      </c>
      <c r="C20" s="26"/>
      <c r="D20" s="27">
        <f>'[1]PHYSICAL PIVOT'!D13</f>
        <v>30665</v>
      </c>
      <c r="E20" s="28">
        <f>(D20/D21)*100</f>
        <v>30.073750073553928</v>
      </c>
      <c r="F20" s="27">
        <f>'[1]PHYSICAL PIVOT'!E13</f>
        <v>8453054516.5706167</v>
      </c>
      <c r="G20" s="28">
        <f>(F20/F21)*100</f>
        <v>53.685950085187514</v>
      </c>
      <c r="H20" s="27">
        <f>'[1]PHYSICAL PIVOT'!F13</f>
        <v>20987006573.010658</v>
      </c>
      <c r="I20" s="28">
        <f>(H20/H21)*100</f>
        <v>50.819838071085321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101966</v>
      </c>
      <c r="E21" s="30"/>
      <c r="F21" s="29">
        <f>'[1]PHYSICAL PIVOT'!E14</f>
        <v>15745375658.170383</v>
      </c>
      <c r="G21" s="30"/>
      <c r="H21" s="29">
        <f>'[1]PHYSICAL PIVOT'!F14</f>
        <v>41296878088.542191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12767</v>
      </c>
      <c r="E23" s="24">
        <f>(D23/D25)*100</f>
        <v>79.283363348444396</v>
      </c>
      <c r="F23" s="23">
        <f>'[1]PHYSICAL PIVOT'!E15</f>
        <v>1143547287.4910002</v>
      </c>
      <c r="G23" s="24">
        <f>(F23/F25)*100</f>
        <v>61.060981546779558</v>
      </c>
      <c r="H23" s="23">
        <f>'[1]PHYSICAL PIVOT'!F15</f>
        <v>4138907374.1896877</v>
      </c>
      <c r="I23" s="24">
        <f>(H23/H25)*100</f>
        <v>61.121923430035366</v>
      </c>
      <c r="J23" s="8"/>
    </row>
    <row r="24" spans="1:10" x14ac:dyDescent="0.25">
      <c r="A24" s="25"/>
      <c r="B24" s="26" t="str">
        <f>'[1]PHYSICAL PIVOT'!C16</f>
        <v>OTC</v>
      </c>
      <c r="C24" s="26"/>
      <c r="D24" s="27">
        <f>'[1]PHYSICAL PIVOT'!D16</f>
        <v>3336</v>
      </c>
      <c r="E24" s="28">
        <f>(D24/D25)*100</f>
        <v>20.716636651555611</v>
      </c>
      <c r="F24" s="27">
        <f>'[1]PHYSICAL PIVOT'!E16</f>
        <v>729248168.00772071</v>
      </c>
      <c r="G24" s="28">
        <f>(F24/F25)*100</f>
        <v>38.939018453220442</v>
      </c>
      <c r="H24" s="27">
        <f>'[1]PHYSICAL PIVOT'!F16</f>
        <v>2632652062.9530005</v>
      </c>
      <c r="I24" s="28">
        <f>(H24/H25)*100</f>
        <v>38.878076569964634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16103</v>
      </c>
      <c r="E25" s="30"/>
      <c r="F25" s="29">
        <f>'[1]PHYSICAL PIVOT'!E17</f>
        <v>1872795455.4987209</v>
      </c>
      <c r="G25" s="30"/>
      <c r="H25" s="29">
        <f>'[1]PHYSICAL PIVOT'!F17</f>
        <v>6771559437.1426888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G-DAILY-EST</v>
      </c>
      <c r="B31" s="22" t="str">
        <f>'[1]PHYSICAL PIVOT'!C18</f>
        <v>EOL</v>
      </c>
      <c r="C31" s="22"/>
      <c r="D31" s="23">
        <f>'[1]PHYSICAL PIVOT'!D18</f>
        <v>31268</v>
      </c>
      <c r="E31" s="24">
        <f>(D31/D33)*100</f>
        <v>85.967227537666332</v>
      </c>
      <c r="F31" s="23">
        <f>'[1]PHYSICAL PIVOT'!E18</f>
        <v>6733524388</v>
      </c>
      <c r="G31" s="24">
        <f>(F31/F33)*100</f>
        <v>75.641122516011933</v>
      </c>
      <c r="H31" s="23">
        <f>'[1]PHYSICAL PIVOT'!F18</f>
        <v>35607108565.657295</v>
      </c>
      <c r="I31" s="24">
        <f>(H31/H33)*100</f>
        <v>78.942977462146786</v>
      </c>
      <c r="J31" s="8"/>
    </row>
    <row r="32" spans="1:10" x14ac:dyDescent="0.25">
      <c r="A32" s="25"/>
      <c r="B32" s="26" t="str">
        <f>'[1]PHYSICAL PIVOT'!C19</f>
        <v>OTC</v>
      </c>
      <c r="C32" s="26"/>
      <c r="D32" s="27">
        <f>'[1]PHYSICAL PIVOT'!D19</f>
        <v>5104</v>
      </c>
      <c r="E32" s="28">
        <f>(D32/D33)*100</f>
        <v>14.032772462333662</v>
      </c>
      <c r="F32" s="27">
        <f>'[1]PHYSICAL PIVOT'!E19</f>
        <v>2168411707.1110001</v>
      </c>
      <c r="G32" s="28">
        <f>(F32/F33)*100</f>
        <v>24.358877483988067</v>
      </c>
      <c r="H32" s="27">
        <f>'[1]PHYSICAL PIVOT'!F19</f>
        <v>9497737628.8391418</v>
      </c>
      <c r="I32" s="28">
        <f>(H32/H33)*100</f>
        <v>21.057022537853211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36372</v>
      </c>
      <c r="E33" s="30"/>
      <c r="F33" s="29">
        <f>'[1]PHYSICAL PIVOT'!E20</f>
        <v>8901936095.1110001</v>
      </c>
      <c r="G33" s="30"/>
      <c r="H33" s="29">
        <f>'[1]PHYSICAL PIVOT'!F20</f>
        <v>45104846194.496437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NG-PRICE</v>
      </c>
      <c r="B35" s="22" t="str">
        <f>'[1]PHYSICAL PIVOT'!C21</f>
        <v>EOL</v>
      </c>
      <c r="C35" s="22"/>
      <c r="D35" s="23">
        <f>'[1]PHYSICAL PIVOT'!D21</f>
        <v>159352</v>
      </c>
      <c r="E35" s="24">
        <f>(D35/D37)*100</f>
        <v>71.141191281909329</v>
      </c>
      <c r="F35" s="23">
        <f>'[1]PHYSICAL PIVOT'!E21</f>
        <v>63034698177</v>
      </c>
      <c r="G35" s="24">
        <f>(F35/F37)*100</f>
        <v>40.061681557263938</v>
      </c>
      <c r="H35" s="23">
        <f>'[1]PHYSICAL PIVOT'!F21</f>
        <v>313532545489.72131</v>
      </c>
      <c r="I35" s="24">
        <f>(H35/H37)*100</f>
        <v>42.938600561226522</v>
      </c>
      <c r="J35" s="15"/>
    </row>
    <row r="36" spans="1:10" x14ac:dyDescent="0.25">
      <c r="A36" s="25"/>
      <c r="B36" s="26" t="str">
        <f>'[1]PHYSICAL PIVOT'!C22</f>
        <v>OTC</v>
      </c>
      <c r="C36" s="26"/>
      <c r="D36" s="27">
        <f>'[1]PHYSICAL PIVOT'!D22</f>
        <v>64642</v>
      </c>
      <c r="E36" s="28">
        <f>(D36/D37)*100</f>
        <v>28.858808718090661</v>
      </c>
      <c r="F36" s="27">
        <f>'[1]PHYSICAL PIVOT'!E22</f>
        <v>94309416514.987061</v>
      </c>
      <c r="G36" s="28">
        <f>(F36/F37)*100</f>
        <v>59.938318442736062</v>
      </c>
      <c r="H36" s="27">
        <f>'[1]PHYSICAL PIVOT'!F22</f>
        <v>416655540269.27423</v>
      </c>
      <c r="I36" s="28">
        <f>(H36/H37)*100</f>
        <v>57.061399438773464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223994</v>
      </c>
      <c r="E37" s="30"/>
      <c r="F37" s="29">
        <f>'[1]PHYSICAL PIVOT'!E23</f>
        <v>157344114691.98706</v>
      </c>
      <c r="G37" s="30"/>
      <c r="H37" s="29">
        <f>'[1]PHYSICAL PIVOT'!F23</f>
        <v>730188085758.99561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TEXAS</v>
      </c>
      <c r="B39" s="22" t="str">
        <f>'[1]PHYSICAL PIVOT'!C24</f>
        <v>EOL</v>
      </c>
      <c r="C39" s="22"/>
      <c r="D39" s="23">
        <f>'[1]PHYSICAL PIVOT'!D24</f>
        <v>21628</v>
      </c>
      <c r="E39" s="24">
        <f>(D39/D41)*100</f>
        <v>55.775330737292727</v>
      </c>
      <c r="F39" s="23">
        <f>'[1]PHYSICAL PIVOT'!E24</f>
        <v>3752803129</v>
      </c>
      <c r="G39" s="24">
        <f>(F39/F41)*100</f>
        <v>31.545885390460089</v>
      </c>
      <c r="H39" s="23">
        <f>'[1]PHYSICAL PIVOT'!F24</f>
        <v>6876380537.6141281</v>
      </c>
      <c r="I39" s="24">
        <f>(H39/H41)*100</f>
        <v>33.75251785087125</v>
      </c>
      <c r="J39" s="8"/>
    </row>
    <row r="40" spans="1:10" x14ac:dyDescent="0.25">
      <c r="A40" s="25"/>
      <c r="B40" s="26" t="str">
        <f>'[1]PHYSICAL PIVOT'!C25</f>
        <v>OTC</v>
      </c>
      <c r="C40" s="26"/>
      <c r="D40" s="27">
        <f>'[1]PHYSICAL PIVOT'!D25</f>
        <v>17149</v>
      </c>
      <c r="E40" s="28">
        <f>(D40/D41)*100</f>
        <v>44.224669262707273</v>
      </c>
      <c r="F40" s="27">
        <f>'[1]PHYSICAL PIVOT'!E25</f>
        <v>8143528460.839922</v>
      </c>
      <c r="G40" s="28">
        <f>(F40/F41)*100</f>
        <v>68.454114609539914</v>
      </c>
      <c r="H40" s="27">
        <f>'[1]PHYSICAL PIVOT'!F25</f>
        <v>13496560432.289333</v>
      </c>
      <c r="I40" s="28">
        <f>(H40/H41)*100</f>
        <v>66.247482149128757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38777</v>
      </c>
      <c r="E41" s="30"/>
      <c r="F41" s="29">
        <f>'[1]PHYSICAL PIVOT'!E26</f>
        <v>11896331589.839922</v>
      </c>
      <c r="G41" s="30"/>
      <c r="H41" s="29">
        <f>'[1]PHYSICAL PIVOT'!F26</f>
        <v>20372940969.903461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629990</v>
      </c>
      <c r="E43" s="24">
        <f>(D43/D45)*100</f>
        <v>76.404377191354769</v>
      </c>
      <c r="F43" s="23">
        <f>SUM(F39,F35,F31,F27,F23,F19,F15,F11)</f>
        <v>107447212158.72386</v>
      </c>
      <c r="G43" s="24">
        <f>(F43/F45)*100</f>
        <v>44.304685954603485</v>
      </c>
      <c r="H43" s="23">
        <f>SUM(H39,H35,H31,H27,H23,H19,H15,H11)</f>
        <v>419661789960.38507</v>
      </c>
      <c r="I43" s="24">
        <f>(H43/H45)*100</f>
        <v>44.895704822133382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194557</v>
      </c>
      <c r="E44" s="28">
        <f>(D44/D45)*100</f>
        <v>23.595622808645231</v>
      </c>
      <c r="F44" s="27">
        <f>SUM(F40,F36,F32,F28,F24,F20,F16,F12)</f>
        <v>135071631714.40274</v>
      </c>
      <c r="G44" s="28">
        <f>(F44/F45)*100</f>
        <v>55.695314045396529</v>
      </c>
      <c r="H44" s="27">
        <f>SUM(H40,H36,H32,H28,H24,H20,H16,H12)</f>
        <v>515086403932.52753</v>
      </c>
      <c r="I44" s="28">
        <f>(H44/H45)*100</f>
        <v>55.104295177866611</v>
      </c>
      <c r="J44" s="8"/>
    </row>
    <row r="45" spans="1:10" x14ac:dyDescent="0.25">
      <c r="A45" s="4"/>
      <c r="B45" s="4" t="s">
        <v>8</v>
      </c>
      <c r="C45" s="4"/>
      <c r="D45" s="29">
        <f>SUM(D43:D44)</f>
        <v>824547</v>
      </c>
      <c r="E45" s="30"/>
      <c r="F45" s="29">
        <f>SUM(F43:F44)</f>
        <v>242518843873.12659</v>
      </c>
      <c r="G45" s="30"/>
      <c r="H45" s="29">
        <f>SUM(H43:H44)</f>
        <v>934748193892.9126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2001-05-31T20:38:53Z</dcterms:created>
  <dcterms:modified xsi:type="dcterms:W3CDTF">2023-09-10T15:53:54Z</dcterms:modified>
</cp:coreProperties>
</file>