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1580" windowHeight="6300"/>
  </bookViews>
  <sheets>
    <sheet name="Gráfico1" sheetId="2" r:id="rId1"/>
    <sheet name="Hoja1" sheetId="1" r:id="rId2"/>
  </sheets>
  <calcPr calcId="0"/>
</workbook>
</file>

<file path=xl/calcChain.xml><?xml version="1.0" encoding="utf-8"?>
<calcChain xmlns="http://schemas.openxmlformats.org/spreadsheetml/2006/main">
  <c r="C6" i="1" l="1"/>
  <c r="F6" i="1"/>
  <c r="I6" i="1"/>
  <c r="K6" i="1"/>
  <c r="C7" i="1"/>
  <c r="D7" i="1"/>
  <c r="F7" i="1"/>
  <c r="G7" i="1"/>
  <c r="I7" i="1"/>
  <c r="J7" i="1"/>
  <c r="K7" i="1"/>
  <c r="L7" i="1"/>
  <c r="C8" i="1"/>
  <c r="D8" i="1"/>
  <c r="F8" i="1"/>
  <c r="G8" i="1"/>
  <c r="I8" i="1"/>
  <c r="J8" i="1"/>
  <c r="K8" i="1"/>
  <c r="L8" i="1"/>
  <c r="C9" i="1"/>
  <c r="D9" i="1"/>
  <c r="F9" i="1"/>
  <c r="G9" i="1"/>
  <c r="I9" i="1"/>
  <c r="J9" i="1"/>
  <c r="K9" i="1"/>
  <c r="L9" i="1"/>
  <c r="C10" i="1"/>
  <c r="D10" i="1"/>
  <c r="F10" i="1"/>
  <c r="G10" i="1"/>
  <c r="I10" i="1"/>
  <c r="J10" i="1"/>
  <c r="K10" i="1"/>
  <c r="L10" i="1"/>
  <c r="C11" i="1"/>
  <c r="D11" i="1"/>
  <c r="F11" i="1"/>
  <c r="G11" i="1"/>
  <c r="I11" i="1"/>
  <c r="J11" i="1"/>
  <c r="K11" i="1"/>
  <c r="L11" i="1"/>
  <c r="C12" i="1"/>
  <c r="D12" i="1"/>
  <c r="F12" i="1"/>
  <c r="G12" i="1"/>
  <c r="I12" i="1"/>
  <c r="J12" i="1"/>
  <c r="K12" i="1"/>
  <c r="L12" i="1"/>
  <c r="C13" i="1"/>
  <c r="D13" i="1"/>
  <c r="F13" i="1"/>
  <c r="G13" i="1"/>
  <c r="I13" i="1"/>
  <c r="J13" i="1"/>
  <c r="K13" i="1"/>
  <c r="L13" i="1"/>
  <c r="C14" i="1"/>
  <c r="D14" i="1"/>
  <c r="F14" i="1"/>
  <c r="G14" i="1"/>
  <c r="I14" i="1"/>
  <c r="J14" i="1"/>
  <c r="K14" i="1"/>
  <c r="L14" i="1"/>
  <c r="C15" i="1"/>
  <c r="D15" i="1"/>
  <c r="F15" i="1"/>
  <c r="G15" i="1"/>
  <c r="I15" i="1"/>
  <c r="J15" i="1"/>
  <c r="K15" i="1"/>
  <c r="L15" i="1"/>
  <c r="C16" i="1"/>
  <c r="D16" i="1"/>
  <c r="F16" i="1"/>
  <c r="G16" i="1"/>
  <c r="I16" i="1"/>
  <c r="J16" i="1"/>
  <c r="K16" i="1"/>
  <c r="L16" i="1"/>
  <c r="B17" i="1"/>
  <c r="C17" i="1"/>
  <c r="D17" i="1"/>
  <c r="F17" i="1"/>
  <c r="G17" i="1"/>
  <c r="I17" i="1"/>
  <c r="J17" i="1"/>
  <c r="K17" i="1"/>
  <c r="L17" i="1"/>
  <c r="B18" i="1"/>
  <c r="C18" i="1"/>
  <c r="D18" i="1"/>
  <c r="F18" i="1"/>
  <c r="G18" i="1"/>
  <c r="I18" i="1"/>
  <c r="J18" i="1"/>
  <c r="K18" i="1"/>
  <c r="L18" i="1"/>
  <c r="B19" i="1"/>
  <c r="C19" i="1"/>
  <c r="D19" i="1"/>
  <c r="F19" i="1"/>
  <c r="G19" i="1"/>
  <c r="I19" i="1"/>
  <c r="J19" i="1"/>
  <c r="K19" i="1"/>
  <c r="L19" i="1"/>
  <c r="B20" i="1"/>
  <c r="C20" i="1"/>
  <c r="D20" i="1"/>
  <c r="F20" i="1"/>
  <c r="G20" i="1"/>
  <c r="I20" i="1"/>
  <c r="J20" i="1"/>
  <c r="K20" i="1"/>
  <c r="L20" i="1"/>
  <c r="B21" i="1"/>
  <c r="C21" i="1"/>
  <c r="D21" i="1"/>
  <c r="F21" i="1"/>
  <c r="G21" i="1"/>
  <c r="I21" i="1"/>
  <c r="J21" i="1"/>
  <c r="K21" i="1"/>
  <c r="L21" i="1"/>
  <c r="B22" i="1"/>
  <c r="C22" i="1"/>
  <c r="D22" i="1"/>
  <c r="F22" i="1"/>
  <c r="G22" i="1"/>
  <c r="I22" i="1"/>
  <c r="J22" i="1"/>
  <c r="K22" i="1"/>
  <c r="L22" i="1"/>
</calcChain>
</file>

<file path=xl/sharedStrings.xml><?xml version="1.0" encoding="utf-8"?>
<sst xmlns="http://schemas.openxmlformats.org/spreadsheetml/2006/main" count="17" uniqueCount="11">
  <si>
    <t>(IPM+IPC)/2</t>
  </si>
  <si>
    <t>Fecha</t>
  </si>
  <si>
    <t>Indice</t>
  </si>
  <si>
    <t>Indice Base 100</t>
  </si>
  <si>
    <t>Variación Semestral</t>
  </si>
  <si>
    <t>IPCombinado</t>
  </si>
  <si>
    <t>Soporte numérico</t>
  </si>
  <si>
    <t>US PPI (*)</t>
  </si>
  <si>
    <t>IPMayorista (Argentina)</t>
  </si>
  <si>
    <t>IPConsumidor (Argentina)</t>
  </si>
  <si>
    <r>
      <t xml:space="preserve">(*) Subindice </t>
    </r>
    <r>
      <rPr>
        <b/>
        <sz val="11"/>
        <color indexed="62"/>
        <rFont val="Arial"/>
        <family val="2"/>
      </rPr>
      <t>Industrial Commodities.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</si>
</sst>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#,##0.0"/>
  </numFmts>
  <fonts count="10" x14ac:knownFonts="1">
    <font>
      <sz val="10"/>
      <name val="Arial"/>
    </font>
    <font>
      <sz val="10"/>
      <name val="Arial"/>
    </font>
    <font>
      <b/>
      <sz val="11"/>
      <color indexed="16"/>
      <name val="Arial"/>
      <family val="2"/>
    </font>
    <font>
      <sz val="11"/>
      <name val="Arial"/>
      <family val="2"/>
    </font>
    <font>
      <sz val="9.5"/>
      <name val="Arial"/>
    </font>
    <font>
      <sz val="9.5"/>
      <name val="Arial"/>
    </font>
    <font>
      <b/>
      <sz val="11"/>
      <color indexed="9"/>
      <name val="Arial"/>
      <family val="2"/>
    </font>
    <font>
      <sz val="11"/>
      <color indexed="62"/>
      <name val="Arial"/>
      <family val="2"/>
    </font>
    <font>
      <b/>
      <sz val="11"/>
      <color indexed="62"/>
      <name val="Arial"/>
      <family val="2"/>
    </font>
    <font>
      <b/>
      <sz val="18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8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" fontId="6" fillId="3" borderId="4" xfId="0" applyNumberFormat="1" applyFont="1" applyFill="1" applyBorder="1" applyAlignment="1">
      <alignment horizontal="center" vertical="center"/>
    </xf>
    <xf numFmtId="17" fontId="6" fillId="3" borderId="5" xfId="0" applyNumberFormat="1" applyFont="1" applyFill="1" applyBorder="1" applyAlignment="1">
      <alignment horizontal="center" vertical="center"/>
    </xf>
    <xf numFmtId="17" fontId="6" fillId="3" borderId="6" xfId="0" applyNumberFormat="1" applyFont="1" applyFill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184" fontId="7" fillId="0" borderId="8" xfId="0" applyNumberFormat="1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center" vertical="center"/>
    </xf>
    <xf numFmtId="184" fontId="7" fillId="0" borderId="9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184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4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84" fontId="7" fillId="0" borderId="2" xfId="0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84" fontId="7" fillId="0" borderId="15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left" wrapText="1"/>
    </xf>
    <xf numFmtId="17" fontId="7" fillId="0" borderId="0" xfId="0" applyNumberFormat="1" applyFont="1" applyBorder="1" applyAlignment="1"/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" fontId="6" fillId="3" borderId="18" xfId="0" applyNumberFormat="1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 vertical="center"/>
    </xf>
    <xf numFmtId="17" fontId="9" fillId="4" borderId="20" xfId="0" applyNumberFormat="1" applyFont="1" applyFill="1" applyBorder="1" applyAlignment="1">
      <alignment horizontal="center"/>
    </xf>
    <xf numFmtId="17" fontId="9" fillId="4" borderId="21" xfId="0" applyNumberFormat="1" applyFont="1" applyFill="1" applyBorder="1" applyAlignment="1">
      <alignment horizontal="center"/>
    </xf>
    <xf numFmtId="17" fontId="9" fillId="4" borderId="22" xfId="0" applyNumberFormat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Evolución PPI vs. Inflación Doméstica</a:t>
            </a:r>
          </a:p>
        </c:rich>
      </c:tx>
      <c:layout>
        <c:manualLayout>
          <c:xMode val="edge"/>
          <c:yMode val="edge"/>
          <c:x val="0.29279628195197521"/>
          <c:y val="1.977750309023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0960495739745E-2"/>
          <c:y val="0.14709517923362178"/>
          <c:w val="0.89233152594887688"/>
          <c:h val="0.69592088998763901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US PPI (*)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Hoja1!$C$6:$C$22</c:f>
              <c:numCache>
                <c:formatCode>#,##0.0</c:formatCode>
                <c:ptCount val="17"/>
                <c:pt idx="0">
                  <c:v>100</c:v>
                </c:pt>
                <c:pt idx="1">
                  <c:v>100.50590219224284</c:v>
                </c:pt>
                <c:pt idx="2">
                  <c:v>100.67453625632379</c:v>
                </c:pt>
                <c:pt idx="3">
                  <c:v>100.67453625632379</c:v>
                </c:pt>
                <c:pt idx="4">
                  <c:v>102.6981450252951</c:v>
                </c:pt>
                <c:pt idx="5">
                  <c:v>105.98650927487354</c:v>
                </c:pt>
                <c:pt idx="6">
                  <c:v>105.81787521079258</c:v>
                </c:pt>
                <c:pt idx="7">
                  <c:v>107.41989881956155</c:v>
                </c:pt>
                <c:pt idx="8">
                  <c:v>107.41989881956155</c:v>
                </c:pt>
                <c:pt idx="9">
                  <c:v>106.99831365935918</c:v>
                </c:pt>
                <c:pt idx="10">
                  <c:v>108.01011804384486</c:v>
                </c:pt>
                <c:pt idx="11">
                  <c:v>105.39629005059021</c:v>
                </c:pt>
                <c:pt idx="12">
                  <c:v>104.72175379426645</c:v>
                </c:pt>
                <c:pt idx="13">
                  <c:v>104.97470489038787</c:v>
                </c:pt>
                <c:pt idx="14">
                  <c:v>108.93760539629005</c:v>
                </c:pt>
                <c:pt idx="15">
                  <c:v>111.46711635750421</c:v>
                </c:pt>
                <c:pt idx="16">
                  <c:v>115.93591905564924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8-4C21-B413-C0574E8E300B}"/>
            </c:ext>
          </c:extLst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IPCombinado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Hoja1!$K$6:$K$22</c:f>
              <c:numCache>
                <c:formatCode>#,##0.0</c:formatCode>
                <c:ptCount val="17"/>
                <c:pt idx="0">
                  <c:v>100</c:v>
                </c:pt>
                <c:pt idx="1">
                  <c:v>103.13439234914316</c:v>
                </c:pt>
                <c:pt idx="2">
                  <c:v>105.20843010169591</c:v>
                </c:pt>
                <c:pt idx="3">
                  <c:v>104.28695118114211</c:v>
                </c:pt>
                <c:pt idx="4">
                  <c:v>107.1854556277375</c:v>
                </c:pt>
                <c:pt idx="5">
                  <c:v>111.01381056344859</c:v>
                </c:pt>
                <c:pt idx="6">
                  <c:v>111.84220905610388</c:v>
                </c:pt>
                <c:pt idx="7">
                  <c:v>112.85118531469557</c:v>
                </c:pt>
                <c:pt idx="8">
                  <c:v>113.786965487378</c:v>
                </c:pt>
                <c:pt idx="9">
                  <c:v>112.72984777352073</c:v>
                </c:pt>
                <c:pt idx="10">
                  <c:v>113.18595899429316</c:v>
                </c:pt>
                <c:pt idx="11">
                  <c:v>112.57934005981215</c:v>
                </c:pt>
                <c:pt idx="12">
                  <c:v>110.84041072255712</c:v>
                </c:pt>
                <c:pt idx="13">
                  <c:v>109.23423916208546</c:v>
                </c:pt>
                <c:pt idx="14">
                  <c:v>109.25588996526037</c:v>
                </c:pt>
                <c:pt idx="15">
                  <c:v>110.01070258102132</c:v>
                </c:pt>
                <c:pt idx="16">
                  <c:v>111.47853223056666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8-4C21-B413-C0574E8E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2760"/>
        <c:axId val="1"/>
      </c:lineChart>
      <c:dateAx>
        <c:axId val="15400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Tiempo</a:t>
                </a:r>
              </a:p>
            </c:rich>
          </c:tx>
          <c:layout>
            <c:manualLayout>
              <c:xMode val="edge"/>
              <c:yMode val="edge"/>
              <c:x val="0.49109217660728122"/>
              <c:y val="0.8875154511742893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5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in val="95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Indices</a:t>
                </a:r>
              </a:p>
            </c:rich>
          </c:tx>
          <c:layout>
            <c:manualLayout>
              <c:xMode val="edge"/>
              <c:yMode val="edge"/>
              <c:x val="1.3168086754453912E-2"/>
              <c:y val="0.44993819530284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2760"/>
        <c:crosses val="autoZero"/>
        <c:crossBetween val="between"/>
        <c:majorUnit val="5"/>
      </c:valAx>
      <c:spPr>
        <a:solidFill>
          <a:srgbClr val="FFFFCC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39504260263369"/>
          <c:y val="0.95673671199011134"/>
          <c:w val="0.28892331525948883"/>
          <c:h val="4.0791100123609397E-2"/>
        </c:manualLayout>
      </c:layout>
      <c:overlay val="0"/>
      <c:spPr>
        <a:solidFill>
          <a:srgbClr val="FFFFFF"/>
        </a:solidFill>
        <a:ln w="3175">
          <a:solidFill>
            <a:srgbClr val="00008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39370078740157483" right="0.39370078740157483" top="0.98425196850393704" bottom="0.39370078740157483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37420" cy="61645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zoomScale="99" workbookViewId="0">
      <selection activeCell="C9" sqref="C9"/>
    </sheetView>
  </sheetViews>
  <sheetFormatPr defaultColWidth="8.6640625" defaultRowHeight="13.8" x14ac:dyDescent="0.25"/>
  <cols>
    <col min="1" max="1" width="8.6640625" style="2" customWidth="1"/>
    <col min="2" max="2" width="11.44140625" style="1" customWidth="1"/>
    <col min="3" max="3" width="11.44140625" style="4" customWidth="1"/>
    <col min="4" max="4" width="11.44140625" style="3" customWidth="1"/>
    <col min="5" max="5" width="11.44140625" style="1" customWidth="1"/>
    <col min="6" max="6" width="11.44140625" style="4" customWidth="1"/>
    <col min="7" max="7" width="11.44140625" style="3" customWidth="1"/>
    <col min="8" max="8" width="11.44140625" style="1" customWidth="1"/>
    <col min="9" max="9" width="11.44140625" style="4" customWidth="1"/>
    <col min="10" max="10" width="11.44140625" style="3" customWidth="1"/>
    <col min="11" max="12" width="11.44140625" style="4" customWidth="1"/>
    <col min="13" max="16384" width="8.6640625" style="1"/>
  </cols>
  <sheetData>
    <row r="1" spans="1:12" ht="23.4" thickBot="1" x14ac:dyDescent="0.45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3" spans="1:12" ht="14.4" thickBot="1" x14ac:dyDescent="0.3"/>
    <row r="4" spans="1:12" s="5" customFormat="1" x14ac:dyDescent="0.25">
      <c r="A4" s="31" t="s">
        <v>1</v>
      </c>
      <c r="B4" s="36" t="s">
        <v>7</v>
      </c>
      <c r="C4" s="37"/>
      <c r="D4" s="30"/>
      <c r="E4" s="36" t="s">
        <v>8</v>
      </c>
      <c r="F4" s="37"/>
      <c r="G4" s="30"/>
      <c r="H4" s="36" t="s">
        <v>9</v>
      </c>
      <c r="I4" s="37"/>
      <c r="J4" s="30"/>
      <c r="K4" s="29" t="s">
        <v>5</v>
      </c>
      <c r="L4" s="30"/>
    </row>
    <row r="5" spans="1:12" s="5" customFormat="1" ht="28.2" thickBot="1" x14ac:dyDescent="0.3">
      <c r="A5" s="32"/>
      <c r="B5" s="6" t="s">
        <v>2</v>
      </c>
      <c r="C5" s="7" t="s">
        <v>3</v>
      </c>
      <c r="D5" s="8" t="s">
        <v>4</v>
      </c>
      <c r="E5" s="6" t="s">
        <v>2</v>
      </c>
      <c r="F5" s="7" t="s">
        <v>3</v>
      </c>
      <c r="G5" s="8" t="s">
        <v>4</v>
      </c>
      <c r="H5" s="6" t="s">
        <v>2</v>
      </c>
      <c r="I5" s="7" t="s">
        <v>3</v>
      </c>
      <c r="J5" s="8" t="s">
        <v>4</v>
      </c>
      <c r="K5" s="38" t="s">
        <v>0</v>
      </c>
      <c r="L5" s="39"/>
    </row>
    <row r="6" spans="1:12" x14ac:dyDescent="0.25">
      <c r="A6" s="9">
        <v>33892</v>
      </c>
      <c r="B6" s="12">
        <v>118.6</v>
      </c>
      <c r="C6" s="13">
        <f t="shared" ref="C6:C22" si="0">B6/B$6*100</f>
        <v>100</v>
      </c>
      <c r="D6" s="14"/>
      <c r="E6" s="15">
        <v>98.32</v>
      </c>
      <c r="F6" s="13">
        <f t="shared" ref="F6:F22" si="1">E6/E$6*100</f>
        <v>100</v>
      </c>
      <c r="G6" s="14"/>
      <c r="H6" s="12">
        <v>282447.8</v>
      </c>
      <c r="I6" s="13">
        <f t="shared" ref="I6:I22" si="2">H6/H$6*100</f>
        <v>100</v>
      </c>
      <c r="J6" s="14"/>
      <c r="K6" s="16">
        <f>(F6+I6)/2</f>
        <v>100</v>
      </c>
      <c r="L6" s="17"/>
    </row>
    <row r="7" spans="1:12" x14ac:dyDescent="0.25">
      <c r="A7" s="10">
        <v>34074</v>
      </c>
      <c r="B7" s="18">
        <v>119.2</v>
      </c>
      <c r="C7" s="19">
        <f t="shared" si="0"/>
        <v>100.50590219224284</v>
      </c>
      <c r="D7" s="20">
        <f>B7/B6-1</f>
        <v>5.0590219224284638E-3</v>
      </c>
      <c r="E7" s="21">
        <v>100.38</v>
      </c>
      <c r="F7" s="19">
        <f t="shared" si="1"/>
        <v>102.09519934906427</v>
      </c>
      <c r="G7" s="20">
        <f t="shared" ref="G7:G22" si="3">E7/E6-1</f>
        <v>2.0951993490642806E-2</v>
      </c>
      <c r="H7" s="18">
        <v>294236</v>
      </c>
      <c r="I7" s="19">
        <f t="shared" si="2"/>
        <v>104.17358534922205</v>
      </c>
      <c r="J7" s="20">
        <f t="shared" ref="J7:J22" si="4">H7/H6-1</f>
        <v>4.1735853492220532E-2</v>
      </c>
      <c r="K7" s="22">
        <f t="shared" ref="K7:K22" si="5">(F7+I7)/2</f>
        <v>103.13439234914316</v>
      </c>
      <c r="L7" s="20">
        <f>K7/K6-1</f>
        <v>3.1343923491431447E-2</v>
      </c>
    </row>
    <row r="8" spans="1:12" x14ac:dyDescent="0.25">
      <c r="A8" s="10">
        <v>34257</v>
      </c>
      <c r="B8" s="18">
        <v>119.4</v>
      </c>
      <c r="C8" s="19">
        <f t="shared" si="0"/>
        <v>100.67453625632379</v>
      </c>
      <c r="D8" s="20">
        <f t="shared" ref="D8:D22" si="6">B8/B7-1</f>
        <v>1.6778523489933139E-3</v>
      </c>
      <c r="E8" s="21">
        <v>100.58</v>
      </c>
      <c r="F8" s="19">
        <f t="shared" si="1"/>
        <v>102.2986167615948</v>
      </c>
      <c r="G8" s="20">
        <f t="shared" si="3"/>
        <v>1.9924287706714061E-3</v>
      </c>
      <c r="H8" s="18">
        <v>305377.59999999998</v>
      </c>
      <c r="I8" s="19">
        <f t="shared" si="2"/>
        <v>108.11824344179703</v>
      </c>
      <c r="J8" s="20">
        <f t="shared" si="4"/>
        <v>3.7866202640057578E-2</v>
      </c>
      <c r="K8" s="22">
        <f t="shared" si="5"/>
        <v>105.20843010169591</v>
      </c>
      <c r="L8" s="20">
        <f t="shared" ref="L8:L22" si="7">K8/K7-1</f>
        <v>2.011004966734542E-2</v>
      </c>
    </row>
    <row r="9" spans="1:12" x14ac:dyDescent="0.25">
      <c r="A9" s="10">
        <v>34439</v>
      </c>
      <c r="B9" s="18">
        <v>119.4</v>
      </c>
      <c r="C9" s="19">
        <f t="shared" si="0"/>
        <v>100.67453625632379</v>
      </c>
      <c r="D9" s="20">
        <f t="shared" si="6"/>
        <v>0</v>
      </c>
      <c r="E9" s="21">
        <v>98.21</v>
      </c>
      <c r="F9" s="19">
        <f t="shared" si="1"/>
        <v>99.888120423108219</v>
      </c>
      <c r="G9" s="20">
        <f t="shared" si="3"/>
        <v>-2.3563332670511028E-2</v>
      </c>
      <c r="H9" s="18">
        <v>306980.59999999998</v>
      </c>
      <c r="I9" s="19">
        <f t="shared" si="2"/>
        <v>108.68578193917602</v>
      </c>
      <c r="J9" s="20">
        <f t="shared" si="4"/>
        <v>5.2492389749607682E-3</v>
      </c>
      <c r="K9" s="22">
        <f t="shared" si="5"/>
        <v>104.28695118114211</v>
      </c>
      <c r="L9" s="20">
        <f t="shared" si="7"/>
        <v>-8.7586034661203405E-3</v>
      </c>
    </row>
    <row r="10" spans="1:12" x14ac:dyDescent="0.25">
      <c r="A10" s="10">
        <v>34622</v>
      </c>
      <c r="B10" s="18">
        <v>121.8</v>
      </c>
      <c r="C10" s="19">
        <f t="shared" si="0"/>
        <v>102.6981450252951</v>
      </c>
      <c r="D10" s="20">
        <f t="shared" si="6"/>
        <v>2.0100502512562679E-2</v>
      </c>
      <c r="E10" s="21">
        <v>100.81</v>
      </c>
      <c r="F10" s="19">
        <f t="shared" si="1"/>
        <v>102.5325467860049</v>
      </c>
      <c r="G10" s="20">
        <f t="shared" si="3"/>
        <v>2.6473882496690804E-2</v>
      </c>
      <c r="H10" s="18">
        <v>315885</v>
      </c>
      <c r="I10" s="19">
        <f t="shared" si="2"/>
        <v>111.83836446947011</v>
      </c>
      <c r="J10" s="20">
        <f t="shared" si="4"/>
        <v>2.9006393237879013E-2</v>
      </c>
      <c r="K10" s="22">
        <f t="shared" si="5"/>
        <v>107.1854556277375</v>
      </c>
      <c r="L10" s="20">
        <f t="shared" si="7"/>
        <v>2.7793548605719698E-2</v>
      </c>
    </row>
    <row r="11" spans="1:12" x14ac:dyDescent="0.25">
      <c r="A11" s="10">
        <v>34804</v>
      </c>
      <c r="B11" s="18">
        <v>125.7</v>
      </c>
      <c r="C11" s="19">
        <f t="shared" si="0"/>
        <v>105.98650927487354</v>
      </c>
      <c r="D11" s="20">
        <f t="shared" si="6"/>
        <v>3.2019704433497553E-2</v>
      </c>
      <c r="E11" s="21">
        <v>106.47</v>
      </c>
      <c r="F11" s="19">
        <f t="shared" si="1"/>
        <v>108.28925956061839</v>
      </c>
      <c r="G11" s="20">
        <f t="shared" si="3"/>
        <v>5.6145223688126134E-2</v>
      </c>
      <c r="H11" s="18">
        <v>321251.5</v>
      </c>
      <c r="I11" s="19">
        <f t="shared" si="2"/>
        <v>113.73836156627878</v>
      </c>
      <c r="J11" s="20">
        <f t="shared" si="4"/>
        <v>1.6988777561454338E-2</v>
      </c>
      <c r="K11" s="22">
        <f t="shared" si="5"/>
        <v>111.01381056344859</v>
      </c>
      <c r="L11" s="20">
        <f t="shared" si="7"/>
        <v>3.5717112114606486E-2</v>
      </c>
    </row>
    <row r="12" spans="1:12" x14ac:dyDescent="0.25">
      <c r="A12" s="10">
        <v>34987</v>
      </c>
      <c r="B12" s="18">
        <v>125.5</v>
      </c>
      <c r="C12" s="19">
        <f t="shared" si="0"/>
        <v>105.81787521079258</v>
      </c>
      <c r="D12" s="20">
        <f t="shared" si="6"/>
        <v>-1.5910898965791898E-3</v>
      </c>
      <c r="E12" s="21">
        <v>107.56</v>
      </c>
      <c r="F12" s="19">
        <f t="shared" si="1"/>
        <v>109.3978844589097</v>
      </c>
      <c r="G12" s="20">
        <f t="shared" si="3"/>
        <v>1.0237625622240953E-2</v>
      </c>
      <c r="H12" s="18">
        <v>322799.8</v>
      </c>
      <c r="I12" s="19">
        <f t="shared" si="2"/>
        <v>114.28653365329806</v>
      </c>
      <c r="J12" s="20">
        <f t="shared" si="4"/>
        <v>4.8195883910269188E-3</v>
      </c>
      <c r="K12" s="22">
        <f t="shared" si="5"/>
        <v>111.84220905610388</v>
      </c>
      <c r="L12" s="20">
        <f t="shared" si="7"/>
        <v>7.4621210500818158E-3</v>
      </c>
    </row>
    <row r="13" spans="1:12" x14ac:dyDescent="0.25">
      <c r="A13" s="10">
        <v>35170</v>
      </c>
      <c r="B13" s="18">
        <v>127.4</v>
      </c>
      <c r="C13" s="19">
        <f t="shared" si="0"/>
        <v>107.41989881956155</v>
      </c>
      <c r="D13" s="20">
        <f t="shared" si="6"/>
        <v>1.5139442231075773E-2</v>
      </c>
      <c r="E13" s="21">
        <v>110.32</v>
      </c>
      <c r="F13" s="19">
        <f t="shared" si="1"/>
        <v>112.20504475183075</v>
      </c>
      <c r="G13" s="20">
        <f t="shared" si="3"/>
        <v>2.5660096690219403E-2</v>
      </c>
      <c r="H13" s="18">
        <v>320570.7</v>
      </c>
      <c r="I13" s="19">
        <f t="shared" si="2"/>
        <v>113.49732587756039</v>
      </c>
      <c r="J13" s="20">
        <f t="shared" si="4"/>
        <v>-6.905518528821819E-3</v>
      </c>
      <c r="K13" s="22">
        <f t="shared" si="5"/>
        <v>112.85118531469557</v>
      </c>
      <c r="L13" s="20">
        <f t="shared" si="7"/>
        <v>9.0214264105383801E-3</v>
      </c>
    </row>
    <row r="14" spans="1:12" x14ac:dyDescent="0.25">
      <c r="A14" s="10">
        <v>35353</v>
      </c>
      <c r="B14" s="18">
        <v>127.4</v>
      </c>
      <c r="C14" s="19">
        <f t="shared" si="0"/>
        <v>107.41989881956155</v>
      </c>
      <c r="D14" s="20">
        <f t="shared" si="6"/>
        <v>0</v>
      </c>
      <c r="E14" s="21">
        <v>110.97</v>
      </c>
      <c r="F14" s="19">
        <f t="shared" si="1"/>
        <v>112.86615134255493</v>
      </c>
      <c r="G14" s="20">
        <f t="shared" si="3"/>
        <v>5.8919506889050233E-3</v>
      </c>
      <c r="H14" s="18">
        <v>323989.59999999998</v>
      </c>
      <c r="I14" s="19">
        <f t="shared" si="2"/>
        <v>114.70777963220107</v>
      </c>
      <c r="J14" s="20">
        <f t="shared" si="4"/>
        <v>1.0665042064043728E-2</v>
      </c>
      <c r="K14" s="22">
        <f t="shared" si="5"/>
        <v>113.786965487378</v>
      </c>
      <c r="L14" s="20">
        <f t="shared" si="7"/>
        <v>8.2921607785768625E-3</v>
      </c>
    </row>
    <row r="15" spans="1:12" x14ac:dyDescent="0.25">
      <c r="A15" s="10">
        <v>35535</v>
      </c>
      <c r="B15" s="18">
        <v>126.9</v>
      </c>
      <c r="C15" s="19">
        <f t="shared" si="0"/>
        <v>106.99831365935918</v>
      </c>
      <c r="D15" s="20">
        <f t="shared" si="6"/>
        <v>-3.9246467817896091E-3</v>
      </c>
      <c r="E15" s="21">
        <v>109.36</v>
      </c>
      <c r="F15" s="19">
        <f t="shared" si="1"/>
        <v>111.2286411716843</v>
      </c>
      <c r="G15" s="20">
        <f t="shared" si="3"/>
        <v>-1.4508425700639815E-2</v>
      </c>
      <c r="H15" s="18">
        <v>322643.09999999998</v>
      </c>
      <c r="I15" s="19">
        <f t="shared" si="2"/>
        <v>114.23105437535715</v>
      </c>
      <c r="J15" s="20">
        <f t="shared" si="4"/>
        <v>-4.1559975999229115E-3</v>
      </c>
      <c r="K15" s="22">
        <f t="shared" si="5"/>
        <v>112.72984777352073</v>
      </c>
      <c r="L15" s="20">
        <f t="shared" si="7"/>
        <v>-9.2903234507517585E-3</v>
      </c>
    </row>
    <row r="16" spans="1:12" x14ac:dyDescent="0.25">
      <c r="A16" s="10">
        <v>35718</v>
      </c>
      <c r="B16" s="18">
        <v>128.1</v>
      </c>
      <c r="C16" s="19">
        <f t="shared" si="0"/>
        <v>108.01011804384486</v>
      </c>
      <c r="D16" s="20">
        <f t="shared" si="6"/>
        <v>9.4562647754137252E-3</v>
      </c>
      <c r="E16" s="21">
        <v>109.89</v>
      </c>
      <c r="F16" s="19">
        <f t="shared" si="1"/>
        <v>111.76769731489016</v>
      </c>
      <c r="G16" s="20">
        <f t="shared" si="3"/>
        <v>4.8463789319679318E-3</v>
      </c>
      <c r="H16" s="18">
        <v>323697.09999999998</v>
      </c>
      <c r="I16" s="19">
        <f t="shared" si="2"/>
        <v>114.60422067369616</v>
      </c>
      <c r="J16" s="20">
        <f t="shared" si="4"/>
        <v>3.2667675211401903E-3</v>
      </c>
      <c r="K16" s="22">
        <f t="shared" si="5"/>
        <v>113.18595899429316</v>
      </c>
      <c r="L16" s="20">
        <f t="shared" si="7"/>
        <v>4.0460555015453536E-3</v>
      </c>
    </row>
    <row r="17" spans="1:12" x14ac:dyDescent="0.25">
      <c r="A17" s="10">
        <v>35900</v>
      </c>
      <c r="B17" s="18">
        <f>125</f>
        <v>125</v>
      </c>
      <c r="C17" s="19">
        <f t="shared" si="0"/>
        <v>105.39629005059021</v>
      </c>
      <c r="D17" s="20">
        <f t="shared" si="6"/>
        <v>-2.4199843871974935E-2</v>
      </c>
      <c r="E17" s="21">
        <v>107.75</v>
      </c>
      <c r="F17" s="19">
        <f t="shared" si="1"/>
        <v>109.59113100081368</v>
      </c>
      <c r="G17" s="20">
        <f t="shared" si="3"/>
        <v>-1.9474019474019499E-2</v>
      </c>
      <c r="H17" s="18">
        <v>326418</v>
      </c>
      <c r="I17" s="19">
        <f t="shared" si="2"/>
        <v>115.56754911881065</v>
      </c>
      <c r="J17" s="20">
        <f t="shared" si="4"/>
        <v>8.4056977958715251E-3</v>
      </c>
      <c r="K17" s="22">
        <f t="shared" si="5"/>
        <v>112.57934005981215</v>
      </c>
      <c r="L17" s="20">
        <f t="shared" si="7"/>
        <v>-5.3594892853413567E-3</v>
      </c>
    </row>
    <row r="18" spans="1:12" x14ac:dyDescent="0.25">
      <c r="A18" s="10">
        <v>36083</v>
      </c>
      <c r="B18" s="18">
        <f>124.2</f>
        <v>124.2</v>
      </c>
      <c r="C18" s="19">
        <f t="shared" si="0"/>
        <v>104.72175379426645</v>
      </c>
      <c r="D18" s="20">
        <f t="shared" si="6"/>
        <v>-6.3999999999999613E-3</v>
      </c>
      <c r="E18" s="21">
        <v>104.27</v>
      </c>
      <c r="F18" s="19">
        <f t="shared" si="1"/>
        <v>106.05166802278276</v>
      </c>
      <c r="G18" s="20">
        <f t="shared" si="3"/>
        <v>-3.2296983758700715E-2</v>
      </c>
      <c r="H18" s="18">
        <v>326592</v>
      </c>
      <c r="I18" s="19">
        <f t="shared" si="2"/>
        <v>115.62915342233148</v>
      </c>
      <c r="J18" s="20">
        <f t="shared" si="4"/>
        <v>5.3305883866694437E-4</v>
      </c>
      <c r="K18" s="22">
        <f t="shared" si="5"/>
        <v>110.84041072255712</v>
      </c>
      <c r="L18" s="20">
        <f t="shared" si="7"/>
        <v>-1.5446256269855185E-2</v>
      </c>
    </row>
    <row r="19" spans="1:12" x14ac:dyDescent="0.25">
      <c r="A19" s="10">
        <v>36265</v>
      </c>
      <c r="B19" s="18">
        <f>124.5</f>
        <v>124.5</v>
      </c>
      <c r="C19" s="19">
        <f t="shared" si="0"/>
        <v>104.97470489038787</v>
      </c>
      <c r="D19" s="20">
        <f t="shared" si="6"/>
        <v>2.4154589371980784E-3</v>
      </c>
      <c r="E19" s="21">
        <v>102.01</v>
      </c>
      <c r="F19" s="19">
        <f t="shared" si="1"/>
        <v>103.75305126118796</v>
      </c>
      <c r="G19" s="20">
        <f t="shared" si="3"/>
        <v>-2.1674498897093941E-2</v>
      </c>
      <c r="H19" s="18">
        <v>324011.2</v>
      </c>
      <c r="I19" s="19">
        <f t="shared" si="2"/>
        <v>114.71542706298297</v>
      </c>
      <c r="J19" s="20">
        <f t="shared" si="4"/>
        <v>-7.9022143836958714E-3</v>
      </c>
      <c r="K19" s="22">
        <f t="shared" si="5"/>
        <v>109.23423916208546</v>
      </c>
      <c r="L19" s="20">
        <f t="shared" si="7"/>
        <v>-1.4490848148262847E-2</v>
      </c>
    </row>
    <row r="20" spans="1:12" x14ac:dyDescent="0.25">
      <c r="A20" s="10">
        <v>36448</v>
      </c>
      <c r="B20" s="18">
        <f>129.2</f>
        <v>129.19999999999999</v>
      </c>
      <c r="C20" s="19">
        <f t="shared" si="0"/>
        <v>108.93760539629005</v>
      </c>
      <c r="D20" s="20">
        <f t="shared" si="6"/>
        <v>3.7751004016064238E-2</v>
      </c>
      <c r="E20" s="21">
        <v>103.07</v>
      </c>
      <c r="F20" s="19">
        <f t="shared" si="1"/>
        <v>104.83116354759967</v>
      </c>
      <c r="G20" s="20">
        <f t="shared" si="3"/>
        <v>1.0391138123713173E-2</v>
      </c>
      <c r="H20" s="18">
        <v>321088.40000000002</v>
      </c>
      <c r="I20" s="19">
        <f t="shared" si="2"/>
        <v>113.68061638292104</v>
      </c>
      <c r="J20" s="20">
        <f t="shared" si="4"/>
        <v>-9.0206758284898658E-3</v>
      </c>
      <c r="K20" s="22">
        <f t="shared" si="5"/>
        <v>109.25588996526037</v>
      </c>
      <c r="L20" s="20">
        <f t="shared" si="7"/>
        <v>1.9820528197911358E-4</v>
      </c>
    </row>
    <row r="21" spans="1:12" x14ac:dyDescent="0.25">
      <c r="A21" s="10">
        <v>36631</v>
      </c>
      <c r="B21" s="18">
        <f>132.2</f>
        <v>132.19999999999999</v>
      </c>
      <c r="C21" s="19">
        <f t="shared" si="0"/>
        <v>111.46711635750421</v>
      </c>
      <c r="D21" s="20">
        <f t="shared" si="6"/>
        <v>2.3219814241486114E-2</v>
      </c>
      <c r="E21" s="21">
        <v>104.75</v>
      </c>
      <c r="F21" s="19">
        <f t="shared" si="1"/>
        <v>106.539869812856</v>
      </c>
      <c r="G21" s="20">
        <f t="shared" si="3"/>
        <v>1.6299602212088926E-2</v>
      </c>
      <c r="H21" s="18">
        <v>320526.09999999998</v>
      </c>
      <c r="I21" s="19">
        <f t="shared" si="2"/>
        <v>113.48153534918663</v>
      </c>
      <c r="J21" s="20">
        <f t="shared" si="4"/>
        <v>-1.7512311251357549E-3</v>
      </c>
      <c r="K21" s="22">
        <f t="shared" si="5"/>
        <v>110.01070258102132</v>
      </c>
      <c r="L21" s="20">
        <f t="shared" si="7"/>
        <v>6.9086674961043038E-3</v>
      </c>
    </row>
    <row r="22" spans="1:12" ht="14.4" thickBot="1" x14ac:dyDescent="0.3">
      <c r="A22" s="11">
        <v>36814</v>
      </c>
      <c r="B22" s="23">
        <f>137.5</f>
        <v>137.5</v>
      </c>
      <c r="C22" s="24">
        <f t="shared" si="0"/>
        <v>115.93591905564924</v>
      </c>
      <c r="D22" s="25">
        <f t="shared" si="6"/>
        <v>4.0090771558245253E-2</v>
      </c>
      <c r="E22" s="23">
        <v>108</v>
      </c>
      <c r="F22" s="24">
        <f t="shared" si="1"/>
        <v>109.84540276647681</v>
      </c>
      <c r="G22" s="25">
        <f t="shared" si="3"/>
        <v>3.1026252983293645E-2</v>
      </c>
      <c r="H22" s="23">
        <v>319481.40000000002</v>
      </c>
      <c r="I22" s="24">
        <f t="shared" si="2"/>
        <v>113.11166169465652</v>
      </c>
      <c r="J22" s="25">
        <f t="shared" si="4"/>
        <v>-3.2593289594824437E-3</v>
      </c>
      <c r="K22" s="26">
        <f t="shared" si="5"/>
        <v>111.47853223056666</v>
      </c>
      <c r="L22" s="25">
        <f t="shared" si="7"/>
        <v>1.3342607720047139E-2</v>
      </c>
    </row>
    <row r="24" spans="1:12" ht="15" customHeight="1" x14ac:dyDescent="0.25">
      <c r="A24" s="28" t="s">
        <v>10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</sheetData>
  <mergeCells count="7">
    <mergeCell ref="K4:L4"/>
    <mergeCell ref="A4:A5"/>
    <mergeCell ref="A1:L1"/>
    <mergeCell ref="B4:D4"/>
    <mergeCell ref="E4:G4"/>
    <mergeCell ref="H4:J4"/>
    <mergeCell ref="K5:L5"/>
  </mergeCells>
  <printOptions horizontalCentered="1" verticalCentered="1"/>
  <pageMargins left="0.59055118110236227" right="0.59055118110236227" top="1.1811023622047245" bottom="0.78740157480314965" header="0" footer="0"/>
  <pageSetup paperSize="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Havlíček Jan</cp:lastModifiedBy>
  <cp:lastPrinted>2000-12-21T12:20:56Z</cp:lastPrinted>
  <dcterms:created xsi:type="dcterms:W3CDTF">2000-08-02T17:56:41Z</dcterms:created>
  <dcterms:modified xsi:type="dcterms:W3CDTF">2023-09-10T15:58:01Z</dcterms:modified>
</cp:coreProperties>
</file>