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580" windowHeight="6540"/>
  </bookViews>
  <sheets>
    <sheet name="licenciatarias" sheetId="2" r:id="rId1"/>
    <sheet name="metrogas" sheetId="1" r:id="rId2"/>
    <sheet name="Hoja3" sheetId="3" r:id="rId3"/>
  </sheets>
  <calcPr calcId="0"/>
</workbook>
</file>

<file path=xl/calcChain.xml><?xml version="1.0" encoding="utf-8"?>
<calcChain xmlns="http://schemas.openxmlformats.org/spreadsheetml/2006/main">
  <c r="D4" i="2" l="1"/>
  <c r="E4" i="2"/>
  <c r="F4" i="2"/>
  <c r="G4" i="2"/>
  <c r="D5" i="2"/>
  <c r="E5" i="2"/>
  <c r="F5" i="2"/>
  <c r="G5" i="2"/>
  <c r="D6" i="2"/>
  <c r="D7" i="2"/>
  <c r="D8" i="2"/>
  <c r="D9" i="2"/>
  <c r="E9" i="2"/>
  <c r="F9" i="2"/>
  <c r="G9" i="2"/>
  <c r="D10" i="2"/>
  <c r="E10" i="2"/>
  <c r="F10" i="2"/>
  <c r="G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G23" i="2"/>
  <c r="D24" i="2"/>
  <c r="D25" i="2"/>
  <c r="E25" i="2"/>
  <c r="F25" i="2"/>
  <c r="G25" i="2"/>
  <c r="D26" i="2"/>
  <c r="E26" i="2"/>
  <c r="F26" i="2"/>
  <c r="G26" i="2"/>
  <c r="D27" i="2"/>
  <c r="B28" i="2"/>
  <c r="D28" i="2"/>
  <c r="D29" i="2"/>
  <c r="C8" i="1"/>
  <c r="C9" i="1"/>
  <c r="B11" i="1"/>
  <c r="C11" i="1"/>
  <c r="C15" i="1"/>
  <c r="B18" i="1"/>
  <c r="C18" i="1"/>
  <c r="B25" i="1"/>
  <c r="C25" i="1"/>
</calcChain>
</file>

<file path=xl/sharedStrings.xml><?xml version="1.0" encoding="utf-8"?>
<sst xmlns="http://schemas.openxmlformats.org/spreadsheetml/2006/main" count="46" uniqueCount="46">
  <si>
    <t>RENOVACION DE GASODUCTOS, REDES Y SERVICIOS</t>
  </si>
  <si>
    <t>OPTIMIZACIÓN Y ADECUACIÓN DE PLANTAS REGULADORAS</t>
  </si>
  <si>
    <t>ADECUACION SISTEMAS DE PROTECCIÓN ANTICORROSIVA</t>
  </si>
  <si>
    <t>MEDIDORES Y SERVICIOS DE EXTENSIONES DE REDES</t>
  </si>
  <si>
    <t>RENOVACION DE VEHICULOS DE FLOTA</t>
  </si>
  <si>
    <t>RENOVACION DE PARQUE DE PLATAFORMAS INFORMATICAS</t>
  </si>
  <si>
    <t>OTROS PROYECTOS DE TECNOLOGIA INFORMÁTICA</t>
  </si>
  <si>
    <t>PROYECTOS COMERCIALES VARIOS</t>
  </si>
  <si>
    <t>PROYECTOS EN GNC - CLIMATIZACIÓN, ETC</t>
  </si>
  <si>
    <t>OTROS PROYECTOS DE INVERSION</t>
  </si>
  <si>
    <t xml:space="preserve">  </t>
  </si>
  <si>
    <t>OTROS PROYECTOS DE OPERACION Y MANTENIMIENTO</t>
  </si>
  <si>
    <t xml:space="preserve"> </t>
  </si>
  <si>
    <t>Millones de U$S</t>
  </si>
  <si>
    <t xml:space="preserve">INVERSIONES PRESUPUESTADAS </t>
  </si>
  <si>
    <t>METROGAS</t>
  </si>
  <si>
    <t>DESCRIPCION DEL DESTINO DE LA INVERSION</t>
  </si>
  <si>
    <t>MEDIDORES DOMESTICOS NUEVOS CLIENTES POR  SATURACION RED</t>
  </si>
  <si>
    <t>INSTALACION DE NUEVOS SERVICIOS POR  SATURACION DE RED</t>
  </si>
  <si>
    <t>RENOVACION DE VALVULAS / REMOCIONES Y REFUERZOS Y EMPALMES</t>
  </si>
  <si>
    <t>EXTENSIONES DE REDES DE MEDIA PRESIÓN  Y GASODUCTOS DE ALTA PRESION</t>
  </si>
  <si>
    <t>GASODUCTO BUCHANAN-RETIRO (REFUERZO DE ALIMENTACION AREA CAP. FED.)</t>
  </si>
  <si>
    <t>DESARROLLO DE NUEVO SISTEMA COMERCIAL</t>
  </si>
  <si>
    <t>REEMPLAZO DE MEDIDORES DOMESTICOS E INDUSTRIALES</t>
  </si>
  <si>
    <t>Litoral Gas</t>
  </si>
  <si>
    <t>Inversiones globales 2001/2002 en millones de pesos</t>
  </si>
  <si>
    <t>Gas Natural</t>
  </si>
  <si>
    <t>TGN</t>
  </si>
  <si>
    <t>TGS</t>
  </si>
  <si>
    <t>GasNEA</t>
  </si>
  <si>
    <t>Camuzzi Gas</t>
  </si>
  <si>
    <t>Metrogas</t>
  </si>
  <si>
    <t>Ecogas Centro</t>
  </si>
  <si>
    <t>Ecogas Cuyana</t>
  </si>
  <si>
    <t>Gasnor</t>
  </si>
  <si>
    <t>Total para el año</t>
  </si>
  <si>
    <t>S</t>
  </si>
  <si>
    <t>1- Inversiones en gasoductos y redes nuevos</t>
  </si>
  <si>
    <t>2- Inversiones en renovación, mantenim. de redes, cámaras</t>
  </si>
  <si>
    <t>3- Inversiones Operativas, Informática, Equipos, Edificios</t>
  </si>
  <si>
    <t>Proyectos por</t>
  </si>
  <si>
    <t>Clasificada como</t>
  </si>
  <si>
    <t xml:space="preserve">  Datos de las Licenciatarias</t>
  </si>
  <si>
    <t xml:space="preserve">  Presupuesto de inversiones a realizar en los años 2001 y 2002, pasibles de ser postergadas</t>
  </si>
  <si>
    <t>a fin 2002</t>
  </si>
  <si>
    <t xml:space="preserve">Previstos en 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</si>
</sst>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2" formatCode="_(&quot;$&quot;* #,##0_);_(&quot;$&quot;* \(#,##0\);_(&quot;$&quot;* &quot;-&quot;_);_(@_)"/>
    <numFmt numFmtId="189" formatCode="_(&quot;$&quot;* #,##0.00_);_(&quot;$&quot;* \(#,##0.00\);_(&quot;$&quot;* &quot;-&quot;_);_(@_)"/>
    <numFmt numFmtId="192" formatCode="#,##0.000000000000000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8" fontId="1" fillId="0" borderId="0" applyFont="0" applyFill="0" applyBorder="0" applyProtection="0">
      <alignment horizontal="left" vertical="center" indent="1"/>
    </xf>
    <xf numFmtId="42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3" fillId="0" borderId="10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/>
    <xf numFmtId="8" fontId="0" fillId="0" borderId="0" xfId="1" applyFont="1" applyAlignment="1">
      <alignment horizontal="right" vertical="center"/>
    </xf>
    <xf numFmtId="8" fontId="0" fillId="0" borderId="11" xfId="1" applyFont="1" applyBorder="1" applyAlignment="1">
      <alignment horizontal="right" vertical="center"/>
    </xf>
    <xf numFmtId="8" fontId="0" fillId="0" borderId="12" xfId="1" applyFont="1" applyBorder="1" applyAlignment="1">
      <alignment horizontal="right" vertical="center"/>
    </xf>
    <xf numFmtId="8" fontId="0" fillId="0" borderId="13" xfId="1" applyFont="1" applyBorder="1" applyAlignment="1">
      <alignment horizontal="right" vertical="center"/>
    </xf>
    <xf numFmtId="8" fontId="0" fillId="0" borderId="14" xfId="1" applyFont="1" applyBorder="1" applyAlignment="1">
      <alignment horizontal="right" vertical="center"/>
    </xf>
    <xf numFmtId="8" fontId="0" fillId="0" borderId="15" xfId="1" applyFont="1" applyBorder="1" applyAlignment="1">
      <alignment horizontal="right" vertical="center"/>
    </xf>
    <xf numFmtId="0" fontId="0" fillId="0" borderId="16" xfId="0" applyBorder="1"/>
    <xf numFmtId="8" fontId="0" fillId="0" borderId="17" xfId="1" applyFont="1" applyBorder="1" applyAlignment="1">
      <alignment horizontal="right" vertical="center"/>
    </xf>
    <xf numFmtId="0" fontId="0" fillId="0" borderId="18" xfId="0" applyBorder="1"/>
    <xf numFmtId="8" fontId="0" fillId="0" borderId="19" xfId="1" applyFont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8" fontId="0" fillId="0" borderId="23" xfId="1" applyFont="1" applyBorder="1" applyAlignment="1">
      <alignment horizontal="right" vertical="center"/>
    </xf>
    <xf numFmtId="8" fontId="0" fillId="0" borderId="24" xfId="1" applyFont="1" applyBorder="1" applyAlignment="1">
      <alignment horizontal="right" vertical="center"/>
    </xf>
    <xf numFmtId="8" fontId="0" fillId="0" borderId="25" xfId="1" applyFont="1" applyBorder="1" applyAlignment="1">
      <alignment horizontal="right" vertical="center"/>
    </xf>
    <xf numFmtId="8" fontId="0" fillId="0" borderId="26" xfId="1" applyFont="1" applyBorder="1" applyAlignment="1">
      <alignment horizontal="right" vertical="center"/>
    </xf>
    <xf numFmtId="8" fontId="0" fillId="0" borderId="27" xfId="1" applyFont="1" applyBorder="1" applyAlignment="1">
      <alignment horizontal="right" vertical="center"/>
    </xf>
    <xf numFmtId="8" fontId="0" fillId="0" borderId="28" xfId="1" applyFont="1" applyBorder="1" applyAlignment="1">
      <alignment horizontal="right" vertical="center"/>
    </xf>
    <xf numFmtId="8" fontId="0" fillId="0" borderId="29" xfId="1" applyFont="1" applyBorder="1" applyAlignment="1">
      <alignment horizontal="right" vertical="center"/>
    </xf>
    <xf numFmtId="8" fontId="0" fillId="0" borderId="30" xfId="1" applyFont="1" applyBorder="1" applyAlignment="1">
      <alignment horizontal="right" vertical="center"/>
    </xf>
    <xf numFmtId="8" fontId="0" fillId="0" borderId="31" xfId="1" applyFont="1" applyBorder="1" applyAlignment="1">
      <alignment horizontal="right" vertical="center"/>
    </xf>
    <xf numFmtId="8" fontId="0" fillId="0" borderId="32" xfId="1" applyFont="1" applyBorder="1" applyAlignment="1">
      <alignment horizontal="right" vertical="center"/>
    </xf>
    <xf numFmtId="0" fontId="0" fillId="2" borderId="29" xfId="0" applyFill="1" applyBorder="1" applyAlignment="1">
      <alignment horizontal="center" vertical="justify"/>
    </xf>
    <xf numFmtId="0" fontId="0" fillId="3" borderId="33" xfId="0" applyFill="1" applyBorder="1" applyAlignment="1">
      <alignment vertical="justify"/>
    </xf>
    <xf numFmtId="0" fontId="0" fillId="3" borderId="24" xfId="0" applyFill="1" applyBorder="1" applyAlignment="1">
      <alignment vertical="justify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Border="1"/>
    <xf numFmtId="0" fontId="0" fillId="0" borderId="37" xfId="0" applyBorder="1"/>
    <xf numFmtId="8" fontId="0" fillId="0" borderId="8" xfId="1" applyFont="1" applyBorder="1" applyAlignment="1">
      <alignment horizontal="right" vertical="center"/>
    </xf>
    <xf numFmtId="8" fontId="0" fillId="0" borderId="38" xfId="1" applyFont="1" applyBorder="1" applyAlignment="1">
      <alignment horizontal="right" vertical="center"/>
    </xf>
    <xf numFmtId="8" fontId="0" fillId="0" borderId="39" xfId="1" applyFont="1" applyBorder="1" applyAlignment="1">
      <alignment horizontal="right" vertical="center"/>
    </xf>
    <xf numFmtId="8" fontId="0" fillId="0" borderId="40" xfId="1" applyFont="1" applyBorder="1" applyAlignment="1">
      <alignment horizontal="right" vertical="center"/>
    </xf>
    <xf numFmtId="8" fontId="0" fillId="0" borderId="7" xfId="1" applyFont="1" applyBorder="1" applyAlignment="1">
      <alignment horizontal="right" vertical="center"/>
    </xf>
    <xf numFmtId="0" fontId="0" fillId="4" borderId="16" xfId="0" applyFill="1" applyBorder="1"/>
    <xf numFmtId="189" fontId="3" fillId="4" borderId="18" xfId="2" applyNumberFormat="1" applyFont="1" applyFill="1" applyBorder="1"/>
    <xf numFmtId="8" fontId="0" fillId="0" borderId="41" xfId="1" applyFont="1" applyBorder="1" applyAlignment="1">
      <alignment horizontal="right" vertical="center"/>
    </xf>
    <xf numFmtId="192" fontId="0" fillId="0" borderId="0" xfId="0" applyNumberFormat="1"/>
    <xf numFmtId="0" fontId="0" fillId="0" borderId="37" xfId="0" applyBorder="1"/>
    <xf numFmtId="0" fontId="0" fillId="0" borderId="33" xfId="0" applyBorder="1"/>
    <xf numFmtId="0" fontId="4" fillId="0" borderId="0" xfId="0" applyFont="1" applyAlignment="1"/>
    <xf numFmtId="0" fontId="0" fillId="0" borderId="1" xfId="0" applyBorder="1" applyAlignment="1">
      <alignment horizontal="center" vertical="justify"/>
    </xf>
    <xf numFmtId="0" fontId="0" fillId="0" borderId="5" xfId="0" applyBorder="1" applyAlignment="1">
      <alignment horizontal="center" vertical="justify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35280" y="0"/>
          <a:ext cx="4366260" cy="2209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434340"/>
          <a:ext cx="7406640" cy="4480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4914900"/>
          <a:ext cx="7406640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5" sqref="D5"/>
    </sheetView>
  </sheetViews>
  <sheetFormatPr defaultRowHeight="13.2" x14ac:dyDescent="0.25"/>
  <cols>
    <col min="1" max="1" width="4.88671875" customWidth="1"/>
    <col min="2" max="2" width="14.6640625" bestFit="1" customWidth="1"/>
    <col min="3" max="3" width="11.5546875" customWidth="1"/>
    <col min="4" max="4" width="18.109375" customWidth="1"/>
    <col min="5" max="6" width="19.33203125" customWidth="1"/>
    <col min="7" max="7" width="20.109375" customWidth="1"/>
    <col min="8" max="8" width="19" customWidth="1"/>
    <col min="9" max="256" width="11.5546875" customWidth="1"/>
  </cols>
  <sheetData>
    <row r="1" spans="1:8" ht="17.399999999999999" x14ac:dyDescent="0.3">
      <c r="B1" s="57" t="s">
        <v>42</v>
      </c>
      <c r="C1" s="57"/>
      <c r="D1" s="57"/>
      <c r="E1" s="57"/>
    </row>
    <row r="2" spans="1:8" ht="17.25" customHeight="1" x14ac:dyDescent="0.25">
      <c r="B2" t="s">
        <v>43</v>
      </c>
    </row>
    <row r="3" spans="1:8" ht="37.5" customHeight="1" thickBot="1" x14ac:dyDescent="0.3">
      <c r="A3" s="55"/>
      <c r="B3" s="56"/>
      <c r="C3" s="56"/>
      <c r="D3" s="38" t="s">
        <v>25</v>
      </c>
      <c r="E3" s="39" t="s">
        <v>37</v>
      </c>
      <c r="F3" s="39" t="s">
        <v>38</v>
      </c>
      <c r="G3" s="40" t="s">
        <v>39</v>
      </c>
    </row>
    <row r="4" spans="1:8" x14ac:dyDescent="0.25">
      <c r="A4" s="41">
        <v>1</v>
      </c>
      <c r="B4" s="21" t="s">
        <v>28</v>
      </c>
      <c r="C4" s="21">
        <v>2001</v>
      </c>
      <c r="D4" s="33">
        <f>SUM(E4:H4)</f>
        <v>185</v>
      </c>
      <c r="E4" s="28">
        <f>83.5+30.2+7.4*0.5</f>
        <v>117.4</v>
      </c>
      <c r="F4" s="22">
        <f>21.6+11.5+7.4*0.3-1.9</f>
        <v>33.42</v>
      </c>
      <c r="G4" s="22">
        <f>1.9+32.28</f>
        <v>34.18</v>
      </c>
    </row>
    <row r="5" spans="1:8" ht="13.8" thickBot="1" x14ac:dyDescent="0.3">
      <c r="A5" s="42"/>
      <c r="B5" s="23"/>
      <c r="C5" s="23">
        <v>2002</v>
      </c>
      <c r="D5" s="34">
        <f>SUM(E5:H5)</f>
        <v>227.005</v>
      </c>
      <c r="E5" s="29">
        <f>180.9+(10.9+3.2)*0.8-0.5</f>
        <v>191.68</v>
      </c>
      <c r="F5" s="24">
        <f>20.6+1.9-1.8+(3.2+10.9)*0.15</f>
        <v>22.814999999999998</v>
      </c>
      <c r="G5" s="24">
        <f>1.8+10.71</f>
        <v>12.510000000000002</v>
      </c>
    </row>
    <row r="6" spans="1:8" x14ac:dyDescent="0.25">
      <c r="A6" s="43">
        <v>2</v>
      </c>
      <c r="B6" s="44" t="s">
        <v>27</v>
      </c>
      <c r="C6" s="44">
        <v>2001</v>
      </c>
      <c r="D6" s="35">
        <f t="shared" ref="D6:D24" si="0">SUM(E6:G6)</f>
        <v>98</v>
      </c>
      <c r="E6" s="30">
        <v>98</v>
      </c>
      <c r="F6" s="20"/>
      <c r="G6" s="20"/>
    </row>
    <row r="7" spans="1:8" x14ac:dyDescent="0.25">
      <c r="A7" s="43"/>
      <c r="B7" s="44"/>
      <c r="C7" s="44">
        <v>2002</v>
      </c>
      <c r="D7" s="36">
        <f t="shared" si="0"/>
        <v>188</v>
      </c>
      <c r="E7" s="17">
        <v>188</v>
      </c>
      <c r="F7" s="16"/>
      <c r="G7" s="16"/>
      <c r="H7" s="54"/>
    </row>
    <row r="8" spans="1:8" ht="13.8" thickBot="1" x14ac:dyDescent="0.3">
      <c r="A8" s="43"/>
      <c r="B8" s="44"/>
      <c r="C8" s="44">
        <v>2003</v>
      </c>
      <c r="D8" s="37">
        <f t="shared" si="0"/>
        <v>209</v>
      </c>
      <c r="E8" s="31">
        <v>209</v>
      </c>
      <c r="F8" s="18"/>
      <c r="G8" s="18"/>
    </row>
    <row r="9" spans="1:8" x14ac:dyDescent="0.25">
      <c r="A9" s="41">
        <v>3</v>
      </c>
      <c r="B9" s="21" t="s">
        <v>31</v>
      </c>
      <c r="C9" s="21">
        <v>2001</v>
      </c>
      <c r="D9" s="33">
        <f t="shared" si="0"/>
        <v>83.5</v>
      </c>
      <c r="E9" s="28">
        <f>35.8+14.07+3.2+2.41+1.2+1.03</f>
        <v>57.710000000000008</v>
      </c>
      <c r="F9" s="22">
        <f>11.2+3.28+1.03+0.85+0.67+0.44</f>
        <v>17.470000000000002</v>
      </c>
      <c r="G9" s="22">
        <f>3.5+1.91+1.67+0.66+0.45+0.13</f>
        <v>8.32</v>
      </c>
    </row>
    <row r="10" spans="1:8" ht="13.8" thickBot="1" x14ac:dyDescent="0.3">
      <c r="A10" s="42"/>
      <c r="B10" s="23"/>
      <c r="C10" s="23">
        <v>2002</v>
      </c>
      <c r="D10" s="34">
        <f t="shared" si="0"/>
        <v>47.33</v>
      </c>
      <c r="E10" s="29">
        <f>15.68+3.3+2.3+1.2+1.2</f>
        <v>23.68</v>
      </c>
      <c r="F10" s="24">
        <f>12.4+2.98+1.03+0.55+0.9+0.25</f>
        <v>18.11</v>
      </c>
      <c r="G10" s="24">
        <f>1.77+1.88+0.92+0.65+0.32</f>
        <v>5.5400000000000009</v>
      </c>
    </row>
    <row r="11" spans="1:8" x14ac:dyDescent="0.25">
      <c r="A11" s="43">
        <v>4</v>
      </c>
      <c r="B11" s="44" t="s">
        <v>24</v>
      </c>
      <c r="C11" s="44">
        <v>2001</v>
      </c>
      <c r="D11" s="35">
        <f t="shared" si="0"/>
        <v>13.999999999999998</v>
      </c>
      <c r="E11" s="30">
        <v>6.8</v>
      </c>
      <c r="F11" s="20">
        <v>5.0999999999999996</v>
      </c>
      <c r="G11" s="20">
        <v>2.1</v>
      </c>
    </row>
    <row r="12" spans="1:8" ht="13.8" thickBot="1" x14ac:dyDescent="0.3">
      <c r="A12" s="43"/>
      <c r="B12" s="44"/>
      <c r="C12" s="44">
        <v>2002</v>
      </c>
      <c r="D12" s="34">
        <f t="shared" si="0"/>
        <v>13.999999999999998</v>
      </c>
      <c r="E12" s="31">
        <v>6.8</v>
      </c>
      <c r="F12" s="18">
        <v>5.0999999999999996</v>
      </c>
      <c r="G12" s="18">
        <v>2.1</v>
      </c>
    </row>
    <row r="13" spans="1:8" x14ac:dyDescent="0.25">
      <c r="A13" s="41">
        <v>5</v>
      </c>
      <c r="B13" s="21" t="s">
        <v>26</v>
      </c>
      <c r="C13" s="21">
        <v>2001</v>
      </c>
      <c r="D13" s="35">
        <f t="shared" si="0"/>
        <v>39</v>
      </c>
      <c r="E13" s="28">
        <v>39</v>
      </c>
      <c r="F13" s="22"/>
      <c r="G13" s="22"/>
    </row>
    <row r="14" spans="1:8" ht="13.8" thickBot="1" x14ac:dyDescent="0.3">
      <c r="A14" s="42"/>
      <c r="B14" s="23"/>
      <c r="C14" s="23">
        <v>2002</v>
      </c>
      <c r="D14" s="34">
        <f t="shared" si="0"/>
        <v>28</v>
      </c>
      <c r="E14" s="29">
        <v>28</v>
      </c>
      <c r="F14" s="24"/>
      <c r="G14" s="24"/>
    </row>
    <row r="15" spans="1:8" x14ac:dyDescent="0.25">
      <c r="A15" s="43">
        <v>6</v>
      </c>
      <c r="B15" s="44" t="s">
        <v>29</v>
      </c>
      <c r="C15" s="44">
        <v>2001</v>
      </c>
      <c r="D15" s="35">
        <f t="shared" si="0"/>
        <v>6</v>
      </c>
      <c r="E15" s="30"/>
      <c r="F15" s="20">
        <v>5.4</v>
      </c>
      <c r="G15" s="20">
        <v>0.6</v>
      </c>
    </row>
    <row r="16" spans="1:8" ht="13.8" thickBot="1" x14ac:dyDescent="0.3">
      <c r="A16" s="43"/>
      <c r="B16" s="44"/>
      <c r="C16" s="44">
        <v>2002</v>
      </c>
      <c r="D16" s="34">
        <f t="shared" si="0"/>
        <v>0</v>
      </c>
      <c r="E16" s="31"/>
      <c r="F16" s="18"/>
      <c r="G16" s="18"/>
    </row>
    <row r="17" spans="1:7" x14ac:dyDescent="0.25">
      <c r="A17" s="41">
        <v>7</v>
      </c>
      <c r="B17" s="21" t="s">
        <v>30</v>
      </c>
      <c r="C17" s="21">
        <v>2001</v>
      </c>
      <c r="D17" s="35">
        <f t="shared" si="0"/>
        <v>13.6</v>
      </c>
      <c r="E17" s="28">
        <v>13.6</v>
      </c>
      <c r="F17" s="22"/>
      <c r="G17" s="22"/>
    </row>
    <row r="18" spans="1:7" ht="13.8" thickBot="1" x14ac:dyDescent="0.3">
      <c r="A18" s="42"/>
      <c r="B18" s="23"/>
      <c r="C18" s="23">
        <v>2002</v>
      </c>
      <c r="D18" s="34">
        <f t="shared" si="0"/>
        <v>11</v>
      </c>
      <c r="E18" s="29">
        <v>11</v>
      </c>
      <c r="F18" s="24"/>
      <c r="G18" s="24"/>
    </row>
    <row r="19" spans="1:7" x14ac:dyDescent="0.25">
      <c r="A19" s="43">
        <v>8</v>
      </c>
      <c r="B19" s="44" t="s">
        <v>32</v>
      </c>
      <c r="C19" s="44">
        <v>2001</v>
      </c>
      <c r="D19" s="35">
        <f t="shared" si="0"/>
        <v>11.579999999999998</v>
      </c>
      <c r="E19" s="30">
        <v>4.2300000000000004</v>
      </c>
      <c r="F19" s="20">
        <v>4.47</v>
      </c>
      <c r="G19" s="20">
        <v>2.88</v>
      </c>
    </row>
    <row r="20" spans="1:7" ht="13.8" thickBot="1" x14ac:dyDescent="0.3">
      <c r="A20" s="43"/>
      <c r="B20" s="44"/>
      <c r="C20" s="44">
        <v>2002</v>
      </c>
      <c r="D20" s="34">
        <f t="shared" si="0"/>
        <v>13.64</v>
      </c>
      <c r="E20" s="31">
        <v>4.8499999999999996</v>
      </c>
      <c r="F20" s="18">
        <v>5.54</v>
      </c>
      <c r="G20" s="18">
        <v>3.25</v>
      </c>
    </row>
    <row r="21" spans="1:7" x14ac:dyDescent="0.25">
      <c r="A21" s="41">
        <v>9</v>
      </c>
      <c r="B21" s="21" t="s">
        <v>33</v>
      </c>
      <c r="C21" s="21">
        <v>2001</v>
      </c>
      <c r="D21" s="35">
        <f t="shared" si="0"/>
        <v>14.540000000000001</v>
      </c>
      <c r="E21" s="28">
        <v>5.12</v>
      </c>
      <c r="F21" s="22">
        <v>7.16</v>
      </c>
      <c r="G21" s="22">
        <v>2.2599999999999998</v>
      </c>
    </row>
    <row r="22" spans="1:7" ht="13.8" thickBot="1" x14ac:dyDescent="0.3">
      <c r="A22" s="42"/>
      <c r="B22" s="23"/>
      <c r="C22" s="23">
        <v>2002</v>
      </c>
      <c r="D22" s="34">
        <f t="shared" si="0"/>
        <v>11.8</v>
      </c>
      <c r="E22" s="29">
        <v>4.92</v>
      </c>
      <c r="F22" s="24">
        <v>4.7</v>
      </c>
      <c r="G22" s="24">
        <v>2.1800000000000002</v>
      </c>
    </row>
    <row r="23" spans="1:7" x14ac:dyDescent="0.25">
      <c r="A23" s="43">
        <v>10</v>
      </c>
      <c r="B23" s="44" t="s">
        <v>34</v>
      </c>
      <c r="C23" s="25">
        <v>2001</v>
      </c>
      <c r="D23" s="46">
        <f t="shared" si="0"/>
        <v>6.1970000000000001</v>
      </c>
      <c r="E23" s="30">
        <v>4.88</v>
      </c>
      <c r="F23" s="20"/>
      <c r="G23" s="20">
        <f>0.49+0.827</f>
        <v>1.3169999999999999</v>
      </c>
    </row>
    <row r="24" spans="1:7" ht="13.8" thickBot="1" x14ac:dyDescent="0.3">
      <c r="A24" s="42"/>
      <c r="B24" s="44"/>
      <c r="C24" s="26">
        <v>2002</v>
      </c>
      <c r="D24" s="37">
        <f t="shared" si="0"/>
        <v>7.2</v>
      </c>
      <c r="E24" s="31">
        <v>6</v>
      </c>
      <c r="F24" s="18"/>
      <c r="G24" s="18">
        <v>1.2</v>
      </c>
    </row>
    <row r="25" spans="1:7" ht="16.5" customHeight="1" thickBot="1" x14ac:dyDescent="0.3">
      <c r="A25" s="60" t="s">
        <v>36</v>
      </c>
      <c r="B25" s="21" t="s">
        <v>35</v>
      </c>
      <c r="C25" s="27">
        <v>2001</v>
      </c>
      <c r="D25" s="33">
        <f t="shared" ref="D25:G26" si="1">+D4+D6+D9+D11+D13+D15+D17+D19+D21+D23</f>
        <v>471.41700000000003</v>
      </c>
      <c r="E25" s="32">
        <f t="shared" si="1"/>
        <v>346.74000000000007</v>
      </c>
      <c r="F25" s="19">
        <f t="shared" si="1"/>
        <v>73.02</v>
      </c>
      <c r="G25" s="22">
        <f t="shared" si="1"/>
        <v>51.657000000000004</v>
      </c>
    </row>
    <row r="26" spans="1:7" ht="16.5" customHeight="1" thickBot="1" x14ac:dyDescent="0.3">
      <c r="A26" s="61"/>
      <c r="B26" s="44"/>
      <c r="C26" s="26">
        <v>2002</v>
      </c>
      <c r="D26" s="50">
        <f t="shared" si="1"/>
        <v>547.97500000000002</v>
      </c>
      <c r="E26" s="47">
        <f t="shared" si="1"/>
        <v>464.93000000000006</v>
      </c>
      <c r="F26" s="48">
        <f t="shared" si="1"/>
        <v>56.265000000000001</v>
      </c>
      <c r="G26" s="49">
        <f t="shared" si="1"/>
        <v>26.780000000000005</v>
      </c>
    </row>
    <row r="27" spans="1:7" x14ac:dyDescent="0.25">
      <c r="A27" s="58" t="s">
        <v>44</v>
      </c>
      <c r="B27" s="51" t="s">
        <v>40</v>
      </c>
      <c r="C27" s="27">
        <v>2001</v>
      </c>
      <c r="D27" s="19">
        <f>SUM(E25:G25)</f>
        <v>471.41700000000003</v>
      </c>
      <c r="E27" s="15"/>
      <c r="F27" s="15"/>
      <c r="G27" s="15"/>
    </row>
    <row r="28" spans="1:7" ht="13.8" thickBot="1" x14ac:dyDescent="0.3">
      <c r="A28" s="59"/>
      <c r="B28" s="52">
        <f>+D25+D26</f>
        <v>1019.3920000000001</v>
      </c>
      <c r="C28" s="45">
        <v>2002</v>
      </c>
      <c r="D28" s="53">
        <f>SUM(E26:G26)</f>
        <v>547.97500000000002</v>
      </c>
      <c r="E28" s="15"/>
      <c r="F28" s="15"/>
      <c r="G28" s="15"/>
    </row>
    <row r="29" spans="1:7" x14ac:dyDescent="0.25">
      <c r="B29" t="s">
        <v>45</v>
      </c>
      <c r="C29">
        <v>2003</v>
      </c>
      <c r="D29" s="15">
        <f>+D8</f>
        <v>209</v>
      </c>
      <c r="E29" s="15"/>
      <c r="F29" s="15"/>
      <c r="G29" s="15"/>
    </row>
    <row r="30" spans="1:7" x14ac:dyDescent="0.25">
      <c r="D30" s="15"/>
      <c r="E30" s="15"/>
      <c r="F30" s="15"/>
      <c r="G30" s="15"/>
    </row>
  </sheetData>
  <mergeCells count="4">
    <mergeCell ref="A3:C3"/>
    <mergeCell ref="B1:E1"/>
    <mergeCell ref="A27:A28"/>
    <mergeCell ref="A25:A26"/>
  </mergeCells>
  <printOptions horizontalCentered="1" verticalCentered="1"/>
  <pageMargins left="0.75" right="0.75" top="1" bottom="1" header="0" footer="0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6" workbookViewId="0">
      <selection activeCell="D6" sqref="D6"/>
    </sheetView>
  </sheetViews>
  <sheetFormatPr defaultRowHeight="13.2" x14ac:dyDescent="0.25"/>
  <cols>
    <col min="1" max="1" width="69.5546875" customWidth="1"/>
    <col min="2" max="256" width="11.5546875" customWidth="1"/>
  </cols>
  <sheetData>
    <row r="1" spans="1:4" s="1" customFormat="1" ht="24.6" x14ac:dyDescent="0.4">
      <c r="A1" s="1" t="s">
        <v>15</v>
      </c>
    </row>
    <row r="2" spans="1:4" s="1" customFormat="1" ht="24.6" x14ac:dyDescent="0.4"/>
    <row r="3" spans="1:4" s="1" customFormat="1" ht="24.6" x14ac:dyDescent="0.4">
      <c r="A3" s="1" t="s">
        <v>14</v>
      </c>
    </row>
    <row r="4" spans="1:4" ht="13.8" thickBot="1" x14ac:dyDescent="0.3"/>
    <row r="5" spans="1:4" ht="24" customHeight="1" thickBot="1" x14ac:dyDescent="0.3">
      <c r="A5" s="12" t="s">
        <v>16</v>
      </c>
      <c r="B5" s="13">
        <v>2001</v>
      </c>
      <c r="C5" s="13">
        <v>2002</v>
      </c>
      <c r="D5" t="s">
        <v>41</v>
      </c>
    </row>
    <row r="6" spans="1:4" ht="22.5" customHeight="1" thickBot="1" x14ac:dyDescent="0.3">
      <c r="A6" s="14"/>
      <c r="B6" s="62" t="s">
        <v>13</v>
      </c>
      <c r="C6" s="63"/>
    </row>
    <row r="7" spans="1:4" ht="28.5" customHeight="1" x14ac:dyDescent="0.25">
      <c r="A7" s="2" t="s">
        <v>21</v>
      </c>
      <c r="B7" s="8">
        <v>35.799999999999997</v>
      </c>
      <c r="C7" s="3">
        <v>0</v>
      </c>
      <c r="D7">
        <v>1</v>
      </c>
    </row>
    <row r="8" spans="1:4" ht="28.5" customHeight="1" x14ac:dyDescent="0.25">
      <c r="A8" s="4" t="s">
        <v>20</v>
      </c>
      <c r="B8" s="9">
        <v>14.07</v>
      </c>
      <c r="C8" s="5">
        <f>14.3+1.38</f>
        <v>15.68</v>
      </c>
      <c r="D8">
        <v>1</v>
      </c>
    </row>
    <row r="9" spans="1:4" ht="28.5" customHeight="1" x14ac:dyDescent="0.25">
      <c r="A9" s="4" t="s">
        <v>0</v>
      </c>
      <c r="B9" s="9">
        <v>11.2</v>
      </c>
      <c r="C9" s="5">
        <f>12.4</f>
        <v>12.4</v>
      </c>
      <c r="D9">
        <v>2</v>
      </c>
    </row>
    <row r="10" spans="1:4" ht="28.5" customHeight="1" x14ac:dyDescent="0.25">
      <c r="A10" s="4" t="s">
        <v>22</v>
      </c>
      <c r="B10" s="9">
        <v>3.5</v>
      </c>
      <c r="C10" s="5">
        <v>0</v>
      </c>
      <c r="D10">
        <v>3</v>
      </c>
    </row>
    <row r="11" spans="1:4" ht="28.5" customHeight="1" x14ac:dyDescent="0.25">
      <c r="A11" s="4" t="s">
        <v>23</v>
      </c>
      <c r="B11" s="9">
        <f>3.1+0.18</f>
        <v>3.2800000000000002</v>
      </c>
      <c r="C11" s="5">
        <f>2.8+0.18</f>
        <v>2.98</v>
      </c>
      <c r="D11">
        <v>2</v>
      </c>
    </row>
    <row r="12" spans="1:4" ht="28.5" customHeight="1" x14ac:dyDescent="0.25">
      <c r="A12" s="4" t="s">
        <v>18</v>
      </c>
      <c r="B12" s="9">
        <v>3.2</v>
      </c>
      <c r="C12" s="5">
        <v>3.3</v>
      </c>
      <c r="D12">
        <v>1</v>
      </c>
    </row>
    <row r="13" spans="1:4" ht="28.5" customHeight="1" x14ac:dyDescent="0.25">
      <c r="A13" s="4" t="s">
        <v>8</v>
      </c>
      <c r="B13" s="9">
        <v>2.41</v>
      </c>
      <c r="C13" s="5">
        <v>2.2999999999999998</v>
      </c>
      <c r="D13">
        <v>1</v>
      </c>
    </row>
    <row r="14" spans="1:4" ht="28.5" customHeight="1" x14ac:dyDescent="0.25">
      <c r="A14" s="4" t="s">
        <v>7</v>
      </c>
      <c r="B14" s="9">
        <v>1.91</v>
      </c>
      <c r="C14" s="5">
        <v>1.77</v>
      </c>
      <c r="D14">
        <v>3</v>
      </c>
    </row>
    <row r="15" spans="1:4" ht="28.5" customHeight="1" x14ac:dyDescent="0.25">
      <c r="A15" s="4" t="s">
        <v>6</v>
      </c>
      <c r="B15" s="9">
        <v>1.67</v>
      </c>
      <c r="C15" s="5">
        <f>1.63+0.25</f>
        <v>1.88</v>
      </c>
      <c r="D15">
        <v>3</v>
      </c>
    </row>
    <row r="16" spans="1:4" ht="28.5" customHeight="1" x14ac:dyDescent="0.25">
      <c r="A16" s="4" t="s">
        <v>3</v>
      </c>
      <c r="B16" s="9">
        <v>1.2</v>
      </c>
      <c r="C16" s="5">
        <v>1.2</v>
      </c>
      <c r="D16">
        <v>1</v>
      </c>
    </row>
    <row r="17" spans="1:4" ht="28.5" customHeight="1" x14ac:dyDescent="0.25">
      <c r="A17" s="4" t="s">
        <v>17</v>
      </c>
      <c r="B17" s="9">
        <v>1.03</v>
      </c>
      <c r="C17" s="5">
        <v>1.2</v>
      </c>
      <c r="D17">
        <v>1</v>
      </c>
    </row>
    <row r="18" spans="1:4" ht="28.5" customHeight="1" x14ac:dyDescent="0.25">
      <c r="A18" s="4" t="s">
        <v>19</v>
      </c>
      <c r="B18" s="9">
        <f>0.55+0.48</f>
        <v>1.03</v>
      </c>
      <c r="C18" s="5">
        <f>0.6+0.43</f>
        <v>1.03</v>
      </c>
      <c r="D18">
        <v>2</v>
      </c>
    </row>
    <row r="19" spans="1:4" ht="28.5" customHeight="1" x14ac:dyDescent="0.25">
      <c r="A19" s="4" t="s">
        <v>1</v>
      </c>
      <c r="B19" s="9">
        <v>0.85</v>
      </c>
      <c r="C19" s="5">
        <v>0.55000000000000004</v>
      </c>
      <c r="D19">
        <v>2</v>
      </c>
    </row>
    <row r="20" spans="1:4" ht="28.5" customHeight="1" x14ac:dyDescent="0.25">
      <c r="A20" s="4" t="s">
        <v>2</v>
      </c>
      <c r="B20" s="9">
        <v>0.67</v>
      </c>
      <c r="C20" s="5">
        <v>0.9</v>
      </c>
      <c r="D20">
        <v>2</v>
      </c>
    </row>
    <row r="21" spans="1:4" ht="28.5" customHeight="1" x14ac:dyDescent="0.25">
      <c r="A21" s="4" t="s">
        <v>4</v>
      </c>
      <c r="B21" s="9">
        <v>0.66</v>
      </c>
      <c r="C21" s="5">
        <v>0.92</v>
      </c>
      <c r="D21">
        <v>3</v>
      </c>
    </row>
    <row r="22" spans="1:4" ht="28.5" customHeight="1" x14ac:dyDescent="0.25">
      <c r="A22" s="4" t="s">
        <v>5</v>
      </c>
      <c r="B22" s="9">
        <v>0.45</v>
      </c>
      <c r="C22" s="5">
        <v>0.65</v>
      </c>
      <c r="D22">
        <v>3</v>
      </c>
    </row>
    <row r="23" spans="1:4" ht="28.5" customHeight="1" x14ac:dyDescent="0.25">
      <c r="A23" s="4" t="s">
        <v>11</v>
      </c>
      <c r="B23" s="9">
        <v>0.44</v>
      </c>
      <c r="C23" s="5">
        <v>0.25</v>
      </c>
      <c r="D23">
        <v>2</v>
      </c>
    </row>
    <row r="24" spans="1:4" ht="28.5" customHeight="1" thickBot="1" x14ac:dyDescent="0.3">
      <c r="A24" s="6" t="s">
        <v>9</v>
      </c>
      <c r="B24" s="10">
        <v>0.13</v>
      </c>
      <c r="C24" s="7">
        <v>0.32</v>
      </c>
      <c r="D24">
        <v>3</v>
      </c>
    </row>
    <row r="25" spans="1:4" ht="27" customHeight="1" thickBot="1" x14ac:dyDescent="0.3">
      <c r="B25" s="11">
        <f>SUM(B7:B24)</f>
        <v>83.499999999999986</v>
      </c>
      <c r="C25" s="11">
        <f>SUM(C7:C24)</f>
        <v>47.330000000000005</v>
      </c>
    </row>
    <row r="27" spans="1:4" x14ac:dyDescent="0.25">
      <c r="B27" t="s">
        <v>12</v>
      </c>
    </row>
    <row r="29" spans="1:4" x14ac:dyDescent="0.25">
      <c r="B29" t="s">
        <v>10</v>
      </c>
    </row>
  </sheetData>
  <mergeCells count="1">
    <mergeCell ref="B6:C6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licenciatarias</vt:lpstr>
      <vt:lpstr>metrogas</vt:lpstr>
      <vt:lpstr>Hoja3</vt:lpstr>
    </vt:vector>
  </TitlesOfParts>
  <Company>MetroGas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 Informatica</dc:creator>
  <cp:lastModifiedBy>Havlíček Jan</cp:lastModifiedBy>
  <cp:lastPrinted>2000-12-28T21:44:54Z</cp:lastPrinted>
  <dcterms:created xsi:type="dcterms:W3CDTF">2000-12-26T12:41:06Z</dcterms:created>
  <dcterms:modified xsi:type="dcterms:W3CDTF">2023-09-10T15:58:02Z</dcterms:modified>
</cp:coreProperties>
</file>