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Aug 20" sheetId="1" r:id="rId1"/>
    <sheet name="summary 0820" sheetId="2" r:id="rId2"/>
  </sheets>
  <externalReferences>
    <externalReference r:id="rId3"/>
    <externalReference r:id="rId4"/>
    <externalReference r:id="rId5"/>
    <externalReference r:id="rId6"/>
  </externalReferences>
  <definedNames>
    <definedName name="_xlnm.Print_Area" localSheetId="0">'Graph Data Aug 20'!$A$17:$J$74</definedName>
  </definedNames>
  <calcPr calcId="92512"/>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K5" i="2"/>
  <c r="K12" i="2"/>
  <c r="K13" i="2"/>
  <c r="K16" i="2"/>
  <c r="K17" i="2"/>
  <c r="I25" i="2"/>
  <c r="I26" i="2"/>
  <c r="I27" i="2"/>
  <c r="I28" i="2"/>
  <c r="I30" i="2"/>
  <c r="I31" i="2"/>
  <c r="I33" i="2"/>
</calcChain>
</file>

<file path=xl/sharedStrings.xml><?xml version="1.0" encoding="utf-8"?>
<sst xmlns="http://schemas.openxmlformats.org/spreadsheetml/2006/main" count="713" uniqueCount="276">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</sst>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5" x14ac:knownFonts="1">
    <font>
      <sz val="10"/>
      <name val="Arial"/>
    </font>
    <font>
      <sz val="10"/>
      <name val="Arial"/>
    </font>
    <font>
      <b/>
      <sz val="10"/>
      <name val="Arial"/>
      <family val="2"/>
    </font>
    <font>
      <sz val="10"/>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7">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2894-4A4E-8158-CFD692D11977}"/>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94-4A4E-8158-CFD692D1197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2894-4A4E-8158-CFD692D11977}"/>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94-4A4E-8158-CFD692D11977}"/>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2894-4A4E-8158-CFD692D11977}"/>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94-4A4E-8158-CFD692D11977}"/>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2894-4A4E-8158-CFD692D11977}"/>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94-4A4E-8158-CFD692D11977}"/>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94-4A4E-8158-CFD692D11977}"/>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2894-4A4E-8158-CFD692D11977}"/>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894-4A4E-8158-CFD692D11977}"/>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894-4A4E-8158-CFD692D1197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2894-4A4E-8158-CFD692D11977}"/>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2894-4A4E-8158-CFD692D11977}"/>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894-4A4E-8158-CFD692D1197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2894-4A4E-8158-CFD692D11977}"/>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2894-4A4E-8158-CFD692D11977}"/>
            </c:ext>
          </c:extLst>
        </c:ser>
        <c:dLbls>
          <c:showLegendKey val="0"/>
          <c:showVal val="1"/>
          <c:showCatName val="0"/>
          <c:showSerName val="0"/>
          <c:showPercent val="0"/>
          <c:showBubbleSize val="0"/>
        </c:dLbls>
        <c:gapWidth val="110"/>
        <c:overlap val="50"/>
        <c:axId val="173293736"/>
        <c:axId val="1"/>
      </c:barChart>
      <c:catAx>
        <c:axId val="1732937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73293736"/>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C463-4808-A9BB-C7AD27E162DF}"/>
            </c:ext>
          </c:extLst>
        </c:ser>
        <c:dLbls>
          <c:showLegendKey val="0"/>
          <c:showVal val="0"/>
          <c:showCatName val="0"/>
          <c:showSerName val="0"/>
          <c:showPercent val="0"/>
          <c:showBubbleSize val="0"/>
        </c:dLbls>
        <c:marker val="1"/>
        <c:smooth val="0"/>
        <c:axId val="173494320"/>
        <c:axId val="1"/>
      </c:lineChart>
      <c:catAx>
        <c:axId val="1734943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734943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172-4E90-9D20-BBEF3D224F24}"/>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172-4E90-9D20-BBEF3D224F24}"/>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172-4E90-9D20-BBEF3D224F24}"/>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172-4E90-9D20-BBEF3D224F24}"/>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72-4E90-9D20-BBEF3D224F24}"/>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172-4E90-9D20-BBEF3D224F24}"/>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172-4E90-9D20-BBEF3D224F24}"/>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172-4E90-9D20-BBEF3D224F24}"/>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172-4E90-9D20-BBEF3D224F24}"/>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172-4E90-9D20-BBEF3D224F24}"/>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6172-4E90-9D20-BBEF3D224F24}"/>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172-4E90-9D20-BBEF3D224F24}"/>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172-4E90-9D20-BBEF3D224F24}"/>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172-4E90-9D20-BBEF3D224F24}"/>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172-4E90-9D20-BBEF3D224F24}"/>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72-4E90-9D20-BBEF3D224F24}"/>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172-4E90-9D20-BBEF3D224F24}"/>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172-4E90-9D20-BBEF3D224F24}"/>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172-4E90-9D20-BBEF3D224F24}"/>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6172-4E90-9D20-BBEF3D224F24}"/>
            </c:ext>
          </c:extLst>
        </c:ser>
        <c:dLbls>
          <c:showLegendKey val="0"/>
          <c:showVal val="1"/>
          <c:showCatName val="0"/>
          <c:showSerName val="0"/>
          <c:showPercent val="0"/>
          <c:showBubbleSize val="0"/>
        </c:dLbls>
        <c:gapWidth val="150"/>
        <c:axId val="173590152"/>
        <c:axId val="1"/>
      </c:barChart>
      <c:catAx>
        <c:axId val="173590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73590152"/>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3.2629562363820419E-2"/>
          <c:y val="0.15212573662281498"/>
          <c:w val="0.94433792252939086"/>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1</c:v>
                </c:pt>
                <c:pt idx="4">
                  <c:v>1</c:v>
                </c:pt>
                <c:pt idx="5">
                  <c:v>1</c:v>
                </c:pt>
                <c:pt idx="6">
                  <c:v>0</c:v>
                </c:pt>
                <c:pt idx="7">
                  <c:v>3</c:v>
                </c:pt>
                <c:pt idx="8">
                  <c:v>7</c:v>
                </c:pt>
                <c:pt idx="9">
                  <c:v>3</c:v>
                </c:pt>
                <c:pt idx="10">
                  <c:v>3</c:v>
                </c:pt>
                <c:pt idx="11">
                  <c:v>0</c:v>
                </c:pt>
                <c:pt idx="12">
                  <c:v>2</c:v>
                </c:pt>
                <c:pt idx="13">
                  <c:v>1</c:v>
                </c:pt>
                <c:pt idx="14">
                  <c:v>3</c:v>
                </c:pt>
                <c:pt idx="15">
                  <c:v>1</c:v>
                </c:pt>
                <c:pt idx="16">
                  <c:v>2</c:v>
                </c:pt>
                <c:pt idx="17">
                  <c:v>2</c:v>
                </c:pt>
                <c:pt idx="18">
                  <c:v>1</c:v>
                </c:pt>
                <c:pt idx="19">
                  <c:v>0</c:v>
                </c:pt>
                <c:pt idx="20">
                  <c:v>0</c:v>
                </c:pt>
                <c:pt idx="21">
                  <c:v>0</c:v>
                </c:pt>
                <c:pt idx="22">
                  <c:v>0</c:v>
                </c:pt>
                <c:pt idx="23">
                  <c:v>2</c:v>
                </c:pt>
                <c:pt idx="24">
                  <c:v>0</c:v>
                </c:pt>
                <c:pt idx="25">
                  <c:v>1</c:v>
                </c:pt>
                <c:pt idx="26">
                  <c:v>3</c:v>
                </c:pt>
                <c:pt idx="27">
                  <c:v>5</c:v>
                </c:pt>
                <c:pt idx="28">
                  <c:v>7</c:v>
                </c:pt>
                <c:pt idx="29">
                  <c:v>8</c:v>
                </c:pt>
                <c:pt idx="30">
                  <c:v>0</c:v>
                </c:pt>
                <c:pt idx="31">
                  <c:v>0</c:v>
                </c:pt>
                <c:pt idx="32">
                  <c:v>1</c:v>
                </c:pt>
                <c:pt idx="33">
                  <c:v>0</c:v>
                </c:pt>
                <c:pt idx="34">
                  <c:v>0</c:v>
                </c:pt>
                <c:pt idx="35">
                  <c:v>0</c:v>
                </c:pt>
                <c:pt idx="36">
                  <c:v>3</c:v>
                </c:pt>
              </c:numCache>
            </c:numRef>
          </c:val>
          <c:extLst>
            <c:ext xmlns:c16="http://schemas.microsoft.com/office/drawing/2014/chart" uri="{C3380CC4-5D6E-409C-BE32-E72D297353CC}">
              <c16:uniqueId val="{00000000-23A0-480F-B61F-BC298F540206}"/>
            </c:ext>
          </c:extLst>
        </c:ser>
        <c:dLbls>
          <c:showLegendKey val="0"/>
          <c:showVal val="0"/>
          <c:showCatName val="0"/>
          <c:showSerName val="0"/>
          <c:showPercent val="0"/>
          <c:showBubbleSize val="0"/>
        </c:dLbls>
        <c:gapWidth val="150"/>
        <c:axId val="153857416"/>
        <c:axId val="1"/>
      </c:barChart>
      <c:catAx>
        <c:axId val="1538574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85741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0728-413E-BE35-699870EC5D2C}"/>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0728-413E-BE35-699870EC5D2C}"/>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0728-413E-BE35-699870EC5D2C}"/>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0728-413E-BE35-699870EC5D2C}"/>
            </c:ext>
          </c:extLst>
        </c:ser>
        <c:dLbls>
          <c:showLegendKey val="0"/>
          <c:showVal val="0"/>
          <c:showCatName val="0"/>
          <c:showSerName val="0"/>
          <c:showPercent val="0"/>
          <c:showBubbleSize val="0"/>
        </c:dLbls>
        <c:marker val="1"/>
        <c:smooth val="0"/>
        <c:axId val="153856104"/>
        <c:axId val="1"/>
      </c:lineChart>
      <c:dateAx>
        <c:axId val="1538561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38561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[1]Chart!$AB$39:$AB$86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6DF6-423D-9F07-61E934AC7738}"/>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[1]Chart!$AC$39:$AC$86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6DF6-423D-9F07-61E934AC7738}"/>
            </c:ext>
          </c:extLst>
        </c:ser>
        <c:dLbls>
          <c:showLegendKey val="0"/>
          <c:showVal val="0"/>
          <c:showCatName val="0"/>
          <c:showSerName val="0"/>
          <c:showPercent val="0"/>
          <c:showBubbleSize val="0"/>
        </c:dLbls>
        <c:marker val="1"/>
        <c:smooth val="0"/>
        <c:axId val="153862336"/>
        <c:axId val="1"/>
      </c:lineChart>
      <c:catAx>
        <c:axId val="15386233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86233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0.17795</cdr:x>
      <cdr:y>0.36649</cdr:y>
    </cdr:from>
    <cdr:to>
      <cdr:x>0.84979</cdr:x>
      <cdr:y>0.36649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268112"/>
          <a:ext cx="3952201"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D_POS\2001\Aug\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Global%20Standards\Daily%20Exception%20Reports\Aug\0820%20summary%20of%20issu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1</v>
          </cell>
        </row>
        <row r="8">
          <cell r="A8" t="str">
            <v>Convertible Arbitrage</v>
          </cell>
          <cell r="B8">
            <v>1</v>
          </cell>
        </row>
        <row r="9">
          <cell r="A9" t="str">
            <v>Cross Commodity</v>
          </cell>
          <cell r="B9">
            <v>1</v>
          </cell>
        </row>
        <row r="10">
          <cell r="A10" t="str">
            <v>Advertising</v>
          </cell>
          <cell r="B10">
            <v>0</v>
          </cell>
        </row>
        <row r="11">
          <cell r="A11" t="str">
            <v>EES/EWS Gas</v>
          </cell>
          <cell r="B11">
            <v>3</v>
          </cell>
        </row>
        <row r="12">
          <cell r="A12" t="str">
            <v>EES/EWS Power</v>
          </cell>
          <cell r="B12">
            <v>7</v>
          </cell>
        </row>
        <row r="13">
          <cell r="A13" t="str">
            <v>EIM Bench</v>
          </cell>
          <cell r="B13">
            <v>3</v>
          </cell>
        </row>
        <row r="14">
          <cell r="A14" t="str">
            <v>Emerging Bench</v>
          </cell>
          <cell r="B14">
            <v>3</v>
          </cell>
        </row>
        <row r="15">
          <cell r="A15" t="str">
            <v>Emissions</v>
          </cell>
          <cell r="B15">
            <v>0</v>
          </cell>
        </row>
        <row r="16">
          <cell r="A16" t="str">
            <v>Equities</v>
          </cell>
          <cell r="B16">
            <v>2</v>
          </cell>
        </row>
        <row r="17">
          <cell r="A17" t="str">
            <v>Freight Trading</v>
          </cell>
          <cell r="B17">
            <v>1</v>
          </cell>
        </row>
        <row r="18">
          <cell r="A18" t="str">
            <v>Gas Bench</v>
          </cell>
          <cell r="B18">
            <v>3</v>
          </cell>
        </row>
        <row r="19">
          <cell r="A19" t="str">
            <v>Global Products</v>
          </cell>
          <cell r="B19">
            <v>1</v>
          </cell>
        </row>
        <row r="20">
          <cell r="A20" t="str">
            <v>Interest Rate</v>
          </cell>
          <cell r="B20">
            <v>2</v>
          </cell>
        </row>
        <row r="21">
          <cell r="A21" t="str">
            <v>Liquids Bench</v>
          </cell>
          <cell r="B21">
            <v>2</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2</v>
          </cell>
        </row>
        <row r="28">
          <cell r="A28" t="str">
            <v>Outage Options</v>
          </cell>
          <cell r="B28">
            <v>0</v>
          </cell>
        </row>
        <row r="29">
          <cell r="A29" t="str">
            <v>Paper</v>
          </cell>
          <cell r="B29">
            <v>1</v>
          </cell>
        </row>
        <row r="30">
          <cell r="A30" t="str">
            <v>Power Canada</v>
          </cell>
          <cell r="B30">
            <v>3</v>
          </cell>
        </row>
        <row r="31">
          <cell r="A31" t="str">
            <v>Power East</v>
          </cell>
          <cell r="B31">
            <v>5</v>
          </cell>
        </row>
        <row r="32">
          <cell r="A32" t="str">
            <v>Power West</v>
          </cell>
          <cell r="B32">
            <v>7</v>
          </cell>
        </row>
        <row r="33">
          <cell r="A33" t="str">
            <v>Power Bench</v>
          </cell>
          <cell r="B33">
            <v>8</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row r="12">
          <cell r="K12">
            <v>5</v>
          </cell>
        </row>
        <row r="13">
          <cell r="K13">
            <v>5</v>
          </cell>
        </row>
        <row r="14">
          <cell r="K14">
            <v>2</v>
          </cell>
        </row>
        <row r="15">
          <cell r="K15">
            <v>2</v>
          </cell>
        </row>
        <row r="16">
          <cell r="K16">
            <v>1</v>
          </cell>
        </row>
        <row r="17">
          <cell r="K17">
            <v>2</v>
          </cell>
        </row>
      </sheetData>
      <sheetData sheetId="2"/>
      <sheetData sheetId="3">
        <row r="12">
          <cell r="K12">
            <v>12</v>
          </cell>
        </row>
        <row r="13">
          <cell r="K13">
            <v>5</v>
          </cell>
        </row>
        <row r="14">
          <cell r="K14">
            <v>1</v>
          </cell>
        </row>
        <row r="15">
          <cell r="K15">
            <v>1</v>
          </cell>
        </row>
        <row r="16">
          <cell r="K16">
            <v>1</v>
          </cell>
        </row>
        <row r="17">
          <cell r="K17">
            <v>3</v>
          </cell>
        </row>
        <row r="18">
          <cell r="K18">
            <v>1</v>
          </cell>
        </row>
      </sheetData>
      <sheetData sheetId="4"/>
      <sheetData sheetId="5">
        <row r="12">
          <cell r="K12">
            <v>17</v>
          </cell>
        </row>
        <row r="13">
          <cell r="K13">
            <v>4</v>
          </cell>
        </row>
        <row r="14">
          <cell r="K14">
            <v>1</v>
          </cell>
        </row>
        <row r="15">
          <cell r="K15">
            <v>2</v>
          </cell>
        </row>
        <row r="17">
          <cell r="K17">
            <v>3</v>
          </cell>
        </row>
        <row r="18">
          <cell r="K18">
            <v>2</v>
          </cell>
        </row>
      </sheetData>
      <sheetData sheetId="6"/>
      <sheetData sheetId="7">
        <row r="12">
          <cell r="K12">
            <v>9</v>
          </cell>
        </row>
        <row r="13">
          <cell r="K13">
            <v>5</v>
          </cell>
        </row>
        <row r="16">
          <cell r="K16">
            <v>2</v>
          </cell>
        </row>
        <row r="17">
          <cell r="K17">
            <v>1</v>
          </cell>
        </row>
      </sheetData>
      <sheetData sheetId="8"/>
      <sheetData sheetId="9">
        <row r="12">
          <cell r="K12">
            <v>9</v>
          </cell>
        </row>
        <row r="13">
          <cell r="K13">
            <v>5</v>
          </cell>
        </row>
        <row r="17">
          <cell r="K17">
            <v>1</v>
          </cell>
        </row>
      </sheetData>
      <sheetData sheetId="10"/>
      <sheetData sheetId="11">
        <row r="10">
          <cell r="K10">
            <v>1</v>
          </cell>
        </row>
        <row r="12">
          <cell r="K12">
            <v>12</v>
          </cell>
        </row>
        <row r="13">
          <cell r="K13">
            <v>5</v>
          </cell>
        </row>
        <row r="14">
          <cell r="K14">
            <v>3</v>
          </cell>
        </row>
        <row r="15">
          <cell r="K15">
            <v>2</v>
          </cell>
        </row>
      </sheetData>
      <sheetData sheetId="12"/>
      <sheetData sheetId="13">
        <row r="12">
          <cell r="K12">
            <v>5</v>
          </cell>
        </row>
        <row r="13">
          <cell r="K13">
            <v>1</v>
          </cell>
        </row>
        <row r="15">
          <cell r="K15">
            <v>1</v>
          </cell>
        </row>
        <row r="18">
          <cell r="K18">
            <v>1</v>
          </cell>
        </row>
      </sheetData>
      <sheetData sheetId="14"/>
      <sheetData sheetId="15">
        <row r="11">
          <cell r="K11">
            <v>2</v>
          </cell>
        </row>
        <row r="12">
          <cell r="K12">
            <v>9</v>
          </cell>
        </row>
        <row r="13">
          <cell r="K13">
            <v>3</v>
          </cell>
        </row>
        <row r="15">
          <cell r="K15">
            <v>5</v>
          </cell>
        </row>
        <row r="17">
          <cell r="K17">
            <v>7</v>
          </cell>
        </row>
      </sheetData>
      <sheetData sheetId="16"/>
      <sheetData sheetId="17">
        <row r="12">
          <cell r="K12">
            <v>6</v>
          </cell>
        </row>
        <row r="13">
          <cell r="K13">
            <v>4</v>
          </cell>
        </row>
        <row r="15">
          <cell r="K15">
            <v>1</v>
          </cell>
        </row>
        <row r="16">
          <cell r="K16">
            <v>1</v>
          </cell>
        </row>
        <row r="17">
          <cell r="K17">
            <v>4</v>
          </cell>
        </row>
      </sheetData>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abSelected="1"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5">
      <c r="A2" s="2" t="s">
        <v>21</v>
      </c>
      <c r="B2" s="3"/>
      <c r="H2" s="4">
        <f>1+1</f>
        <v>2</v>
      </c>
      <c r="J2" s="4">
        <f>1</f>
        <v>1</v>
      </c>
      <c r="K2" s="3"/>
      <c r="L2" s="5"/>
      <c r="M2" s="3"/>
      <c r="N2" s="3"/>
      <c r="P2" s="4">
        <v>1</v>
      </c>
    </row>
    <row r="3" spans="1:26" x14ac:dyDescent="0.25">
      <c r="A3" s="2" t="s">
        <v>22</v>
      </c>
      <c r="B3" s="5"/>
      <c r="K3" s="5"/>
      <c r="L3" s="5"/>
      <c r="M3" s="5"/>
      <c r="N3" s="6">
        <v>1</v>
      </c>
      <c r="P3" s="4">
        <v>1</v>
      </c>
      <c r="R3" s="4">
        <f>'[4]summary 0625'!K11</f>
        <v>2</v>
      </c>
      <c r="T3" s="4">
        <f>'[4]summary 0709'!K10</f>
        <v>1</v>
      </c>
    </row>
    <row r="4" spans="1:26"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row>
    <row r="5" spans="1:26" x14ac:dyDescent="0.25">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row>
    <row r="6" spans="1:26" x14ac:dyDescent="0.25">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row>
    <row r="7" spans="1:26" x14ac:dyDescent="0.25">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row>
    <row r="8" spans="1:26" x14ac:dyDescent="0.25">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row>
    <row r="9" spans="1:26" x14ac:dyDescent="0.25">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row>
    <row r="10" spans="1:26" x14ac:dyDescent="0.25">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row>
    <row r="11" spans="1:26"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31</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26.4" x14ac:dyDescent="0.25">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92.4" x14ac:dyDescent="0.25">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9.6" x14ac:dyDescent="0.25">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9.2" x14ac:dyDescent="0.25">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5">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6.4" x14ac:dyDescent="0.25">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9.6" x14ac:dyDescent="0.25">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6" x14ac:dyDescent="0.25">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5">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2.8" x14ac:dyDescent="0.25">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6" x14ac:dyDescent="0.25">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66" x14ac:dyDescent="0.25">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9.6" x14ac:dyDescent="0.25">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9.6" x14ac:dyDescent="0.25">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9.6" x14ac:dyDescent="0.25">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9.6" x14ac:dyDescent="0.25">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2.8" x14ac:dyDescent="0.25">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9.2" x14ac:dyDescent="0.25">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5">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2.8" x14ac:dyDescent="0.25">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6.4" x14ac:dyDescent="0.25">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2.8" x14ac:dyDescent="0.25">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9.2" x14ac:dyDescent="0.25">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9.6" x14ac:dyDescent="0.25">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9.6" x14ac:dyDescent="0.25">
      <c r="A129" s="24">
        <v>37069</v>
      </c>
      <c r="B129" s="18" t="s">
        <v>150</v>
      </c>
      <c r="C129" s="18"/>
      <c r="D129" s="18"/>
      <c r="E129" s="18"/>
      <c r="F129" s="18"/>
      <c r="G129" s="17" t="s">
        <v>151</v>
      </c>
      <c r="H129" s="17" t="s">
        <v>152</v>
      </c>
      <c r="I129" s="18" t="s">
        <v>57</v>
      </c>
      <c r="J129" s="18" t="s">
        <v>56</v>
      </c>
      <c r="K129" s="18" t="s">
        <v>57</v>
      </c>
      <c r="L129" s="18" t="s">
        <v>58</v>
      </c>
    </row>
    <row r="130" spans="1:12" ht="92.4" x14ac:dyDescent="0.25">
      <c r="A130" s="24">
        <v>37068</v>
      </c>
      <c r="B130" s="18" t="s">
        <v>153</v>
      </c>
      <c r="C130" s="18"/>
      <c r="D130" s="18"/>
      <c r="E130" s="18"/>
      <c r="F130" s="18" t="s">
        <v>63</v>
      </c>
      <c r="G130" s="17" t="s">
        <v>154</v>
      </c>
      <c r="H130" s="17" t="s">
        <v>155</v>
      </c>
      <c r="I130" s="18" t="s">
        <v>56</v>
      </c>
      <c r="J130" s="18" t="s">
        <v>57</v>
      </c>
      <c r="K130" s="18" t="s">
        <v>57</v>
      </c>
      <c r="L130" s="18" t="s">
        <v>58</v>
      </c>
    </row>
    <row r="131" spans="1:12" ht="26.4" x14ac:dyDescent="0.25">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52.8" x14ac:dyDescent="0.25">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9.2" x14ac:dyDescent="0.25">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2.8" x14ac:dyDescent="0.25">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9.6" x14ac:dyDescent="0.25">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9.6" x14ac:dyDescent="0.25">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6" x14ac:dyDescent="0.25">
      <c r="A137" s="24">
        <v>37063</v>
      </c>
      <c r="B137" s="18" t="s">
        <v>171</v>
      </c>
      <c r="C137" s="18"/>
      <c r="D137" s="18"/>
      <c r="E137" s="18"/>
      <c r="F137" s="18" t="s">
        <v>82</v>
      </c>
      <c r="G137" s="25" t="s">
        <v>172</v>
      </c>
      <c r="H137" s="25" t="s">
        <v>173</v>
      </c>
      <c r="I137" s="18" t="s">
        <v>57</v>
      </c>
      <c r="J137" s="18" t="s">
        <v>56</v>
      </c>
      <c r="K137" s="18" t="s">
        <v>57</v>
      </c>
      <c r="L137" s="18" t="s">
        <v>58</v>
      </c>
    </row>
    <row r="138" spans="1:12" ht="66" x14ac:dyDescent="0.25">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5">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2.8" x14ac:dyDescent="0.25">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6" x14ac:dyDescent="0.25">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5">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5">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5">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9.2" x14ac:dyDescent="0.25">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9.2" x14ac:dyDescent="0.25">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9.6" x14ac:dyDescent="0.25">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2.8" x14ac:dyDescent="0.25">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9.6" x14ac:dyDescent="0.25">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5.6" x14ac:dyDescent="0.25">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5">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9.6" x14ac:dyDescent="0.25">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2.8" x14ac:dyDescent="0.25">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9.6" x14ac:dyDescent="0.25">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9.6" x14ac:dyDescent="0.25">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5">
      <c r="A156" s="30">
        <v>37035</v>
      </c>
      <c r="B156" s="25" t="s">
        <v>51</v>
      </c>
      <c r="C156" s="27" t="s">
        <v>50</v>
      </c>
      <c r="D156" s="25" t="s">
        <v>51</v>
      </c>
      <c r="E156" s="28" t="s">
        <v>52</v>
      </c>
      <c r="F156" s="27" t="s">
        <v>53</v>
      </c>
      <c r="G156" s="28" t="s">
        <v>229</v>
      </c>
      <c r="H156" s="28" t="s">
        <v>230</v>
      </c>
      <c r="I156" s="27"/>
      <c r="J156" s="27"/>
      <c r="K156" s="27"/>
      <c r="L156" s="27" t="s">
        <v>58</v>
      </c>
    </row>
    <row r="157" spans="1:12" ht="52.8" x14ac:dyDescent="0.25">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5">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6.4" x14ac:dyDescent="0.25">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32" x14ac:dyDescent="0.25">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8.8" x14ac:dyDescent="0.25">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0</v>
      </c>
      <c r="C166" s="5"/>
      <c r="D166" s="4">
        <f>33+1+1+1+1+1+8+1+1+1+2+1+2+1+1</f>
        <v>56</v>
      </c>
      <c r="E166" s="36">
        <f t="shared" ref="E166:E173" si="3">(C166/D166)*100</f>
        <v>0</v>
      </c>
    </row>
    <row r="167" spans="1:12" x14ac:dyDescent="0.25">
      <c r="A167" s="34" t="s">
        <v>69</v>
      </c>
      <c r="B167" s="35">
        <f t="shared" si="2"/>
        <v>0.14285714285714285</v>
      </c>
      <c r="C167" s="5">
        <f>'summary 0820'!I25</f>
        <v>2</v>
      </c>
      <c r="D167" s="4">
        <f>540+17+1+1+6+10+1+2+12+2+1+1+1+3+4+3+1+1+1+8+2+1+1+6+1+1</f>
        <v>628</v>
      </c>
      <c r="E167" s="36">
        <f t="shared" si="3"/>
        <v>0.31847133757961787</v>
      </c>
    </row>
    <row r="168" spans="1:12" x14ac:dyDescent="0.25">
      <c r="A168" s="34" t="s">
        <v>50</v>
      </c>
      <c r="B168" s="35">
        <f t="shared" si="2"/>
        <v>0.35714285714285715</v>
      </c>
      <c r="C168" s="5">
        <f>'summary 0820'!I26</f>
        <v>5</v>
      </c>
      <c r="D168" s="4">
        <f>13+1+1+1+16</f>
        <v>32</v>
      </c>
      <c r="E168" s="36">
        <f t="shared" si="3"/>
        <v>15.625</v>
      </c>
    </row>
    <row r="169" spans="1:12" x14ac:dyDescent="0.25">
      <c r="A169" s="34" t="s">
        <v>251</v>
      </c>
      <c r="B169" s="35">
        <f t="shared" si="2"/>
        <v>7.1428571428571425E-2</v>
      </c>
      <c r="C169" s="5">
        <f>'summary 0820'!I27</f>
        <v>1</v>
      </c>
      <c r="D169" s="4">
        <f>36+1+1</f>
        <v>38</v>
      </c>
      <c r="E169" s="36">
        <f t="shared" si="3"/>
        <v>2.6315789473684208</v>
      </c>
    </row>
    <row r="170" spans="1:12" x14ac:dyDescent="0.25">
      <c r="A170" s="34" t="s">
        <v>252</v>
      </c>
      <c r="B170" s="35">
        <f t="shared" si="2"/>
        <v>0.21428571428571427</v>
      </c>
      <c r="C170" s="5">
        <f>'summary 0820'!I28</f>
        <v>3</v>
      </c>
      <c r="D170" s="4">
        <f>288+2+13+2+5+56+59+14+2+3+3</f>
        <v>447</v>
      </c>
      <c r="E170" s="36">
        <f t="shared" si="3"/>
        <v>0.67114093959731547</v>
      </c>
    </row>
    <row r="171" spans="1:12" x14ac:dyDescent="0.25">
      <c r="A171" s="34" t="s">
        <v>253</v>
      </c>
      <c r="B171" s="35">
        <f t="shared" si="2"/>
        <v>0</v>
      </c>
      <c r="C171" s="5"/>
      <c r="D171" s="4">
        <f>132+2+1+2+7+3+4</f>
        <v>151</v>
      </c>
      <c r="E171" s="36">
        <f t="shared" si="3"/>
        <v>0</v>
      </c>
    </row>
    <row r="172" spans="1:12" x14ac:dyDescent="0.25">
      <c r="A172" s="34" t="s">
        <v>113</v>
      </c>
      <c r="B172" s="35">
        <f t="shared" si="2"/>
        <v>7.1428571428571425E-2</v>
      </c>
      <c r="C172" s="5">
        <f>'summary 0820'!I30</f>
        <v>1</v>
      </c>
      <c r="D172" s="4">
        <v>9</v>
      </c>
      <c r="E172" s="36">
        <f t="shared" si="3"/>
        <v>11.111111111111111</v>
      </c>
    </row>
    <row r="173" spans="1:12" x14ac:dyDescent="0.25">
      <c r="A173" s="34" t="s">
        <v>215</v>
      </c>
      <c r="B173" s="35">
        <f t="shared" si="2"/>
        <v>0.14285714285714285</v>
      </c>
      <c r="C173" s="5">
        <f>'summary 0820'!I31</f>
        <v>2</v>
      </c>
      <c r="D173" s="4">
        <f>10+5+2</f>
        <v>17</v>
      </c>
      <c r="E173" s="36">
        <f t="shared" si="3"/>
        <v>11.76470588235294</v>
      </c>
    </row>
    <row r="174" spans="1:12" x14ac:dyDescent="0.25">
      <c r="A174" s="37" t="s">
        <v>254</v>
      </c>
      <c r="B174" s="35">
        <f t="shared" si="2"/>
        <v>0</v>
      </c>
      <c r="C174" s="5"/>
    </row>
    <row r="175" spans="1:12" x14ac:dyDescent="0.25">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sqref="A1:IV655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55" t="s">
        <v>256</v>
      </c>
      <c r="B1" s="55"/>
      <c r="C1" s="55"/>
      <c r="D1" s="55"/>
      <c r="E1" s="55"/>
      <c r="F1" s="55"/>
      <c r="G1" s="55"/>
      <c r="H1" s="55"/>
      <c r="I1" s="55"/>
      <c r="J1" s="55"/>
      <c r="K1" s="55"/>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4</f>
        <v>4</v>
      </c>
    </row>
    <row r="13" spans="1:11" x14ac:dyDescent="0.25">
      <c r="A13" s="6" t="s">
        <v>53</v>
      </c>
      <c r="B13" s="7"/>
      <c r="C13" s="7" t="s">
        <v>261</v>
      </c>
      <c r="D13" s="7"/>
      <c r="E13" s="7"/>
      <c r="F13" s="7"/>
      <c r="G13" s="7"/>
      <c r="H13" s="7"/>
      <c r="I13" s="7"/>
      <c r="J13" s="7"/>
      <c r="K13" s="7">
        <f>3</f>
        <v>3</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row>
    <row r="16" spans="1:11" x14ac:dyDescent="0.25">
      <c r="A16" s="6" t="s">
        <v>262</v>
      </c>
      <c r="B16" s="7"/>
      <c r="C16" s="7" t="s">
        <v>27</v>
      </c>
      <c r="D16" s="7"/>
      <c r="E16" s="7"/>
      <c r="F16" s="7"/>
      <c r="G16" s="7"/>
      <c r="H16" s="7"/>
      <c r="I16" s="7"/>
      <c r="J16" s="7"/>
      <c r="K16" s="7">
        <f>2+1</f>
        <v>3</v>
      </c>
    </row>
    <row r="17" spans="1:11" x14ac:dyDescent="0.25">
      <c r="A17" s="6" t="s">
        <v>82</v>
      </c>
      <c r="B17" s="7"/>
      <c r="C17" s="7" t="s">
        <v>28</v>
      </c>
      <c r="D17" s="7"/>
      <c r="E17" s="7"/>
      <c r="F17" s="7"/>
      <c r="G17" s="7"/>
      <c r="H17" s="7"/>
      <c r="I17" s="7"/>
      <c r="J17" s="7"/>
      <c r="K17" s="7">
        <f>3</f>
        <v>3</v>
      </c>
    </row>
    <row r="18" spans="1:11" x14ac:dyDescent="0.25">
      <c r="A18" s="6" t="s">
        <v>88</v>
      </c>
      <c r="B18" s="7"/>
      <c r="C18" s="7" t="s">
        <v>29</v>
      </c>
      <c r="D18" s="7"/>
      <c r="E18" s="7"/>
      <c r="F18" s="7"/>
      <c r="G18" s="7"/>
      <c r="H18" s="7"/>
      <c r="I18" s="7"/>
      <c r="J18" s="7"/>
      <c r="K18" s="47">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c r="J24" s="31"/>
      <c r="K24" s="31"/>
    </row>
    <row r="25" spans="1:11" x14ac:dyDescent="0.25">
      <c r="A25" s="29" t="s">
        <v>69</v>
      </c>
      <c r="B25" s="17"/>
      <c r="C25" s="17"/>
      <c r="D25" s="32"/>
      <c r="E25" s="31"/>
      <c r="F25" s="32"/>
      <c r="G25" s="32"/>
      <c r="H25" s="31"/>
      <c r="I25" s="5">
        <f>1+1</f>
        <v>2</v>
      </c>
      <c r="J25" s="31"/>
      <c r="K25" s="49"/>
    </row>
    <row r="26" spans="1:11" x14ac:dyDescent="0.25">
      <c r="A26" s="29" t="s">
        <v>50</v>
      </c>
      <c r="B26" s="17"/>
      <c r="C26" s="17"/>
      <c r="D26" s="32"/>
      <c r="E26" s="31"/>
      <c r="F26" s="32"/>
      <c r="G26" s="32"/>
      <c r="H26" s="31"/>
      <c r="I26" s="5">
        <f>5</f>
        <v>5</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2+1</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f>
        <v>1</v>
      </c>
      <c r="J30" s="31"/>
      <c r="K30" s="31"/>
    </row>
    <row r="31" spans="1:11" x14ac:dyDescent="0.25">
      <c r="A31" s="29" t="s">
        <v>215</v>
      </c>
      <c r="B31" s="17"/>
      <c r="C31" s="17"/>
      <c r="D31" s="32"/>
      <c r="E31" s="31"/>
      <c r="F31" s="32"/>
      <c r="G31" s="32"/>
      <c r="H31" s="31"/>
      <c r="I31" s="5">
        <f>1+1</f>
        <v>2</v>
      </c>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 Data Aug 20</vt:lpstr>
      <vt:lpstr>summary 0820</vt:lpstr>
      <vt:lpstr>'Graph Data Aug 20'!Print_Area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2001-08-28T13:26:47Z</cp:lastPrinted>
  <dcterms:created xsi:type="dcterms:W3CDTF">2001-08-28T13:25:14Z</dcterms:created>
  <dcterms:modified xsi:type="dcterms:W3CDTF">2023-09-10T15:58:34Z</dcterms:modified>
</cp:coreProperties>
</file>