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9876" windowHeight="10932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GW'!$A$1:$AB$24</definedName>
    <definedName name="_xlnm.Print_Area" localSheetId="2">'WTI GW Change'!$A$1:$AB$24</definedName>
  </definedNames>
  <calcPr calcId="92512" calcOnSave="0"/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7" i="26"/>
  <c r="H17" i="26"/>
  <c r="J17" i="26"/>
  <c r="K17" i="26"/>
  <c r="M17" i="26"/>
  <c r="O17" i="26"/>
  <c r="W17" i="26"/>
  <c r="AA17" i="26"/>
  <c r="AC17" i="26"/>
  <c r="F19" i="26"/>
  <c r="H19" i="26"/>
  <c r="J19" i="26"/>
  <c r="K19" i="26"/>
  <c r="M19" i="26"/>
  <c r="O19" i="26"/>
  <c r="W19" i="26"/>
  <c r="AA19" i="26"/>
  <c r="F21" i="26"/>
  <c r="H21" i="26"/>
  <c r="J21" i="26"/>
  <c r="K21" i="26"/>
  <c r="M21" i="26"/>
  <c r="O21" i="26"/>
  <c r="W21" i="26"/>
  <c r="AA21" i="26"/>
  <c r="B23" i="26"/>
  <c r="C23" i="26"/>
  <c r="D23" i="26"/>
  <c r="F23" i="26"/>
  <c r="H23" i="26"/>
  <c r="J23" i="26"/>
  <c r="K23" i="26"/>
  <c r="M23" i="26"/>
  <c r="O23" i="26"/>
  <c r="Q23" i="26"/>
  <c r="R23" i="26"/>
  <c r="S23" i="26"/>
  <c r="T23" i="26"/>
  <c r="U23" i="26"/>
  <c r="X23" i="26"/>
  <c r="Y23" i="26"/>
  <c r="Z23" i="26"/>
  <c r="AA23" i="26"/>
  <c r="AC23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7" i="28"/>
  <c r="H17" i="28"/>
  <c r="J17" i="28"/>
  <c r="K17" i="28"/>
  <c r="M17" i="28"/>
  <c r="O17" i="28"/>
  <c r="W17" i="28"/>
  <c r="AA17" i="28"/>
  <c r="AC17" i="28"/>
  <c r="F19" i="28"/>
  <c r="H19" i="28"/>
  <c r="J19" i="28"/>
  <c r="K19" i="28"/>
  <c r="M19" i="28"/>
  <c r="O19" i="28"/>
  <c r="W19" i="28"/>
  <c r="AA19" i="28"/>
  <c r="AC19" i="28"/>
  <c r="F21" i="28"/>
  <c r="H21" i="28"/>
  <c r="J21" i="28"/>
  <c r="K21" i="28"/>
  <c r="M21" i="28"/>
  <c r="O21" i="28"/>
  <c r="W21" i="28"/>
  <c r="AA21" i="28"/>
  <c r="B23" i="28"/>
  <c r="C23" i="28"/>
  <c r="D23" i="28"/>
  <c r="F23" i="28"/>
  <c r="H23" i="28"/>
  <c r="J23" i="28"/>
  <c r="K23" i="28"/>
  <c r="M23" i="28"/>
  <c r="O23" i="28"/>
  <c r="Q23" i="28"/>
  <c r="R23" i="28"/>
  <c r="S23" i="28"/>
  <c r="T23" i="28"/>
  <c r="U23" i="28"/>
  <c r="X23" i="28"/>
  <c r="Y23" i="28"/>
  <c r="Z23" i="28"/>
  <c r="AA23" i="28"/>
  <c r="AC23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<sst xmlns="http://schemas.openxmlformats.org/spreadsheetml/2006/main" count="150" uniqueCount="51">
  <si>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</si>
  <si>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</si>
  <si>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</si>
  <si>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</si>
  <si>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</si>
  <si>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</si>
  <si>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</si>
  <si>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</si>
  <si>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</si>
  <si>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</si>
  <si>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</si>
  <si>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</si>
  <si>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</si>
  <si>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</si>
  <si>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</si>
  <si>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</si>
  <si>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</si>
  <si>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</si>
  <si>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</si>
  <si>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</si>
  <si>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</si>
  <si>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</si>
  <si>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</si>
  <si>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</si>
  <si>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</si>
  <si>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</si>
  <si>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</si>
  <si>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</si>
  <si>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</si>
  <si>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</si>
  <si>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</si>
  <si>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</si>
  <si>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</si>
  <si>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</si>
  <si>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</si>
  <si>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</si>
  <si>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</si>
  <si>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</si>
  <si>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</si>
  <si>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</si>
  <si>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</si>
  <si>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</si>
  <si>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</si>
  <si>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03-Apr-2001
05:26:01 PM</t>
  </si>
  <si>
    <t>EOL Crude
e
A
1094485
010
NXC1
WTI NXC1</t>
  </si>
  <si>
    <t>EOL Crude
e
A
1094485
010
NXC1-OPT
WTI NXC1</t>
  </si>
  <si>
    <t>EOL Crude
e
A
1094485
020
NXC2
WTI NXC1</t>
  </si>
  <si>
    <t>EOL Crude
e
B
1094486
010
NXC2
WTI NXC2</t>
  </si>
  <si>
    <t>EOL Crude
e
B
1094486
020
NXC1
WTI NXC2</t>
  </si>
  <si>
    <t>EOL Crude
e
C
1094487
010
NXC1
WTI HEDGE</t>
  </si>
  <si>
    <t>EOL Crude
e
C
1094487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</si>
</sst>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81640625" defaultRowHeight="5.4" customHeight="1" x14ac:dyDescent="0.25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449580</xdr:colOff>
          <xdr:row>33</xdr:row>
          <xdr:rowOff>76200</xdr:rowOff>
        </xdr:from>
        <xdr:to>
          <xdr:col>5</xdr:col>
          <xdr:colOff>891540</xdr:colOff>
          <xdr:row>35</xdr:row>
          <xdr:rowOff>68580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121920</xdr:colOff>
          <xdr:row>33</xdr:row>
          <xdr:rowOff>68580</xdr:rowOff>
        </xdr:from>
        <xdr:to>
          <xdr:col>7</xdr:col>
          <xdr:colOff>701040</xdr:colOff>
          <xdr:row>35</xdr:row>
          <xdr:rowOff>68580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5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08984375" defaultRowHeight="13.2" x14ac:dyDescent="0.25"/>
  <cols>
    <col min="1" max="1" width="11.81640625" style="174" customWidth="1"/>
    <col min="2" max="2" width="17.81640625" style="34" customWidth="1"/>
    <col min="3" max="3" width="8.81640625" style="34" customWidth="1"/>
    <col min="4" max="4" width="20.08984375" style="35" customWidth="1"/>
    <col min="5" max="5" width="9.36328125" style="34" bestFit="1" customWidth="1"/>
    <col min="6" max="6" width="16.453125" style="34" customWidth="1"/>
    <col min="7" max="7" width="8.54296875" style="34" customWidth="1"/>
    <col min="8" max="8" width="16.08984375" style="34" customWidth="1"/>
    <col min="9" max="9" width="7.81640625" style="34" customWidth="1"/>
    <col min="10" max="10" width="16.453125" style="34" customWidth="1"/>
    <col min="11" max="11" width="7.1796875" style="34" customWidth="1"/>
    <col min="12" max="12" width="16.08984375" style="34" customWidth="1"/>
    <col min="13" max="13" width="5.81640625" style="34" customWidth="1"/>
    <col min="14" max="14" width="16.54296875" style="34" customWidth="1"/>
    <col min="15" max="15" width="8.08984375" style="34" customWidth="1"/>
    <col min="16" max="17" width="9.90625" style="34" customWidth="1"/>
    <col min="18" max="18" width="14.36328125" style="34" customWidth="1"/>
    <col min="19" max="19" width="7.54296875" style="34" customWidth="1"/>
    <col min="20" max="20" width="15.54296875" style="34" customWidth="1"/>
    <col min="21" max="21" width="5.1796875" style="34" customWidth="1"/>
    <col min="22" max="22" width="15.81640625" style="34" customWidth="1"/>
    <col min="23" max="23" width="12" style="34" customWidth="1"/>
    <col min="24" max="24" width="15" style="34" customWidth="1"/>
    <col min="25" max="25" width="6.81640625" style="34" customWidth="1"/>
    <col min="26" max="26" width="16.1796875" style="34" customWidth="1"/>
    <col min="27" max="27" width="7.1796875" style="34" customWidth="1"/>
    <col min="28" max="28" width="14.36328125" style="34" customWidth="1"/>
    <col min="29" max="172" width="16.08984375" style="34" customWidth="1"/>
    <col min="173" max="16384" width="16.08984375" style="23"/>
  </cols>
  <sheetData>
    <row r="1" spans="1:179" s="30" customFormat="1" ht="90" customHeight="1" x14ac:dyDescent="0.25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5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5">
      <c r="A3" s="173">
        <v>36982</v>
      </c>
      <c r="B3" s="32">
        <v>0</v>
      </c>
      <c r="C3" s="32">
        <v>0</v>
      </c>
      <c r="D3" s="32">
        <v>0</v>
      </c>
      <c r="E3" s="32">
        <v>0</v>
      </c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5">
      <c r="A4" s="174">
        <v>37012</v>
      </c>
      <c r="B4" s="33">
        <v>258.98150529999998</v>
      </c>
      <c r="C4" s="33">
        <v>0</v>
      </c>
      <c r="D4" s="33"/>
      <c r="E4" s="33"/>
      <c r="F4" s="33"/>
      <c r="G4" s="33"/>
      <c r="H4" s="33">
        <v>106.58085199999999</v>
      </c>
      <c r="I4" s="33">
        <v>0</v>
      </c>
      <c r="J4" s="33"/>
      <c r="K4" s="33"/>
      <c r="L4" s="33">
        <v>0</v>
      </c>
      <c r="M4" s="33">
        <v>348.6101807</v>
      </c>
      <c r="N4" s="33">
        <v>224.1186099</v>
      </c>
      <c r="O4" s="33">
        <v>0</v>
      </c>
      <c r="P4" s="33">
        <v>589.68096719999994</v>
      </c>
      <c r="Q4" s="33">
        <v>348.6101807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5">
      <c r="A5" s="174">
        <v>37043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-398.43308400000001</v>
      </c>
      <c r="O5" s="33">
        <v>0</v>
      </c>
      <c r="P5" s="33">
        <v>-398.43308400000001</v>
      </c>
      <c r="Q5" s="33">
        <v>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5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5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5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5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5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5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5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5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5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5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5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5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5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5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5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5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5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5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5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5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5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5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5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5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5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5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5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5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5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5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5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5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5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5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5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5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5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5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5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5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5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5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5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5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5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5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5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5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5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5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5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5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5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  <row r="515" spans="2:152" x14ac:dyDescent="0.25"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  <c r="DR515" s="33"/>
      <c r="DS515" s="33"/>
      <c r="DT515" s="33"/>
      <c r="DU515" s="33"/>
      <c r="DV515" s="33"/>
      <c r="DW515" s="33"/>
      <c r="DX515" s="33"/>
      <c r="DY515" s="33"/>
      <c r="DZ515" s="33"/>
      <c r="EA515" s="33"/>
      <c r="EB515" s="33"/>
      <c r="EC515" s="33"/>
      <c r="ED515" s="33"/>
      <c r="EE515" s="33"/>
      <c r="EF515" s="33"/>
      <c r="EG515" s="33"/>
      <c r="EH515" s="33"/>
      <c r="EI515" s="33"/>
      <c r="EJ515" s="33"/>
      <c r="EK515" s="33"/>
      <c r="EL515" s="33"/>
      <c r="EM515" s="33"/>
      <c r="EN515" s="33"/>
      <c r="EO515" s="33"/>
      <c r="EP515" s="33"/>
      <c r="EQ515" s="33"/>
      <c r="ER515" s="33"/>
      <c r="ES515" s="33"/>
      <c r="ET515" s="33"/>
      <c r="EU515" s="33"/>
      <c r="EV515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1"/>
  <sheetViews>
    <sheetView showGridLines="0" tabSelected="1" zoomScale="75" zoomScaleNormal="75" workbookViewId="0">
      <pane xSplit="1" ySplit="11" topLeftCell="B12" activePane="bottomRight" state="frozen"/>
      <selection pane="topRight"/>
      <selection pane="bottomLeft"/>
      <selection pane="bottomRight" activeCell="E12" sqref="E12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5429687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8.984375E-2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</f>
        <v>36984.735218634261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258.98150529999998</v>
      </c>
      <c r="G11" s="148"/>
      <c r="H11" s="123">
        <f>+H23</f>
        <v>106.58085199999999</v>
      </c>
      <c r="I11" s="148"/>
      <c r="J11" s="162">
        <f>+J23</f>
        <v>0</v>
      </c>
      <c r="K11" s="158">
        <f>+K23</f>
        <v>-174.31447410000001</v>
      </c>
      <c r="L11" s="78"/>
      <c r="M11" s="123">
        <f>+M23</f>
        <v>348.6101807</v>
      </c>
      <c r="N11" s="148"/>
      <c r="O11" s="150">
        <f>+O23</f>
        <v>539.85806389999993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191.24788319999993</v>
      </c>
      <c r="AB11" s="6"/>
      <c r="AC11" s="84">
        <f>O11</f>
        <v>539.85806389999993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>
        <v>37012</v>
      </c>
      <c r="B17" s="93"/>
      <c r="C17" s="94"/>
      <c r="D17" s="95"/>
      <c r="E17" s="93"/>
      <c r="F17" s="126">
        <f>OBS!B4</f>
        <v>258.98150529999998</v>
      </c>
      <c r="G17" s="93"/>
      <c r="H17" s="126">
        <f>OBS!H4</f>
        <v>106.58085199999999</v>
      </c>
      <c r="I17" s="93"/>
      <c r="J17" s="119">
        <f>OBS!L4</f>
        <v>0</v>
      </c>
      <c r="K17" s="120">
        <f>OBS!N4</f>
        <v>224.1186099</v>
      </c>
      <c r="L17" s="96"/>
      <c r="M17" s="126">
        <f>OBS!E4+OBS!M4</f>
        <v>348.6101807</v>
      </c>
      <c r="N17" s="93"/>
      <c r="O17" s="142">
        <f>SUM(F17:M17)</f>
        <v>938.29114789999994</v>
      </c>
      <c r="P17" s="96"/>
      <c r="Q17" s="96"/>
      <c r="R17" s="96"/>
      <c r="S17" s="96"/>
      <c r="T17" s="96"/>
      <c r="U17" s="95"/>
      <c r="V17" s="93"/>
      <c r="W17" s="92">
        <f>+A17</f>
        <v>37012</v>
      </c>
      <c r="X17" s="97"/>
      <c r="Y17" s="98"/>
      <c r="Z17" s="98"/>
      <c r="AA17" s="127">
        <f>O17-M17</f>
        <v>589.68096719999994</v>
      </c>
      <c r="AB17" s="21"/>
      <c r="AC17" s="127">
        <f>O17</f>
        <v>938.29114789999994</v>
      </c>
    </row>
    <row r="18" spans="1:30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6" x14ac:dyDescent="0.3">
      <c r="A19" s="92">
        <v>37043</v>
      </c>
      <c r="B19" s="93"/>
      <c r="C19" s="94"/>
      <c r="D19" s="95"/>
      <c r="E19" s="93"/>
      <c r="F19" s="126">
        <f>OBS!B5</f>
        <v>0</v>
      </c>
      <c r="G19" s="93"/>
      <c r="H19" s="126">
        <f>OBS!H5</f>
        <v>0</v>
      </c>
      <c r="I19" s="93"/>
      <c r="J19" s="119">
        <f>OBS!L5</f>
        <v>0</v>
      </c>
      <c r="K19" s="120">
        <f>OBS!N5</f>
        <v>-398.43308400000001</v>
      </c>
      <c r="L19" s="96"/>
      <c r="M19" s="126">
        <f>OBS!E5+OBS!M5</f>
        <v>0</v>
      </c>
      <c r="N19" s="93"/>
      <c r="O19" s="142">
        <f>SUM(F19:M19)</f>
        <v>-398.43308400000001</v>
      </c>
      <c r="P19" s="96"/>
      <c r="Q19" s="96"/>
      <c r="R19" s="96"/>
      <c r="S19" s="96"/>
      <c r="T19" s="96"/>
      <c r="U19" s="95"/>
      <c r="V19" s="93"/>
      <c r="W19" s="92">
        <f>A19</f>
        <v>37043</v>
      </c>
      <c r="X19" s="97"/>
      <c r="Y19" s="98"/>
      <c r="Z19" s="98"/>
      <c r="AA19" s="127">
        <f>O19-M19</f>
        <v>-398.43308400000001</v>
      </c>
      <c r="AB19" s="21"/>
      <c r="AC19" s="127">
        <v>0</v>
      </c>
    </row>
    <row r="20" spans="1:30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6" x14ac:dyDescent="0.3">
      <c r="A21" s="92">
        <v>37073</v>
      </c>
      <c r="B21" s="93"/>
      <c r="C21" s="94"/>
      <c r="D21" s="95"/>
      <c r="E21" s="93"/>
      <c r="F21" s="126">
        <f>OBS!B6</f>
        <v>0</v>
      </c>
      <c r="G21" s="93"/>
      <c r="H21" s="126">
        <f>OBS!H6</f>
        <v>0</v>
      </c>
      <c r="I21" s="93"/>
      <c r="J21" s="119">
        <f>OBS!L6</f>
        <v>0</v>
      </c>
      <c r="K21" s="120">
        <f>OBS!N6</f>
        <v>0</v>
      </c>
      <c r="L21" s="96"/>
      <c r="M21" s="126">
        <f>OBS!E6+OBS!M6</f>
        <v>0</v>
      </c>
      <c r="N21" s="93"/>
      <c r="O21" s="142">
        <f>SUM(F21:M21)</f>
        <v>0</v>
      </c>
      <c r="P21" s="96"/>
      <c r="Q21" s="96"/>
      <c r="R21" s="96"/>
      <c r="S21" s="96"/>
      <c r="T21" s="96"/>
      <c r="U21" s="95"/>
      <c r="V21" s="93"/>
      <c r="W21" s="92">
        <f>A21</f>
        <v>37073</v>
      </c>
      <c r="X21" s="97"/>
      <c r="Y21" s="98"/>
      <c r="Z21" s="98"/>
      <c r="AA21" s="127">
        <f>O21-M21</f>
        <v>0</v>
      </c>
      <c r="AB21" s="21"/>
      <c r="AC21" s="127"/>
    </row>
    <row r="22" spans="1:30" ht="15.6" x14ac:dyDescent="0.3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2" thickBot="1" x14ac:dyDescent="0.35">
      <c r="A23" s="99" t="s">
        <v>3</v>
      </c>
      <c r="B23" s="100">
        <f>SUM(B16:B17)</f>
        <v>0</v>
      </c>
      <c r="C23" s="100">
        <f>SUM(C16:C17)</f>
        <v>0</v>
      </c>
      <c r="D23" s="101">
        <f>SUM(D16:D17)</f>
        <v>0</v>
      </c>
      <c r="E23" s="102"/>
      <c r="F23" s="129">
        <f>SUM(F16:F22)</f>
        <v>258.98150529999998</v>
      </c>
      <c r="G23" s="103"/>
      <c r="H23" s="129">
        <f>SUM(H16:H22)</f>
        <v>106.58085199999999</v>
      </c>
      <c r="I23" s="103"/>
      <c r="J23" s="130">
        <f>SUM(J16:J22)</f>
        <v>0</v>
      </c>
      <c r="K23" s="131">
        <f>SUM(K16:K22)</f>
        <v>-174.31447410000001</v>
      </c>
      <c r="L23" s="129"/>
      <c r="M23" s="129">
        <f>SUM(M16:M22)</f>
        <v>348.6101807</v>
      </c>
      <c r="N23" s="103"/>
      <c r="O23" s="163">
        <f>SUM(O16:O22)</f>
        <v>539.85806389999993</v>
      </c>
      <c r="P23" s="103"/>
      <c r="Q23" s="103">
        <f>SUM(Q16:Q17)</f>
        <v>0</v>
      </c>
      <c r="R23" s="103">
        <f>SUM(R16:R17)</f>
        <v>0</v>
      </c>
      <c r="S23" s="103">
        <f>SUM(S16:S17)</f>
        <v>0</v>
      </c>
      <c r="T23" s="103">
        <f>SUM(T16:T17)</f>
        <v>0</v>
      </c>
      <c r="U23" s="101">
        <f>SUM(U16:U17)</f>
        <v>0</v>
      </c>
      <c r="V23" s="104"/>
      <c r="W23" s="105"/>
      <c r="X23" s="106">
        <f>SUM(X16:X17)</f>
        <v>0</v>
      </c>
      <c r="Y23" s="106">
        <f>SUM(Y16:Y17)</f>
        <v>0</v>
      </c>
      <c r="Z23" s="106">
        <f>SUM(Z16:Z17)</f>
        <v>0</v>
      </c>
      <c r="AA23" s="164">
        <f>SUM(AA16:AA22)</f>
        <v>191.24788319999993</v>
      </c>
      <c r="AB23" s="39"/>
      <c r="AC23" s="164">
        <f>SUM(AC16:AC17)</f>
        <v>938.29114789999994</v>
      </c>
      <c r="AD23" s="29"/>
    </row>
    <row r="24" spans="1:30" ht="12.9" customHeight="1" thickTop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" customHeight="1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5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1"/>
  <sheetViews>
    <sheetView showGridLines="0" zoomScale="75" workbookViewId="0">
      <pane xSplit="1" ySplit="11" topLeftCell="B12" activePane="bottomRight" state="frozen"/>
      <selection activeCell="H25" sqref="H25"/>
      <selection pane="topRight" activeCell="H25" sqref="H25"/>
      <selection pane="bottomLeft" activeCell="H25" sqref="H25"/>
      <selection pane="bottomRight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1.36328125" style="1" customWidth="1"/>
    <col min="24" max="25" width="6.6328125" style="1" hidden="1" customWidth="1"/>
    <col min="26" max="26" width="8.984375E-2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4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4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6" x14ac:dyDescent="0.3">
      <c r="A5" s="36">
        <f ca="1">'WTI GW'!A5</f>
        <v>36984.735218634261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5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-278.82735109999999</v>
      </c>
      <c r="G11" s="148"/>
      <c r="H11" s="123">
        <f>+H23</f>
        <v>-368.48363870000003</v>
      </c>
      <c r="I11" s="148"/>
      <c r="J11" s="162">
        <f>+J23</f>
        <v>0</v>
      </c>
      <c r="K11" s="158">
        <f>+K23</f>
        <v>-2.4566700000008268E-2</v>
      </c>
      <c r="L11" s="78"/>
      <c r="M11" s="123">
        <f>+M23</f>
        <v>88.952033099999994</v>
      </c>
      <c r="N11" s="148"/>
      <c r="O11" s="150">
        <f>+O23</f>
        <v>-558.38352340000006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-647.33555649999994</v>
      </c>
      <c r="AB11"/>
      <c r="AC11" s="84">
        <f>O11</f>
        <v>-558.38352340000006</v>
      </c>
    </row>
    <row r="12" spans="1:34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6" x14ac:dyDescent="0.3">
      <c r="A17" s="92">
        <v>37012</v>
      </c>
      <c r="B17" s="93"/>
      <c r="C17" s="94"/>
      <c r="D17" s="95"/>
      <c r="E17" s="93"/>
      <c r="F17" s="126">
        <f>+'WTI GW'!F17-'WTI GW Prior'!F17</f>
        <v>-278.82735109999999</v>
      </c>
      <c r="G17" s="93"/>
      <c r="H17" s="126">
        <f>+'WTI GW'!H17-'WTI GW Prior'!H17</f>
        <v>-368.48363870000003</v>
      </c>
      <c r="I17" s="93"/>
      <c r="J17" s="119">
        <f>+'WTI GW'!J17-'WTI GW Prior'!J17</f>
        <v>0</v>
      </c>
      <c r="K17" s="120">
        <f>+'WTI GW'!K17-'WTI GW Prior'!K17</f>
        <v>3.1586099999998396E-2</v>
      </c>
      <c r="L17" s="96"/>
      <c r="M17" s="126">
        <f>+'WTI GW'!M17-'WTI GW Prior'!M17</f>
        <v>88.952033099999994</v>
      </c>
      <c r="N17" s="93"/>
      <c r="O17" s="143">
        <f>SUM(F17:M17)</f>
        <v>-558.32737059999999</v>
      </c>
      <c r="P17" s="87"/>
      <c r="Q17" s="87"/>
      <c r="R17" s="87"/>
      <c r="S17" s="87"/>
      <c r="T17" s="87"/>
      <c r="U17" s="86"/>
      <c r="V17" s="93"/>
      <c r="W17" s="92">
        <f>+A17</f>
        <v>37012</v>
      </c>
      <c r="X17" s="97"/>
      <c r="Y17" s="98"/>
      <c r="Z17" s="98"/>
      <c r="AA17" s="127">
        <f>O17-M17</f>
        <v>-647.27940369999999</v>
      </c>
      <c r="AC17" s="127">
        <f>O17</f>
        <v>-558.32737059999999</v>
      </c>
    </row>
    <row r="18" spans="1:29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</row>
    <row r="19" spans="1:29" ht="15.6" x14ac:dyDescent="0.3">
      <c r="A19" s="92">
        <v>37043</v>
      </c>
      <c r="B19" s="93"/>
      <c r="C19" s="94"/>
      <c r="D19" s="95"/>
      <c r="E19" s="93"/>
      <c r="F19" s="126">
        <f>+'WTI GW'!F19-'WTI GW Prior'!F19</f>
        <v>0</v>
      </c>
      <c r="G19" s="93"/>
      <c r="H19" s="126">
        <f>+'WTI GW'!H19-'WTI GW Prior'!H19</f>
        <v>0</v>
      </c>
      <c r="I19" s="93"/>
      <c r="J19" s="119">
        <f>+'WTI GW'!J19-'WTI GW Prior'!J19</f>
        <v>0</v>
      </c>
      <c r="K19" s="120">
        <f>+'WTI GW'!K19-'WTI GW Prior'!K19</f>
        <v>-5.6152800000006664E-2</v>
      </c>
      <c r="L19" s="96"/>
      <c r="M19" s="126">
        <f>+'WTI GW'!M19-'WTI GW Prior'!M19</f>
        <v>0</v>
      </c>
      <c r="N19" s="93"/>
      <c r="O19" s="143">
        <f>SUM(F19:M19)</f>
        <v>-5.6152800000006664E-2</v>
      </c>
      <c r="P19" s="87"/>
      <c r="Q19" s="87"/>
      <c r="R19" s="87"/>
      <c r="S19" s="87"/>
      <c r="T19" s="87"/>
      <c r="U19" s="86"/>
      <c r="V19" s="93"/>
      <c r="W19" s="92">
        <f>A19</f>
        <v>37043</v>
      </c>
      <c r="X19" s="97"/>
      <c r="Y19" s="98"/>
      <c r="Z19" s="98"/>
      <c r="AA19" s="127">
        <f>O19-M19</f>
        <v>-5.6152800000006664E-2</v>
      </c>
      <c r="AC19" s="127">
        <f>O19</f>
        <v>-5.6152800000006664E-2</v>
      </c>
    </row>
    <row r="20" spans="1:29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</row>
    <row r="21" spans="1:29" ht="15.6" x14ac:dyDescent="0.3">
      <c r="A21" s="92">
        <v>37073</v>
      </c>
      <c r="B21" s="93"/>
      <c r="C21" s="94"/>
      <c r="D21" s="95"/>
      <c r="E21" s="93"/>
      <c r="F21" s="126">
        <f>+'WTI GW'!F21-'WTI GW Prior'!F21</f>
        <v>0</v>
      </c>
      <c r="G21" s="93"/>
      <c r="H21" s="126">
        <f>+'WTI GW'!H21-'WTI GW Prior'!H21</f>
        <v>0</v>
      </c>
      <c r="I21" s="93"/>
      <c r="J21" s="119">
        <f>+'WTI GW'!J21-'WTI GW Prior'!J21</f>
        <v>0</v>
      </c>
      <c r="K21" s="120">
        <f>+'WTI GW'!K21-'WTI GW Prior'!K21</f>
        <v>0</v>
      </c>
      <c r="L21" s="96"/>
      <c r="M21" s="126">
        <f>+'WTI GW'!M21-'WTI GW Prior'!M21</f>
        <v>0</v>
      </c>
      <c r="N21" s="93"/>
      <c r="O21" s="143">
        <f>SUM(F21:M21)</f>
        <v>0</v>
      </c>
      <c r="P21" s="87"/>
      <c r="Q21" s="87"/>
      <c r="R21" s="87"/>
      <c r="S21" s="87"/>
      <c r="T21" s="87"/>
      <c r="U21" s="86"/>
      <c r="V21" s="93"/>
      <c r="W21" s="92">
        <f>A21</f>
        <v>37073</v>
      </c>
      <c r="X21" s="97"/>
      <c r="Y21" s="98"/>
      <c r="Z21" s="98"/>
      <c r="AA21" s="127">
        <f>O21-M21</f>
        <v>0</v>
      </c>
      <c r="AC21" s="127"/>
    </row>
    <row r="22" spans="1:29" ht="15.6" x14ac:dyDescent="0.3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3"/>
      <c r="P22" s="87"/>
      <c r="Q22" s="87"/>
      <c r="R22" s="87"/>
      <c r="S22" s="87"/>
      <c r="T22" s="87"/>
      <c r="U22" s="86"/>
      <c r="V22" s="93"/>
      <c r="W22" s="92"/>
      <c r="X22" s="97"/>
      <c r="Y22" s="98"/>
      <c r="Z22" s="98"/>
      <c r="AA22" s="127"/>
      <c r="AC22" s="127"/>
    </row>
    <row r="23" spans="1:29" ht="16.2" thickBot="1" x14ac:dyDescent="0.35">
      <c r="A23" s="99" t="s">
        <v>3</v>
      </c>
      <c r="B23" s="100">
        <f>SUM(B16:B17)</f>
        <v>0</v>
      </c>
      <c r="C23" s="100">
        <f>SUM(C16:C17)</f>
        <v>0</v>
      </c>
      <c r="D23" s="110">
        <f>SUM(D16:D17)</f>
        <v>0</v>
      </c>
      <c r="E23" s="100"/>
      <c r="F23" s="132">
        <f>SUM(F16:F22)</f>
        <v>-278.82735109999999</v>
      </c>
      <c r="G23" s="100"/>
      <c r="H23" s="132">
        <f>SUM(H16:H22)</f>
        <v>-368.48363870000003</v>
      </c>
      <c r="I23" s="100"/>
      <c r="J23" s="133">
        <f>SUM(J16:J22)</f>
        <v>0</v>
      </c>
      <c r="K23" s="134">
        <f>SUM(K16:K22)</f>
        <v>-2.4566700000008268E-2</v>
      </c>
      <c r="L23" s="132"/>
      <c r="M23" s="132">
        <f>SUM(M16:M22)</f>
        <v>88.952033099999994</v>
      </c>
      <c r="N23" s="100"/>
      <c r="O23" s="165">
        <f>SUM(O16:O22)</f>
        <v>-558.38352340000006</v>
      </c>
      <c r="P23" s="100"/>
      <c r="Q23" s="100">
        <f>SUM(Q16:Q17)</f>
        <v>0</v>
      </c>
      <c r="R23" s="100">
        <f>SUM(R16:R17)</f>
        <v>0</v>
      </c>
      <c r="S23" s="100">
        <f>SUM(S16:S17)</f>
        <v>0</v>
      </c>
      <c r="T23" s="100">
        <f>SUM(T16:T17)</f>
        <v>0</v>
      </c>
      <c r="U23" s="110">
        <f>SUM(U16:U17)</f>
        <v>0</v>
      </c>
      <c r="V23" s="100"/>
      <c r="W23" s="100"/>
      <c r="X23" s="111">
        <f>SUM(X16:X17)</f>
        <v>0</v>
      </c>
      <c r="Y23" s="111">
        <f>SUM(Y16:Y17)</f>
        <v>0</v>
      </c>
      <c r="Z23" s="111">
        <f>SUM(Z16:Z17)</f>
        <v>0</v>
      </c>
      <c r="AA23" s="166">
        <f>SUM(AA16:AA22)</f>
        <v>-647.33555649999994</v>
      </c>
      <c r="AB23" s="24"/>
      <c r="AC23" s="166">
        <f>SUM(AC16:AC17)</f>
        <v>-558.32737059999999</v>
      </c>
    </row>
    <row r="24" spans="1:29" ht="12.9" customHeight="1" thickTop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" customHeight="1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5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449580</xdr:colOff>
                    <xdr:row>33</xdr:row>
                    <xdr:rowOff>76200</xdr:rowOff>
                  </from>
                  <to>
                    <xdr:col>5</xdr:col>
                    <xdr:colOff>891540</xdr:colOff>
                    <xdr:row>35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121920</xdr:colOff>
                    <xdr:row>33</xdr:row>
                    <xdr:rowOff>68580</xdr:rowOff>
                  </from>
                  <to>
                    <xdr:col>7</xdr:col>
                    <xdr:colOff>701040</xdr:colOff>
                    <xdr:row>35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1"/>
  <sheetViews>
    <sheetView showGridLines="0" zoomScale="75" workbookViewId="0">
      <selection activeCell="A11" sqref="A11:IV23"/>
    </sheetView>
  </sheetViews>
  <sheetFormatPr defaultColWidth="9.08984375" defaultRowHeight="13.2" x14ac:dyDescent="0.25"/>
  <cols>
    <col min="1" max="1" width="12.90625" style="2" bestFit="1" customWidth="1"/>
    <col min="2" max="4" width="11.54296875" style="2" hidden="1" customWidth="1"/>
    <col min="5" max="5" width="5.54296875" style="2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NOW()-1</f>
        <v>36983.735218634261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537.80885639999997</v>
      </c>
      <c r="G11" s="148"/>
      <c r="H11" s="123">
        <v>475.06449070000002</v>
      </c>
      <c r="I11" s="148"/>
      <c r="J11" s="162">
        <v>0</v>
      </c>
      <c r="K11" s="158">
        <v>-174.2899074</v>
      </c>
      <c r="L11" s="78"/>
      <c r="M11" s="123">
        <v>259.65814760000001</v>
      </c>
      <c r="N11" s="148"/>
      <c r="O11" s="150">
        <v>1098.2415873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838.58343969999987</v>
      </c>
      <c r="AB11" s="6"/>
      <c r="AC11" s="84">
        <v>1098.2415873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>
        <v>37012</v>
      </c>
      <c r="B17" s="93"/>
      <c r="C17" s="94"/>
      <c r="D17" s="95"/>
      <c r="E17" s="93"/>
      <c r="F17" s="126">
        <v>537.80885639999997</v>
      </c>
      <c r="G17" s="93"/>
      <c r="H17" s="126">
        <v>475.06449070000002</v>
      </c>
      <c r="I17" s="93"/>
      <c r="J17" s="119">
        <v>0</v>
      </c>
      <c r="K17" s="120">
        <v>224.0870238</v>
      </c>
      <c r="L17" s="96"/>
      <c r="M17" s="126">
        <v>259.65814760000001</v>
      </c>
      <c r="N17" s="93"/>
      <c r="O17" s="142">
        <v>1496.6185184999999</v>
      </c>
      <c r="P17" s="96"/>
      <c r="Q17" s="96"/>
      <c r="R17" s="96"/>
      <c r="S17" s="96"/>
      <c r="T17" s="96"/>
      <c r="U17" s="95"/>
      <c r="V17" s="93"/>
      <c r="W17" s="92">
        <v>37012</v>
      </c>
      <c r="X17" s="97"/>
      <c r="Y17" s="98"/>
      <c r="Z17" s="98"/>
      <c r="AA17" s="127">
        <v>1236.9603708999998</v>
      </c>
      <c r="AB17" s="21"/>
      <c r="AC17" s="127">
        <v>1496.6185184999999</v>
      </c>
    </row>
    <row r="18" spans="1:30" ht="15.6" x14ac:dyDescent="0.3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6" x14ac:dyDescent="0.3">
      <c r="A19" s="92">
        <v>37043</v>
      </c>
      <c r="B19" s="93"/>
      <c r="C19" s="94"/>
      <c r="D19" s="95"/>
      <c r="E19" s="93"/>
      <c r="F19" s="126">
        <v>0</v>
      </c>
      <c r="G19" s="93"/>
      <c r="H19" s="126">
        <v>0</v>
      </c>
      <c r="I19" s="93"/>
      <c r="J19" s="119">
        <v>0</v>
      </c>
      <c r="K19" s="120">
        <v>-398.3769312</v>
      </c>
      <c r="L19" s="96"/>
      <c r="M19" s="126">
        <v>0</v>
      </c>
      <c r="N19" s="93"/>
      <c r="O19" s="142">
        <v>-398.3769312</v>
      </c>
      <c r="P19" s="96"/>
      <c r="Q19" s="96"/>
      <c r="R19" s="96"/>
      <c r="S19" s="96"/>
      <c r="T19" s="96"/>
      <c r="U19" s="95"/>
      <c r="V19" s="93"/>
      <c r="W19" s="92">
        <v>37043</v>
      </c>
      <c r="X19" s="97"/>
      <c r="Y19" s="98"/>
      <c r="Z19" s="98"/>
      <c r="AA19" s="127">
        <v>-398.3769312</v>
      </c>
      <c r="AB19" s="21"/>
      <c r="AC19" s="127">
        <v>0</v>
      </c>
    </row>
    <row r="20" spans="1:30" ht="15.6" x14ac:dyDescent="0.3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6" x14ac:dyDescent="0.3">
      <c r="A21" s="92">
        <v>37073</v>
      </c>
      <c r="B21" s="93"/>
      <c r="C21" s="94"/>
      <c r="D21" s="95"/>
      <c r="E21" s="93"/>
      <c r="F21" s="126">
        <v>0</v>
      </c>
      <c r="G21" s="93"/>
      <c r="H21" s="126">
        <v>0</v>
      </c>
      <c r="I21" s="93"/>
      <c r="J21" s="119">
        <v>0</v>
      </c>
      <c r="K21" s="120">
        <v>0</v>
      </c>
      <c r="L21" s="96"/>
      <c r="M21" s="126">
        <v>0</v>
      </c>
      <c r="N21" s="93"/>
      <c r="O21" s="142">
        <v>0</v>
      </c>
      <c r="P21" s="96"/>
      <c r="Q21" s="96"/>
      <c r="R21" s="96"/>
      <c r="S21" s="96"/>
      <c r="T21" s="96"/>
      <c r="U21" s="95"/>
      <c r="V21" s="93"/>
      <c r="W21" s="92">
        <v>37073</v>
      </c>
      <c r="X21" s="97"/>
      <c r="Y21" s="98"/>
      <c r="Z21" s="98"/>
      <c r="AA21" s="127">
        <v>0</v>
      </c>
      <c r="AB21" s="21"/>
      <c r="AC21" s="127"/>
    </row>
    <row r="22" spans="1:30" ht="15.6" x14ac:dyDescent="0.3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2" thickBot="1" x14ac:dyDescent="0.35">
      <c r="A23" s="99" t="s">
        <v>3</v>
      </c>
      <c r="B23" s="100">
        <v>0</v>
      </c>
      <c r="C23" s="100">
        <v>0</v>
      </c>
      <c r="D23" s="101">
        <v>0</v>
      </c>
      <c r="E23" s="102"/>
      <c r="F23" s="129">
        <v>537.80885639999997</v>
      </c>
      <c r="G23" s="103"/>
      <c r="H23" s="129">
        <v>475.06449070000002</v>
      </c>
      <c r="I23" s="103"/>
      <c r="J23" s="130">
        <v>0</v>
      </c>
      <c r="K23" s="131">
        <v>-174.2899074</v>
      </c>
      <c r="L23" s="129"/>
      <c r="M23" s="129">
        <v>259.65814760000001</v>
      </c>
      <c r="N23" s="103"/>
      <c r="O23" s="163">
        <v>1098.2415873</v>
      </c>
      <c r="P23" s="103"/>
      <c r="Q23" s="103">
        <v>0</v>
      </c>
      <c r="R23" s="103">
        <v>0</v>
      </c>
      <c r="S23" s="103">
        <v>0</v>
      </c>
      <c r="T23" s="103">
        <v>0</v>
      </c>
      <c r="U23" s="101">
        <v>0</v>
      </c>
      <c r="V23" s="104"/>
      <c r="W23" s="105"/>
      <c r="X23" s="106">
        <v>0</v>
      </c>
      <c r="Y23" s="106">
        <v>0</v>
      </c>
      <c r="Z23" s="106">
        <v>0</v>
      </c>
      <c r="AA23" s="164">
        <v>838.58343969999987</v>
      </c>
      <c r="AB23" s="39"/>
      <c r="AC23" s="164">
        <v>1496.6185184999999</v>
      </c>
      <c r="AD23" s="29"/>
    </row>
    <row r="24" spans="1:30" ht="12.9" customHeight="1" thickTop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" customHeight="1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5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3.2" x14ac:dyDescent="0.25"/>
  <cols>
    <col min="1" max="1" width="10.453125" customWidth="1"/>
    <col min="4" max="4" width="11" customWidth="1"/>
    <col min="11" max="11" width="27" customWidth="1"/>
  </cols>
  <sheetData>
    <row r="6" spans="1:17" ht="60.6" x14ac:dyDescent="1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.6" x14ac:dyDescent="1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60" x14ac:dyDescent="0.9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75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75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75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75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7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2001-04-03T22:34:12Z</cp:lastPrinted>
  <dcterms:created xsi:type="dcterms:W3CDTF">1997-02-04T06:23:25Z</dcterms:created>
  <dcterms:modified xsi:type="dcterms:W3CDTF">2023-09-10T15:58:56Z</dcterms:modified>
</cp:coreProperties>
</file>