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36" windowWidth="9876" windowHeight="10932" tabRatio="889" activeTab="2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GW'!$A$1:$AB$23</definedName>
    <definedName name="_xlnm.Print_Area" localSheetId="2">'WTI GW Change'!$A$1:$AB$23</definedName>
  </definedNames>
  <calcPr calcId="92512"/>
</workbook>
</file>

<file path=xl/calcChain.xml><?xml version="1.0" encoding="utf-8"?>
<calcChain xmlns="http://schemas.openxmlformats.org/spreadsheetml/2006/main">
  <c r="B7" i="2" l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F18" i="26"/>
  <c r="H18" i="26"/>
  <c r="J18" i="26"/>
  <c r="K18" i="26"/>
  <c r="M18" i="26"/>
  <c r="O18" i="26"/>
  <c r="W18" i="26"/>
  <c r="AA18" i="26"/>
  <c r="F20" i="26"/>
  <c r="H20" i="26"/>
  <c r="J20" i="26"/>
  <c r="K20" i="26"/>
  <c r="M20" i="26"/>
  <c r="O20" i="26"/>
  <c r="W20" i="26"/>
  <c r="AA20" i="26"/>
  <c r="B22" i="26"/>
  <c r="C22" i="26"/>
  <c r="D22" i="26"/>
  <c r="F22" i="26"/>
  <c r="H22" i="26"/>
  <c r="J22" i="26"/>
  <c r="K22" i="26"/>
  <c r="M22" i="26"/>
  <c r="O22" i="26"/>
  <c r="Q22" i="26"/>
  <c r="R22" i="26"/>
  <c r="S22" i="26"/>
  <c r="T22" i="26"/>
  <c r="U22" i="26"/>
  <c r="X22" i="26"/>
  <c r="Y22" i="26"/>
  <c r="Z22" i="26"/>
  <c r="AA22" i="26"/>
  <c r="AC22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F18" i="28"/>
  <c r="H18" i="28"/>
  <c r="J18" i="28"/>
  <c r="K18" i="28"/>
  <c r="M18" i="28"/>
  <c r="O18" i="28"/>
  <c r="W18" i="28"/>
  <c r="AA18" i="28"/>
  <c r="AC18" i="28"/>
  <c r="F20" i="28"/>
  <c r="H20" i="28"/>
  <c r="J20" i="28"/>
  <c r="K20" i="28"/>
  <c r="M20" i="28"/>
  <c r="O20" i="28"/>
  <c r="W20" i="28"/>
  <c r="AA20" i="28"/>
  <c r="B22" i="28"/>
  <c r="C22" i="28"/>
  <c r="D22" i="28"/>
  <c r="F22" i="28"/>
  <c r="H22" i="28"/>
  <c r="J22" i="28"/>
  <c r="K22" i="28"/>
  <c r="M22" i="28"/>
  <c r="O22" i="28"/>
  <c r="Q22" i="28"/>
  <c r="R22" i="28"/>
  <c r="S22" i="28"/>
  <c r="T22" i="28"/>
  <c r="U22" i="28"/>
  <c r="X22" i="28"/>
  <c r="Y22" i="28"/>
  <c r="Z22" i="28"/>
  <c r="AA22" i="28"/>
  <c r="AC22" i="28"/>
  <c r="A5" i="27"/>
</calcChain>
</file>

<file path=xl/sharedStrings.xml><?xml version="1.0" encoding="utf-8"?>
<sst xmlns="http://schemas.openxmlformats.org/spreadsheetml/2006/main" count="159" uniqueCount="54">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</sst>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80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6" fillId="4" borderId="0" xfId="0" applyFont="1" applyFill="1" applyBorder="1"/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165" fontId="30" fillId="0" borderId="33" xfId="0" applyNumberFormat="1" applyFont="1" applyFill="1" applyBorder="1" applyAlignment="1">
      <alignment horizontal="center"/>
    </xf>
    <xf numFmtId="165" fontId="30" fillId="0" borderId="34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81640625" defaultRowHeight="5.4" customHeight="1" x14ac:dyDescent="0.25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449580</xdr:colOff>
          <xdr:row>32</xdr:row>
          <xdr:rowOff>76200</xdr:rowOff>
        </xdr:from>
        <xdr:to>
          <xdr:col>5</xdr:col>
          <xdr:colOff>891540</xdr:colOff>
          <xdr:row>34</xdr:row>
          <xdr:rowOff>68580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121920</xdr:colOff>
          <xdr:row>32</xdr:row>
          <xdr:rowOff>68580</xdr:rowOff>
        </xdr:from>
        <xdr:to>
          <xdr:col>7</xdr:col>
          <xdr:colOff>701040</xdr:colOff>
          <xdr:row>34</xdr:row>
          <xdr:rowOff>68580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5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IV7"/>
    </sheetView>
  </sheetViews>
  <sheetFormatPr defaultColWidth="16.08984375" defaultRowHeight="13.2" x14ac:dyDescent="0.25"/>
  <cols>
    <col min="1" max="1" width="11.81640625" style="174" customWidth="1"/>
    <col min="2" max="2" width="17.81640625" style="34" customWidth="1"/>
    <col min="3" max="3" width="8.81640625" style="34" customWidth="1"/>
    <col min="4" max="4" width="20.08984375" style="35" customWidth="1"/>
    <col min="5" max="5" width="9.36328125" style="34" bestFit="1" customWidth="1"/>
    <col min="6" max="6" width="16.453125" style="34" customWidth="1"/>
    <col min="7" max="7" width="8.54296875" style="34" customWidth="1"/>
    <col min="8" max="8" width="16.08984375" style="34" customWidth="1"/>
    <col min="9" max="9" width="7.81640625" style="34" customWidth="1"/>
    <col min="10" max="10" width="16.453125" style="34" customWidth="1"/>
    <col min="11" max="11" width="7.1796875" style="34" customWidth="1"/>
    <col min="12" max="12" width="16.08984375" style="34" customWidth="1"/>
    <col min="13" max="13" width="5.81640625" style="34" customWidth="1"/>
    <col min="14" max="14" width="16.54296875" style="34" customWidth="1"/>
    <col min="15" max="15" width="8.08984375" style="34" customWidth="1"/>
    <col min="16" max="17" width="9.90625" style="34" customWidth="1"/>
    <col min="18" max="18" width="14.36328125" style="34" customWidth="1"/>
    <col min="19" max="19" width="7.54296875" style="34" customWidth="1"/>
    <col min="20" max="20" width="15.54296875" style="34" customWidth="1"/>
    <col min="21" max="21" width="5.1796875" style="34" customWidth="1"/>
    <col min="22" max="22" width="15.81640625" style="34" customWidth="1"/>
    <col min="23" max="23" width="12" style="34" customWidth="1"/>
    <col min="24" max="24" width="15" style="34" customWidth="1"/>
    <col min="25" max="25" width="6.81640625" style="34" customWidth="1"/>
    <col min="26" max="26" width="16.1796875" style="34" customWidth="1"/>
    <col min="27" max="27" width="7.1796875" style="34" customWidth="1"/>
    <col min="28" max="28" width="14.36328125" style="34" customWidth="1"/>
    <col min="29" max="172" width="16.08984375" style="34" customWidth="1"/>
    <col min="173" max="16384" width="16.08984375" style="23"/>
  </cols>
  <sheetData>
    <row r="1" spans="1:179" s="30" customFormat="1" ht="90" customHeight="1" x14ac:dyDescent="0.25">
      <c r="A1" s="172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5">
      <c r="A2" s="173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5">
      <c r="A3" s="173">
        <v>37012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5">
      <c r="A4" s="174">
        <v>37043</v>
      </c>
      <c r="B4" s="33">
        <v>0</v>
      </c>
      <c r="C4" s="33">
        <v>0</v>
      </c>
      <c r="D4" s="33"/>
      <c r="E4" s="33"/>
      <c r="F4" s="33"/>
      <c r="G4" s="33"/>
      <c r="H4" s="33">
        <v>0</v>
      </c>
      <c r="I4" s="33">
        <v>0</v>
      </c>
      <c r="J4" s="33"/>
      <c r="K4" s="33"/>
      <c r="L4" s="33">
        <v>0</v>
      </c>
      <c r="M4" s="33">
        <v>0</v>
      </c>
      <c r="N4" s="33">
        <v>0</v>
      </c>
      <c r="O4" s="33">
        <v>0</v>
      </c>
      <c r="P4" s="33"/>
      <c r="Q4" s="33"/>
      <c r="R4" s="33"/>
      <c r="S4" s="33"/>
      <c r="T4" s="33"/>
      <c r="U4" s="33"/>
      <c r="V4" s="33">
        <v>0</v>
      </c>
      <c r="W4" s="33">
        <v>0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5">
      <c r="A5" s="174">
        <v>37073</v>
      </c>
      <c r="B5" s="33">
        <v>1031.3886826</v>
      </c>
      <c r="C5" s="33">
        <v>0</v>
      </c>
      <c r="D5" s="33"/>
      <c r="E5" s="33"/>
      <c r="F5" s="33"/>
      <c r="G5" s="33"/>
      <c r="H5" s="33">
        <v>-508.22050990000002</v>
      </c>
      <c r="I5" s="33">
        <v>0</v>
      </c>
      <c r="J5" s="33"/>
      <c r="K5" s="33"/>
      <c r="L5" s="33">
        <v>0</v>
      </c>
      <c r="M5" s="33">
        <v>-1105.0919173</v>
      </c>
      <c r="N5" s="33">
        <v>393.6217676</v>
      </c>
      <c r="O5" s="33">
        <v>0</v>
      </c>
      <c r="P5" s="33"/>
      <c r="Q5" s="33"/>
      <c r="R5" s="33"/>
      <c r="S5" s="33"/>
      <c r="T5" s="33">
        <v>0</v>
      </c>
      <c r="U5" s="33">
        <v>0</v>
      </c>
      <c r="V5" s="33">
        <v>916.78994030000001</v>
      </c>
      <c r="W5" s="33">
        <v>-1105.0919173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5">
      <c r="A6" s="174">
        <v>37104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>
        <v>199.3021608</v>
      </c>
      <c r="O6" s="33">
        <v>0</v>
      </c>
      <c r="P6" s="33"/>
      <c r="Q6" s="33"/>
      <c r="R6" s="33"/>
      <c r="S6" s="33"/>
      <c r="T6" s="33"/>
      <c r="U6" s="33"/>
      <c r="V6" s="33">
        <v>199.3021608</v>
      </c>
      <c r="W6" s="33">
        <v>0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5">
      <c r="B7" s="33">
        <f>SUM($B$3:$B$6)</f>
        <v>1031.3886826</v>
      </c>
      <c r="C7" s="33">
        <f>SUM($C$3:$C$6)</f>
        <v>0</v>
      </c>
      <c r="D7" s="33">
        <f>SUM($D$3:$D$6)</f>
        <v>0</v>
      </c>
      <c r="E7" s="33">
        <f>SUM($E$3:$E$6)</f>
        <v>0</v>
      </c>
      <c r="F7" s="33">
        <f>SUM($F$3:$F$6)</f>
        <v>0</v>
      </c>
      <c r="G7" s="33">
        <f>SUM($G$3:$G$6)</f>
        <v>0</v>
      </c>
      <c r="H7" s="33">
        <f>SUM($H$3:$H$6)</f>
        <v>-508.22050990000002</v>
      </c>
      <c r="I7" s="33">
        <f>SUM($I$3:$I$6)</f>
        <v>0</v>
      </c>
      <c r="J7" s="33">
        <f>SUM($J$3:$J$6)</f>
        <v>0</v>
      </c>
      <c r="K7" s="33">
        <f>SUM($K$3:$K$6)</f>
        <v>0</v>
      </c>
      <c r="L7" s="33">
        <f>SUM($L$3:$L$6)</f>
        <v>0</v>
      </c>
      <c r="M7" s="33">
        <f>SUM($M$3:$M$6)</f>
        <v>-1105.0919173</v>
      </c>
      <c r="N7" s="33">
        <f>SUM($N$3:$N$6)</f>
        <v>592.92392840000002</v>
      </c>
      <c r="O7" s="33">
        <f>SUM($O$3:$O$6)</f>
        <v>0</v>
      </c>
      <c r="P7" s="33">
        <f>SUM($P$3:$P$6)</f>
        <v>0</v>
      </c>
      <c r="Q7" s="33">
        <f>SUM($Q$3:$Q$6)</f>
        <v>0</v>
      </c>
      <c r="R7" s="33">
        <f>SUM($R$3:$R$6)</f>
        <v>0</v>
      </c>
      <c r="S7" s="33">
        <f>SUM($S$3:$S$6)</f>
        <v>0</v>
      </c>
      <c r="T7" s="33">
        <f>SUM($T$3:$T$6)</f>
        <v>0</v>
      </c>
      <c r="U7" s="33">
        <f>SUM($U$3:$U$6)</f>
        <v>0</v>
      </c>
      <c r="V7" s="33">
        <f>SUM($V$3:$V$6)</f>
        <v>1116.0921011</v>
      </c>
      <c r="W7" s="33">
        <f>SUM($W$3:$W$6)</f>
        <v>-1105.0919173</v>
      </c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99.220578000000003</v>
      </c>
      <c r="FS8" s="23">
        <v>0</v>
      </c>
      <c r="FV8" s="23">
        <v>-252.92546930000026</v>
      </c>
      <c r="FW8" s="23">
        <v>0</v>
      </c>
    </row>
    <row r="9" spans="1:179" x14ac:dyDescent="0.25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R9" s="23">
        <v>98.749244000000004</v>
      </c>
      <c r="FS9" s="23">
        <v>0</v>
      </c>
      <c r="FV9" s="23">
        <v>78.729531799999947</v>
      </c>
      <c r="FW9" s="23">
        <v>0</v>
      </c>
    </row>
    <row r="10" spans="1:179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R10" s="23">
        <v>98.272152000000006</v>
      </c>
      <c r="FS10" s="23">
        <v>0</v>
      </c>
      <c r="FV10" s="23">
        <v>-400.3648268</v>
      </c>
      <c r="FW10" s="23">
        <v>0</v>
      </c>
    </row>
    <row r="11" spans="1:179" x14ac:dyDescent="0.25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828.75072220000004</v>
      </c>
      <c r="FW11" s="23">
        <v>53.159560100000007</v>
      </c>
    </row>
    <row r="12" spans="1:179" x14ac:dyDescent="0.25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968.66863750000016</v>
      </c>
      <c r="FW12" s="23">
        <v>0</v>
      </c>
    </row>
    <row r="13" spans="1:179" x14ac:dyDescent="0.25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1046.5624979000002</v>
      </c>
      <c r="FW13" s="23">
        <v>0</v>
      </c>
    </row>
    <row r="14" spans="1:179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195.131879</v>
      </c>
      <c r="FW14" s="23">
        <v>0</v>
      </c>
    </row>
    <row r="15" spans="1:179" x14ac:dyDescent="0.25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194.16953790000002</v>
      </c>
      <c r="FW15" s="23">
        <v>0</v>
      </c>
    </row>
    <row r="16" spans="1:179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181.45276660000002</v>
      </c>
      <c r="FW16" s="23">
        <v>0</v>
      </c>
    </row>
    <row r="17" spans="2:179" x14ac:dyDescent="0.25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27.383290400000014</v>
      </c>
      <c r="FW17" s="23">
        <v>0</v>
      </c>
    </row>
    <row r="18" spans="2:179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19.663371800000007</v>
      </c>
      <c r="FW18" s="23">
        <v>0</v>
      </c>
    </row>
    <row r="19" spans="2:179" x14ac:dyDescent="0.25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-348.54836290000003</v>
      </c>
      <c r="FW19" s="23">
        <v>0</v>
      </c>
    </row>
    <row r="20" spans="2:179" x14ac:dyDescent="0.25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204.1366438</v>
      </c>
      <c r="FW20" s="23">
        <v>0</v>
      </c>
    </row>
    <row r="21" spans="2:179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205.86348600000002</v>
      </c>
      <c r="FW21" s="23">
        <v>0</v>
      </c>
    </row>
    <row r="22" spans="2:179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220.37545340000003</v>
      </c>
      <c r="FW22" s="23">
        <v>0</v>
      </c>
    </row>
    <row r="23" spans="2:179" x14ac:dyDescent="0.25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243.68398160000001</v>
      </c>
      <c r="FW23" s="23">
        <v>0</v>
      </c>
    </row>
    <row r="24" spans="2:179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242.24687620000003</v>
      </c>
      <c r="FW24" s="23">
        <v>0</v>
      </c>
    </row>
    <row r="25" spans="2:179" x14ac:dyDescent="0.25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243.27002730000004</v>
      </c>
      <c r="FW25" s="23">
        <v>0</v>
      </c>
    </row>
    <row r="26" spans="2:179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252.51695340000001</v>
      </c>
      <c r="FW26" s="23">
        <v>0</v>
      </c>
    </row>
    <row r="27" spans="2:179" x14ac:dyDescent="0.25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252.09015810000002</v>
      </c>
      <c r="FW27" s="23">
        <v>0</v>
      </c>
    </row>
    <row r="28" spans="2:179" x14ac:dyDescent="0.25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245.90864260000001</v>
      </c>
      <c r="FW28" s="23">
        <v>0</v>
      </c>
    </row>
    <row r="29" spans="2:179" x14ac:dyDescent="0.25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232.52089470000004</v>
      </c>
      <c r="FW29" s="23">
        <v>0</v>
      </c>
    </row>
    <row r="30" spans="2:179" x14ac:dyDescent="0.25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212.32385750000003</v>
      </c>
      <c r="FW30" s="23">
        <v>0</v>
      </c>
    </row>
    <row r="31" spans="2:179" x14ac:dyDescent="0.25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10.943911700000001</v>
      </c>
      <c r="FW31" s="23">
        <v>0</v>
      </c>
    </row>
    <row r="32" spans="2:179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151.50545170000004</v>
      </c>
      <c r="FW32" s="23">
        <v>0</v>
      </c>
    </row>
    <row r="33" spans="2:179" x14ac:dyDescent="0.25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159.74229020000001</v>
      </c>
      <c r="FW33" s="23">
        <v>0</v>
      </c>
    </row>
    <row r="34" spans="2:179" x14ac:dyDescent="0.25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170.3800358</v>
      </c>
      <c r="FW34" s="23">
        <v>0</v>
      </c>
    </row>
    <row r="35" spans="2:179" x14ac:dyDescent="0.25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180.62111200000004</v>
      </c>
      <c r="FW35" s="23">
        <v>0</v>
      </c>
    </row>
    <row r="36" spans="2:179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181.07672430000002</v>
      </c>
      <c r="FW36" s="23">
        <v>0</v>
      </c>
    </row>
    <row r="37" spans="2:179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187.89730320000001</v>
      </c>
      <c r="FW37" s="23">
        <v>0</v>
      </c>
    </row>
    <row r="38" spans="2:179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186.4391397</v>
      </c>
      <c r="FW38" s="23">
        <v>0</v>
      </c>
    </row>
    <row r="39" spans="2:17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186.17469490000002</v>
      </c>
      <c r="FW39" s="23">
        <v>0</v>
      </c>
    </row>
    <row r="40" spans="2:179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182.25301130000003</v>
      </c>
      <c r="FW40" s="23">
        <v>0</v>
      </c>
    </row>
    <row r="41" spans="2:179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174.81911500000001</v>
      </c>
      <c r="FW41" s="23">
        <v>0</v>
      </c>
    </row>
    <row r="42" spans="2:179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162.28517250000002</v>
      </c>
      <c r="FW42" s="23">
        <v>0</v>
      </c>
    </row>
    <row r="43" spans="2:179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159.9354783</v>
      </c>
      <c r="FW43" s="23">
        <v>0</v>
      </c>
    </row>
    <row r="44" spans="2:179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95.445659400000011</v>
      </c>
      <c r="FW44" s="23">
        <v>0</v>
      </c>
    </row>
    <row r="45" spans="2:179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99.388298300000002</v>
      </c>
      <c r="FW45" s="23">
        <v>0</v>
      </c>
    </row>
    <row r="46" spans="2:179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103.96253039999999</v>
      </c>
      <c r="FW46" s="23">
        <v>0</v>
      </c>
    </row>
    <row r="47" spans="2:179" x14ac:dyDescent="0.25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109.03789570000001</v>
      </c>
      <c r="FW47" s="23">
        <v>0</v>
      </c>
    </row>
    <row r="48" spans="2:179" x14ac:dyDescent="0.25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112.16389040000001</v>
      </c>
      <c r="FW48" s="23">
        <v>0</v>
      </c>
    </row>
    <row r="49" spans="2:179" x14ac:dyDescent="0.25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110.84858360000001</v>
      </c>
      <c r="FW49" s="23">
        <v>0</v>
      </c>
    </row>
    <row r="50" spans="2:179" x14ac:dyDescent="0.25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109.20347220000002</v>
      </c>
      <c r="FW50" s="23">
        <v>0</v>
      </c>
    </row>
    <row r="51" spans="2:179" x14ac:dyDescent="0.25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109.17366240000001</v>
      </c>
      <c r="FW51" s="23">
        <v>0</v>
      </c>
    </row>
    <row r="52" spans="2:179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109.10774590000001</v>
      </c>
      <c r="FW52" s="23">
        <v>0</v>
      </c>
    </row>
    <row r="53" spans="2:179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105.1959837</v>
      </c>
      <c r="FW53" s="23">
        <v>0</v>
      </c>
    </row>
    <row r="54" spans="2:179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99.958748500000013</v>
      </c>
      <c r="FW54" s="23">
        <v>0</v>
      </c>
    </row>
    <row r="55" spans="2:179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97.175790300000003</v>
      </c>
      <c r="FW55" s="23">
        <v>0</v>
      </c>
    </row>
    <row r="56" spans="2:179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66.502864500000001</v>
      </c>
      <c r="FW56" s="23">
        <v>0</v>
      </c>
    </row>
    <row r="57" spans="2:179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73.864258399999997</v>
      </c>
      <c r="FW57" s="23">
        <v>0</v>
      </c>
    </row>
    <row r="58" spans="2:179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78.645211200000006</v>
      </c>
      <c r="FW58" s="23">
        <v>0</v>
      </c>
    </row>
    <row r="59" spans="2:179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82.964086999999992</v>
      </c>
      <c r="FW59" s="23">
        <v>0</v>
      </c>
    </row>
    <row r="60" spans="2:179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83.260441</v>
      </c>
      <c r="FW60" s="23">
        <v>0</v>
      </c>
    </row>
    <row r="61" spans="2:179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86.783607000000003</v>
      </c>
      <c r="FW61" s="23">
        <v>0</v>
      </c>
    </row>
    <row r="62" spans="2:179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86.046014100000008</v>
      </c>
      <c r="FW62" s="23">
        <v>0</v>
      </c>
    </row>
    <row r="63" spans="2:179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86.014465700000017</v>
      </c>
      <c r="FW63" s="23">
        <v>0</v>
      </c>
    </row>
    <row r="64" spans="2:179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85.013465500000009</v>
      </c>
      <c r="FW64" s="23">
        <v>0</v>
      </c>
    </row>
    <row r="65" spans="2:179" x14ac:dyDescent="0.25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81.399258899999992</v>
      </c>
      <c r="FW65" s="23">
        <v>0</v>
      </c>
    </row>
    <row r="66" spans="2:179" x14ac:dyDescent="0.25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76.532432999999997</v>
      </c>
      <c r="FW66" s="23">
        <v>0</v>
      </c>
    </row>
    <row r="67" spans="2:179" x14ac:dyDescent="0.25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73.442175200000008</v>
      </c>
      <c r="FW67" s="23">
        <v>0</v>
      </c>
    </row>
    <row r="68" spans="2:179" x14ac:dyDescent="0.25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40.643201200000007</v>
      </c>
      <c r="FW68" s="23">
        <v>0</v>
      </c>
    </row>
    <row r="69" spans="2:179" x14ac:dyDescent="0.25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45.045519300000002</v>
      </c>
      <c r="FW69" s="23">
        <v>0</v>
      </c>
    </row>
    <row r="70" spans="2:179" x14ac:dyDescent="0.25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51.445401099999998</v>
      </c>
      <c r="FW70" s="23">
        <v>0</v>
      </c>
    </row>
    <row r="71" spans="2:179" x14ac:dyDescent="0.25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55.896301399999999</v>
      </c>
      <c r="FW71" s="23">
        <v>0</v>
      </c>
    </row>
    <row r="72" spans="2:179" x14ac:dyDescent="0.25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56.793902199999998</v>
      </c>
      <c r="FW72" s="23">
        <v>0</v>
      </c>
    </row>
    <row r="73" spans="2:179" x14ac:dyDescent="0.25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57.196715399999995</v>
      </c>
      <c r="FW73" s="23">
        <v>0</v>
      </c>
    </row>
    <row r="74" spans="2:179" x14ac:dyDescent="0.25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59.424549800000001</v>
      </c>
      <c r="FW74" s="23">
        <v>0</v>
      </c>
    </row>
    <row r="75" spans="2:179" x14ac:dyDescent="0.25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59.381166100000009</v>
      </c>
      <c r="FW75" s="23">
        <v>0</v>
      </c>
    </row>
    <row r="76" spans="2:17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57.591022700000011</v>
      </c>
      <c r="FW76" s="23">
        <v>0</v>
      </c>
    </row>
    <row r="77" spans="2:179" x14ac:dyDescent="0.25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55.178562100000015</v>
      </c>
      <c r="FW77" s="23">
        <v>0</v>
      </c>
    </row>
    <row r="78" spans="2:179" x14ac:dyDescent="0.25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50.924599000000001</v>
      </c>
      <c r="FW78" s="23">
        <v>0</v>
      </c>
    </row>
    <row r="79" spans="2:179" x14ac:dyDescent="0.2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45.763511500000007</v>
      </c>
      <c r="FW79" s="23">
        <v>0</v>
      </c>
    </row>
    <row r="80" spans="2:179" x14ac:dyDescent="0.25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-11.982510799999996</v>
      </c>
      <c r="FW80" s="23">
        <v>0</v>
      </c>
    </row>
    <row r="81" spans="2:179" x14ac:dyDescent="0.25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-8.4531409000000011</v>
      </c>
      <c r="FW81" s="23">
        <v>0</v>
      </c>
    </row>
    <row r="82" spans="2:179" x14ac:dyDescent="0.25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-5.752116099999995</v>
      </c>
      <c r="FW82" s="23">
        <v>0</v>
      </c>
    </row>
    <row r="83" spans="2:179" x14ac:dyDescent="0.2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-2.0384383999999987</v>
      </c>
      <c r="FW83" s="23">
        <v>0</v>
      </c>
    </row>
    <row r="84" spans="2:179" x14ac:dyDescent="0.25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-2.181462499999999</v>
      </c>
      <c r="FW84" s="23">
        <v>0</v>
      </c>
    </row>
    <row r="85" spans="2:179" x14ac:dyDescent="0.2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0.73801179999999889</v>
      </c>
      <c r="FW85" s="23">
        <v>0</v>
      </c>
    </row>
    <row r="86" spans="2:179" x14ac:dyDescent="0.25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12.281466999999999</v>
      </c>
      <c r="FW86" s="23">
        <v>0</v>
      </c>
    </row>
    <row r="87" spans="2:179" x14ac:dyDescent="0.2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12.227033899999999</v>
      </c>
      <c r="FW87" s="23">
        <v>0</v>
      </c>
    </row>
    <row r="88" spans="2:179" x14ac:dyDescent="0.25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10.374842599999997</v>
      </c>
      <c r="FW88" s="23">
        <v>0</v>
      </c>
    </row>
    <row r="89" spans="2:179" x14ac:dyDescent="0.2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8.5774427000000024</v>
      </c>
      <c r="FW89" s="23">
        <v>0</v>
      </c>
    </row>
    <row r="90" spans="2:179" x14ac:dyDescent="0.25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4.834068000000002</v>
      </c>
      <c r="FW90" s="23">
        <v>0</v>
      </c>
    </row>
    <row r="91" spans="2:179" x14ac:dyDescent="0.2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2.8676024000000027</v>
      </c>
      <c r="FW91" s="23">
        <v>0</v>
      </c>
    </row>
    <row r="92" spans="2:179" x14ac:dyDescent="0.25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-6.1951635999999972</v>
      </c>
      <c r="FW92" s="23">
        <v>0</v>
      </c>
    </row>
    <row r="93" spans="2:179" x14ac:dyDescent="0.2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-2.9348271999999973</v>
      </c>
      <c r="FW93" s="23">
        <v>0</v>
      </c>
    </row>
    <row r="94" spans="2:179" x14ac:dyDescent="0.25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-1.0557616999999979</v>
      </c>
      <c r="FW94" s="23">
        <v>0</v>
      </c>
    </row>
    <row r="95" spans="2:179" x14ac:dyDescent="0.2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0.99751529999999633</v>
      </c>
      <c r="FW95" s="23">
        <v>0</v>
      </c>
    </row>
    <row r="96" spans="2:179" x14ac:dyDescent="0.25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5.5093970000000034</v>
      </c>
      <c r="FW96" s="23">
        <v>0</v>
      </c>
    </row>
    <row r="97" spans="2:179" x14ac:dyDescent="0.2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4.4275285000000011</v>
      </c>
      <c r="FW97" s="23">
        <v>0</v>
      </c>
    </row>
    <row r="98" spans="2:179" x14ac:dyDescent="0.25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14.093415799999995</v>
      </c>
      <c r="FW98" s="23">
        <v>0</v>
      </c>
    </row>
    <row r="99" spans="2:179" x14ac:dyDescent="0.2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14.078582300000001</v>
      </c>
      <c r="FW99" s="23">
        <v>0</v>
      </c>
    </row>
    <row r="100" spans="2:179" x14ac:dyDescent="0.25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14.172131300000004</v>
      </c>
      <c r="FW100" s="23">
        <v>0</v>
      </c>
    </row>
    <row r="101" spans="2:179" x14ac:dyDescent="0.2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13.041382300000002</v>
      </c>
      <c r="FW101" s="23">
        <v>0</v>
      </c>
    </row>
    <row r="102" spans="2:179" x14ac:dyDescent="0.25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9.714331300000012</v>
      </c>
      <c r="FW102" s="23">
        <v>0</v>
      </c>
    </row>
    <row r="103" spans="2:179" x14ac:dyDescent="0.2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7.8366073999999983</v>
      </c>
      <c r="FW103" s="23">
        <v>0</v>
      </c>
    </row>
    <row r="104" spans="2:179" x14ac:dyDescent="0.25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2.4114264000000034</v>
      </c>
      <c r="FW104" s="23">
        <v>0</v>
      </c>
    </row>
    <row r="105" spans="2:179" x14ac:dyDescent="0.2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4.9612929000000037</v>
      </c>
      <c r="FW105" s="23">
        <v>0</v>
      </c>
    </row>
    <row r="106" spans="2:179" x14ac:dyDescent="0.25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6.8135765000000035</v>
      </c>
      <c r="FW106" s="23">
        <v>0</v>
      </c>
    </row>
    <row r="107" spans="2:179" x14ac:dyDescent="0.2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-11.904645199999997</v>
      </c>
      <c r="FW107" s="23">
        <v>0</v>
      </c>
    </row>
    <row r="108" spans="2:179" x14ac:dyDescent="0.25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-11.273725899999999</v>
      </c>
      <c r="FW108" s="23">
        <v>0</v>
      </c>
    </row>
    <row r="109" spans="2:179" x14ac:dyDescent="0.2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-6.3759247000000023</v>
      </c>
      <c r="FW109" s="23">
        <v>0</v>
      </c>
    </row>
    <row r="110" spans="2:179" x14ac:dyDescent="0.25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-8.3553219999999992</v>
      </c>
      <c r="FW110" s="23">
        <v>0</v>
      </c>
    </row>
    <row r="111" spans="2:179" x14ac:dyDescent="0.2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-8.3046177000000014</v>
      </c>
      <c r="FW111" s="23">
        <v>0</v>
      </c>
    </row>
    <row r="112" spans="2:179" x14ac:dyDescent="0.25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-10.4346794</v>
      </c>
      <c r="FW112" s="23">
        <v>0</v>
      </c>
    </row>
    <row r="113" spans="2:179" x14ac:dyDescent="0.2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-13.457217899999996</v>
      </c>
      <c r="FW113" s="23">
        <v>0</v>
      </c>
    </row>
    <row r="114" spans="2:179" x14ac:dyDescent="0.25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-16.927345799999998</v>
      </c>
      <c r="FW114" s="23">
        <v>0</v>
      </c>
    </row>
    <row r="115" spans="2:179" x14ac:dyDescent="0.2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-19.291204100000002</v>
      </c>
      <c r="FW115" s="23">
        <v>0</v>
      </c>
    </row>
    <row r="116" spans="2:179" x14ac:dyDescent="0.25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-21.870193</v>
      </c>
      <c r="FW116" s="23">
        <v>0</v>
      </c>
    </row>
    <row r="117" spans="2:179" x14ac:dyDescent="0.2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-17.812685500000001</v>
      </c>
      <c r="FW117" s="23">
        <v>0</v>
      </c>
    </row>
    <row r="118" spans="2:179" x14ac:dyDescent="0.25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-15.405818200000002</v>
      </c>
      <c r="FW118" s="23">
        <v>0</v>
      </c>
    </row>
    <row r="119" spans="2:179" x14ac:dyDescent="0.2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-12.445355000000003</v>
      </c>
      <c r="FW119" s="23">
        <v>0</v>
      </c>
    </row>
    <row r="120" spans="2:179" x14ac:dyDescent="0.25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-11.849513899999998</v>
      </c>
      <c r="FW120" s="23">
        <v>0</v>
      </c>
    </row>
    <row r="121" spans="2:179" x14ac:dyDescent="0.2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-10.918840100000001</v>
      </c>
      <c r="FW121" s="23">
        <v>0</v>
      </c>
    </row>
    <row r="122" spans="2:179" x14ac:dyDescent="0.25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-7.2601125999999994</v>
      </c>
      <c r="FW122" s="23">
        <v>0</v>
      </c>
    </row>
    <row r="123" spans="2:179" x14ac:dyDescent="0.2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-7.2154713000000008</v>
      </c>
      <c r="FW123" s="23">
        <v>0</v>
      </c>
    </row>
    <row r="124" spans="2:179" x14ac:dyDescent="0.25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-10.992184599999998</v>
      </c>
      <c r="FW124" s="23">
        <v>0</v>
      </c>
    </row>
    <row r="125" spans="2:179" x14ac:dyDescent="0.2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-13.898319799999999</v>
      </c>
      <c r="FW125" s="23">
        <v>0</v>
      </c>
    </row>
    <row r="126" spans="2:179" x14ac:dyDescent="0.25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-16.500512399999998</v>
      </c>
      <c r="FW126" s="23">
        <v>0</v>
      </c>
    </row>
    <row r="127" spans="2:179" x14ac:dyDescent="0.2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-18.693018500000001</v>
      </c>
      <c r="FW127" s="23">
        <v>0</v>
      </c>
    </row>
    <row r="128" spans="2:179" x14ac:dyDescent="0.25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-20.702265699999998</v>
      </c>
      <c r="FW128" s="23">
        <v>0</v>
      </c>
    </row>
    <row r="129" spans="2:179" x14ac:dyDescent="0.2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-16.803947399999998</v>
      </c>
      <c r="FW129" s="23">
        <v>0</v>
      </c>
    </row>
    <row r="130" spans="2:179" x14ac:dyDescent="0.25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-14.760335099999999</v>
      </c>
      <c r="FW130" s="23">
        <v>0</v>
      </c>
    </row>
    <row r="131" spans="2:179" x14ac:dyDescent="0.2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-12.263168100000005</v>
      </c>
      <c r="FW131" s="23">
        <v>0</v>
      </c>
    </row>
    <row r="132" spans="2:179" x14ac:dyDescent="0.25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-11.682622000000002</v>
      </c>
      <c r="FW132" s="23">
        <v>0</v>
      </c>
    </row>
    <row r="133" spans="2:179" x14ac:dyDescent="0.2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-8.9661156999999996</v>
      </c>
      <c r="FW133" s="23">
        <v>0</v>
      </c>
    </row>
    <row r="134" spans="2:179" x14ac:dyDescent="0.25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-6.9322286000000002</v>
      </c>
      <c r="FW134" s="23">
        <v>0</v>
      </c>
    </row>
    <row r="135" spans="2:179" x14ac:dyDescent="0.2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-6.888153599999999</v>
      </c>
      <c r="FW135" s="23">
        <v>0</v>
      </c>
    </row>
    <row r="136" spans="2:179" x14ac:dyDescent="0.25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-10.843792699999998</v>
      </c>
      <c r="FW136" s="23">
        <v>0</v>
      </c>
    </row>
    <row r="137" spans="2:179" x14ac:dyDescent="0.2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-13.524389299999999</v>
      </c>
      <c r="FW137" s="23">
        <v>0</v>
      </c>
    </row>
    <row r="138" spans="2:179" x14ac:dyDescent="0.25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V138" s="23">
        <v>-15.7688746</v>
      </c>
      <c r="FW138" s="23">
        <v>0</v>
      </c>
    </row>
    <row r="139" spans="2:179" x14ac:dyDescent="0.2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FV139" s="23">
        <v>-17.775235499999997</v>
      </c>
      <c r="FW139" s="23">
        <v>0</v>
      </c>
    </row>
    <row r="140" spans="2:179" x14ac:dyDescent="0.25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FA140" s="34">
        <v>0</v>
      </c>
      <c r="FB140" s="34">
        <v>0</v>
      </c>
      <c r="FC140" s="34">
        <v>0</v>
      </c>
      <c r="FD140" s="34">
        <v>0</v>
      </c>
      <c r="FE140" s="34">
        <v>0</v>
      </c>
      <c r="FF140" s="34">
        <v>0</v>
      </c>
      <c r="FG140" s="34">
        <v>0</v>
      </c>
      <c r="FH140" s="34">
        <v>0</v>
      </c>
      <c r="FI140" s="34">
        <v>0</v>
      </c>
      <c r="FJ140" s="34">
        <v>0</v>
      </c>
      <c r="FK140" s="34">
        <v>0</v>
      </c>
      <c r="FL140" s="34">
        <v>0</v>
      </c>
      <c r="FM140" s="34">
        <v>0</v>
      </c>
      <c r="FN140" s="34">
        <v>0</v>
      </c>
      <c r="FO140" s="34">
        <v>0</v>
      </c>
      <c r="FP140" s="34">
        <v>0</v>
      </c>
      <c r="FQ140" s="23">
        <v>0</v>
      </c>
      <c r="FR140" s="23">
        <v>379.42007699999999</v>
      </c>
      <c r="FS140" s="23">
        <v>0</v>
      </c>
      <c r="FT140" s="23">
        <v>0</v>
      </c>
      <c r="FU140" s="23">
        <v>0</v>
      </c>
      <c r="FV140" s="23">
        <v>10187.586110700004</v>
      </c>
      <c r="FW140" s="23">
        <v>40.275217100000006</v>
      </c>
    </row>
    <row r="141" spans="2:179" x14ac:dyDescent="0.2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5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5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5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5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5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5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5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5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5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5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5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5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5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5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5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5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5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5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5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5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5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5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5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5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5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5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5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5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5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5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5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5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5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5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5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5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5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5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5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5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5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5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5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5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5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5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5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5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5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5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5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5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5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5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5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5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5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5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5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5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5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5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5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5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5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5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5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5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5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5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5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5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5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5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5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5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5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5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5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5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5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5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5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5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5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5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5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5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5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5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5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5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5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5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5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5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5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5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5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5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5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5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5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5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5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5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5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5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5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5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5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5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5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5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5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5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5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5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5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5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5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5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5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5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5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5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5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5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5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5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5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5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5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5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5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5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5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5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5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5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5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5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5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5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5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5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5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5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5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5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5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5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5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5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5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5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5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5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5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5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5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5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5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5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5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5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5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5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5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5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5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5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5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5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5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5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5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5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5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5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5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5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5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5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5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5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5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5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5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5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5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5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5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5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5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5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5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5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5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5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5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5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5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5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5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5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5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5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5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5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5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5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5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5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5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5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5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5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5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5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5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5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5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5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5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5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5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5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5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5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5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5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5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5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5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5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5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5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5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5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5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5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5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5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5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5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5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5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5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5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5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5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5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5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5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5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5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5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5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5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5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5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5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5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5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5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5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5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5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5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5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5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5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5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5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5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5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5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5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5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5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5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5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5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5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5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5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5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5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5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5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5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5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5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5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5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5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5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5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5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5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5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5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5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5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5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5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5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5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5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5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5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5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5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5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5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5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5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5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5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5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5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5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5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5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5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5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5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5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5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5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5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5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5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5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5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5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5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5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5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5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5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5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5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5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5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5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5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5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5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5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5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5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  <row r="514" spans="2:152" x14ac:dyDescent="0.25"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  <c r="BJ514" s="33"/>
      <c r="BK514" s="33"/>
      <c r="BL514" s="33"/>
      <c r="BM514" s="33"/>
      <c r="BN514" s="33"/>
      <c r="BO514" s="33"/>
      <c r="BP514" s="33"/>
      <c r="BQ514" s="33"/>
      <c r="BR514" s="33"/>
      <c r="BS514" s="33"/>
      <c r="BT514" s="33"/>
      <c r="BU514" s="33"/>
      <c r="BV514" s="33"/>
      <c r="BW514" s="33"/>
      <c r="BX514" s="33"/>
      <c r="BY514" s="33"/>
      <c r="BZ514" s="33"/>
      <c r="CA514" s="33"/>
      <c r="CB514" s="33"/>
      <c r="CC514" s="33"/>
      <c r="CD514" s="33"/>
      <c r="CE514" s="33"/>
      <c r="CF514" s="33"/>
      <c r="CG514" s="33"/>
      <c r="CH514" s="33"/>
      <c r="CI514" s="33"/>
      <c r="CJ514" s="33"/>
      <c r="CK514" s="33"/>
      <c r="CL514" s="33"/>
      <c r="CM514" s="33"/>
      <c r="CN514" s="33"/>
      <c r="CO514" s="33"/>
      <c r="CP514" s="33"/>
      <c r="CQ514" s="33"/>
      <c r="CR514" s="33"/>
      <c r="CS514" s="33"/>
      <c r="CT514" s="33"/>
      <c r="CU514" s="33"/>
      <c r="CV514" s="33"/>
      <c r="CW514" s="33"/>
      <c r="CX514" s="33"/>
      <c r="CY514" s="33"/>
      <c r="CZ514" s="33"/>
      <c r="DA514" s="33"/>
      <c r="DB514" s="33"/>
      <c r="DC514" s="33"/>
      <c r="DD514" s="33"/>
      <c r="DE514" s="33"/>
      <c r="DF514" s="33"/>
      <c r="DG514" s="33"/>
      <c r="DH514" s="33"/>
      <c r="DI514" s="33"/>
      <c r="DJ514" s="33"/>
      <c r="DK514" s="33"/>
      <c r="DL514" s="33"/>
      <c r="DM514" s="33"/>
      <c r="DN514" s="33"/>
      <c r="DO514" s="33"/>
      <c r="DP514" s="33"/>
      <c r="DQ514" s="33"/>
      <c r="DR514" s="33"/>
      <c r="DS514" s="33"/>
      <c r="DT514" s="33"/>
      <c r="DU514" s="33"/>
      <c r="DV514" s="33"/>
      <c r="DW514" s="33"/>
      <c r="DX514" s="33"/>
      <c r="DY514" s="33"/>
      <c r="DZ514" s="33"/>
      <c r="EA514" s="33"/>
      <c r="EB514" s="33"/>
      <c r="EC514" s="33"/>
      <c r="ED514" s="33"/>
      <c r="EE514" s="33"/>
      <c r="EF514" s="33"/>
      <c r="EG514" s="33"/>
      <c r="EH514" s="33"/>
      <c r="EI514" s="33"/>
      <c r="EJ514" s="33"/>
      <c r="EK514" s="33"/>
      <c r="EL514" s="33"/>
      <c r="EM514" s="33"/>
      <c r="EN514" s="33"/>
      <c r="EO514" s="33"/>
      <c r="EP514" s="33"/>
      <c r="EQ514" s="33"/>
      <c r="ER514" s="33"/>
      <c r="ES514" s="33"/>
      <c r="ET514" s="33"/>
      <c r="EU514" s="33"/>
      <c r="EV514" s="33"/>
    </row>
    <row r="515" spans="2:152" x14ac:dyDescent="0.25"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  <c r="BJ515" s="33"/>
      <c r="BK515" s="33"/>
      <c r="BL515" s="33"/>
      <c r="BM515" s="33"/>
      <c r="BN515" s="33"/>
      <c r="BO515" s="33"/>
      <c r="BP515" s="33"/>
      <c r="BQ515" s="33"/>
      <c r="BR515" s="33"/>
      <c r="BS515" s="33"/>
      <c r="BT515" s="33"/>
      <c r="BU515" s="33"/>
      <c r="BV515" s="33"/>
      <c r="BW515" s="33"/>
      <c r="BX515" s="33"/>
      <c r="BY515" s="33"/>
      <c r="BZ515" s="33"/>
      <c r="CA515" s="33"/>
      <c r="CB515" s="33"/>
      <c r="CC515" s="33"/>
      <c r="CD515" s="33"/>
      <c r="CE515" s="33"/>
      <c r="CF515" s="33"/>
      <c r="CG515" s="33"/>
      <c r="CH515" s="33"/>
      <c r="CI515" s="33"/>
      <c r="CJ515" s="33"/>
      <c r="CK515" s="33"/>
      <c r="CL515" s="33"/>
      <c r="CM515" s="33"/>
      <c r="CN515" s="33"/>
      <c r="CO515" s="33"/>
      <c r="CP515" s="33"/>
      <c r="CQ515" s="33"/>
      <c r="CR515" s="33"/>
      <c r="CS515" s="33"/>
      <c r="CT515" s="33"/>
      <c r="CU515" s="33"/>
      <c r="CV515" s="33"/>
      <c r="CW515" s="33"/>
      <c r="CX515" s="33"/>
      <c r="CY515" s="33"/>
      <c r="CZ515" s="33"/>
      <c r="DA515" s="33"/>
      <c r="DB515" s="33"/>
      <c r="DC515" s="33"/>
      <c r="DD515" s="33"/>
      <c r="DE515" s="33"/>
      <c r="DF515" s="33"/>
      <c r="DG515" s="33"/>
      <c r="DH515" s="33"/>
      <c r="DI515" s="33"/>
      <c r="DJ515" s="33"/>
      <c r="DK515" s="33"/>
      <c r="DL515" s="33"/>
      <c r="DM515" s="33"/>
      <c r="DN515" s="33"/>
      <c r="DO515" s="33"/>
      <c r="DP515" s="33"/>
      <c r="DQ515" s="33"/>
      <c r="DR515" s="33"/>
      <c r="DS515" s="33"/>
      <c r="DT515" s="33"/>
      <c r="DU515" s="33"/>
      <c r="DV515" s="33"/>
      <c r="DW515" s="33"/>
      <c r="DX515" s="33"/>
      <c r="DY515" s="33"/>
      <c r="DZ515" s="33"/>
      <c r="EA515" s="33"/>
      <c r="EB515" s="33"/>
      <c r="EC515" s="33"/>
      <c r="ED515" s="33"/>
      <c r="EE515" s="33"/>
      <c r="EF515" s="33"/>
      <c r="EG515" s="33"/>
      <c r="EH515" s="33"/>
      <c r="EI515" s="33"/>
      <c r="EJ515" s="33"/>
      <c r="EK515" s="33"/>
      <c r="EL515" s="33"/>
      <c r="EM515" s="33"/>
      <c r="EN515" s="33"/>
      <c r="EO515" s="33"/>
      <c r="EP515" s="33"/>
      <c r="EQ515" s="33"/>
      <c r="ER515" s="33"/>
      <c r="ES515" s="33"/>
      <c r="ET515" s="33"/>
      <c r="EU515" s="33"/>
      <c r="EV515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70"/>
  <sheetViews>
    <sheetView showGridLines="0" zoomScale="75" zoomScaleNormal="75" workbookViewId="0">
      <pane xSplit="1" ySplit="11" topLeftCell="B12" activePane="bottomRight" state="frozen"/>
      <selection sqref="A1:F65536"/>
      <selection pane="topRight" sqref="A1:F65536"/>
      <selection pane="bottomLeft" sqref="A1:F65536"/>
      <selection pane="bottomRight" activeCell="K37" sqref="K37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5429687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8.984375E-2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175" t="s">
        <v>33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7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</f>
        <v>37042.794305208336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1031.3886826</v>
      </c>
      <c r="G11" s="148"/>
      <c r="H11" s="123">
        <f>+H22</f>
        <v>-508.22050990000002</v>
      </c>
      <c r="I11" s="148"/>
      <c r="J11" s="162">
        <f>+J22</f>
        <v>0</v>
      </c>
      <c r="K11" s="158">
        <f>+K22</f>
        <v>592.92392840000002</v>
      </c>
      <c r="L11" s="78"/>
      <c r="M11" s="123">
        <f>+M22</f>
        <v>-1105.0919173</v>
      </c>
      <c r="N11" s="148"/>
      <c r="O11" s="150">
        <f>+O22</f>
        <v>11.00018380000003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1116.0921011</v>
      </c>
      <c r="AB11" s="6"/>
      <c r="AC11" s="84">
        <f>O11</f>
        <v>11.00018380000003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37073</v>
      </c>
      <c r="B18" s="93"/>
      <c r="C18" s="94"/>
      <c r="D18" s="95"/>
      <c r="E18" s="93"/>
      <c r="F18" s="126">
        <f>OBS!B5</f>
        <v>1031.3886826</v>
      </c>
      <c r="G18" s="93"/>
      <c r="H18" s="126">
        <f>OBS!H5</f>
        <v>-508.22050990000002</v>
      </c>
      <c r="I18" s="93"/>
      <c r="J18" s="119">
        <f>OBS!L5</f>
        <v>0</v>
      </c>
      <c r="K18" s="120">
        <f>OBS!N5</f>
        <v>393.6217676</v>
      </c>
      <c r="L18" s="96"/>
      <c r="M18" s="126">
        <f>OBS!E5+OBS!M5</f>
        <v>-1105.0919173</v>
      </c>
      <c r="N18" s="93"/>
      <c r="O18" s="142">
        <f>SUM(F18:M18)</f>
        <v>-188.30197699999997</v>
      </c>
      <c r="P18" s="96"/>
      <c r="Q18" s="96"/>
      <c r="R18" s="96"/>
      <c r="S18" s="96"/>
      <c r="T18" s="96"/>
      <c r="U18" s="95"/>
      <c r="V18" s="93"/>
      <c r="W18" s="92">
        <f>A18</f>
        <v>37073</v>
      </c>
      <c r="X18" s="97"/>
      <c r="Y18" s="98"/>
      <c r="Z18" s="98"/>
      <c r="AA18" s="127">
        <f>O18-M18</f>
        <v>916.78994030000001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37104</v>
      </c>
      <c r="B20" s="93"/>
      <c r="C20" s="94"/>
      <c r="D20" s="95"/>
      <c r="E20" s="93"/>
      <c r="F20" s="126">
        <f>OBS!B6</f>
        <v>0</v>
      </c>
      <c r="G20" s="93"/>
      <c r="H20" s="126">
        <f>OBS!H6</f>
        <v>0</v>
      </c>
      <c r="I20" s="93"/>
      <c r="J20" s="119">
        <f>OBS!L6</f>
        <v>0</v>
      </c>
      <c r="K20" s="120">
        <f>OBS!N6</f>
        <v>199.3021608</v>
      </c>
      <c r="L20" s="96"/>
      <c r="M20" s="126">
        <f>OBS!E6+OBS!M6</f>
        <v>0</v>
      </c>
      <c r="N20" s="93"/>
      <c r="O20" s="142">
        <f>SUM(F20:M20)</f>
        <v>199.3021608</v>
      </c>
      <c r="P20" s="96"/>
      <c r="Q20" s="96"/>
      <c r="R20" s="96"/>
      <c r="S20" s="96"/>
      <c r="T20" s="96"/>
      <c r="U20" s="95"/>
      <c r="V20" s="93"/>
      <c r="W20" s="92">
        <f>A20</f>
        <v>37104</v>
      </c>
      <c r="X20" s="97"/>
      <c r="Y20" s="98"/>
      <c r="Z20" s="98"/>
      <c r="AA20" s="127">
        <f>O20-M20</f>
        <v>199.3021608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01">
        <f>SUM(D16:D16)</f>
        <v>0</v>
      </c>
      <c r="E22" s="102"/>
      <c r="F22" s="129">
        <f>SUM(F16:F21)</f>
        <v>1031.3886826</v>
      </c>
      <c r="G22" s="103"/>
      <c r="H22" s="129">
        <f>SUM(H16:H21)</f>
        <v>-508.22050990000002</v>
      </c>
      <c r="I22" s="103"/>
      <c r="J22" s="130">
        <f>SUM(J16:J21)</f>
        <v>0</v>
      </c>
      <c r="K22" s="131">
        <f>SUM(K16:K21)</f>
        <v>592.92392840000002</v>
      </c>
      <c r="L22" s="129"/>
      <c r="M22" s="129">
        <f>SUM(M16:M21)</f>
        <v>-1105.0919173</v>
      </c>
      <c r="N22" s="103"/>
      <c r="O22" s="163">
        <f>SUM(O16:O21)</f>
        <v>11.00018380000003</v>
      </c>
      <c r="P22" s="103"/>
      <c r="Q22" s="103">
        <f>SUM(Q16:Q16)</f>
        <v>0</v>
      </c>
      <c r="R22" s="103">
        <f>SUM(R16:R16)</f>
        <v>0</v>
      </c>
      <c r="S22" s="103">
        <f>SUM(S16:S16)</f>
        <v>0</v>
      </c>
      <c r="T22" s="103">
        <f>SUM(T16:T16)</f>
        <v>0</v>
      </c>
      <c r="U22" s="101">
        <f>SUM(U16:U16)</f>
        <v>0</v>
      </c>
      <c r="V22" s="104"/>
      <c r="W22" s="105"/>
      <c r="X22" s="106">
        <f>SUM(X16:X16)</f>
        <v>0</v>
      </c>
      <c r="Y22" s="106">
        <f>SUM(Y16:Y16)</f>
        <v>0</v>
      </c>
      <c r="Z22" s="106">
        <f>SUM(Z16:Z16)</f>
        <v>0</v>
      </c>
      <c r="AA22" s="164">
        <f>SUM(AA16:AA21)</f>
        <v>1116.0921011</v>
      </c>
      <c r="AB22" s="39"/>
      <c r="AC22" s="164">
        <f>SUM(AC16:AC16)</f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03" right="0.75" top="1" bottom="1" header="0.5" footer="0.5"/>
  <pageSetup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70"/>
  <sheetViews>
    <sheetView showGridLines="0" tabSelected="1" zoomScale="75" workbookViewId="0">
      <pane xSplit="1" ySplit="11" topLeftCell="B12" activePane="bottomRight" state="frozen"/>
      <selection activeCell="A21" sqref="A21"/>
      <selection pane="topRight" activeCell="A21" sqref="A21"/>
      <selection pane="bottomLeft" activeCell="A21" sqref="A21"/>
      <selection pane="bottomRight" activeCell="H18" sqref="H18"/>
    </sheetView>
  </sheetViews>
  <sheetFormatPr defaultColWidth="9.08984375" defaultRowHeight="13.2" x14ac:dyDescent="0.25"/>
  <cols>
    <col min="1" max="1" width="13.08984375" style="2" bestFit="1" customWidth="1"/>
    <col min="2" max="4" width="11.54296875" style="2" hidden="1" customWidth="1"/>
    <col min="5" max="5" width="5.54296875" style="2" hidden="1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1.36328125" style="1" customWidth="1"/>
    <col min="24" max="25" width="6.6328125" style="1" hidden="1" customWidth="1"/>
    <col min="26" max="26" width="8.984375E-2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4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4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6" x14ac:dyDescent="0.3">
      <c r="A5" s="36">
        <f ca="1">'WTI GW'!A5</f>
        <v>37042.794305208336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4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4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</row>
    <row r="10" spans="1:34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1" t="s">
        <v>42</v>
      </c>
      <c r="AE10" s="170"/>
    </row>
    <row r="11" spans="1:34" s="22" customFormat="1" ht="28.5" customHeight="1" thickBot="1" x14ac:dyDescent="0.35">
      <c r="A11" s="78" t="s">
        <v>4</v>
      </c>
      <c r="B11" s="79">
        <f>+B22</f>
        <v>0</v>
      </c>
      <c r="C11" s="79">
        <f>+C22</f>
        <v>0</v>
      </c>
      <c r="D11" s="80">
        <f>+D22</f>
        <v>0</v>
      </c>
      <c r="E11" s="78"/>
      <c r="F11" s="123">
        <f>+F22</f>
        <v>144.58111930000007</v>
      </c>
      <c r="G11" s="148"/>
      <c r="H11" s="123">
        <f>+H22</f>
        <v>-139.54770400000001</v>
      </c>
      <c r="I11" s="148"/>
      <c r="J11" s="162">
        <f>+J22</f>
        <v>0</v>
      </c>
      <c r="K11" s="158">
        <f>+K22</f>
        <v>5.8198299999958181E-2</v>
      </c>
      <c r="L11" s="78"/>
      <c r="M11" s="123">
        <f>+M22</f>
        <v>-185.55772089999994</v>
      </c>
      <c r="N11" s="148"/>
      <c r="O11" s="150">
        <f>+O22</f>
        <v>-180.46610729999992</v>
      </c>
      <c r="P11" s="82"/>
      <c r="Q11" s="79">
        <f>+Q22</f>
        <v>0</v>
      </c>
      <c r="R11" s="79">
        <f>+R22</f>
        <v>0</v>
      </c>
      <c r="S11" s="79">
        <f>+S22</f>
        <v>0</v>
      </c>
      <c r="T11" s="79">
        <f>+T22</f>
        <v>0</v>
      </c>
      <c r="U11" s="81">
        <f>+U22</f>
        <v>0</v>
      </c>
      <c r="V11" s="46"/>
      <c r="W11" s="78"/>
      <c r="X11" s="83">
        <f>+X22</f>
        <v>0</v>
      </c>
      <c r="Y11" s="83">
        <f>+Y22</f>
        <v>0</v>
      </c>
      <c r="Z11" s="136">
        <f>+Z22</f>
        <v>0</v>
      </c>
      <c r="AA11" s="84">
        <f>+AA22</f>
        <v>5.0916136000000165</v>
      </c>
      <c r="AB11"/>
      <c r="AC11" s="84">
        <f>O11</f>
        <v>-180.46610729999992</v>
      </c>
    </row>
    <row r="12" spans="1:34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</row>
    <row r="13" spans="1:34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</row>
    <row r="14" spans="1:34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</row>
    <row r="15" spans="1:34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</row>
    <row r="16" spans="1:34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</row>
    <row r="17" spans="1:29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3"/>
      <c r="P17" s="87"/>
      <c r="Q17" s="87"/>
      <c r="R17" s="87"/>
      <c r="S17" s="87"/>
      <c r="T17" s="87"/>
      <c r="U17" s="86"/>
      <c r="V17" s="93"/>
      <c r="W17" s="92"/>
      <c r="X17" s="97"/>
      <c r="Y17" s="98"/>
      <c r="Z17" s="98"/>
      <c r="AA17" s="127"/>
      <c r="AC17" s="127"/>
    </row>
    <row r="18" spans="1:29" ht="15.6" x14ac:dyDescent="0.3">
      <c r="A18" s="92">
        <v>37073</v>
      </c>
      <c r="B18" s="93"/>
      <c r="C18" s="94"/>
      <c r="D18" s="95"/>
      <c r="E18" s="93"/>
      <c r="F18" s="126">
        <f>+'WTI GW'!F18-'WTI GW Prior'!F18</f>
        <v>144.58111930000007</v>
      </c>
      <c r="G18" s="93"/>
      <c r="H18" s="126">
        <f>+'WTI GW'!H18-'WTI GW Prior'!H18</f>
        <v>-139.54770400000001</v>
      </c>
      <c r="I18" s="93"/>
      <c r="J18" s="119">
        <f>+'WTI GW'!J18-'WTI GW Prior'!J18</f>
        <v>0</v>
      </c>
      <c r="K18" s="120">
        <f>+'WTI GW'!K18-'WTI GW Prior'!K18</f>
        <v>3.8635899999974299E-2</v>
      </c>
      <c r="L18" s="96"/>
      <c r="M18" s="126">
        <f>+'WTI GW'!M18-'WTI GW Prior'!M18</f>
        <v>-185.55772089999994</v>
      </c>
      <c r="N18" s="93"/>
      <c r="O18" s="143">
        <f>SUM(F18:M18)</f>
        <v>-180.4856696999999</v>
      </c>
      <c r="P18" s="87"/>
      <c r="Q18" s="87"/>
      <c r="R18" s="87"/>
      <c r="S18" s="87"/>
      <c r="T18" s="87"/>
      <c r="U18" s="86"/>
      <c r="V18" s="93"/>
      <c r="W18" s="92">
        <f>A18</f>
        <v>37073</v>
      </c>
      <c r="X18" s="97"/>
      <c r="Y18" s="98"/>
      <c r="Z18" s="98"/>
      <c r="AA18" s="127">
        <f>O18-M18</f>
        <v>5.0720512000000326</v>
      </c>
      <c r="AC18" s="127">
        <f>O18</f>
        <v>-180.4856696999999</v>
      </c>
    </row>
    <row r="19" spans="1:29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3"/>
      <c r="P19" s="87"/>
      <c r="Q19" s="87"/>
      <c r="R19" s="87"/>
      <c r="S19" s="87"/>
      <c r="T19" s="87"/>
      <c r="U19" s="86"/>
      <c r="V19" s="93"/>
      <c r="W19" s="92"/>
      <c r="X19" s="97"/>
      <c r="Y19" s="98"/>
      <c r="Z19" s="98"/>
      <c r="AA19" s="127"/>
      <c r="AC19" s="127"/>
    </row>
    <row r="20" spans="1:29" ht="15.6" x14ac:dyDescent="0.3">
      <c r="A20" s="92">
        <v>37104</v>
      </c>
      <c r="B20" s="93"/>
      <c r="C20" s="94"/>
      <c r="D20" s="95"/>
      <c r="E20" s="93"/>
      <c r="F20" s="126">
        <f>+'WTI GW'!F20-'WTI GW Prior'!F20</f>
        <v>0</v>
      </c>
      <c r="G20" s="93"/>
      <c r="H20" s="126">
        <f>+'WTI GW'!H20-'WTI GW Prior'!H20</f>
        <v>0</v>
      </c>
      <c r="I20" s="93"/>
      <c r="J20" s="119">
        <f>+'WTI GW'!J20-'WTI GW Prior'!J20</f>
        <v>0</v>
      </c>
      <c r="K20" s="120">
        <f>+'WTI GW'!K20-'WTI GW Prior'!K20</f>
        <v>1.9562399999983882E-2</v>
      </c>
      <c r="L20" s="96"/>
      <c r="M20" s="126">
        <f>+'WTI GW'!M20-'WTI GW Prior'!M20</f>
        <v>0</v>
      </c>
      <c r="N20" s="93"/>
      <c r="O20" s="143">
        <f>SUM(F20:M20)</f>
        <v>1.9562399999983882E-2</v>
      </c>
      <c r="P20" s="87"/>
      <c r="Q20" s="87"/>
      <c r="R20" s="87"/>
      <c r="S20" s="87"/>
      <c r="T20" s="87"/>
      <c r="U20" s="86"/>
      <c r="V20" s="93"/>
      <c r="W20" s="92">
        <f>A20</f>
        <v>37104</v>
      </c>
      <c r="X20" s="97"/>
      <c r="Y20" s="98"/>
      <c r="Z20" s="98"/>
      <c r="AA20" s="127">
        <f>O20-M20</f>
        <v>1.9562399999983882E-2</v>
      </c>
      <c r="AC20" s="127"/>
    </row>
    <row r="21" spans="1:29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3"/>
      <c r="P21" s="87"/>
      <c r="Q21" s="87"/>
      <c r="R21" s="87"/>
      <c r="S21" s="87"/>
      <c r="T21" s="87"/>
      <c r="U21" s="86"/>
      <c r="V21" s="93"/>
      <c r="W21" s="92"/>
      <c r="X21" s="97"/>
      <c r="Y21" s="98"/>
      <c r="Z21" s="98"/>
      <c r="AA21" s="127"/>
      <c r="AC21" s="127"/>
    </row>
    <row r="22" spans="1:29" ht="16.2" thickBot="1" x14ac:dyDescent="0.35">
      <c r="A22" s="99" t="s">
        <v>3</v>
      </c>
      <c r="B22" s="100">
        <f>SUM(B16:B16)</f>
        <v>0</v>
      </c>
      <c r="C22" s="100">
        <f>SUM(C16:C16)</f>
        <v>0</v>
      </c>
      <c r="D22" s="110">
        <f>SUM(D16:D16)</f>
        <v>0</v>
      </c>
      <c r="E22" s="100"/>
      <c r="F22" s="132">
        <f>SUM(F16:F21)</f>
        <v>144.58111930000007</v>
      </c>
      <c r="G22" s="100"/>
      <c r="H22" s="132">
        <f>SUM(H16:H21)</f>
        <v>-139.54770400000001</v>
      </c>
      <c r="I22" s="100"/>
      <c r="J22" s="133">
        <f>SUM(J16:J21)</f>
        <v>0</v>
      </c>
      <c r="K22" s="134">
        <f>SUM(K16:K21)</f>
        <v>5.8198299999958181E-2</v>
      </c>
      <c r="L22" s="132"/>
      <c r="M22" s="132">
        <f>SUM(M16:M21)</f>
        <v>-185.55772089999994</v>
      </c>
      <c r="N22" s="100"/>
      <c r="O22" s="165">
        <f>SUM(O16:O21)</f>
        <v>-180.46610729999992</v>
      </c>
      <c r="P22" s="100"/>
      <c r="Q22" s="100">
        <f>SUM(Q16:Q16)</f>
        <v>0</v>
      </c>
      <c r="R22" s="100">
        <f>SUM(R16:R16)</f>
        <v>0</v>
      </c>
      <c r="S22" s="100">
        <f>SUM(S16:S16)</f>
        <v>0</v>
      </c>
      <c r="T22" s="100">
        <f>SUM(T16:T16)</f>
        <v>0</v>
      </c>
      <c r="U22" s="110">
        <f>SUM(U16:U16)</f>
        <v>0</v>
      </c>
      <c r="V22" s="100"/>
      <c r="W22" s="100"/>
      <c r="X22" s="111">
        <f>SUM(X16:X16)</f>
        <v>0</v>
      </c>
      <c r="Y22" s="111">
        <f>SUM(Y16:Y16)</f>
        <v>0</v>
      </c>
      <c r="Z22" s="111">
        <f>SUM(Z16:Z16)</f>
        <v>0</v>
      </c>
      <c r="AA22" s="166">
        <f>SUM(AA16:AA21)</f>
        <v>5.0916136000000165</v>
      </c>
      <c r="AB22" s="24"/>
      <c r="AC22" s="166">
        <f>SUM(AC16:AC16)</f>
        <v>0</v>
      </c>
    </row>
    <row r="23" spans="1:29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29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29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29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29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29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29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29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29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29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449580</xdr:colOff>
                    <xdr:row>32</xdr:row>
                    <xdr:rowOff>76200</xdr:rowOff>
                  </from>
                  <to>
                    <xdr:col>5</xdr:col>
                    <xdr:colOff>891540</xdr:colOff>
                    <xdr:row>34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121920</xdr:colOff>
                    <xdr:row>32</xdr:row>
                    <xdr:rowOff>68580</xdr:rowOff>
                  </from>
                  <to>
                    <xdr:col>7</xdr:col>
                    <xdr:colOff>701040</xdr:colOff>
                    <xdr:row>34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E70"/>
  <sheetViews>
    <sheetView showGridLines="0" zoomScale="75" workbookViewId="0">
      <selection sqref="A1:F65536"/>
    </sheetView>
  </sheetViews>
  <sheetFormatPr defaultColWidth="9.08984375" defaultRowHeight="13.2" x14ac:dyDescent="0.25"/>
  <cols>
    <col min="1" max="1" width="12.90625" style="2" bestFit="1" customWidth="1"/>
    <col min="2" max="4" width="11.54296875" style="2" hidden="1" customWidth="1"/>
    <col min="5" max="5" width="5.54296875" style="2" hidden="1" customWidth="1"/>
    <col min="6" max="6" width="11.54296875" style="2" customWidth="1"/>
    <col min="7" max="7" width="4.6328125" style="2" customWidth="1"/>
    <col min="8" max="8" width="11.54296875" style="2" customWidth="1"/>
    <col min="9" max="9" width="4.54296875" style="2" customWidth="1"/>
    <col min="10" max="11" width="11.54296875" style="2" customWidth="1"/>
    <col min="12" max="12" width="4.6328125" style="8" customWidth="1"/>
    <col min="13" max="13" width="11.54296875" style="2" customWidth="1"/>
    <col min="14" max="14" width="5.6328125" style="2" customWidth="1"/>
    <col min="15" max="15" width="11.54296875" style="2" customWidth="1"/>
    <col min="16" max="16" width="5.54296875" style="2" hidden="1" customWidth="1"/>
    <col min="17" max="18" width="11.54296875" style="2" hidden="1" customWidth="1"/>
    <col min="19" max="20" width="10.54296875" style="2" hidden="1" customWidth="1"/>
    <col min="21" max="21" width="11.54296875" style="2" hidden="1" customWidth="1"/>
    <col min="22" max="22" width="5.54296875" style="1" customWidth="1"/>
    <col min="23" max="23" width="13" style="1" customWidth="1"/>
    <col min="24" max="25" width="6.6328125" style="1" hidden="1" customWidth="1"/>
    <col min="26" max="26" width="23.453125" style="1" hidden="1" customWidth="1"/>
    <col min="27" max="27" width="14.6328125" style="1" bestFit="1" customWidth="1"/>
    <col min="28" max="28" width="8.6328125" customWidth="1"/>
    <col min="29" max="29" width="12.6328125" style="1" customWidth="1"/>
    <col min="30" max="32" width="10.54296875" style="21" customWidth="1"/>
    <col min="33" max="33" width="11.54296875" style="21" customWidth="1"/>
    <col min="34" max="16384" width="9.08984375" style="21"/>
  </cols>
  <sheetData>
    <row r="1" spans="1:31" ht="15.6" x14ac:dyDescent="0.3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1" ht="5.0999999999999996" customHeight="1" thickBot="1" x14ac:dyDescent="0.3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1" ht="27" customHeight="1" thickTop="1" thickBot="1" x14ac:dyDescent="0.35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1" ht="5.0999999999999996" customHeight="1" thickTop="1" x14ac:dyDescent="0.3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1" ht="15.6" x14ac:dyDescent="0.3">
      <c r="A5" s="36">
        <f ca="1">NOW()-1</f>
        <v>37041.794305208336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1" ht="15.6" x14ac:dyDescent="0.3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1" ht="15.6" x14ac:dyDescent="0.3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</row>
    <row r="8" spans="1:31" ht="16.2" thickBot="1" x14ac:dyDescent="0.35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46"/>
    </row>
    <row r="9" spans="1:31" s="25" customFormat="1" ht="15.6" x14ac:dyDescent="0.3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78" t="s">
        <v>40</v>
      </c>
      <c r="K9" s="179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</row>
    <row r="10" spans="1:31" s="22" customFormat="1" ht="16.2" thickBot="1" x14ac:dyDescent="0.35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1" t="s">
        <v>42</v>
      </c>
      <c r="AE10" s="170"/>
    </row>
    <row r="11" spans="1:31" s="22" customFormat="1" ht="28.5" customHeight="1" thickBot="1" x14ac:dyDescent="0.35">
      <c r="A11" s="78" t="s">
        <v>4</v>
      </c>
      <c r="B11" s="79">
        <v>0</v>
      </c>
      <c r="C11" s="79">
        <v>0</v>
      </c>
      <c r="D11" s="80">
        <v>0</v>
      </c>
      <c r="E11" s="78"/>
      <c r="F11" s="123">
        <v>886.80756329999997</v>
      </c>
      <c r="G11" s="148"/>
      <c r="H11" s="123">
        <v>-368.67280590000001</v>
      </c>
      <c r="I11" s="148"/>
      <c r="J11" s="162">
        <v>0</v>
      </c>
      <c r="K11" s="158">
        <v>592.86573010000006</v>
      </c>
      <c r="L11" s="78"/>
      <c r="M11" s="123">
        <v>-919.53419640000004</v>
      </c>
      <c r="N11" s="148"/>
      <c r="O11" s="150">
        <v>191.46629109999984</v>
      </c>
      <c r="P11" s="82"/>
      <c r="Q11" s="79">
        <v>0</v>
      </c>
      <c r="R11" s="79">
        <v>0</v>
      </c>
      <c r="S11" s="79">
        <v>0</v>
      </c>
      <c r="T11" s="79">
        <v>0</v>
      </c>
      <c r="U11" s="81">
        <v>0</v>
      </c>
      <c r="V11" s="46"/>
      <c r="W11" s="78"/>
      <c r="X11" s="83">
        <v>0</v>
      </c>
      <c r="Y11" s="83">
        <v>0</v>
      </c>
      <c r="Z11" s="136">
        <v>0</v>
      </c>
      <c r="AA11" s="84">
        <v>1111.0004875</v>
      </c>
      <c r="AB11" s="6"/>
      <c r="AC11" s="84">
        <v>191.46629109999984</v>
      </c>
    </row>
    <row r="12" spans="1:31" s="22" customFormat="1" ht="15.6" x14ac:dyDescent="0.3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</row>
    <row r="13" spans="1:31" ht="15.6" x14ac:dyDescent="0.3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</row>
    <row r="14" spans="1:31" ht="15.6" x14ac:dyDescent="0.3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</row>
    <row r="15" spans="1:31" ht="15.6" x14ac:dyDescent="0.3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</row>
    <row r="16" spans="1:31" ht="15.6" x14ac:dyDescent="0.3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</row>
    <row r="17" spans="1:30" ht="15.6" x14ac:dyDescent="0.3">
      <c r="A17" s="92"/>
      <c r="B17" s="93"/>
      <c r="C17" s="94"/>
      <c r="D17" s="95"/>
      <c r="E17" s="93"/>
      <c r="F17" s="126"/>
      <c r="G17" s="93"/>
      <c r="H17" s="126"/>
      <c r="I17" s="93"/>
      <c r="J17" s="119"/>
      <c r="K17" s="120"/>
      <c r="L17" s="96"/>
      <c r="M17" s="126"/>
      <c r="N17" s="93"/>
      <c r="O17" s="142"/>
      <c r="P17" s="96"/>
      <c r="Q17" s="96"/>
      <c r="R17" s="96"/>
      <c r="S17" s="96"/>
      <c r="T17" s="96"/>
      <c r="U17" s="95"/>
      <c r="V17" s="93"/>
      <c r="W17" s="92"/>
      <c r="X17" s="97"/>
      <c r="Y17" s="98"/>
      <c r="Z17" s="98"/>
      <c r="AA17" s="127"/>
      <c r="AB17" s="21"/>
      <c r="AC17" s="127"/>
    </row>
    <row r="18" spans="1:30" ht="15.6" x14ac:dyDescent="0.3">
      <c r="A18" s="92">
        <v>37073</v>
      </c>
      <c r="B18" s="93"/>
      <c r="C18" s="94"/>
      <c r="D18" s="95"/>
      <c r="E18" s="93"/>
      <c r="F18" s="126">
        <v>886.80756329999997</v>
      </c>
      <c r="G18" s="93"/>
      <c r="H18" s="126">
        <v>-368.67280590000001</v>
      </c>
      <c r="I18" s="93"/>
      <c r="J18" s="119">
        <v>0</v>
      </c>
      <c r="K18" s="120">
        <v>393.58313170000002</v>
      </c>
      <c r="L18" s="96"/>
      <c r="M18" s="126">
        <v>-919.53419640000004</v>
      </c>
      <c r="N18" s="93"/>
      <c r="O18" s="142">
        <v>-7.8163073000001759</v>
      </c>
      <c r="P18" s="96"/>
      <c r="Q18" s="96"/>
      <c r="R18" s="96"/>
      <c r="S18" s="96"/>
      <c r="T18" s="96"/>
      <c r="U18" s="95"/>
      <c r="V18" s="93"/>
      <c r="W18" s="92">
        <v>37073</v>
      </c>
      <c r="X18" s="97"/>
      <c r="Y18" s="98"/>
      <c r="Z18" s="98"/>
      <c r="AA18" s="127">
        <v>911.71788909999987</v>
      </c>
      <c r="AB18" s="21"/>
      <c r="AC18" s="127">
        <v>0</v>
      </c>
    </row>
    <row r="19" spans="1:30" ht="15.6" x14ac:dyDescent="0.3">
      <c r="A19" s="92"/>
      <c r="B19" s="93"/>
      <c r="C19" s="94"/>
      <c r="D19" s="95"/>
      <c r="E19" s="93"/>
      <c r="F19" s="126"/>
      <c r="G19" s="93"/>
      <c r="H19" s="126"/>
      <c r="I19" s="93"/>
      <c r="J19" s="119"/>
      <c r="K19" s="120"/>
      <c r="L19" s="96"/>
      <c r="M19" s="126"/>
      <c r="N19" s="93"/>
      <c r="O19" s="142"/>
      <c r="P19" s="96"/>
      <c r="Q19" s="96"/>
      <c r="R19" s="96"/>
      <c r="S19" s="96"/>
      <c r="T19" s="96"/>
      <c r="U19" s="95"/>
      <c r="V19" s="93"/>
      <c r="W19" s="92"/>
      <c r="X19" s="97"/>
      <c r="Y19" s="98"/>
      <c r="Z19" s="98"/>
      <c r="AA19" s="127"/>
      <c r="AB19" s="21"/>
      <c r="AC19" s="127"/>
    </row>
    <row r="20" spans="1:30" ht="15.6" x14ac:dyDescent="0.3">
      <c r="A20" s="92">
        <v>37104</v>
      </c>
      <c r="B20" s="93"/>
      <c r="C20" s="94"/>
      <c r="D20" s="95"/>
      <c r="E20" s="93"/>
      <c r="F20" s="126">
        <v>0</v>
      </c>
      <c r="G20" s="93"/>
      <c r="H20" s="126">
        <v>0</v>
      </c>
      <c r="I20" s="93"/>
      <c r="J20" s="119">
        <v>0</v>
      </c>
      <c r="K20" s="120">
        <v>199.28259840000001</v>
      </c>
      <c r="L20" s="96"/>
      <c r="M20" s="126">
        <v>0</v>
      </c>
      <c r="N20" s="93"/>
      <c r="O20" s="142">
        <v>199.28259840000001</v>
      </c>
      <c r="P20" s="96"/>
      <c r="Q20" s="96"/>
      <c r="R20" s="96"/>
      <c r="S20" s="96"/>
      <c r="T20" s="96"/>
      <c r="U20" s="95"/>
      <c r="V20" s="93"/>
      <c r="W20" s="92">
        <v>37104</v>
      </c>
      <c r="X20" s="97"/>
      <c r="Y20" s="98"/>
      <c r="Z20" s="98"/>
      <c r="AA20" s="127">
        <v>199.28259840000001</v>
      </c>
      <c r="AB20" s="21"/>
      <c r="AC20" s="127"/>
    </row>
    <row r="21" spans="1:30" ht="15.6" x14ac:dyDescent="0.3">
      <c r="A21" s="92"/>
      <c r="B21" s="93"/>
      <c r="C21" s="94"/>
      <c r="D21" s="95"/>
      <c r="E21" s="93"/>
      <c r="F21" s="126"/>
      <c r="G21" s="93"/>
      <c r="H21" s="126"/>
      <c r="I21" s="93"/>
      <c r="J21" s="119"/>
      <c r="K21" s="120"/>
      <c r="L21" s="96"/>
      <c r="M21" s="126"/>
      <c r="N21" s="93"/>
      <c r="O21" s="142"/>
      <c r="P21" s="96"/>
      <c r="Q21" s="96"/>
      <c r="R21" s="96"/>
      <c r="S21" s="96"/>
      <c r="T21" s="96"/>
      <c r="U21" s="95"/>
      <c r="V21" s="93"/>
      <c r="W21" s="92"/>
      <c r="X21" s="97"/>
      <c r="Y21" s="98"/>
      <c r="Z21" s="98"/>
      <c r="AA21" s="127"/>
      <c r="AB21" s="21"/>
      <c r="AC21" s="127"/>
    </row>
    <row r="22" spans="1:30" ht="16.2" thickBot="1" x14ac:dyDescent="0.35">
      <c r="A22" s="99" t="s">
        <v>3</v>
      </c>
      <c r="B22" s="100">
        <v>0</v>
      </c>
      <c r="C22" s="100">
        <v>0</v>
      </c>
      <c r="D22" s="101">
        <v>0</v>
      </c>
      <c r="E22" s="102"/>
      <c r="F22" s="129">
        <v>886.80756329999997</v>
      </c>
      <c r="G22" s="103"/>
      <c r="H22" s="129">
        <v>-368.67280590000001</v>
      </c>
      <c r="I22" s="103"/>
      <c r="J22" s="130">
        <v>0</v>
      </c>
      <c r="K22" s="131">
        <v>592.86573010000006</v>
      </c>
      <c r="L22" s="129"/>
      <c r="M22" s="129">
        <v>-919.53419640000004</v>
      </c>
      <c r="N22" s="103"/>
      <c r="O22" s="163">
        <v>191.46629109999984</v>
      </c>
      <c r="P22" s="103"/>
      <c r="Q22" s="103">
        <v>0</v>
      </c>
      <c r="R22" s="103">
        <v>0</v>
      </c>
      <c r="S22" s="103">
        <v>0</v>
      </c>
      <c r="T22" s="103">
        <v>0</v>
      </c>
      <c r="U22" s="101">
        <v>0</v>
      </c>
      <c r="V22" s="104"/>
      <c r="W22" s="105"/>
      <c r="X22" s="106">
        <v>0</v>
      </c>
      <c r="Y22" s="106">
        <v>0</v>
      </c>
      <c r="Z22" s="106">
        <v>0</v>
      </c>
      <c r="AA22" s="164">
        <v>1111.0004875</v>
      </c>
      <c r="AB22" s="39"/>
      <c r="AC22" s="164">
        <v>0</v>
      </c>
      <c r="AD22" s="29"/>
    </row>
    <row r="23" spans="1:30" ht="12.9" customHeight="1" thickTop="1" x14ac:dyDescent="0.25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0" ht="12.9" customHeight="1" x14ac:dyDescent="0.25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0" ht="12.9" customHeight="1" x14ac:dyDescent="0.25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  <c r="AB25" s="21"/>
    </row>
    <row r="26" spans="1:30" ht="12.9" customHeight="1" x14ac:dyDescent="0.25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0" ht="12.9" customHeight="1" x14ac:dyDescent="0.25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0" ht="12.9" customHeight="1" x14ac:dyDescent="0.25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0" ht="12.9" customHeight="1" x14ac:dyDescent="0.25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0" ht="12.9" customHeight="1" x14ac:dyDescent="0.25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0" ht="12.9" customHeight="1" x14ac:dyDescent="0.25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0" ht="12.9" customHeight="1" x14ac:dyDescent="0.25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" customHeight="1" x14ac:dyDescent="0.25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ht="12.9" customHeight="1" x14ac:dyDescent="0.25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5">
      <c r="A35" s="10"/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7"/>
      <c r="P35" s="7"/>
      <c r="Q35" s="7"/>
      <c r="R35" s="7"/>
      <c r="S35" s="7"/>
      <c r="T35" s="7"/>
      <c r="U35" s="7"/>
      <c r="V35" s="11"/>
    </row>
    <row r="36" spans="1:2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11"/>
    </row>
    <row r="37" spans="1:22" x14ac:dyDescent="0.25">
      <c r="A37" s="8"/>
      <c r="B37" s="8"/>
      <c r="C37" s="8"/>
      <c r="D37" s="8"/>
      <c r="E37" s="8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5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5">
      <c r="A39" s="13"/>
      <c r="B39" s="13"/>
      <c r="C39" s="13"/>
      <c r="D39" s="13"/>
      <c r="E39" s="13"/>
      <c r="F39" s="12"/>
      <c r="G39" s="12"/>
      <c r="H39" s="12"/>
      <c r="I39" s="12"/>
      <c r="J39" s="12"/>
      <c r="K39" s="12"/>
      <c r="L39" s="12"/>
      <c r="M39" s="12"/>
      <c r="N39" s="12"/>
      <c r="O39" s="8"/>
      <c r="P39" s="8"/>
      <c r="Q39" s="8"/>
      <c r="R39" s="8"/>
      <c r="S39" s="8"/>
      <c r="T39" s="8"/>
      <c r="U39" s="8"/>
      <c r="V39" s="11"/>
    </row>
    <row r="40" spans="1:22" x14ac:dyDescent="0.25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5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5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5">
      <c r="A43" s="14"/>
      <c r="B43" s="14"/>
      <c r="C43" s="14"/>
      <c r="D43" s="14"/>
      <c r="E43" s="14"/>
      <c r="F43" s="15"/>
      <c r="G43" s="15"/>
      <c r="H43" s="15"/>
      <c r="I43" s="15"/>
      <c r="J43" s="15"/>
      <c r="K43" s="15"/>
      <c r="L43" s="12"/>
      <c r="M43" s="15"/>
      <c r="N43" s="15"/>
      <c r="O43" s="14"/>
      <c r="P43" s="14"/>
      <c r="Q43" s="14"/>
      <c r="R43" s="14"/>
      <c r="S43" s="14"/>
      <c r="T43" s="14"/>
      <c r="U43" s="14"/>
    </row>
    <row r="44" spans="1:2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M70" s="14"/>
      <c r="N70" s="14"/>
      <c r="O70" s="14"/>
      <c r="P70" s="14"/>
      <c r="Q70" s="14"/>
      <c r="R70" s="14"/>
      <c r="S70" s="14"/>
      <c r="T70" s="14"/>
      <c r="U70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H10" sqref="H10"/>
    </sheetView>
  </sheetViews>
  <sheetFormatPr defaultRowHeight="13.2" x14ac:dyDescent="0.25"/>
  <cols>
    <col min="1" max="1" width="10.453125" customWidth="1"/>
    <col min="4" max="4" width="11" customWidth="1"/>
    <col min="11" max="11" width="27" customWidth="1"/>
  </cols>
  <sheetData>
    <row r="6" spans="1:17" ht="60.6" x14ac:dyDescent="1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.6" x14ac:dyDescent="1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60" x14ac:dyDescent="0.9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75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75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75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75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2001-06-01T00:04:00Z</cp:lastPrinted>
  <dcterms:created xsi:type="dcterms:W3CDTF">1997-02-04T06:23:25Z</dcterms:created>
  <dcterms:modified xsi:type="dcterms:W3CDTF">2023-09-10T15:59:09Z</dcterms:modified>
</cp:coreProperties>
</file>