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<sst xmlns="http://schemas.openxmlformats.org/spreadsheetml/2006/main" count="150" uniqueCount="51">
  <si>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</si>
  <si>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</si>
  <si>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</si>
  <si>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</si>
  <si>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</si>
  <si>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</si>
  <si>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</si>
  <si>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</si>
  <si>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</si>
  <si>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</si>
  <si>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</si>
  <si>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</si>
  <si>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</si>
  <si>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</si>
  <si>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</si>
  <si>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</si>
  <si>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</si>
  <si>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</si>
  <si>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</si>
  <si>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</si>
  <si>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</si>
  <si>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</si>
  <si>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</si>
  <si>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</si>
  <si>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</si>
  <si>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</si>
  <si>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</si>
  <si>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</si>
  <si>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</si>
  <si>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</si>
  <si>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</si>
  <si>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</si>
  <si>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</si>
  <si>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</si>
  <si>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</si>
  <si>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</si>
  <si>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</si>
  <si>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</si>
  <si>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</si>
  <si>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</si>
  <si>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</si>
  <si>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</si>
  <si>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</si>
  <si>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30-Apr-2001
05:20:42 PM</t>
  </si>
  <si>
    <t>EOL Crude
e
A
1122166
010
NXC1
WTI NXC1</t>
  </si>
  <si>
    <t>EOL Crude
e
A
1122166
010
NXC1-OPT
WTI NXC1</t>
  </si>
  <si>
    <t>EOL Crude
e
A
1122166
020
NXC2
WTI NXC1</t>
  </si>
  <si>
    <t>EOL Crude
e
B
1122167
010
NXC2
WTI NXC2</t>
  </si>
  <si>
    <t>EOL Crude
e
B
1122167
020
NXC1
WTI NXC2</t>
  </si>
  <si>
    <t>EOL Crude
e
C
1122168
010
NXC1
WTI HEDGE</t>
  </si>
  <si>
    <t>EOL Crude
e
C
1122168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</si>
</sst>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33</xdr:row>
          <xdr:rowOff>76200</xdr:rowOff>
        </xdr:from>
        <xdr:to>
          <xdr:col>5</xdr:col>
          <xdr:colOff>891540</xdr:colOff>
          <xdr:row>35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33</xdr:row>
          <xdr:rowOff>68580</xdr:rowOff>
        </xdr:from>
        <xdr:to>
          <xdr:col>7</xdr:col>
          <xdr:colOff>701040</xdr:colOff>
          <xdr:row>35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37012</v>
      </c>
      <c r="B4" s="33">
        <v>0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37043</v>
      </c>
      <c r="B5" s="33">
        <v>-24.901479500000001</v>
      </c>
      <c r="C5" s="33">
        <v>0</v>
      </c>
      <c r="D5" s="33"/>
      <c r="E5" s="33"/>
      <c r="F5" s="33"/>
      <c r="G5" s="33"/>
      <c r="H5" s="33">
        <v>-667.35965069999997</v>
      </c>
      <c r="I5" s="33">
        <v>0</v>
      </c>
      <c r="J5" s="33"/>
      <c r="K5" s="33"/>
      <c r="L5" s="33">
        <v>0</v>
      </c>
      <c r="M5" s="33">
        <v>-421.24437899999998</v>
      </c>
      <c r="N5" s="33">
        <v>896.45326260000002</v>
      </c>
      <c r="O5" s="33">
        <v>0</v>
      </c>
      <c r="P5" s="33">
        <v>204.19213239999999</v>
      </c>
      <c r="Q5" s="33">
        <v>-421.24437899999998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A6" s="174">
        <v>37073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-996.05918080000004</v>
      </c>
      <c r="O6" s="33">
        <v>0</v>
      </c>
      <c r="P6" s="33">
        <v>-996.05918080000004</v>
      </c>
      <c r="Q6" s="33">
        <v>0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5">
      <c r="B7" s="33">
        <f>SUM($B$3:$B$6)</f>
        <v>-24.901479500000001</v>
      </c>
      <c r="C7" s="33">
        <f>SUM($C$3:$C$6)</f>
        <v>0</v>
      </c>
      <c r="D7" s="33">
        <f>SUM($D$3:$D$6)</f>
        <v>0</v>
      </c>
      <c r="E7" s="33">
        <f>SUM($E$3:$E$6)</f>
        <v>0</v>
      </c>
      <c r="F7" s="33">
        <f>SUM($F$3:$F$6)</f>
        <v>0</v>
      </c>
      <c r="G7" s="33">
        <f>SUM($G$3:$G$6)</f>
        <v>0</v>
      </c>
      <c r="H7" s="33">
        <f>SUM($H$3:$H$6)</f>
        <v>-667.35965069999997</v>
      </c>
      <c r="I7" s="33">
        <f>SUM($I$3:$I$6)</f>
        <v>0</v>
      </c>
      <c r="J7" s="33">
        <f>SUM($J$3:$J$6)</f>
        <v>0</v>
      </c>
      <c r="K7" s="33">
        <f>SUM($K$3:$K$6)</f>
        <v>0</v>
      </c>
      <c r="L7" s="33">
        <f>SUM($L$3:$L$6)</f>
        <v>0</v>
      </c>
      <c r="M7" s="33">
        <f>SUM($M$3:$M$6)</f>
        <v>-421.24437899999998</v>
      </c>
      <c r="N7" s="33">
        <f>SUM($N$3:$N$6)</f>
        <v>-99.605918200000019</v>
      </c>
      <c r="O7" s="33">
        <f>SUM($O$3:$O$6)</f>
        <v>0</v>
      </c>
      <c r="P7" s="33">
        <f>SUM($P$3:$P$6)</f>
        <v>-791.86704840000004</v>
      </c>
      <c r="Q7" s="33">
        <f>SUM($Q$3:$Q$6)</f>
        <v>-421.24437899999998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37011.723889583336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-24.901479500000001</v>
      </c>
      <c r="G11" s="148"/>
      <c r="H11" s="123">
        <f>+H23</f>
        <v>-667.35965069999997</v>
      </c>
      <c r="I11" s="148"/>
      <c r="J11" s="162">
        <f>+J23</f>
        <v>0</v>
      </c>
      <c r="K11" s="158">
        <f>+K23</f>
        <v>-99.605918200000019</v>
      </c>
      <c r="L11" s="78"/>
      <c r="M11" s="123">
        <f>+M23</f>
        <v>-421.24437899999998</v>
      </c>
      <c r="N11" s="148"/>
      <c r="O11" s="150">
        <f>+O23</f>
        <v>-1213.1114274000001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-791.86704840000004</v>
      </c>
      <c r="AB11" s="6"/>
      <c r="AC11" s="84">
        <f>O11</f>
        <v>-1213.1114274000001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f>OBS!B4</f>
        <v>0</v>
      </c>
      <c r="G17" s="93"/>
      <c r="H17" s="126">
        <f>OBS!H4</f>
        <v>0</v>
      </c>
      <c r="I17" s="93"/>
      <c r="J17" s="119">
        <f>OBS!L4</f>
        <v>0</v>
      </c>
      <c r="K17" s="120">
        <f>OBS!N4</f>
        <v>0</v>
      </c>
      <c r="L17" s="96"/>
      <c r="M17" s="126">
        <f>OBS!E4+OBS!M4</f>
        <v>0</v>
      </c>
      <c r="N17" s="93"/>
      <c r="O17" s="142">
        <f>SUM(F17:M17)</f>
        <v>0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0</v>
      </c>
      <c r="AB17" s="21"/>
      <c r="AC17" s="127">
        <f>O17</f>
        <v>0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f>OBS!B5</f>
        <v>-24.901479500000001</v>
      </c>
      <c r="G19" s="93"/>
      <c r="H19" s="126">
        <f>OBS!H5</f>
        <v>-667.35965069999997</v>
      </c>
      <c r="I19" s="93"/>
      <c r="J19" s="119">
        <f>OBS!L5</f>
        <v>0</v>
      </c>
      <c r="K19" s="120">
        <f>OBS!N5</f>
        <v>896.45326260000002</v>
      </c>
      <c r="L19" s="96"/>
      <c r="M19" s="126">
        <f>OBS!E5+OBS!M5</f>
        <v>-421.24437899999998</v>
      </c>
      <c r="N19" s="93"/>
      <c r="O19" s="142">
        <f>SUM(F19:M19)</f>
        <v>-217.05224659999999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204.19213239999999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-996.05918080000004</v>
      </c>
      <c r="L21" s="96"/>
      <c r="M21" s="126">
        <f>OBS!E6+OBS!M6</f>
        <v>0</v>
      </c>
      <c r="N21" s="93"/>
      <c r="O21" s="142">
        <f>SUM(F21:M21)</f>
        <v>-996.05918080000004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-996.05918080000004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-24.901479500000001</v>
      </c>
      <c r="G23" s="103"/>
      <c r="H23" s="129">
        <f>SUM(H16:H22)</f>
        <v>-667.35965069999997</v>
      </c>
      <c r="I23" s="103"/>
      <c r="J23" s="130">
        <f>SUM(J16:J22)</f>
        <v>0</v>
      </c>
      <c r="K23" s="131">
        <f>SUM(K16:K22)</f>
        <v>-99.605918200000019</v>
      </c>
      <c r="L23" s="129"/>
      <c r="M23" s="129">
        <f>SUM(M16:M22)</f>
        <v>-421.24437899999998</v>
      </c>
      <c r="N23" s="103"/>
      <c r="O23" s="163">
        <f>SUM(O16:O22)</f>
        <v>-1213.1114274000001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-791.86704840000004</v>
      </c>
      <c r="AB23" s="39"/>
      <c r="AC23" s="164">
        <f>SUM(AC16:AC17)</f>
        <v>0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activeCell="H13" sqref="H13"/>
      <selection pane="topRight" activeCell="H13" sqref="H13"/>
      <selection pane="bottomLeft" activeCell="H13" sqref="H13"/>
      <selection pane="bottomRight" activeCell="F19" sqref="F19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37011.723889583336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243.93716280000001</v>
      </c>
      <c r="G11" s="148"/>
      <c r="H11" s="123">
        <f>+H23</f>
        <v>-343.75758129999997</v>
      </c>
      <c r="I11" s="148"/>
      <c r="J11" s="162">
        <f>+J23</f>
        <v>0</v>
      </c>
      <c r="K11" s="158">
        <f>+K23</f>
        <v>348.45848469999999</v>
      </c>
      <c r="L11" s="78"/>
      <c r="M11" s="123">
        <f>+M23</f>
        <v>64.179899000000034</v>
      </c>
      <c r="N11" s="148"/>
      <c r="O11" s="150">
        <f>+O23</f>
        <v>312.81796520000006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248.63806620000003</v>
      </c>
      <c r="AB11"/>
      <c r="AC11" s="84">
        <f>O11</f>
        <v>312.81796520000006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>
        <v>37012</v>
      </c>
      <c r="B17" s="93"/>
      <c r="C17" s="94"/>
      <c r="D17" s="95"/>
      <c r="E17" s="93"/>
      <c r="F17" s="126">
        <f>+'WTI GW'!F17-'WTI GW Prior'!F17</f>
        <v>0</v>
      </c>
      <c r="G17" s="93"/>
      <c r="H17" s="126">
        <f>+'WTI GW'!H17-'WTI GW Prior'!H17</f>
        <v>0</v>
      </c>
      <c r="I17" s="93"/>
      <c r="J17" s="119">
        <f>+'WTI GW'!J17-'WTI GW Prior'!J17</f>
        <v>0</v>
      </c>
      <c r="K17" s="120">
        <f>+'WTI GW'!K17-'WTI GW Prior'!K17</f>
        <v>0</v>
      </c>
      <c r="L17" s="96"/>
      <c r="M17" s="126">
        <f>+'WTI GW'!M17-'WTI GW Prior'!M17</f>
        <v>0</v>
      </c>
      <c r="N17" s="93"/>
      <c r="O17" s="143">
        <f>SUM(F17:M17)</f>
        <v>0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0</v>
      </c>
      <c r="AC17" s="127">
        <f>O17</f>
        <v>0</v>
      </c>
    </row>
    <row r="18" spans="1:29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6" x14ac:dyDescent="0.3">
      <c r="A19" s="92">
        <v>37043</v>
      </c>
      <c r="B19" s="93"/>
      <c r="C19" s="94"/>
      <c r="D19" s="95"/>
      <c r="E19" s="93"/>
      <c r="F19" s="126">
        <f>+'WTI GW'!F19-'WTI GW Prior'!F19</f>
        <v>243.93716280000001</v>
      </c>
      <c r="G19" s="93"/>
      <c r="H19" s="126">
        <f>+'WTI GW'!H19-'WTI GW Prior'!H19</f>
        <v>-343.75758129999997</v>
      </c>
      <c r="I19" s="93"/>
      <c r="J19" s="119">
        <f>+'WTI GW'!J19-'WTI GW Prior'!J19</f>
        <v>0</v>
      </c>
      <c r="K19" s="120">
        <f>+'WTI GW'!K19-'WTI GW Prior'!K19</f>
        <v>348.81899169999997</v>
      </c>
      <c r="L19" s="96"/>
      <c r="M19" s="126">
        <f>+'WTI GW'!M19-'WTI GW Prior'!M19</f>
        <v>64.179899000000034</v>
      </c>
      <c r="N19" s="93"/>
      <c r="O19" s="143">
        <f>SUM(F19:M19)</f>
        <v>313.17847220000004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248.99857320000001</v>
      </c>
      <c r="AC19" s="127">
        <f>O19</f>
        <v>313.17847220000004</v>
      </c>
    </row>
    <row r="20" spans="1:29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6" x14ac:dyDescent="0.3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-0.36050699999998415</v>
      </c>
      <c r="L21" s="96"/>
      <c r="M21" s="126">
        <f>+'WTI GW'!M21-'WTI GW Prior'!M21</f>
        <v>0</v>
      </c>
      <c r="N21" s="93"/>
      <c r="O21" s="143">
        <f>SUM(F21:M21)</f>
        <v>-0.36050699999998415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-0.36050699999998415</v>
      </c>
      <c r="AC21" s="127"/>
    </row>
    <row r="22" spans="1:29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243.93716280000001</v>
      </c>
      <c r="G23" s="100"/>
      <c r="H23" s="132">
        <f>SUM(H16:H22)</f>
        <v>-343.75758129999997</v>
      </c>
      <c r="I23" s="100"/>
      <c r="J23" s="133">
        <f>SUM(J16:J22)</f>
        <v>0</v>
      </c>
      <c r="K23" s="134">
        <f>SUM(K16:K22)</f>
        <v>348.45848469999999</v>
      </c>
      <c r="L23" s="132"/>
      <c r="M23" s="132">
        <f>SUM(M16:M22)</f>
        <v>64.179899000000034</v>
      </c>
      <c r="N23" s="100"/>
      <c r="O23" s="165">
        <f>SUM(O16:O22)</f>
        <v>312.81796520000006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248.63806620000003</v>
      </c>
      <c r="AB23" s="24"/>
      <c r="AC23" s="166">
        <f>SUM(AC16:AC17)</f>
        <v>0</v>
      </c>
    </row>
    <row r="24" spans="1:29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33</xdr:row>
                    <xdr:rowOff>76200</xdr:rowOff>
                  </from>
                  <to>
                    <xdr:col>5</xdr:col>
                    <xdr:colOff>891540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33</xdr:row>
                    <xdr:rowOff>68580</xdr:rowOff>
                  </from>
                  <to>
                    <xdr:col>7</xdr:col>
                    <xdr:colOff>701040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37010.723889583336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-268.8386423</v>
      </c>
      <c r="G11" s="148"/>
      <c r="H11" s="123">
        <v>-323.6020694</v>
      </c>
      <c r="I11" s="148"/>
      <c r="J11" s="162">
        <v>0</v>
      </c>
      <c r="K11" s="158">
        <v>-448.0644029</v>
      </c>
      <c r="L11" s="78"/>
      <c r="M11" s="123">
        <v>-485.42427800000002</v>
      </c>
      <c r="N11" s="148"/>
      <c r="O11" s="150">
        <v>-1525.9293926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-1040.5051146000001</v>
      </c>
      <c r="AB11" s="6"/>
      <c r="AC11" s="84">
        <v>-1525.9293926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v>0</v>
      </c>
      <c r="G17" s="93"/>
      <c r="H17" s="126">
        <v>0</v>
      </c>
      <c r="I17" s="93"/>
      <c r="J17" s="119">
        <v>0</v>
      </c>
      <c r="K17" s="120">
        <v>0</v>
      </c>
      <c r="L17" s="96"/>
      <c r="M17" s="126">
        <v>0</v>
      </c>
      <c r="N17" s="93"/>
      <c r="O17" s="142">
        <v>0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0</v>
      </c>
      <c r="AB17" s="21"/>
      <c r="AC17" s="127">
        <v>0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v>-268.8386423</v>
      </c>
      <c r="G19" s="93"/>
      <c r="H19" s="126">
        <v>-323.6020694</v>
      </c>
      <c r="I19" s="93"/>
      <c r="J19" s="119">
        <v>0</v>
      </c>
      <c r="K19" s="120">
        <v>547.63427090000005</v>
      </c>
      <c r="L19" s="96"/>
      <c r="M19" s="126">
        <v>-485.42427800000002</v>
      </c>
      <c r="N19" s="93"/>
      <c r="O19" s="142">
        <v>-530.23071879999998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-44.806440799999962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-995.69867380000005</v>
      </c>
      <c r="L21" s="96"/>
      <c r="M21" s="126">
        <v>0</v>
      </c>
      <c r="N21" s="93"/>
      <c r="O21" s="142">
        <v>-995.69867380000005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-995.69867380000005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-268.8386423</v>
      </c>
      <c r="G23" s="103"/>
      <c r="H23" s="129">
        <v>-323.6020694</v>
      </c>
      <c r="I23" s="103"/>
      <c r="J23" s="130">
        <v>0</v>
      </c>
      <c r="K23" s="131">
        <v>-448.0644029</v>
      </c>
      <c r="L23" s="129"/>
      <c r="M23" s="129">
        <v>-485.42427800000002</v>
      </c>
      <c r="N23" s="103"/>
      <c r="O23" s="163">
        <v>-1525.9293926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-1040.5051146000001</v>
      </c>
      <c r="AB23" s="39"/>
      <c r="AC23" s="164">
        <v>0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2001-04-30T22:26:01Z</cp:lastPrinted>
  <dcterms:created xsi:type="dcterms:W3CDTF">1997-02-04T06:23:25Z</dcterms:created>
  <dcterms:modified xsi:type="dcterms:W3CDTF">2023-09-10T15:59:24Z</dcterms:modified>
</cp:coreProperties>
</file>