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772" tabRatio="584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Sheet1!$B$1:$AR$25</definedName>
  </definedNames>
  <calcPr calcId="92512"/>
</workbook>
</file>

<file path=xl/calcChain.xml><?xml version="1.0" encoding="utf-8"?>
<calcChain xmlns="http://schemas.openxmlformats.org/spreadsheetml/2006/main">
  <c r="I12" i="1" l="1"/>
  <c r="O12" i="1"/>
  <c r="U12" i="1"/>
  <c r="AA12" i="1"/>
  <c r="AG12" i="1"/>
  <c r="AQ12" i="1"/>
  <c r="I13" i="1"/>
  <c r="O13" i="1"/>
  <c r="U13" i="1"/>
  <c r="AA13" i="1"/>
  <c r="AG13" i="1"/>
  <c r="AQ13" i="1"/>
  <c r="I14" i="1"/>
  <c r="O14" i="1"/>
  <c r="U14" i="1"/>
  <c r="AA14" i="1"/>
  <c r="AG14" i="1"/>
  <c r="AQ14" i="1"/>
  <c r="I15" i="1"/>
  <c r="O15" i="1"/>
  <c r="U15" i="1"/>
  <c r="AA15" i="1"/>
  <c r="AG15" i="1"/>
  <c r="AQ15" i="1"/>
  <c r="I16" i="1"/>
  <c r="O16" i="1"/>
  <c r="U16" i="1"/>
  <c r="AA16" i="1"/>
  <c r="AG16" i="1"/>
  <c r="AQ16" i="1"/>
  <c r="I17" i="1"/>
  <c r="O17" i="1"/>
  <c r="U17" i="1"/>
  <c r="AA17" i="1"/>
  <c r="AG17" i="1"/>
  <c r="AQ17" i="1"/>
  <c r="I18" i="1"/>
  <c r="O18" i="1"/>
  <c r="U18" i="1"/>
  <c r="AA18" i="1"/>
  <c r="AG18" i="1"/>
  <c r="AQ18" i="1"/>
  <c r="I19" i="1"/>
  <c r="O19" i="1"/>
  <c r="U19" i="1"/>
  <c r="AA19" i="1"/>
  <c r="AG19" i="1"/>
  <c r="AQ19" i="1"/>
  <c r="I20" i="1"/>
  <c r="O20" i="1"/>
  <c r="U20" i="1"/>
  <c r="AA20" i="1"/>
  <c r="AG20" i="1"/>
  <c r="AQ20" i="1"/>
  <c r="I21" i="1"/>
  <c r="O21" i="1"/>
  <c r="U21" i="1"/>
  <c r="AA21" i="1"/>
  <c r="AG21" i="1"/>
  <c r="AQ21" i="1"/>
  <c r="I22" i="1"/>
  <c r="O22" i="1"/>
  <c r="U22" i="1"/>
  <c r="AA22" i="1"/>
  <c r="AG22" i="1"/>
  <c r="AQ22" i="1"/>
  <c r="I23" i="1"/>
  <c r="O23" i="1"/>
  <c r="U23" i="1"/>
  <c r="AA23" i="1"/>
  <c r="AG23" i="1"/>
  <c r="AQ23" i="1"/>
  <c r="I24" i="1"/>
  <c r="O24" i="1"/>
  <c r="U24" i="1"/>
  <c r="AA24" i="1"/>
  <c r="AG24" i="1"/>
  <c r="AQ24" i="1"/>
  <c r="F25" i="1"/>
  <c r="I25" i="1"/>
  <c r="L25" i="1"/>
  <c r="O25" i="1"/>
  <c r="R25" i="1"/>
  <c r="U25" i="1"/>
  <c r="X25" i="1"/>
  <c r="AA25" i="1"/>
  <c r="AD25" i="1"/>
  <c r="AG25" i="1"/>
  <c r="AK25" i="1"/>
  <c r="AN25" i="1"/>
  <c r="AQ25" i="1"/>
  <c r="AU25" i="1"/>
  <c r="I6" i="2"/>
  <c r="I10" i="2"/>
  <c r="G11" i="2"/>
  <c r="H11" i="2"/>
</calcChain>
</file>

<file path=xl/sharedStrings.xml><?xml version="1.0" encoding="utf-8"?>
<sst xmlns="http://schemas.openxmlformats.org/spreadsheetml/2006/main" count="62" uniqueCount="34">
  <si>
    <t>$ x 1,000</t>
  </si>
  <si>
    <t/>
  </si>
  <si>
    <t>PROJECT NAME</t>
  </si>
  <si>
    <t>VAR (P95)</t>
  </si>
  <si>
    <t>COGENTRIX, JENKS</t>
  </si>
  <si>
    <t>DELL POWER</t>
  </si>
  <si>
    <t>MCADAMS POWER</t>
  </si>
  <si>
    <t>AUSTIN PEAKERS</t>
  </si>
  <si>
    <t>COYOTE SPRINGS</t>
  </si>
  <si>
    <t>LINDEN UNIT 6</t>
  </si>
  <si>
    <t>WOLF HOLLOW POWER</t>
  </si>
  <si>
    <t>Daily</t>
  </si>
  <si>
    <t>Project Life</t>
  </si>
  <si>
    <t>Warranty Guar.</t>
  </si>
  <si>
    <t>Sigma</t>
  </si>
  <si>
    <t>Var</t>
  </si>
  <si>
    <t>REVENUES / FEES</t>
  </si>
  <si>
    <t>MATL'S / EQUIPMENT</t>
  </si>
  <si>
    <t>CONSTRUCTION</t>
  </si>
  <si>
    <r>
      <t xml:space="preserve">TOTALS </t>
    </r>
    <r>
      <rPr>
        <b/>
        <sz val="8"/>
        <color indexed="8"/>
        <rFont val="Century Gothic"/>
        <family val="2"/>
      </rPr>
      <t xml:space="preserve"> </t>
    </r>
  </si>
  <si>
    <t>DAILY</t>
  </si>
  <si>
    <t>PROJECT LIFE</t>
  </si>
  <si>
    <t>COGENTRIX, STERLINGTON</t>
  </si>
  <si>
    <t>COGENTRIX, SOUTHHAVEN</t>
  </si>
  <si>
    <t>PANDA, ARKANSAS</t>
  </si>
  <si>
    <t>PANDA, ARIZONA</t>
  </si>
  <si>
    <t>LS POWER, NELSON</t>
  </si>
  <si>
    <t>LS POWER, KENDALL</t>
  </si>
  <si>
    <t>NEPCO PORTFOLIO</t>
  </si>
  <si>
    <t>VAR BY MAJOR CATEGORY</t>
  </si>
  <si>
    <t>DATA DATE:  MAY 25, 2001</t>
  </si>
  <si>
    <t>SCHED/PERF GUARANTEES</t>
  </si>
  <si>
    <t>TOTAL</t>
  </si>
  <si>
    <t>PROJECT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</si>
</sst>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43" formatCode="_(* #,##0.00_);_(* \(#,##0.00\);_(* &quot;-&quot;??_);_(@_)"/>
    <numFmt numFmtId="168" formatCode="_(* #,##0_);_(* \(#,##0\);_(* &quot;-&quot;??_);_(@_)"/>
  </numFmts>
  <fonts count="14" x14ac:knownFonts="1">
    <font>
      <sz val="10"/>
      <name val="Arial"/>
    </font>
    <font>
      <sz val="10"/>
      <name val="Arial"/>
    </font>
    <font>
      <sz val="10"/>
      <name val="Century Gothic"/>
      <family val="2"/>
    </font>
    <font>
      <b/>
      <sz val="10"/>
      <color indexed="8"/>
      <name val="Century Gothic"/>
      <family val="2"/>
    </font>
    <font>
      <sz val="8"/>
      <name val="Century Gothic"/>
      <family val="2"/>
    </font>
    <font>
      <sz val="10"/>
      <color indexed="8"/>
      <name val="Century Gothic"/>
      <family val="2"/>
    </font>
    <font>
      <b/>
      <sz val="9"/>
      <color indexed="8"/>
      <name val="Century Gothic"/>
      <family val="2"/>
    </font>
    <font>
      <sz val="7"/>
      <color indexed="8"/>
      <name val="Century Gothic"/>
      <family val="2"/>
    </font>
    <font>
      <b/>
      <sz val="7"/>
      <color indexed="8"/>
      <name val="Century Gothic"/>
      <family val="2"/>
    </font>
    <font>
      <sz val="8"/>
      <color indexed="8"/>
      <name val="Century Gothic"/>
      <family val="2"/>
    </font>
    <font>
      <b/>
      <sz val="8"/>
      <color indexed="8"/>
      <name val="Century Gothic"/>
      <family val="2"/>
    </font>
    <font>
      <sz val="11"/>
      <name val="Century Gothic"/>
      <family val="2"/>
    </font>
    <font>
      <sz val="12"/>
      <name val="Century Gothic"/>
      <family val="2"/>
    </font>
    <font>
      <b/>
      <sz val="12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0">
    <xf numFmtId="0" fontId="0" fillId="0" borderId="0" xfId="0"/>
    <xf numFmtId="2" fontId="0" fillId="0" borderId="0" xfId="0" applyNumberFormat="1"/>
    <xf numFmtId="0" fontId="2" fillId="0" borderId="0" xfId="0" applyFont="1"/>
    <xf numFmtId="0" fontId="2" fillId="0" borderId="0" xfId="0" applyFont="1" applyBorder="1"/>
    <xf numFmtId="0" fontId="3" fillId="0" borderId="0" xfId="0" applyFont="1" applyFill="1" applyBorder="1" applyAlignment="1">
      <alignment horizontal="centerContinuous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Continuous"/>
    </xf>
    <xf numFmtId="0" fontId="4" fillId="0" borderId="0" xfId="0" quotePrefix="1" applyFont="1" applyBorder="1" applyAlignment="1">
      <alignment horizontal="center"/>
    </xf>
    <xf numFmtId="0" fontId="7" fillId="2" borderId="0" xfId="0" quotePrefix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Continuous" vertical="center"/>
    </xf>
    <xf numFmtId="0" fontId="9" fillId="0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Continuous"/>
    </xf>
    <xf numFmtId="0" fontId="3" fillId="2" borderId="3" xfId="0" applyFont="1" applyFill="1" applyBorder="1" applyAlignment="1">
      <alignment horizontal="centerContinuous"/>
    </xf>
    <xf numFmtId="0" fontId="9" fillId="2" borderId="3" xfId="0" quotePrefix="1" applyFont="1" applyFill="1" applyBorder="1" applyAlignment="1">
      <alignment horizontal="centerContinuous"/>
    </xf>
    <xf numFmtId="0" fontId="3" fillId="2" borderId="4" xfId="0" applyFont="1" applyFill="1" applyBorder="1" applyAlignment="1">
      <alignment horizontal="centerContinuous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5" fontId="2" fillId="0" borderId="0" xfId="0" applyNumberFormat="1" applyFont="1" applyFill="1" applyBorder="1" applyAlignment="1">
      <alignment vertical="center"/>
    </xf>
    <xf numFmtId="168" fontId="2" fillId="0" borderId="0" xfId="1" applyNumberFormat="1" applyFont="1" applyFill="1" applyBorder="1" applyAlignment="1">
      <alignment vertical="center"/>
    </xf>
    <xf numFmtId="5" fontId="2" fillId="0" borderId="6" xfId="0" applyNumberFormat="1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5" fontId="2" fillId="0" borderId="6" xfId="0" applyNumberFormat="1" applyFont="1" applyBorder="1" applyAlignment="1">
      <alignment vertical="center"/>
    </xf>
    <xf numFmtId="5" fontId="2" fillId="0" borderId="0" xfId="0" applyNumberFormat="1" applyFont="1" applyBorder="1" applyAlignment="1">
      <alignment vertical="center"/>
    </xf>
    <xf numFmtId="168" fontId="2" fillId="0" borderId="0" xfId="1" applyNumberFormat="1" applyFont="1" applyBorder="1" applyAlignment="1">
      <alignment vertical="center"/>
    </xf>
    <xf numFmtId="5" fontId="3" fillId="0" borderId="7" xfId="0" applyNumberFormat="1" applyFont="1" applyFill="1" applyBorder="1" applyAlignment="1">
      <alignment horizontal="right" vertical="center"/>
    </xf>
    <xf numFmtId="0" fontId="3" fillId="0" borderId="8" xfId="0" applyFont="1" applyFill="1" applyBorder="1" applyAlignment="1">
      <alignment vertical="center"/>
    </xf>
    <xf numFmtId="0" fontId="3" fillId="0" borderId="9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center" vertical="center"/>
    </xf>
    <xf numFmtId="5" fontId="3" fillId="0" borderId="9" xfId="0" applyNumberFormat="1" applyFont="1" applyFill="1" applyBorder="1" applyAlignment="1">
      <alignment horizontal="right" vertical="center"/>
    </xf>
    <xf numFmtId="5" fontId="3" fillId="0" borderId="10" xfId="0" applyNumberFormat="1" applyFont="1" applyFill="1" applyBorder="1" applyAlignment="1">
      <alignment horizontal="right" vertical="center"/>
    </xf>
    <xf numFmtId="0" fontId="5" fillId="2" borderId="11" xfId="0" applyFont="1" applyFill="1" applyBorder="1"/>
    <xf numFmtId="0" fontId="5" fillId="2" borderId="12" xfId="0" applyFont="1" applyFill="1" applyBorder="1"/>
    <xf numFmtId="0" fontId="5" fillId="2" borderId="13" xfId="0" applyFont="1" applyFill="1" applyBorder="1"/>
    <xf numFmtId="0" fontId="3" fillId="2" borderId="12" xfId="0" applyFont="1" applyFill="1" applyBorder="1" applyAlignment="1">
      <alignment horizontal="centerContinuous"/>
    </xf>
    <xf numFmtId="0" fontId="3" fillId="2" borderId="14" xfId="0" applyFont="1" applyFill="1" applyBorder="1" applyAlignment="1">
      <alignment horizontal="centerContinuous"/>
    </xf>
    <xf numFmtId="0" fontId="3" fillId="2" borderId="15" xfId="0" applyFont="1" applyFill="1" applyBorder="1" applyAlignment="1">
      <alignment horizontal="centerContinuous"/>
    </xf>
    <xf numFmtId="0" fontId="3" fillId="2" borderId="16" xfId="0" applyFont="1" applyFill="1" applyBorder="1" applyAlignment="1">
      <alignment horizontal="centerContinuous"/>
    </xf>
    <xf numFmtId="0" fontId="3" fillId="2" borderId="17" xfId="0" applyFont="1" applyFill="1" applyBorder="1" applyAlignment="1">
      <alignment horizontal="centerContinuous"/>
    </xf>
    <xf numFmtId="0" fontId="2" fillId="0" borderId="18" xfId="0" applyFont="1" applyBorder="1" applyAlignment="1">
      <alignment vertical="center"/>
    </xf>
    <xf numFmtId="5" fontId="2" fillId="0" borderId="19" xfId="0" applyNumberFormat="1" applyFont="1" applyBorder="1" applyAlignment="1">
      <alignment vertical="center"/>
    </xf>
    <xf numFmtId="0" fontId="5" fillId="2" borderId="18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Continuous" vertical="center"/>
    </xf>
    <xf numFmtId="0" fontId="3" fillId="2" borderId="19" xfId="0" applyFont="1" applyFill="1" applyBorder="1" applyAlignment="1">
      <alignment horizontal="centerContinuous" vertical="center"/>
    </xf>
    <xf numFmtId="0" fontId="3" fillId="2" borderId="18" xfId="0" applyFont="1" applyFill="1" applyBorder="1" applyAlignment="1">
      <alignment horizontal="centerContinuous"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Continuous" vertical="center"/>
    </xf>
    <xf numFmtId="0" fontId="3" fillId="2" borderId="5" xfId="0" applyFont="1" applyFill="1" applyBorder="1" applyAlignment="1">
      <alignment horizontal="centerContinuous" vertical="center"/>
    </xf>
    <xf numFmtId="0" fontId="3" fillId="0" borderId="20" xfId="0" applyFont="1" applyFill="1" applyBorder="1" applyAlignment="1">
      <alignment horizontal="centerContinuous" vertical="center"/>
    </xf>
    <xf numFmtId="0" fontId="3" fillId="0" borderId="21" xfId="0" applyFont="1" applyFill="1" applyBorder="1" applyAlignment="1">
      <alignment horizontal="centerContinuous" vertical="center"/>
    </xf>
    <xf numFmtId="0" fontId="3" fillId="0" borderId="22" xfId="0" applyFont="1" applyFill="1" applyBorder="1" applyAlignment="1">
      <alignment horizontal="centerContinuous" vertical="center"/>
    </xf>
    <xf numFmtId="0" fontId="6" fillId="2" borderId="6" xfId="0" quotePrefix="1" applyFont="1" applyFill="1" applyBorder="1" applyAlignment="1">
      <alignment horizontal="centerContinuous" vertical="center"/>
    </xf>
    <xf numFmtId="0" fontId="6" fillId="2" borderId="19" xfId="0" quotePrefix="1" applyFont="1" applyFill="1" applyBorder="1" applyAlignment="1">
      <alignment horizontal="centerContinuous" vertical="center"/>
    </xf>
    <xf numFmtId="0" fontId="9" fillId="2" borderId="0" xfId="0" quotePrefix="1" applyFont="1" applyFill="1" applyBorder="1" applyAlignment="1">
      <alignment horizontal="centerContinuous" vertical="center"/>
    </xf>
    <xf numFmtId="0" fontId="9" fillId="2" borderId="0" xfId="0" applyFont="1" applyFill="1" applyBorder="1" applyAlignment="1">
      <alignment horizontal="centerContinuous" vertical="center"/>
    </xf>
    <xf numFmtId="0" fontId="10" fillId="2" borderId="6" xfId="0" quotePrefix="1" applyFont="1" applyFill="1" applyBorder="1" applyAlignment="1">
      <alignment horizontal="centerContinuous" vertical="center"/>
    </xf>
    <xf numFmtId="0" fontId="10" fillId="2" borderId="19" xfId="0" quotePrefix="1" applyFont="1" applyFill="1" applyBorder="1" applyAlignment="1">
      <alignment horizontal="centerContinuous" vertical="center"/>
    </xf>
    <xf numFmtId="0" fontId="3" fillId="0" borderId="18" xfId="0" applyFont="1" applyFill="1" applyBorder="1" applyAlignment="1">
      <alignment horizontal="centerContinuous"/>
    </xf>
    <xf numFmtId="0" fontId="3" fillId="0" borderId="5" xfId="0" applyFont="1" applyFill="1" applyBorder="1" applyAlignment="1">
      <alignment horizontal="centerContinuous"/>
    </xf>
    <xf numFmtId="0" fontId="9" fillId="0" borderId="0" xfId="0" quotePrefix="1" applyFont="1" applyFill="1" applyBorder="1" applyAlignment="1">
      <alignment horizontal="centerContinuous"/>
    </xf>
    <xf numFmtId="0" fontId="3" fillId="0" borderId="6" xfId="0" applyFont="1" applyFill="1" applyBorder="1" applyAlignment="1">
      <alignment horizontal="centerContinuous"/>
    </xf>
    <xf numFmtId="0" fontId="3" fillId="0" borderId="19" xfId="0" applyFont="1" applyFill="1" applyBorder="1" applyAlignment="1">
      <alignment horizontal="centerContinuous"/>
    </xf>
    <xf numFmtId="0" fontId="2" fillId="0" borderId="0" xfId="0" applyFont="1" applyFill="1" applyBorder="1"/>
    <xf numFmtId="0" fontId="12" fillId="0" borderId="0" xfId="0" applyFont="1"/>
    <xf numFmtId="0" fontId="6" fillId="0" borderId="1" xfId="0" applyFont="1" applyFill="1" applyBorder="1" applyAlignment="1">
      <alignment horizontal="center" vertical="center"/>
    </xf>
    <xf numFmtId="0" fontId="6" fillId="2" borderId="0" xfId="0" quotePrefix="1" applyFont="1" applyFill="1" applyBorder="1" applyAlignment="1">
      <alignment horizontal="centerContinuous" vertical="center"/>
    </xf>
    <xf numFmtId="0" fontId="6" fillId="2" borderId="0" xfId="0" applyFont="1" applyFill="1" applyBorder="1" applyAlignment="1">
      <alignment horizontal="centerContinuous" vertical="center"/>
    </xf>
    <xf numFmtId="0" fontId="6" fillId="2" borderId="5" xfId="0" applyFont="1" applyFill="1" applyBorder="1" applyAlignment="1">
      <alignment horizontal="centerContinuous" vertical="center"/>
    </xf>
    <xf numFmtId="0" fontId="4" fillId="0" borderId="0" xfId="0" applyFont="1" applyAlignment="1">
      <alignment horizontal="right"/>
    </xf>
    <xf numFmtId="0" fontId="3" fillId="0" borderId="23" xfId="0" applyFont="1" applyFill="1" applyBorder="1" applyAlignment="1">
      <alignment horizontal="centerContinuous" vertical="center"/>
    </xf>
    <xf numFmtId="0" fontId="3" fillId="0" borderId="24" xfId="0" applyFont="1" applyFill="1" applyBorder="1" applyAlignment="1">
      <alignment horizontal="centerContinuous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" fillId="0" borderId="25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S25"/>
  <sheetViews>
    <sheetView showGridLines="0" tabSelected="1" zoomScale="90" workbookViewId="0"/>
  </sheetViews>
  <sheetFormatPr defaultColWidth="9.109375" defaultRowHeight="13.2" x14ac:dyDescent="0.25"/>
  <cols>
    <col min="1" max="1" width="2.109375" style="2" customWidth="1"/>
    <col min="2" max="2" width="2.44140625" style="2" customWidth="1"/>
    <col min="3" max="3" width="7.88671875" style="2" customWidth="1"/>
    <col min="4" max="4" width="18.5546875" style="2" customWidth="1"/>
    <col min="5" max="5" width="0.88671875" style="2" customWidth="1"/>
    <col min="6" max="6" width="8.6640625" style="2" customWidth="1"/>
    <col min="7" max="8" width="0.88671875" style="2" customWidth="1"/>
    <col min="9" max="9" width="14.6640625" style="2" customWidth="1"/>
    <col min="10" max="11" width="1.109375" style="2" customWidth="1"/>
    <col min="12" max="12" width="8.44140625" style="2" customWidth="1"/>
    <col min="13" max="14" width="0.88671875" style="2" customWidth="1"/>
    <col min="15" max="15" width="13.6640625" style="2" customWidth="1"/>
    <col min="16" max="17" width="1.109375" style="2" customWidth="1"/>
    <col min="18" max="18" width="8.6640625" style="2" customWidth="1"/>
    <col min="19" max="20" width="0.88671875" style="2" customWidth="1"/>
    <col min="21" max="21" width="13.6640625" style="2" customWidth="1"/>
    <col min="22" max="23" width="1.109375" style="2" customWidth="1"/>
    <col min="24" max="24" width="9.6640625" style="2" customWidth="1"/>
    <col min="25" max="26" width="0.6640625" style="2" customWidth="1"/>
    <col min="27" max="27" width="13.6640625" style="2" customWidth="1"/>
    <col min="28" max="29" width="0.88671875" style="2" hidden="1" customWidth="1"/>
    <col min="30" max="30" width="8.33203125" style="2" hidden="1" customWidth="1"/>
    <col min="31" max="31" width="0.88671875" style="2" hidden="1" customWidth="1"/>
    <col min="32" max="32" width="0.5546875" style="2" hidden="1" customWidth="1"/>
    <col min="33" max="33" width="8.33203125" style="2" hidden="1" customWidth="1"/>
    <col min="34" max="35" width="1.109375" style="2" customWidth="1"/>
    <col min="36" max="36" width="0.6640625" style="2" customWidth="1"/>
    <col min="37" max="37" width="13.6640625" style="2" customWidth="1"/>
    <col min="38" max="39" width="0.88671875" style="2" hidden="1" customWidth="1"/>
    <col min="40" max="40" width="8.33203125" style="2" hidden="1" customWidth="1"/>
    <col min="41" max="41" width="0.88671875" style="2" hidden="1" customWidth="1"/>
    <col min="42" max="42" width="0.5546875" style="2" hidden="1" customWidth="1"/>
    <col min="43" max="43" width="8.33203125" style="2" hidden="1" customWidth="1"/>
    <col min="44" max="44" width="1" style="2" customWidth="1"/>
    <col min="45" max="45" width="9.109375" style="2"/>
    <col min="46" max="46" width="0" style="2" hidden="1" customWidth="1"/>
    <col min="47" max="47" width="10" style="2" hidden="1" customWidth="1"/>
    <col min="48" max="48" width="0" style="2" hidden="1" customWidth="1"/>
    <col min="49" max="16384" width="9.109375" style="2"/>
  </cols>
  <sheetData>
    <row r="1" spans="2:149" s="65" customFormat="1" ht="15" x14ac:dyDescent="0.25">
      <c r="B1" s="75" t="s">
        <v>28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</row>
    <row r="2" spans="2:149" s="65" customFormat="1" ht="15.75" customHeight="1" x14ac:dyDescent="0.25">
      <c r="B2" s="76" t="s">
        <v>29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</row>
    <row r="3" spans="2:149" ht="6" customHeight="1" x14ac:dyDescent="0.25">
      <c r="I3" s="3"/>
      <c r="J3" s="3"/>
      <c r="K3" s="3"/>
      <c r="L3" s="4"/>
      <c r="M3" s="3"/>
      <c r="N3" s="3"/>
      <c r="O3" s="3"/>
    </row>
    <row r="4" spans="2:149" ht="13.8" thickBot="1" x14ac:dyDescent="0.3">
      <c r="B4" s="5" t="s">
        <v>0</v>
      </c>
      <c r="C4" s="6"/>
      <c r="D4" s="6"/>
      <c r="E4" s="6"/>
      <c r="F4" s="7"/>
      <c r="G4" s="7"/>
      <c r="H4" s="7"/>
      <c r="I4" s="7"/>
      <c r="J4" s="6"/>
      <c r="K4" s="6"/>
      <c r="L4" s="7"/>
      <c r="M4" s="7"/>
      <c r="N4" s="7"/>
      <c r="O4" s="7"/>
      <c r="P4" s="6"/>
      <c r="Q4" s="6"/>
      <c r="R4" s="7"/>
      <c r="S4" s="7"/>
      <c r="T4" s="7"/>
      <c r="U4" s="7"/>
      <c r="V4" s="6"/>
      <c r="W4" s="6"/>
      <c r="X4" s="7"/>
      <c r="Y4" s="7"/>
      <c r="Z4" s="7"/>
      <c r="AA4" s="7"/>
      <c r="AB4" s="6"/>
      <c r="AC4" s="6"/>
      <c r="AD4" s="7"/>
      <c r="AE4" s="7"/>
      <c r="AF4" s="7"/>
      <c r="AG4" s="7"/>
      <c r="AH4" s="6"/>
      <c r="AI4" s="6"/>
      <c r="AJ4" s="7"/>
      <c r="AK4" s="7"/>
      <c r="AL4" s="6"/>
      <c r="AM4" s="6"/>
      <c r="AN4" s="7"/>
      <c r="AO4" s="7"/>
      <c r="AP4" s="7"/>
      <c r="AQ4" s="7"/>
      <c r="AR4" s="70" t="s">
        <v>30</v>
      </c>
    </row>
    <row r="5" spans="2:149" ht="6" customHeight="1" x14ac:dyDescent="0.25">
      <c r="B5" s="31"/>
      <c r="C5" s="32"/>
      <c r="D5" s="32"/>
      <c r="E5" s="33"/>
      <c r="F5" s="34"/>
      <c r="G5" s="34"/>
      <c r="H5" s="34"/>
      <c r="I5" s="34"/>
      <c r="J5" s="35"/>
      <c r="K5" s="33"/>
      <c r="L5" s="34"/>
      <c r="M5" s="34"/>
      <c r="N5" s="34"/>
      <c r="O5" s="34"/>
      <c r="P5" s="35"/>
      <c r="Q5" s="33"/>
      <c r="R5" s="34"/>
      <c r="S5" s="34"/>
      <c r="T5" s="34"/>
      <c r="U5" s="34"/>
      <c r="V5" s="35"/>
      <c r="W5" s="33"/>
      <c r="X5" s="34"/>
      <c r="Y5" s="34"/>
      <c r="Z5" s="34"/>
      <c r="AA5" s="34"/>
      <c r="AB5" s="35"/>
      <c r="AC5" s="33"/>
      <c r="AD5" s="34"/>
      <c r="AE5" s="34"/>
      <c r="AF5" s="34"/>
      <c r="AG5" s="34"/>
      <c r="AH5" s="35"/>
      <c r="AI5" s="33"/>
      <c r="AJ5" s="34"/>
      <c r="AK5" s="34"/>
      <c r="AL5" s="35"/>
      <c r="AM5" s="33"/>
      <c r="AN5" s="34"/>
      <c r="AO5" s="34"/>
      <c r="AP5" s="34"/>
      <c r="AQ5" s="34"/>
      <c r="AR5" s="36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</row>
    <row r="6" spans="2:149" s="15" customFormat="1" x14ac:dyDescent="0.25">
      <c r="B6" s="41"/>
      <c r="C6" s="42"/>
      <c r="D6" s="42"/>
      <c r="E6" s="43"/>
      <c r="F6" s="77" t="s">
        <v>16</v>
      </c>
      <c r="G6" s="78"/>
      <c r="H6" s="78"/>
      <c r="I6" s="79"/>
      <c r="J6" s="44"/>
      <c r="K6" s="43"/>
      <c r="L6" s="77" t="s">
        <v>17</v>
      </c>
      <c r="M6" s="78"/>
      <c r="N6" s="78"/>
      <c r="O6" s="79"/>
      <c r="P6" s="44"/>
      <c r="Q6" s="43"/>
      <c r="R6" s="77" t="s">
        <v>18</v>
      </c>
      <c r="S6" s="78"/>
      <c r="T6" s="78"/>
      <c r="U6" s="79"/>
      <c r="V6" s="44"/>
      <c r="W6" s="43"/>
      <c r="X6" s="77" t="s">
        <v>31</v>
      </c>
      <c r="Y6" s="78"/>
      <c r="Z6" s="78"/>
      <c r="AA6" s="79"/>
      <c r="AB6" s="53" t="s">
        <v>1</v>
      </c>
      <c r="AC6" s="49"/>
      <c r="AD6" s="50" t="s">
        <v>3</v>
      </c>
      <c r="AE6" s="51"/>
      <c r="AF6" s="51"/>
      <c r="AG6" s="52"/>
      <c r="AH6" s="44"/>
      <c r="AI6" s="43"/>
      <c r="AJ6" s="68"/>
      <c r="AK6" s="71" t="s">
        <v>32</v>
      </c>
      <c r="AL6" s="44"/>
      <c r="AM6" s="43"/>
      <c r="AN6" s="77" t="s">
        <v>13</v>
      </c>
      <c r="AO6" s="78"/>
      <c r="AP6" s="78"/>
      <c r="AQ6" s="79"/>
      <c r="AR6" s="45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</row>
    <row r="7" spans="2:149" s="15" customFormat="1" x14ac:dyDescent="0.25">
      <c r="B7" s="46"/>
      <c r="C7" s="47"/>
      <c r="D7" s="48"/>
      <c r="E7" s="49"/>
      <c r="F7" s="50" t="s">
        <v>3</v>
      </c>
      <c r="G7" s="51"/>
      <c r="H7" s="51"/>
      <c r="I7" s="52"/>
      <c r="J7" s="53" t="s">
        <v>1</v>
      </c>
      <c r="K7" s="49"/>
      <c r="L7" s="50" t="s">
        <v>3</v>
      </c>
      <c r="M7" s="51"/>
      <c r="N7" s="51"/>
      <c r="O7" s="52"/>
      <c r="P7" s="53" t="s">
        <v>1</v>
      </c>
      <c r="Q7" s="49"/>
      <c r="R7" s="50" t="s">
        <v>3</v>
      </c>
      <c r="S7" s="51"/>
      <c r="T7" s="51"/>
      <c r="U7" s="52"/>
      <c r="V7" s="53" t="s">
        <v>1</v>
      </c>
      <c r="W7" s="49"/>
      <c r="X7" s="50" t="s">
        <v>3</v>
      </c>
      <c r="Y7" s="51"/>
      <c r="Z7" s="51"/>
      <c r="AA7" s="52"/>
      <c r="AB7" s="53" t="s">
        <v>1</v>
      </c>
      <c r="AC7" s="49"/>
      <c r="AD7" s="50" t="s">
        <v>3</v>
      </c>
      <c r="AE7" s="51"/>
      <c r="AF7" s="51"/>
      <c r="AG7" s="52"/>
      <c r="AH7" s="53" t="s">
        <v>1</v>
      </c>
      <c r="AI7" s="49"/>
      <c r="AJ7" s="68"/>
      <c r="AK7" s="72" t="s">
        <v>33</v>
      </c>
      <c r="AL7" s="53" t="s">
        <v>1</v>
      </c>
      <c r="AM7" s="49"/>
      <c r="AN7" s="50" t="s">
        <v>3</v>
      </c>
      <c r="AO7" s="51"/>
      <c r="AP7" s="51"/>
      <c r="AQ7" s="52"/>
      <c r="AR7" s="54" t="s">
        <v>1</v>
      </c>
    </row>
    <row r="8" spans="2:149" s="15" customFormat="1" ht="4.5" customHeight="1" x14ac:dyDescent="0.25">
      <c r="B8" s="46"/>
      <c r="C8" s="47"/>
      <c r="D8" s="48"/>
      <c r="E8" s="49"/>
      <c r="F8" s="8"/>
      <c r="G8" s="8"/>
      <c r="H8" s="9"/>
      <c r="I8" s="8"/>
      <c r="J8" s="53"/>
      <c r="K8" s="49"/>
      <c r="L8" s="8"/>
      <c r="M8" s="8"/>
      <c r="N8" s="9"/>
      <c r="O8" s="8"/>
      <c r="P8" s="53"/>
      <c r="Q8" s="49"/>
      <c r="R8" s="8"/>
      <c r="S8" s="8"/>
      <c r="T8" s="9"/>
      <c r="U8" s="8"/>
      <c r="V8" s="53"/>
      <c r="W8" s="49"/>
      <c r="X8" s="8"/>
      <c r="Y8" s="8"/>
      <c r="Z8" s="9"/>
      <c r="AA8" s="8"/>
      <c r="AB8" s="53"/>
      <c r="AC8" s="49"/>
      <c r="AD8" s="8"/>
      <c r="AE8" s="8"/>
      <c r="AF8" s="9"/>
      <c r="AG8" s="8"/>
      <c r="AH8" s="53"/>
      <c r="AI8" s="49"/>
      <c r="AJ8" s="9"/>
      <c r="AK8" s="8"/>
      <c r="AL8" s="53"/>
      <c r="AM8" s="49"/>
      <c r="AN8" s="8"/>
      <c r="AO8" s="8"/>
      <c r="AP8" s="9"/>
      <c r="AQ8" s="8"/>
      <c r="AR8" s="54"/>
    </row>
    <row r="9" spans="2:149" s="15" customFormat="1" x14ac:dyDescent="0.25">
      <c r="B9" s="46"/>
      <c r="C9" s="73" t="s">
        <v>2</v>
      </c>
      <c r="D9" s="74"/>
      <c r="E9" s="49"/>
      <c r="F9" s="66" t="s">
        <v>20</v>
      </c>
      <c r="G9" s="67"/>
      <c r="H9" s="68"/>
      <c r="I9" s="66" t="s">
        <v>21</v>
      </c>
      <c r="J9" s="53" t="s">
        <v>1</v>
      </c>
      <c r="K9" s="69"/>
      <c r="L9" s="66" t="s">
        <v>20</v>
      </c>
      <c r="M9" s="67"/>
      <c r="N9" s="68"/>
      <c r="O9" s="66" t="s">
        <v>21</v>
      </c>
      <c r="P9" s="53" t="s">
        <v>1</v>
      </c>
      <c r="Q9" s="69"/>
      <c r="R9" s="66" t="s">
        <v>20</v>
      </c>
      <c r="S9" s="67"/>
      <c r="T9" s="68"/>
      <c r="U9" s="66" t="s">
        <v>21</v>
      </c>
      <c r="V9" s="53" t="s">
        <v>1</v>
      </c>
      <c r="W9" s="69"/>
      <c r="X9" s="66" t="s">
        <v>20</v>
      </c>
      <c r="Y9" s="67"/>
      <c r="Z9" s="68"/>
      <c r="AA9" s="66" t="s">
        <v>21</v>
      </c>
      <c r="AB9" s="57" t="s">
        <v>1</v>
      </c>
      <c r="AC9" s="49"/>
      <c r="AD9" s="10" t="s">
        <v>11</v>
      </c>
      <c r="AE9" s="55"/>
      <c r="AF9" s="56"/>
      <c r="AG9" s="10" t="s">
        <v>12</v>
      </c>
      <c r="AH9" s="53" t="s">
        <v>1</v>
      </c>
      <c r="AI9" s="69"/>
      <c r="AJ9" s="68"/>
      <c r="AK9" s="8"/>
      <c r="AL9" s="57" t="s">
        <v>1</v>
      </c>
      <c r="AM9" s="49"/>
      <c r="AN9" s="10" t="s">
        <v>11</v>
      </c>
      <c r="AO9" s="55"/>
      <c r="AP9" s="56"/>
      <c r="AQ9" s="10" t="s">
        <v>12</v>
      </c>
      <c r="AR9" s="58" t="s">
        <v>1</v>
      </c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</row>
    <row r="10" spans="2:149" ht="6" customHeight="1" x14ac:dyDescent="0.25">
      <c r="B10" s="37"/>
      <c r="C10" s="12"/>
      <c r="D10" s="12"/>
      <c r="E10" s="11"/>
      <c r="F10" s="12"/>
      <c r="G10" s="13"/>
      <c r="H10" s="12"/>
      <c r="I10" s="12"/>
      <c r="J10" s="14"/>
      <c r="K10" s="11"/>
      <c r="L10" s="12"/>
      <c r="M10" s="13"/>
      <c r="N10" s="12"/>
      <c r="O10" s="12"/>
      <c r="P10" s="14"/>
      <c r="Q10" s="11"/>
      <c r="R10" s="12"/>
      <c r="S10" s="13"/>
      <c r="T10" s="12"/>
      <c r="U10" s="12"/>
      <c r="V10" s="14"/>
      <c r="W10" s="11"/>
      <c r="X10" s="12"/>
      <c r="Y10" s="13"/>
      <c r="Z10" s="12"/>
      <c r="AA10" s="12"/>
      <c r="AB10" s="14"/>
      <c r="AC10" s="11"/>
      <c r="AD10" s="12"/>
      <c r="AE10" s="13"/>
      <c r="AF10" s="12"/>
      <c r="AG10" s="12"/>
      <c r="AH10" s="14"/>
      <c r="AI10" s="11"/>
      <c r="AJ10" s="12"/>
      <c r="AK10" s="12"/>
      <c r="AL10" s="14"/>
      <c r="AM10" s="11"/>
      <c r="AN10" s="12"/>
      <c r="AO10" s="13"/>
      <c r="AP10" s="12"/>
      <c r="AQ10" s="12"/>
      <c r="AR10" s="38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</row>
    <row r="11" spans="2:149" ht="8.25" customHeight="1" x14ac:dyDescent="0.25">
      <c r="B11" s="59"/>
      <c r="C11" s="4"/>
      <c r="D11" s="4"/>
      <c r="E11" s="60"/>
      <c r="F11" s="4"/>
      <c r="G11" s="61"/>
      <c r="H11" s="4"/>
      <c r="I11" s="4"/>
      <c r="J11" s="62"/>
      <c r="K11" s="60"/>
      <c r="L11" s="4"/>
      <c r="M11" s="61"/>
      <c r="N11" s="4"/>
      <c r="O11" s="4"/>
      <c r="P11" s="62"/>
      <c r="Q11" s="60"/>
      <c r="R11" s="4"/>
      <c r="S11" s="61"/>
      <c r="T11" s="4"/>
      <c r="U11" s="4"/>
      <c r="V11" s="62"/>
      <c r="W11" s="60"/>
      <c r="X11" s="4"/>
      <c r="Y11" s="61"/>
      <c r="Z11" s="4"/>
      <c r="AA11" s="4"/>
      <c r="AB11" s="62"/>
      <c r="AC11" s="60"/>
      <c r="AD11" s="4"/>
      <c r="AE11" s="61"/>
      <c r="AF11" s="4"/>
      <c r="AG11" s="4"/>
      <c r="AH11" s="62"/>
      <c r="AI11" s="60"/>
      <c r="AJ11" s="4"/>
      <c r="AK11" s="4"/>
      <c r="AL11" s="62"/>
      <c r="AM11" s="60"/>
      <c r="AN11" s="4"/>
      <c r="AO11" s="61"/>
      <c r="AP11" s="4"/>
      <c r="AQ11" s="4"/>
      <c r="AR11" s="63"/>
      <c r="AS11" s="64"/>
      <c r="AT11" s="64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</row>
    <row r="12" spans="2:149" s="15" customFormat="1" ht="23.25" customHeight="1" x14ac:dyDescent="0.25">
      <c r="B12" s="39"/>
      <c r="C12" s="16" t="s">
        <v>27</v>
      </c>
      <c r="D12" s="16"/>
      <c r="E12" s="17"/>
      <c r="F12" s="18">
        <v>37</v>
      </c>
      <c r="G12" s="18"/>
      <c r="H12" s="19">
        <v>474</v>
      </c>
      <c r="I12" s="18">
        <f>F12*SQRT($AW$12)</f>
        <v>805.54701911185782</v>
      </c>
      <c r="J12" s="20"/>
      <c r="K12" s="21"/>
      <c r="L12" s="18">
        <v>18</v>
      </c>
      <c r="M12" s="18"/>
      <c r="N12" s="19">
        <v>474</v>
      </c>
      <c r="O12" s="18">
        <f>L12*SQRT($AW$12)</f>
        <v>391.8877390273903</v>
      </c>
      <c r="P12" s="20"/>
      <c r="Q12" s="21"/>
      <c r="R12" s="18">
        <v>466</v>
      </c>
      <c r="S12" s="18"/>
      <c r="T12" s="19">
        <v>474</v>
      </c>
      <c r="U12" s="18">
        <f>R12*SQRT($AW$12)</f>
        <v>10145.538132597994</v>
      </c>
      <c r="V12" s="20"/>
      <c r="W12" s="21"/>
      <c r="X12" s="18">
        <v>440</v>
      </c>
      <c r="Y12" s="18"/>
      <c r="Z12" s="19">
        <v>474</v>
      </c>
      <c r="AA12" s="18">
        <f>X12*SQRT($AW$12)</f>
        <v>9579.4780651139863</v>
      </c>
      <c r="AB12" s="20"/>
      <c r="AC12" s="21"/>
      <c r="AD12" s="18">
        <v>3</v>
      </c>
      <c r="AE12" s="18"/>
      <c r="AF12" s="19">
        <v>716</v>
      </c>
      <c r="AG12" s="18">
        <f>AD12*SQRT(AF12)</f>
        <v>80.274528961557905</v>
      </c>
      <c r="AH12" s="20"/>
      <c r="AI12" s="21"/>
      <c r="AJ12" s="19">
        <v>474</v>
      </c>
      <c r="AK12" s="18">
        <v>13976</v>
      </c>
      <c r="AL12" s="20"/>
      <c r="AM12" s="21"/>
      <c r="AN12" s="18">
        <v>3</v>
      </c>
      <c r="AO12" s="18"/>
      <c r="AP12" s="19">
        <v>716</v>
      </c>
      <c r="AQ12" s="18">
        <f>AN12*SQRT(AP12)</f>
        <v>80.274528961557905</v>
      </c>
      <c r="AR12" s="40"/>
      <c r="AW12" s="19">
        <v>474</v>
      </c>
    </row>
    <row r="13" spans="2:149" s="15" customFormat="1" ht="23.25" customHeight="1" x14ac:dyDescent="0.25">
      <c r="B13" s="39"/>
      <c r="C13" s="16" t="s">
        <v>4</v>
      </c>
      <c r="D13" s="16"/>
      <c r="E13" s="17"/>
      <c r="F13" s="23">
        <v>70</v>
      </c>
      <c r="G13" s="23"/>
      <c r="H13" s="24">
        <v>431</v>
      </c>
      <c r="I13" s="18">
        <f t="shared" ref="I13:I24" si="0">F13*SQRT($AW$12)</f>
        <v>1524.0078739954067</v>
      </c>
      <c r="J13" s="22"/>
      <c r="K13" s="17"/>
      <c r="L13" s="23">
        <v>86</v>
      </c>
      <c r="M13" s="23"/>
      <c r="N13" s="24">
        <v>431</v>
      </c>
      <c r="O13" s="18">
        <f t="shared" ref="O13:O24" si="1">L13*SQRT($AW$12)</f>
        <v>1872.3525309086426</v>
      </c>
      <c r="P13" s="22"/>
      <c r="Q13" s="17"/>
      <c r="R13" s="23">
        <v>817</v>
      </c>
      <c r="S13" s="23"/>
      <c r="T13" s="24">
        <v>431</v>
      </c>
      <c r="U13" s="18">
        <f t="shared" ref="U13:U24" si="2">R13*SQRT($AW$12)</f>
        <v>17787.349043632104</v>
      </c>
      <c r="V13" s="22"/>
      <c r="W13" s="17"/>
      <c r="X13" s="23">
        <v>71</v>
      </c>
      <c r="Y13" s="23"/>
      <c r="Z13" s="24">
        <v>431</v>
      </c>
      <c r="AA13" s="18">
        <f t="shared" ref="AA13:AA24" si="3">X13*SQRT($AW$12)</f>
        <v>1545.779415052484</v>
      </c>
      <c r="AB13" s="22"/>
      <c r="AC13" s="17"/>
      <c r="AD13" s="23">
        <v>9</v>
      </c>
      <c r="AE13" s="23"/>
      <c r="AF13" s="24">
        <v>612</v>
      </c>
      <c r="AG13" s="18">
        <f t="shared" ref="AG13:AG18" si="4">AD13*SQRT(AF13)</f>
        <v>222.64770378335365</v>
      </c>
      <c r="AH13" s="22"/>
      <c r="AI13" s="17"/>
      <c r="AJ13" s="24">
        <v>431</v>
      </c>
      <c r="AK13" s="18">
        <v>17185</v>
      </c>
      <c r="AL13" s="22"/>
      <c r="AM13" s="17"/>
      <c r="AN13" s="23">
        <v>9</v>
      </c>
      <c r="AO13" s="23"/>
      <c r="AP13" s="24">
        <v>612</v>
      </c>
      <c r="AQ13" s="18">
        <f t="shared" ref="AQ13:AQ24" si="5">AN13*SQRT(AP13)</f>
        <v>222.64770378335365</v>
      </c>
      <c r="AR13" s="40"/>
      <c r="AW13" s="24">
        <v>431</v>
      </c>
    </row>
    <row r="14" spans="2:149" s="15" customFormat="1" ht="23.25" customHeight="1" x14ac:dyDescent="0.25">
      <c r="B14" s="39"/>
      <c r="C14" s="16" t="s">
        <v>5</v>
      </c>
      <c r="D14" s="16"/>
      <c r="E14" s="17"/>
      <c r="F14" s="18">
        <v>100</v>
      </c>
      <c r="G14" s="18"/>
      <c r="H14" s="19">
        <v>736</v>
      </c>
      <c r="I14" s="18">
        <f t="shared" si="0"/>
        <v>2177.1541057077238</v>
      </c>
      <c r="J14" s="22"/>
      <c r="K14" s="17"/>
      <c r="L14" s="18">
        <v>404</v>
      </c>
      <c r="M14" s="18"/>
      <c r="N14" s="19">
        <v>736</v>
      </c>
      <c r="O14" s="18">
        <f t="shared" si="1"/>
        <v>8795.7025870592042</v>
      </c>
      <c r="P14" s="22"/>
      <c r="Q14" s="17"/>
      <c r="R14" s="18">
        <v>338</v>
      </c>
      <c r="S14" s="18"/>
      <c r="T14" s="19">
        <v>736</v>
      </c>
      <c r="U14" s="18">
        <f t="shared" si="2"/>
        <v>7358.7808772921071</v>
      </c>
      <c r="V14" s="22"/>
      <c r="W14" s="17"/>
      <c r="X14" s="18">
        <v>175</v>
      </c>
      <c r="Y14" s="18"/>
      <c r="Z14" s="19">
        <v>736</v>
      </c>
      <c r="AA14" s="18">
        <f t="shared" si="3"/>
        <v>3810.0196849885169</v>
      </c>
      <c r="AB14" s="22"/>
      <c r="AC14" s="17"/>
      <c r="AD14" s="18">
        <v>32</v>
      </c>
      <c r="AE14" s="18"/>
      <c r="AF14" s="19">
        <v>736</v>
      </c>
      <c r="AG14" s="18">
        <f t="shared" si="4"/>
        <v>868.13823784003432</v>
      </c>
      <c r="AH14" s="22"/>
      <c r="AI14" s="17"/>
      <c r="AJ14" s="19">
        <v>736</v>
      </c>
      <c r="AK14" s="18">
        <v>15333</v>
      </c>
      <c r="AL14" s="22"/>
      <c r="AM14" s="17"/>
      <c r="AN14" s="18">
        <v>32</v>
      </c>
      <c r="AO14" s="18"/>
      <c r="AP14" s="19">
        <v>736</v>
      </c>
      <c r="AQ14" s="18">
        <f t="shared" si="5"/>
        <v>868.13823784003432</v>
      </c>
      <c r="AR14" s="40"/>
      <c r="AW14" s="19">
        <v>736</v>
      </c>
    </row>
    <row r="15" spans="2:149" s="15" customFormat="1" ht="23.25" customHeight="1" x14ac:dyDescent="0.25">
      <c r="B15" s="39"/>
      <c r="C15" s="16" t="s">
        <v>6</v>
      </c>
      <c r="D15" s="16"/>
      <c r="E15" s="17"/>
      <c r="F15" s="18">
        <v>98</v>
      </c>
      <c r="G15" s="18"/>
      <c r="H15" s="19">
        <v>736</v>
      </c>
      <c r="I15" s="18">
        <f t="shared" si="0"/>
        <v>2133.6110235935694</v>
      </c>
      <c r="J15" s="22"/>
      <c r="K15" s="17"/>
      <c r="L15" s="18">
        <v>402</v>
      </c>
      <c r="M15" s="18"/>
      <c r="N15" s="19">
        <v>736</v>
      </c>
      <c r="O15" s="18">
        <f t="shared" si="1"/>
        <v>8752.1595049450498</v>
      </c>
      <c r="P15" s="22"/>
      <c r="Q15" s="17"/>
      <c r="R15" s="18">
        <v>330</v>
      </c>
      <c r="S15" s="18"/>
      <c r="T15" s="19">
        <v>736</v>
      </c>
      <c r="U15" s="18">
        <f t="shared" si="2"/>
        <v>7184.6085488354893</v>
      </c>
      <c r="V15" s="22"/>
      <c r="W15" s="17"/>
      <c r="X15" s="18">
        <v>168</v>
      </c>
      <c r="Y15" s="18"/>
      <c r="Z15" s="19">
        <v>736</v>
      </c>
      <c r="AA15" s="18">
        <f t="shared" si="3"/>
        <v>3657.6188975889763</v>
      </c>
      <c r="AB15" s="22"/>
      <c r="AC15" s="17"/>
      <c r="AD15" s="18">
        <v>32</v>
      </c>
      <c r="AE15" s="18"/>
      <c r="AF15" s="19">
        <v>736</v>
      </c>
      <c r="AG15" s="18">
        <f t="shared" si="4"/>
        <v>868.13823784003432</v>
      </c>
      <c r="AH15" s="22"/>
      <c r="AI15" s="17"/>
      <c r="AJ15" s="19">
        <v>736</v>
      </c>
      <c r="AK15" s="18">
        <v>15106</v>
      </c>
      <c r="AL15" s="22"/>
      <c r="AM15" s="17"/>
      <c r="AN15" s="18">
        <v>32</v>
      </c>
      <c r="AO15" s="18"/>
      <c r="AP15" s="19">
        <v>736</v>
      </c>
      <c r="AQ15" s="18">
        <f t="shared" si="5"/>
        <v>868.13823784003432</v>
      </c>
      <c r="AR15" s="40"/>
      <c r="AW15" s="19">
        <v>736</v>
      </c>
    </row>
    <row r="16" spans="2:149" s="15" customFormat="1" ht="23.25" customHeight="1" x14ac:dyDescent="0.25">
      <c r="B16" s="39"/>
      <c r="C16" s="16" t="s">
        <v>7</v>
      </c>
      <c r="D16" s="16"/>
      <c r="E16" s="17"/>
      <c r="F16" s="18">
        <v>12</v>
      </c>
      <c r="G16" s="18"/>
      <c r="H16" s="19">
        <v>187</v>
      </c>
      <c r="I16" s="18">
        <f t="shared" si="0"/>
        <v>261.25849268492686</v>
      </c>
      <c r="J16" s="22"/>
      <c r="K16" s="17"/>
      <c r="L16" s="18">
        <v>138</v>
      </c>
      <c r="M16" s="18"/>
      <c r="N16" s="19">
        <v>187</v>
      </c>
      <c r="O16" s="18">
        <f t="shared" si="1"/>
        <v>3004.472665876659</v>
      </c>
      <c r="P16" s="22"/>
      <c r="Q16" s="17"/>
      <c r="R16" s="18">
        <v>107</v>
      </c>
      <c r="S16" s="18"/>
      <c r="T16" s="19">
        <v>187</v>
      </c>
      <c r="U16" s="18">
        <f t="shared" si="2"/>
        <v>2329.5548931072649</v>
      </c>
      <c r="V16" s="22"/>
      <c r="W16" s="17"/>
      <c r="X16" s="18">
        <v>78</v>
      </c>
      <c r="Y16" s="18"/>
      <c r="Z16" s="19">
        <v>187</v>
      </c>
      <c r="AA16" s="18">
        <f t="shared" si="3"/>
        <v>1698.1802024520248</v>
      </c>
      <c r="AB16" s="22"/>
      <c r="AC16" s="17"/>
      <c r="AD16" s="18">
        <v>3</v>
      </c>
      <c r="AE16" s="18"/>
      <c r="AF16" s="19">
        <v>371</v>
      </c>
      <c r="AG16" s="18">
        <f t="shared" si="4"/>
        <v>57.784080852774672</v>
      </c>
      <c r="AH16" s="22"/>
      <c r="AI16" s="17"/>
      <c r="AJ16" s="19">
        <v>187</v>
      </c>
      <c r="AK16" s="18">
        <v>2639</v>
      </c>
      <c r="AL16" s="22"/>
      <c r="AM16" s="17"/>
      <c r="AN16" s="18">
        <v>3</v>
      </c>
      <c r="AO16" s="18"/>
      <c r="AP16" s="19">
        <v>371</v>
      </c>
      <c r="AQ16" s="18">
        <f t="shared" si="5"/>
        <v>57.784080852774672</v>
      </c>
      <c r="AR16" s="40"/>
      <c r="AW16" s="19">
        <v>187</v>
      </c>
    </row>
    <row r="17" spans="2:149" s="15" customFormat="1" ht="23.25" customHeight="1" x14ac:dyDescent="0.25">
      <c r="B17" s="39"/>
      <c r="C17" s="16" t="s">
        <v>8</v>
      </c>
      <c r="D17" s="16"/>
      <c r="E17" s="17"/>
      <c r="F17" s="18">
        <v>42</v>
      </c>
      <c r="G17" s="18"/>
      <c r="H17" s="19">
        <v>644</v>
      </c>
      <c r="I17" s="18">
        <f t="shared" si="0"/>
        <v>914.40472439724408</v>
      </c>
      <c r="J17" s="22"/>
      <c r="K17" s="17"/>
      <c r="L17" s="18">
        <v>187</v>
      </c>
      <c r="M17" s="18"/>
      <c r="N17" s="19">
        <v>644</v>
      </c>
      <c r="O17" s="18">
        <f t="shared" si="1"/>
        <v>4071.2781776734437</v>
      </c>
      <c r="P17" s="22"/>
      <c r="Q17" s="17"/>
      <c r="R17" s="18">
        <v>283</v>
      </c>
      <c r="S17" s="18"/>
      <c r="T17" s="19">
        <v>644</v>
      </c>
      <c r="U17" s="18">
        <f t="shared" si="2"/>
        <v>6161.3461191528586</v>
      </c>
      <c r="V17" s="22"/>
      <c r="W17" s="17"/>
      <c r="X17" s="18">
        <v>72</v>
      </c>
      <c r="Y17" s="18"/>
      <c r="Z17" s="19">
        <v>644</v>
      </c>
      <c r="AA17" s="18">
        <f t="shared" si="3"/>
        <v>1567.5509561095612</v>
      </c>
      <c r="AB17" s="22"/>
      <c r="AC17" s="17"/>
      <c r="AD17" s="18">
        <v>1</v>
      </c>
      <c r="AE17" s="18"/>
      <c r="AF17" s="19">
        <v>828</v>
      </c>
      <c r="AG17" s="18">
        <f t="shared" si="4"/>
        <v>28.774989139876318</v>
      </c>
      <c r="AH17" s="22"/>
      <c r="AI17" s="17"/>
      <c r="AJ17" s="19">
        <v>644</v>
      </c>
      <c r="AK17" s="18">
        <v>8935</v>
      </c>
      <c r="AL17" s="22"/>
      <c r="AM17" s="17"/>
      <c r="AN17" s="18">
        <v>1</v>
      </c>
      <c r="AO17" s="18"/>
      <c r="AP17" s="19">
        <v>828</v>
      </c>
      <c r="AQ17" s="18">
        <f t="shared" si="5"/>
        <v>28.774989139876318</v>
      </c>
      <c r="AR17" s="40"/>
      <c r="AW17" s="19">
        <v>644</v>
      </c>
    </row>
    <row r="18" spans="2:149" s="15" customFormat="1" ht="23.25" customHeight="1" x14ac:dyDescent="0.25">
      <c r="B18" s="39"/>
      <c r="C18" s="16" t="s">
        <v>9</v>
      </c>
      <c r="D18" s="16"/>
      <c r="E18" s="17"/>
      <c r="F18" s="18">
        <v>22</v>
      </c>
      <c r="G18" s="18"/>
      <c r="H18" s="19">
        <v>361</v>
      </c>
      <c r="I18" s="18">
        <f t="shared" si="0"/>
        <v>478.97390325569927</v>
      </c>
      <c r="J18" s="22"/>
      <c r="K18" s="17"/>
      <c r="L18" s="18">
        <v>83</v>
      </c>
      <c r="M18" s="18"/>
      <c r="N18" s="19">
        <v>361</v>
      </c>
      <c r="O18" s="18">
        <f t="shared" si="1"/>
        <v>1807.0379077374109</v>
      </c>
      <c r="P18" s="22"/>
      <c r="Q18" s="17"/>
      <c r="R18" s="18">
        <v>205</v>
      </c>
      <c r="S18" s="18"/>
      <c r="T18" s="19">
        <v>361</v>
      </c>
      <c r="U18" s="18">
        <f t="shared" si="2"/>
        <v>4463.1659167008338</v>
      </c>
      <c r="V18" s="22"/>
      <c r="W18" s="17"/>
      <c r="X18" s="18">
        <v>72</v>
      </c>
      <c r="Y18" s="18"/>
      <c r="Z18" s="19">
        <v>361</v>
      </c>
      <c r="AA18" s="18">
        <f t="shared" si="3"/>
        <v>1567.5509561095612</v>
      </c>
      <c r="AB18" s="22"/>
      <c r="AC18" s="17"/>
      <c r="AD18" s="18">
        <v>11</v>
      </c>
      <c r="AE18" s="18"/>
      <c r="AF18" s="19">
        <v>543</v>
      </c>
      <c r="AG18" s="18">
        <f t="shared" si="4"/>
        <v>256.32596435008298</v>
      </c>
      <c r="AH18" s="22"/>
      <c r="AI18" s="17"/>
      <c r="AJ18" s="19">
        <v>361</v>
      </c>
      <c r="AK18" s="18">
        <v>4479</v>
      </c>
      <c r="AL18" s="22"/>
      <c r="AM18" s="17"/>
      <c r="AN18" s="18">
        <v>11</v>
      </c>
      <c r="AO18" s="18"/>
      <c r="AP18" s="19">
        <v>543</v>
      </c>
      <c r="AQ18" s="18">
        <f t="shared" si="5"/>
        <v>256.32596435008298</v>
      </c>
      <c r="AR18" s="40"/>
      <c r="AW18" s="19">
        <v>361</v>
      </c>
    </row>
    <row r="19" spans="2:149" s="15" customFormat="1" ht="23.25" customHeight="1" x14ac:dyDescent="0.25">
      <c r="B19" s="39"/>
      <c r="C19" s="16" t="s">
        <v>10</v>
      </c>
      <c r="D19" s="16"/>
      <c r="E19" s="17"/>
      <c r="F19" s="18">
        <v>29</v>
      </c>
      <c r="G19" s="18"/>
      <c r="H19" s="19">
        <v>705</v>
      </c>
      <c r="I19" s="18">
        <f t="shared" si="0"/>
        <v>631.37469065523999</v>
      </c>
      <c r="J19" s="22"/>
      <c r="K19" s="17"/>
      <c r="L19" s="18">
        <v>21</v>
      </c>
      <c r="M19" s="18"/>
      <c r="N19" s="19">
        <v>705</v>
      </c>
      <c r="O19" s="18">
        <f t="shared" si="1"/>
        <v>457.20236219862204</v>
      </c>
      <c r="P19" s="22"/>
      <c r="Q19" s="17"/>
      <c r="R19" s="18">
        <v>351</v>
      </c>
      <c r="S19" s="18"/>
      <c r="T19" s="19">
        <v>705</v>
      </c>
      <c r="U19" s="18">
        <f t="shared" si="2"/>
        <v>7641.8109110341111</v>
      </c>
      <c r="V19" s="22"/>
      <c r="W19" s="17"/>
      <c r="X19" s="18">
        <v>519</v>
      </c>
      <c r="Y19" s="18"/>
      <c r="Z19" s="19">
        <v>705</v>
      </c>
      <c r="AA19" s="18">
        <f t="shared" si="3"/>
        <v>11299.429808623088</v>
      </c>
      <c r="AB19" s="22"/>
      <c r="AC19" s="17"/>
      <c r="AD19" s="18">
        <v>2</v>
      </c>
      <c r="AE19" s="18"/>
      <c r="AF19" s="19">
        <v>887</v>
      </c>
      <c r="AG19" s="18">
        <f t="shared" ref="AG19:AG24" si="6">AD19*SQRT(AF19)</f>
        <v>59.565090447341724</v>
      </c>
      <c r="AH19" s="22"/>
      <c r="AI19" s="17"/>
      <c r="AJ19" s="19">
        <v>705</v>
      </c>
      <c r="AK19" s="18">
        <v>16789</v>
      </c>
      <c r="AL19" s="22"/>
      <c r="AM19" s="17"/>
      <c r="AN19" s="18">
        <v>2</v>
      </c>
      <c r="AO19" s="18"/>
      <c r="AP19" s="19">
        <v>887</v>
      </c>
      <c r="AQ19" s="18">
        <f>AN19*SQRT(AP19)</f>
        <v>59.565090447341724</v>
      </c>
      <c r="AR19" s="40"/>
      <c r="AW19" s="19">
        <v>705</v>
      </c>
    </row>
    <row r="20" spans="2:149" s="15" customFormat="1" ht="23.25" customHeight="1" x14ac:dyDescent="0.25">
      <c r="B20" s="39"/>
      <c r="C20" s="16" t="s">
        <v>22</v>
      </c>
      <c r="D20" s="16"/>
      <c r="E20" s="17"/>
      <c r="F20" s="18">
        <v>95</v>
      </c>
      <c r="G20" s="18"/>
      <c r="H20" s="19">
        <v>187</v>
      </c>
      <c r="I20" s="18">
        <f t="shared" si="0"/>
        <v>2068.2964004223377</v>
      </c>
      <c r="J20" s="22"/>
      <c r="K20" s="17"/>
      <c r="L20" s="18">
        <v>117</v>
      </c>
      <c r="M20" s="18"/>
      <c r="N20" s="19">
        <v>187</v>
      </c>
      <c r="O20" s="18">
        <f t="shared" si="1"/>
        <v>2547.2703036780372</v>
      </c>
      <c r="P20" s="22"/>
      <c r="Q20" s="17"/>
      <c r="R20" s="18">
        <v>154</v>
      </c>
      <c r="S20" s="18"/>
      <c r="T20" s="19">
        <v>187</v>
      </c>
      <c r="U20" s="18">
        <f t="shared" si="2"/>
        <v>3352.8173227898951</v>
      </c>
      <c r="V20" s="22"/>
      <c r="W20" s="17"/>
      <c r="X20" s="18">
        <v>188</v>
      </c>
      <c r="Y20" s="18"/>
      <c r="Z20" s="19">
        <v>187</v>
      </c>
      <c r="AA20" s="18">
        <f t="shared" si="3"/>
        <v>4093.0497187305209</v>
      </c>
      <c r="AB20" s="22"/>
      <c r="AC20" s="17"/>
      <c r="AD20" s="18">
        <v>3</v>
      </c>
      <c r="AE20" s="18"/>
      <c r="AF20" s="19">
        <v>371</v>
      </c>
      <c r="AG20" s="18">
        <f t="shared" si="6"/>
        <v>57.784080852774672</v>
      </c>
      <c r="AH20" s="22"/>
      <c r="AI20" s="17"/>
      <c r="AJ20" s="19">
        <v>187</v>
      </c>
      <c r="AK20" s="18">
        <v>7219</v>
      </c>
      <c r="AL20" s="22"/>
      <c r="AM20" s="17"/>
      <c r="AN20" s="18">
        <v>3</v>
      </c>
      <c r="AO20" s="18"/>
      <c r="AP20" s="19">
        <v>371</v>
      </c>
      <c r="AQ20" s="18">
        <f>AN20*SQRT(AP20)</f>
        <v>57.784080852774672</v>
      </c>
      <c r="AR20" s="40"/>
      <c r="AW20" s="15">
        <v>973</v>
      </c>
    </row>
    <row r="21" spans="2:149" s="15" customFormat="1" ht="23.25" customHeight="1" x14ac:dyDescent="0.25">
      <c r="B21" s="39"/>
      <c r="C21" s="16" t="s">
        <v>23</v>
      </c>
      <c r="D21" s="16"/>
      <c r="E21" s="17"/>
      <c r="F21" s="18">
        <v>136</v>
      </c>
      <c r="G21" s="18"/>
      <c r="H21" s="19">
        <v>644</v>
      </c>
      <c r="I21" s="18">
        <f t="shared" si="0"/>
        <v>2960.9295837625045</v>
      </c>
      <c r="J21" s="22"/>
      <c r="K21" s="17"/>
      <c r="L21" s="18">
        <v>200</v>
      </c>
      <c r="M21" s="18"/>
      <c r="N21" s="19">
        <v>644</v>
      </c>
      <c r="O21" s="18">
        <f t="shared" si="1"/>
        <v>4354.3082114154477</v>
      </c>
      <c r="P21" s="22"/>
      <c r="Q21" s="17"/>
      <c r="R21" s="18">
        <v>502</v>
      </c>
      <c r="S21" s="18"/>
      <c r="T21" s="19">
        <v>644</v>
      </c>
      <c r="U21" s="18">
        <f t="shared" si="2"/>
        <v>10929.313610652775</v>
      </c>
      <c r="V21" s="22"/>
      <c r="W21" s="17"/>
      <c r="X21" s="18">
        <v>183</v>
      </c>
      <c r="Y21" s="18"/>
      <c r="Z21" s="19">
        <v>644</v>
      </c>
      <c r="AA21" s="18">
        <f t="shared" si="3"/>
        <v>3984.1920134451348</v>
      </c>
      <c r="AB21" s="22"/>
      <c r="AC21" s="17"/>
      <c r="AD21" s="18">
        <v>1</v>
      </c>
      <c r="AE21" s="18"/>
      <c r="AF21" s="19">
        <v>828</v>
      </c>
      <c r="AG21" s="18">
        <f t="shared" si="6"/>
        <v>28.774989139876318</v>
      </c>
      <c r="AH21" s="22"/>
      <c r="AI21" s="17"/>
      <c r="AJ21" s="19">
        <v>644</v>
      </c>
      <c r="AK21" s="18">
        <v>19204</v>
      </c>
      <c r="AL21" s="22"/>
      <c r="AM21" s="17"/>
      <c r="AN21" s="18">
        <v>1</v>
      </c>
      <c r="AO21" s="18"/>
      <c r="AP21" s="19">
        <v>828</v>
      </c>
      <c r="AQ21" s="18">
        <f>AN21*SQRT(AP21)</f>
        <v>28.774989139876318</v>
      </c>
      <c r="AR21" s="40"/>
      <c r="AW21" s="15">
        <v>1007</v>
      </c>
    </row>
    <row r="22" spans="2:149" s="15" customFormat="1" ht="23.25" customHeight="1" x14ac:dyDescent="0.25">
      <c r="B22" s="39"/>
      <c r="C22" s="16" t="s">
        <v>24</v>
      </c>
      <c r="D22" s="16"/>
      <c r="E22" s="17"/>
      <c r="F22" s="18">
        <v>313</v>
      </c>
      <c r="G22" s="18"/>
      <c r="H22" s="19">
        <v>361</v>
      </c>
      <c r="I22" s="18">
        <f t="shared" si="0"/>
        <v>6814.4923508651764</v>
      </c>
      <c r="J22" s="22"/>
      <c r="K22" s="17"/>
      <c r="L22" s="18">
        <v>461</v>
      </c>
      <c r="M22" s="18"/>
      <c r="N22" s="19">
        <v>361</v>
      </c>
      <c r="O22" s="18">
        <f t="shared" si="1"/>
        <v>10036.680427312607</v>
      </c>
      <c r="P22" s="22"/>
      <c r="Q22" s="17"/>
      <c r="R22" s="18">
        <v>798</v>
      </c>
      <c r="S22" s="18"/>
      <c r="T22" s="19">
        <v>361</v>
      </c>
      <c r="U22" s="18">
        <f t="shared" si="2"/>
        <v>17373.689763547638</v>
      </c>
      <c r="V22" s="22"/>
      <c r="W22" s="17"/>
      <c r="X22" s="18">
        <v>630</v>
      </c>
      <c r="Y22" s="18"/>
      <c r="Z22" s="19">
        <v>361</v>
      </c>
      <c r="AA22" s="18">
        <f t="shared" si="3"/>
        <v>13716.070865958662</v>
      </c>
      <c r="AB22" s="22"/>
      <c r="AC22" s="17"/>
      <c r="AD22" s="18">
        <v>11</v>
      </c>
      <c r="AE22" s="18"/>
      <c r="AF22" s="19">
        <v>543</v>
      </c>
      <c r="AG22" s="18">
        <f t="shared" si="6"/>
        <v>256.32596435008298</v>
      </c>
      <c r="AH22" s="22"/>
      <c r="AI22" s="17"/>
      <c r="AJ22" s="19">
        <v>361</v>
      </c>
      <c r="AK22" s="18">
        <v>36567</v>
      </c>
      <c r="AL22" s="22"/>
      <c r="AM22" s="17"/>
      <c r="AN22" s="18">
        <v>11</v>
      </c>
      <c r="AO22" s="18"/>
      <c r="AP22" s="19">
        <v>543</v>
      </c>
      <c r="AQ22" s="18">
        <f>AN22*SQRT(AP22)</f>
        <v>256.32596435008298</v>
      </c>
      <c r="AR22" s="40"/>
      <c r="AW22" s="15">
        <v>950</v>
      </c>
    </row>
    <row r="23" spans="2:149" s="15" customFormat="1" ht="23.25" customHeight="1" x14ac:dyDescent="0.25">
      <c r="B23" s="39"/>
      <c r="C23" s="16" t="s">
        <v>25</v>
      </c>
      <c r="D23" s="16"/>
      <c r="E23" s="17"/>
      <c r="F23" s="18">
        <v>346</v>
      </c>
      <c r="G23" s="18"/>
      <c r="H23" s="19">
        <v>187</v>
      </c>
      <c r="I23" s="18">
        <f t="shared" si="0"/>
        <v>7532.9532057487249</v>
      </c>
      <c r="J23" s="22"/>
      <c r="K23" s="17"/>
      <c r="L23" s="18">
        <v>166</v>
      </c>
      <c r="M23" s="18"/>
      <c r="N23" s="19">
        <v>187</v>
      </c>
      <c r="O23" s="18">
        <f t="shared" si="1"/>
        <v>3614.0758154748219</v>
      </c>
      <c r="P23" s="22"/>
      <c r="Q23" s="17"/>
      <c r="R23" s="18">
        <v>1149</v>
      </c>
      <c r="S23" s="18"/>
      <c r="T23" s="19">
        <v>187</v>
      </c>
      <c r="U23" s="18">
        <f t="shared" si="2"/>
        <v>25015.500674581748</v>
      </c>
      <c r="V23" s="22"/>
      <c r="W23" s="17"/>
      <c r="X23" s="18">
        <v>631</v>
      </c>
      <c r="Y23" s="18"/>
      <c r="Z23" s="19">
        <v>187</v>
      </c>
      <c r="AA23" s="18">
        <f t="shared" si="3"/>
        <v>13737.842407015738</v>
      </c>
      <c r="AB23" s="22"/>
      <c r="AC23" s="17"/>
      <c r="AD23" s="18">
        <v>3</v>
      </c>
      <c r="AE23" s="18"/>
      <c r="AF23" s="19">
        <v>371</v>
      </c>
      <c r="AG23" s="18">
        <f t="shared" si="6"/>
        <v>57.784080852774672</v>
      </c>
      <c r="AH23" s="22"/>
      <c r="AI23" s="17"/>
      <c r="AJ23" s="19">
        <v>187</v>
      </c>
      <c r="AK23" s="18">
        <v>41784</v>
      </c>
      <c r="AL23" s="22"/>
      <c r="AM23" s="17"/>
      <c r="AN23" s="18">
        <v>3</v>
      </c>
      <c r="AO23" s="18"/>
      <c r="AP23" s="19">
        <v>371</v>
      </c>
      <c r="AQ23" s="18">
        <f t="shared" si="5"/>
        <v>57.784080852774672</v>
      </c>
      <c r="AR23" s="40"/>
      <c r="AW23" s="15">
        <v>1043</v>
      </c>
    </row>
    <row r="24" spans="2:149" s="15" customFormat="1" ht="23.25" customHeight="1" thickBot="1" x14ac:dyDescent="0.3">
      <c r="B24" s="39"/>
      <c r="C24" s="16" t="s">
        <v>26</v>
      </c>
      <c r="D24" s="16"/>
      <c r="E24" s="17"/>
      <c r="F24" s="18">
        <v>218</v>
      </c>
      <c r="G24" s="18"/>
      <c r="H24" s="19">
        <v>644</v>
      </c>
      <c r="I24" s="18">
        <f t="shared" si="0"/>
        <v>4746.1959504428387</v>
      </c>
      <c r="J24" s="22"/>
      <c r="K24" s="17"/>
      <c r="L24" s="18">
        <v>553</v>
      </c>
      <c r="M24" s="18"/>
      <c r="N24" s="19">
        <v>644</v>
      </c>
      <c r="O24" s="18">
        <f t="shared" si="1"/>
        <v>12039.662204563714</v>
      </c>
      <c r="P24" s="22"/>
      <c r="Q24" s="17"/>
      <c r="R24" s="18">
        <v>684</v>
      </c>
      <c r="S24" s="18"/>
      <c r="T24" s="19">
        <v>644</v>
      </c>
      <c r="U24" s="18">
        <f t="shared" si="2"/>
        <v>14891.734083040832</v>
      </c>
      <c r="V24" s="22"/>
      <c r="W24" s="17"/>
      <c r="X24" s="18">
        <v>196</v>
      </c>
      <c r="Y24" s="18"/>
      <c r="Z24" s="19">
        <v>644</v>
      </c>
      <c r="AA24" s="18">
        <f t="shared" si="3"/>
        <v>4267.2220471871387</v>
      </c>
      <c r="AB24" s="22"/>
      <c r="AC24" s="17"/>
      <c r="AD24" s="18">
        <v>1</v>
      </c>
      <c r="AE24" s="18"/>
      <c r="AF24" s="19">
        <v>828</v>
      </c>
      <c r="AG24" s="18">
        <f t="shared" si="6"/>
        <v>28.774989139876318</v>
      </c>
      <c r="AH24" s="22"/>
      <c r="AI24" s="17"/>
      <c r="AJ24" s="19">
        <v>644</v>
      </c>
      <c r="AK24" s="18">
        <v>30267</v>
      </c>
      <c r="AL24" s="22"/>
      <c r="AM24" s="17"/>
      <c r="AN24" s="18">
        <v>1</v>
      </c>
      <c r="AO24" s="18"/>
      <c r="AP24" s="19">
        <v>828</v>
      </c>
      <c r="AQ24" s="18">
        <f t="shared" si="5"/>
        <v>28.774989139876318</v>
      </c>
      <c r="AR24" s="40"/>
      <c r="AW24" s="15">
        <v>1040</v>
      </c>
    </row>
    <row r="25" spans="2:149" ht="21.75" customHeight="1" thickTop="1" thickBot="1" x14ac:dyDescent="0.3">
      <c r="B25" s="26"/>
      <c r="C25" s="27"/>
      <c r="D25" s="28" t="s">
        <v>19</v>
      </c>
      <c r="E25" s="28"/>
      <c r="F25" s="29">
        <f>SQRT(SUMSQ(F12:F24))</f>
        <v>567.30591394766896</v>
      </c>
      <c r="G25" s="29"/>
      <c r="H25" s="29"/>
      <c r="I25" s="29">
        <f>SQRT(SUMSQ(I12:I24))</f>
        <v>12351.123997434404</v>
      </c>
      <c r="J25" s="29"/>
      <c r="K25" s="28"/>
      <c r="L25" s="29">
        <f>SQRT(SUMSQ(L12:L24))</f>
        <v>996.72363270868618</v>
      </c>
      <c r="M25" s="29"/>
      <c r="N25" s="29"/>
      <c r="O25" s="29">
        <f>SQRT(SUMSQ(O12:O24))</f>
        <v>21700.209492076337</v>
      </c>
      <c r="P25" s="29"/>
      <c r="Q25" s="28"/>
      <c r="R25" s="29">
        <f>SQRT(SUMSQ(R12:R24))</f>
        <v>2016.2177461772328</v>
      </c>
      <c r="S25" s="29"/>
      <c r="T25" s="29"/>
      <c r="U25" s="29">
        <f>SQRT(SUMSQ(U12:U24))</f>
        <v>43896.167440905359</v>
      </c>
      <c r="V25" s="29"/>
      <c r="W25" s="28"/>
      <c r="X25" s="29">
        <f>SQRT(SUMSQ(X12:X24))</f>
        <v>1202.3364753678563</v>
      </c>
      <c r="Y25" s="29"/>
      <c r="Z25" s="29"/>
      <c r="AA25" s="29">
        <f>SQRT(SUMSQ(AA12:AA24))</f>
        <v>26176.717937892827</v>
      </c>
      <c r="AB25" s="29"/>
      <c r="AC25" s="28"/>
      <c r="AD25" s="29">
        <f>SQRT(SUMSQ(AD12:AD24))</f>
        <v>49.132473986152988</v>
      </c>
      <c r="AE25" s="29"/>
      <c r="AF25" s="29"/>
      <c r="AG25" s="29">
        <f>SQRT(SUMSQ(AG12:AG24))</f>
        <v>1307.9751526691934</v>
      </c>
      <c r="AH25" s="29"/>
      <c r="AI25" s="28"/>
      <c r="AJ25" s="29"/>
      <c r="AK25" s="29">
        <f>SQRT(SUMSQ(AK12:AK24))</f>
        <v>75912.597406491099</v>
      </c>
      <c r="AL25" s="29"/>
      <c r="AM25" s="28"/>
      <c r="AN25" s="29">
        <f>SQRT(SUMSQ(AN12:AN24))</f>
        <v>49.132473986152988</v>
      </c>
      <c r="AO25" s="29"/>
      <c r="AP25" s="29"/>
      <c r="AQ25" s="29">
        <f>SQRT(SUMSQ(AQ12:AQ24))</f>
        <v>1307.9751526691934</v>
      </c>
      <c r="AR25" s="30"/>
      <c r="AS25" s="15"/>
      <c r="AT25" s="15"/>
      <c r="AU25" s="25">
        <f>SQRT(SUMSQ(I25,O25,U25,AK25,AQ25))</f>
        <v>91185.284536486477</v>
      </c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</row>
  </sheetData>
  <mergeCells count="8">
    <mergeCell ref="C9:D9"/>
    <mergeCell ref="B1:AR1"/>
    <mergeCell ref="B2:AR2"/>
    <mergeCell ref="AN6:AQ6"/>
    <mergeCell ref="F6:I6"/>
    <mergeCell ref="L6:O6"/>
    <mergeCell ref="R6:U6"/>
    <mergeCell ref="X6:AA6"/>
  </mergeCells>
  <phoneticPr fontId="0" type="noConversion"/>
  <printOptions horizontalCentered="1"/>
  <pageMargins left="0.25" right="0.25" top="1" bottom="1" header="0.5" footer="0.5"/>
  <pageSetup scale="88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I11"/>
  <sheetViews>
    <sheetView topLeftCell="A2" workbookViewId="0">
      <selection activeCell="I7" sqref="I7"/>
    </sheetView>
  </sheetViews>
  <sheetFormatPr defaultRowHeight="13.2" x14ac:dyDescent="0.25"/>
  <sheetData>
    <row r="6" spans="6:9" x14ac:dyDescent="0.25">
      <c r="I6">
        <f>H10/SQRT(2)</f>
        <v>14.142135623730949</v>
      </c>
    </row>
    <row r="9" spans="6:9" x14ac:dyDescent="0.25">
      <c r="G9">
        <v>1</v>
      </c>
      <c r="H9">
        <v>2</v>
      </c>
      <c r="I9">
        <v>3</v>
      </c>
    </row>
    <row r="10" spans="6:9" x14ac:dyDescent="0.25">
      <c r="F10" t="s">
        <v>14</v>
      </c>
      <c r="G10">
        <v>10</v>
      </c>
      <c r="H10">
        <v>20</v>
      </c>
      <c r="I10" s="1">
        <f>SQRT(I11)</f>
        <v>14.142135623730951</v>
      </c>
    </row>
    <row r="11" spans="6:9" x14ac:dyDescent="0.25">
      <c r="F11" t="s">
        <v>15</v>
      </c>
      <c r="G11">
        <f>G10^2</f>
        <v>100</v>
      </c>
      <c r="H11">
        <f>H10^2</f>
        <v>400</v>
      </c>
      <c r="I11">
        <v>200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 Technology</dc:creator>
  <cp:lastModifiedBy>Havlíček Jan</cp:lastModifiedBy>
  <cp:lastPrinted>2001-05-25T14:53:41Z</cp:lastPrinted>
  <dcterms:created xsi:type="dcterms:W3CDTF">2000-12-06T22:31:16Z</dcterms:created>
  <dcterms:modified xsi:type="dcterms:W3CDTF">2023-09-10T15:59:34Z</dcterms:modified>
</cp:coreProperties>
</file>