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00" yWindow="528" windowWidth="14940" windowHeight="6420" tabRatio="608" activeTab="5"/>
  </bookViews>
  <sheets>
    <sheet name="Consol" sheetId="1" r:id="rId1"/>
    <sheet name="NSW" sheetId="2" r:id="rId2"/>
    <sheet name="VIC" sheetId="3" r:id="rId3"/>
    <sheet name="QLD" sheetId="3584" r:id="rId4"/>
    <sheet name="SNY" sheetId="50952" r:id="rId5"/>
    <sheet name="SA" sheetId="212" r:id="rId6"/>
    <sheet name="SRA Pos" sheetId="2316" r:id="rId7"/>
  </sheets>
  <definedNames>
    <definedName name="_TB01" localSheetId="1">{"KN","NSW Position",#N/A,#N/A;"VB","POSITION BY MONTH &amp; REGION",#N/A,#N/A;"MTMID",1,#N/A,#N/A;"Ref","_TB01Data",#N/A,#N/A;"FieldMask"," 0, 256",#N/A,#N/A;"XROW"," 0, 0",#N/A,#N/A;"XCOL"," 0, 0",#N/A,#N/A;"XVAL"," 0, 0",#N/A,#N/A;"DT",0,#N/A,#N/A;"DSN","Australian Test Power Trading",#N/A,#N/A;"BasisLocation","NSW:","NSW:z","Exclude All Matches"}</definedName>
    <definedName name="_TB01" localSheetId="3">{"KN","QLD Position",#N/A,#N/A;"VB","Position by Month &amp; Region",#N/A,#N/A;"MTMID",1,#N/A,#N/A;"Ref","_TB01Data",#N/A,#N/A;"FieldMask"," 0, 256",#N/A,#N/A;"XROW"," 0, 0",#N/A,#N/A;"XCOL"," 0, 0",#N/A,#N/A;"XVAL"," 0, 0",#N/A,#N/A;"DT",0,#N/A,#N/A;"DSN","Australian Test Power Trading",#N/A,#N/A;"BasisLocation","QLD:","QLD:z","Exclude All Matches"}</definedName>
    <definedName name="_TB01" localSheetId="5">{"KN","SA Position",#N/A,#N/A;"VB","Position by Month &amp; Region",#N/A,#N/A;"MTMID",1,#N/A,#N/A;"Ref","_TB01Data",#N/A,#N/A;"FieldMask"," 0, 256",#N/A,#N/A;"XROW"," 0, 0",#N/A,#N/A;"XCOL"," 0, 0",#N/A,#N/A;"XVAL"," 0, 0",#N/A,#N/A;"DT",0,#N/A,#N/A;"DSN","Australian Test Power Trading",#N/A,#N/A;"BasisLocation","SA:","SA:z","Exclude All Matches"}</definedName>
    <definedName name="_TB01" localSheetId="2">{"KN","VIC Position",#N/A,#N/A;"VB","Position by Month &amp; Region",#N/A,#N/A;"MTMID",1,#N/A,#N/A;"Ref","_TB01Data",#N/A,#N/A;"FieldMask"," 0, 256",#N/A,#N/A;"XROW"," 0, 0",#N/A,#N/A;"XCOL"," 0, 0",#N/A,#N/A;"XVAL"," 0, 0",#N/A,#N/A;"DT",0,#N/A,#N/A;"DSN","Australian Test Power Trading",#N/A,#N/A;"BasisLocation","VIC:","VIC:z","Exclude All Matches"}</definedName>
    <definedName name="_TB01Data" localSheetId="1">NSW!$A$5:$I$35</definedName>
    <definedName name="_TB01Data" localSheetId="3">QLD!$A$5:$I$11</definedName>
    <definedName name="_TB01Data" localSheetId="5">SA!$A$5:$I$8</definedName>
    <definedName name="_TB01Data" localSheetId="2">VIC!$A$5:$I$53</definedName>
    <definedName name="MTMToday" localSheetId="0">36550</definedName>
    <definedName name="MTMToday" localSheetId="1">36550</definedName>
    <definedName name="MTMToday" localSheetId="3">36550</definedName>
    <definedName name="MTMToday" localSheetId="5">36550</definedName>
    <definedName name="MTMToday" localSheetId="4">36550</definedName>
    <definedName name="MTMToday" localSheetId="6">36550</definedName>
    <definedName name="MTMToday" localSheetId="2">36550</definedName>
    <definedName name="MTMYesterday" localSheetId="0">36549</definedName>
    <definedName name="MTMYesterday" localSheetId="1">36549</definedName>
    <definedName name="MTMYesterday" localSheetId="3">36549</definedName>
    <definedName name="MTMYesterday" localSheetId="5">36549</definedName>
    <definedName name="MTMYesterday" localSheetId="4">36549</definedName>
    <definedName name="MTMYesterday" localSheetId="6">36549</definedName>
    <definedName name="MTMYesterday" localSheetId="2">36549</definedName>
    <definedName name="NSW">NSW!$B$5:$M$43</definedName>
    <definedName name="NSW_1">NSW!$B$5:$K$104</definedName>
    <definedName name="PositionSummary">Consol!$C$7:$I$64</definedName>
    <definedName name="_xlnm.Print_Area" localSheetId="0">Consol!$A$1:$J$128</definedName>
    <definedName name="QLD">QLD!$B$5:$K$39</definedName>
    <definedName name="QLD_1">QLD!$B$5:$K$104</definedName>
    <definedName name="SA_1">SA!$B$5:$K$104</definedName>
    <definedName name="ThisMTM" localSheetId="0">"Tuesday"</definedName>
    <definedName name="ThisMTM" localSheetId="1">"Tuesday"</definedName>
    <definedName name="ThisMTM" localSheetId="3">"Tuesday"</definedName>
    <definedName name="ThisMTM" localSheetId="5">"Tuesday"</definedName>
    <definedName name="ThisMTM" localSheetId="4">"Tuesday"</definedName>
    <definedName name="ThisMTM" localSheetId="6">"Tuesday"</definedName>
    <definedName name="ThisMTM" localSheetId="2">"Tuesday"</definedName>
    <definedName name="VaRCheck">Consol!$I$64</definedName>
    <definedName name="VIC">VIC!$B$5:$M$60</definedName>
    <definedName name="VIC_1">VIC!$B$5:$K$104</definedName>
  </definedNames>
  <calcPr calcId="0" calcOnSave="0"/>
</workbook>
</file>

<file path=xl/calcChain.xml><?xml version="1.0" encoding="utf-8"?>
<calcChain xmlns="http://schemas.openxmlformats.org/spreadsheetml/2006/main">
  <c r="D2" i="1" l="1"/>
  <c r="R6" i="1"/>
  <c r="S6" i="1"/>
  <c r="T6" i="1"/>
  <c r="D8" i="1"/>
  <c r="E8" i="1"/>
  <c r="F8" i="1"/>
  <c r="G8" i="1"/>
  <c r="H8" i="1"/>
  <c r="I8" i="1"/>
  <c r="Q8" i="1"/>
  <c r="D9" i="1"/>
  <c r="E9" i="1"/>
  <c r="F9" i="1"/>
  <c r="G9" i="1"/>
  <c r="H9" i="1"/>
  <c r="I9" i="1"/>
  <c r="Q9" i="1"/>
  <c r="R9" i="1"/>
  <c r="S9" i="1"/>
  <c r="T9" i="1"/>
  <c r="D10" i="1"/>
  <c r="E10" i="1"/>
  <c r="F10" i="1"/>
  <c r="G10" i="1"/>
  <c r="H10" i="1"/>
  <c r="I10" i="1"/>
  <c r="Q10" i="1"/>
  <c r="R10" i="1"/>
  <c r="S10" i="1"/>
  <c r="T10" i="1"/>
  <c r="D11" i="1"/>
  <c r="E11" i="1"/>
  <c r="F11" i="1"/>
  <c r="G11" i="1"/>
  <c r="H11" i="1"/>
  <c r="I11" i="1"/>
  <c r="Q11" i="1"/>
  <c r="R11" i="1"/>
  <c r="S11" i="1"/>
  <c r="T11" i="1"/>
  <c r="D12" i="1"/>
  <c r="E12" i="1"/>
  <c r="F12" i="1"/>
  <c r="G12" i="1"/>
  <c r="H12" i="1"/>
  <c r="I12" i="1"/>
  <c r="Q12" i="1"/>
  <c r="R12" i="1"/>
  <c r="S12" i="1"/>
  <c r="T12" i="1"/>
  <c r="D13" i="1"/>
  <c r="E13" i="1"/>
  <c r="F13" i="1"/>
  <c r="G13" i="1"/>
  <c r="H13" i="1"/>
  <c r="I13" i="1"/>
  <c r="Q13" i="1"/>
  <c r="R13" i="1"/>
  <c r="S13" i="1"/>
  <c r="T13" i="1"/>
  <c r="D14" i="1"/>
  <c r="E14" i="1"/>
  <c r="F14" i="1"/>
  <c r="G14" i="1"/>
  <c r="H14" i="1"/>
  <c r="I14" i="1"/>
  <c r="Q14" i="1"/>
  <c r="R14" i="1"/>
  <c r="S14" i="1"/>
  <c r="T14" i="1"/>
  <c r="D15" i="1"/>
  <c r="E15" i="1"/>
  <c r="F15" i="1"/>
  <c r="G15" i="1"/>
  <c r="H15" i="1"/>
  <c r="I15" i="1"/>
  <c r="Q15" i="1"/>
  <c r="R15" i="1"/>
  <c r="S15" i="1"/>
  <c r="T15" i="1"/>
  <c r="D16" i="1"/>
  <c r="E16" i="1"/>
  <c r="F16" i="1"/>
  <c r="G16" i="1"/>
  <c r="H16" i="1"/>
  <c r="I16" i="1"/>
  <c r="Q16" i="1"/>
  <c r="R16" i="1"/>
  <c r="S16" i="1"/>
  <c r="T16" i="1"/>
  <c r="D17" i="1"/>
  <c r="E17" i="1"/>
  <c r="F17" i="1"/>
  <c r="G17" i="1"/>
  <c r="H17" i="1"/>
  <c r="I17" i="1"/>
  <c r="Q17" i="1"/>
  <c r="R17" i="1"/>
  <c r="S17" i="1"/>
  <c r="T17" i="1"/>
  <c r="D18" i="1"/>
  <c r="E18" i="1"/>
  <c r="F18" i="1"/>
  <c r="G18" i="1"/>
  <c r="H18" i="1"/>
  <c r="I18" i="1"/>
  <c r="Q18" i="1"/>
  <c r="R18" i="1"/>
  <c r="S18" i="1"/>
  <c r="T18" i="1"/>
  <c r="D19" i="1"/>
  <c r="E19" i="1"/>
  <c r="F19" i="1"/>
  <c r="G19" i="1"/>
  <c r="H19" i="1"/>
  <c r="I19" i="1"/>
  <c r="Q19" i="1"/>
  <c r="R19" i="1"/>
  <c r="S19" i="1"/>
  <c r="T19" i="1"/>
  <c r="D20" i="1"/>
  <c r="E20" i="1"/>
  <c r="F20" i="1"/>
  <c r="G20" i="1"/>
  <c r="H20" i="1"/>
  <c r="I20" i="1"/>
  <c r="Q20" i="1"/>
  <c r="D21" i="1"/>
  <c r="E21" i="1"/>
  <c r="F21" i="1"/>
  <c r="G21" i="1"/>
  <c r="H21" i="1"/>
  <c r="I21" i="1"/>
  <c r="Q21" i="1"/>
  <c r="D22" i="1"/>
  <c r="E22" i="1"/>
  <c r="F22" i="1"/>
  <c r="G22" i="1"/>
  <c r="H22" i="1"/>
  <c r="I22" i="1"/>
  <c r="Q22" i="1"/>
  <c r="D23" i="1"/>
  <c r="E23" i="1"/>
  <c r="F23" i="1"/>
  <c r="H23" i="1"/>
  <c r="I23" i="1"/>
  <c r="Q23" i="1"/>
  <c r="D24" i="1"/>
  <c r="E24" i="1"/>
  <c r="F24" i="1"/>
  <c r="H24" i="1"/>
  <c r="I24" i="1"/>
  <c r="Q24" i="1"/>
  <c r="D25" i="1"/>
  <c r="E25" i="1"/>
  <c r="F25" i="1"/>
  <c r="H25" i="1"/>
  <c r="I25" i="1"/>
  <c r="Q25" i="1"/>
  <c r="D26" i="1"/>
  <c r="E26" i="1"/>
  <c r="F26" i="1"/>
  <c r="H26" i="1"/>
  <c r="I26" i="1"/>
  <c r="Q26" i="1"/>
  <c r="D27" i="1"/>
  <c r="E27" i="1"/>
  <c r="F27" i="1"/>
  <c r="H27" i="1"/>
  <c r="I27" i="1"/>
  <c r="Q27" i="1"/>
  <c r="D28" i="1"/>
  <c r="E28" i="1"/>
  <c r="F28" i="1"/>
  <c r="H28" i="1"/>
  <c r="I28" i="1"/>
  <c r="Q28" i="1"/>
  <c r="D29" i="1"/>
  <c r="E29" i="1"/>
  <c r="F29" i="1"/>
  <c r="H29" i="1"/>
  <c r="I29" i="1"/>
  <c r="Q29" i="1"/>
  <c r="D30" i="1"/>
  <c r="E30" i="1"/>
  <c r="F30" i="1"/>
  <c r="H30" i="1"/>
  <c r="I30" i="1"/>
  <c r="Q30" i="1"/>
  <c r="D31" i="1"/>
  <c r="E31" i="1"/>
  <c r="F31" i="1"/>
  <c r="H31" i="1"/>
  <c r="I31" i="1"/>
  <c r="Q31" i="1"/>
  <c r="D32" i="1"/>
  <c r="E32" i="1"/>
  <c r="F32" i="1"/>
  <c r="H32" i="1"/>
  <c r="I32" i="1"/>
  <c r="Q32" i="1"/>
  <c r="D33" i="1"/>
  <c r="E33" i="1"/>
  <c r="F33" i="1"/>
  <c r="H33" i="1"/>
  <c r="I33" i="1"/>
  <c r="Q33" i="1"/>
  <c r="D34" i="1"/>
  <c r="E34" i="1"/>
  <c r="F34" i="1"/>
  <c r="H34" i="1"/>
  <c r="I34" i="1"/>
  <c r="Q34" i="1"/>
  <c r="D35" i="1"/>
  <c r="E35" i="1"/>
  <c r="F35" i="1"/>
  <c r="H35" i="1"/>
  <c r="I35" i="1"/>
  <c r="Q35" i="1"/>
  <c r="D36" i="1"/>
  <c r="E36" i="1"/>
  <c r="F36" i="1"/>
  <c r="H36" i="1"/>
  <c r="I36" i="1"/>
  <c r="Q36" i="1"/>
  <c r="D37" i="1"/>
  <c r="E37" i="1"/>
  <c r="F37" i="1"/>
  <c r="H37" i="1"/>
  <c r="I37" i="1"/>
  <c r="Q37" i="1"/>
  <c r="D38" i="1"/>
  <c r="E38" i="1"/>
  <c r="F38" i="1"/>
  <c r="H38" i="1"/>
  <c r="I38" i="1"/>
  <c r="Q38" i="1"/>
  <c r="D39" i="1"/>
  <c r="E39" i="1"/>
  <c r="F39" i="1"/>
  <c r="H39" i="1"/>
  <c r="I39" i="1"/>
  <c r="Q39" i="1"/>
  <c r="D40" i="1"/>
  <c r="E40" i="1"/>
  <c r="F40" i="1"/>
  <c r="H40" i="1"/>
  <c r="I40" i="1"/>
  <c r="Q40" i="1"/>
  <c r="D41" i="1"/>
  <c r="E41" i="1"/>
  <c r="F41" i="1"/>
  <c r="H41" i="1"/>
  <c r="I41" i="1"/>
  <c r="Q41" i="1"/>
  <c r="D42" i="1"/>
  <c r="E42" i="1"/>
  <c r="F42" i="1"/>
  <c r="H42" i="1"/>
  <c r="I42" i="1"/>
  <c r="Q42" i="1"/>
  <c r="D43" i="1"/>
  <c r="E43" i="1"/>
  <c r="F43" i="1"/>
  <c r="H43" i="1"/>
  <c r="I43" i="1"/>
  <c r="Q43" i="1"/>
  <c r="D44" i="1"/>
  <c r="E44" i="1"/>
  <c r="F44" i="1"/>
  <c r="H44" i="1"/>
  <c r="I44" i="1"/>
  <c r="Q44" i="1"/>
  <c r="D45" i="1"/>
  <c r="E45" i="1"/>
  <c r="F45" i="1"/>
  <c r="H45" i="1"/>
  <c r="I45" i="1"/>
  <c r="Q45" i="1"/>
  <c r="D46" i="1"/>
  <c r="E46" i="1"/>
  <c r="F46" i="1"/>
  <c r="H46" i="1"/>
  <c r="I46" i="1"/>
  <c r="Q46" i="1"/>
  <c r="D47" i="1"/>
  <c r="E47" i="1"/>
  <c r="F47" i="1"/>
  <c r="H47" i="1"/>
  <c r="I47" i="1"/>
  <c r="Q47" i="1"/>
  <c r="D48" i="1"/>
  <c r="E48" i="1"/>
  <c r="F48" i="1"/>
  <c r="H48" i="1"/>
  <c r="I48" i="1"/>
  <c r="Q48" i="1"/>
  <c r="D49" i="1"/>
  <c r="E49" i="1"/>
  <c r="F49" i="1"/>
  <c r="H49" i="1"/>
  <c r="I49" i="1"/>
  <c r="Q49" i="1"/>
  <c r="D50" i="1"/>
  <c r="E50" i="1"/>
  <c r="F50" i="1"/>
  <c r="H50" i="1"/>
  <c r="I50" i="1"/>
  <c r="Q50" i="1"/>
  <c r="D51" i="1"/>
  <c r="E51" i="1"/>
  <c r="F51" i="1"/>
  <c r="H51" i="1"/>
  <c r="I51" i="1"/>
  <c r="Q51" i="1"/>
  <c r="D52" i="1"/>
  <c r="E52" i="1"/>
  <c r="F52" i="1"/>
  <c r="H52" i="1"/>
  <c r="I52" i="1"/>
  <c r="Q52" i="1"/>
  <c r="D53" i="1"/>
  <c r="E53" i="1"/>
  <c r="F53" i="1"/>
  <c r="H53" i="1"/>
  <c r="I53" i="1"/>
  <c r="Q53" i="1"/>
  <c r="D54" i="1"/>
  <c r="E54" i="1"/>
  <c r="F54" i="1"/>
  <c r="H54" i="1"/>
  <c r="I54" i="1"/>
  <c r="Q54" i="1"/>
  <c r="D55" i="1"/>
  <c r="E55" i="1"/>
  <c r="F55" i="1"/>
  <c r="H55" i="1"/>
  <c r="I55" i="1"/>
  <c r="Q55" i="1"/>
  <c r="D56" i="1"/>
  <c r="E56" i="1"/>
  <c r="F56" i="1"/>
  <c r="H56" i="1"/>
  <c r="I56" i="1"/>
  <c r="Q56" i="1"/>
  <c r="D57" i="1"/>
  <c r="E57" i="1"/>
  <c r="F57" i="1"/>
  <c r="H57" i="1"/>
  <c r="I57" i="1"/>
  <c r="Q57" i="1"/>
  <c r="D58" i="1"/>
  <c r="E58" i="1"/>
  <c r="F58" i="1"/>
  <c r="H58" i="1"/>
  <c r="I58" i="1"/>
  <c r="Q58" i="1"/>
  <c r="D59" i="1"/>
  <c r="E59" i="1"/>
  <c r="F59" i="1"/>
  <c r="H59" i="1"/>
  <c r="I59" i="1"/>
  <c r="Q59" i="1"/>
  <c r="D60" i="1"/>
  <c r="E60" i="1"/>
  <c r="F60" i="1"/>
  <c r="H60" i="1"/>
  <c r="I60" i="1"/>
  <c r="Q60" i="1"/>
  <c r="D61" i="1"/>
  <c r="E61" i="1"/>
  <c r="F61" i="1"/>
  <c r="H61" i="1"/>
  <c r="I61" i="1"/>
  <c r="Q61" i="1"/>
  <c r="D64" i="1"/>
  <c r="E64" i="1"/>
  <c r="F64" i="1"/>
  <c r="G64" i="1"/>
  <c r="H64" i="1"/>
  <c r="I64" i="1"/>
  <c r="C68" i="1"/>
  <c r="D68" i="1"/>
  <c r="E68" i="1"/>
  <c r="F68" i="1"/>
  <c r="G68" i="1"/>
  <c r="H68" i="1"/>
  <c r="I68" i="1"/>
  <c r="C69" i="1"/>
  <c r="D69" i="1"/>
  <c r="E69" i="1"/>
  <c r="F69" i="1"/>
  <c r="G69" i="1"/>
  <c r="H69" i="1"/>
  <c r="I69" i="1"/>
  <c r="C70" i="1"/>
  <c r="D70" i="1"/>
  <c r="E70" i="1"/>
  <c r="F70" i="1"/>
  <c r="G70" i="1"/>
  <c r="H70" i="1"/>
  <c r="I70" i="1"/>
  <c r="C71" i="1"/>
  <c r="D71" i="1"/>
  <c r="E71" i="1"/>
  <c r="F71" i="1"/>
  <c r="G71" i="1"/>
  <c r="H71" i="1"/>
  <c r="I71" i="1"/>
  <c r="C72" i="1"/>
  <c r="D72" i="1"/>
  <c r="E72" i="1"/>
  <c r="F72" i="1"/>
  <c r="G72" i="1"/>
  <c r="H72" i="1"/>
  <c r="I72" i="1"/>
  <c r="C73" i="1"/>
  <c r="D73" i="1"/>
  <c r="E73" i="1"/>
  <c r="F73" i="1"/>
  <c r="G73" i="1"/>
  <c r="H73" i="1"/>
  <c r="I73" i="1"/>
  <c r="C74" i="1"/>
  <c r="D74" i="1"/>
  <c r="E74" i="1"/>
  <c r="F74" i="1"/>
  <c r="G74" i="1"/>
  <c r="H74" i="1"/>
  <c r="I74" i="1"/>
  <c r="C75" i="1"/>
  <c r="D75" i="1"/>
  <c r="E75" i="1"/>
  <c r="F75" i="1"/>
  <c r="G75" i="1"/>
  <c r="H75" i="1"/>
  <c r="I75" i="1"/>
  <c r="C76" i="1"/>
  <c r="D76" i="1"/>
  <c r="E76" i="1"/>
  <c r="F76" i="1"/>
  <c r="G76" i="1"/>
  <c r="H76" i="1"/>
  <c r="I76" i="1"/>
  <c r="C77" i="1"/>
  <c r="D77" i="1"/>
  <c r="E77" i="1"/>
  <c r="F77" i="1"/>
  <c r="G77" i="1"/>
  <c r="H77" i="1"/>
  <c r="I77" i="1"/>
  <c r="C78" i="1"/>
  <c r="D78" i="1"/>
  <c r="E78" i="1"/>
  <c r="F78" i="1"/>
  <c r="G78" i="1"/>
  <c r="H78" i="1"/>
  <c r="I78" i="1"/>
  <c r="C79" i="1"/>
  <c r="D79" i="1"/>
  <c r="E79" i="1"/>
  <c r="F79" i="1"/>
  <c r="G79" i="1"/>
  <c r="H79" i="1"/>
  <c r="I79" i="1"/>
  <c r="C80" i="1"/>
  <c r="D80" i="1"/>
  <c r="E80" i="1"/>
  <c r="F80" i="1"/>
  <c r="G80" i="1"/>
  <c r="H80" i="1"/>
  <c r="I80" i="1"/>
  <c r="C81" i="1"/>
  <c r="D81" i="1"/>
  <c r="E81" i="1"/>
  <c r="F81" i="1"/>
  <c r="G81" i="1"/>
  <c r="H81" i="1"/>
  <c r="I81" i="1"/>
  <c r="C82" i="1"/>
  <c r="D82" i="1"/>
  <c r="E82" i="1"/>
  <c r="F82" i="1"/>
  <c r="G82" i="1"/>
  <c r="H82" i="1"/>
  <c r="I82" i="1"/>
  <c r="C83" i="1"/>
  <c r="D83" i="1"/>
  <c r="E83" i="1"/>
  <c r="F83" i="1"/>
  <c r="G83" i="1"/>
  <c r="H83" i="1"/>
  <c r="I83" i="1"/>
  <c r="C84" i="1"/>
  <c r="D84" i="1"/>
  <c r="E84" i="1"/>
  <c r="F84" i="1"/>
  <c r="G84" i="1"/>
  <c r="H84" i="1"/>
  <c r="I84" i="1"/>
  <c r="C85" i="1"/>
  <c r="D85" i="1"/>
  <c r="E85" i="1"/>
  <c r="F85" i="1"/>
  <c r="G85" i="1"/>
  <c r="H85" i="1"/>
  <c r="I85" i="1"/>
  <c r="C86" i="1"/>
  <c r="D86" i="1"/>
  <c r="E86" i="1"/>
  <c r="F86" i="1"/>
  <c r="G86" i="1"/>
  <c r="H86" i="1"/>
  <c r="I86" i="1"/>
  <c r="C87" i="1"/>
  <c r="D87" i="1"/>
  <c r="E87" i="1"/>
  <c r="F87" i="1"/>
  <c r="G87" i="1"/>
  <c r="H87" i="1"/>
  <c r="I87" i="1"/>
  <c r="C88" i="1"/>
  <c r="D88" i="1"/>
  <c r="E88" i="1"/>
  <c r="F88" i="1"/>
  <c r="G88" i="1"/>
  <c r="H88" i="1"/>
  <c r="I88" i="1"/>
  <c r="C89" i="1"/>
  <c r="D89" i="1"/>
  <c r="E89" i="1"/>
  <c r="F89" i="1"/>
  <c r="G89" i="1"/>
  <c r="H89" i="1"/>
  <c r="I89" i="1"/>
  <c r="C90" i="1"/>
  <c r="D90" i="1"/>
  <c r="E90" i="1"/>
  <c r="F90" i="1"/>
  <c r="G90" i="1"/>
  <c r="H90" i="1"/>
  <c r="I90" i="1"/>
  <c r="C91" i="1"/>
  <c r="D91" i="1"/>
  <c r="E91" i="1"/>
  <c r="F91" i="1"/>
  <c r="G91" i="1"/>
  <c r="H91" i="1"/>
  <c r="I91" i="1"/>
  <c r="C92" i="1"/>
  <c r="D92" i="1"/>
  <c r="E92" i="1"/>
  <c r="F92" i="1"/>
  <c r="G92" i="1"/>
  <c r="H92" i="1"/>
  <c r="I92" i="1"/>
  <c r="C93" i="1"/>
  <c r="D93" i="1"/>
  <c r="E93" i="1"/>
  <c r="F93" i="1"/>
  <c r="G93" i="1"/>
  <c r="H93" i="1"/>
  <c r="I93" i="1"/>
  <c r="C94" i="1"/>
  <c r="D94" i="1"/>
  <c r="E94" i="1"/>
  <c r="F94" i="1"/>
  <c r="G94" i="1"/>
  <c r="H94" i="1"/>
  <c r="I94" i="1"/>
  <c r="C95" i="1"/>
  <c r="D95" i="1"/>
  <c r="E95" i="1"/>
  <c r="F95" i="1"/>
  <c r="G95" i="1"/>
  <c r="H95" i="1"/>
  <c r="I95" i="1"/>
  <c r="C96" i="1"/>
  <c r="D96" i="1"/>
  <c r="E96" i="1"/>
  <c r="F96" i="1"/>
  <c r="G96" i="1"/>
  <c r="H96" i="1"/>
  <c r="I96" i="1"/>
  <c r="C97" i="1"/>
  <c r="D97" i="1"/>
  <c r="E97" i="1"/>
  <c r="F97" i="1"/>
  <c r="G97" i="1"/>
  <c r="H97" i="1"/>
  <c r="I97" i="1"/>
  <c r="C98" i="1"/>
  <c r="D98" i="1"/>
  <c r="E98" i="1"/>
  <c r="F98" i="1"/>
  <c r="G98" i="1"/>
  <c r="H98" i="1"/>
  <c r="I98" i="1"/>
  <c r="C99" i="1"/>
  <c r="D99" i="1"/>
  <c r="E99" i="1"/>
  <c r="F99" i="1"/>
  <c r="G99" i="1"/>
  <c r="H99" i="1"/>
  <c r="I99" i="1"/>
  <c r="C100" i="1"/>
  <c r="D100" i="1"/>
  <c r="E100" i="1"/>
  <c r="F100" i="1"/>
  <c r="G100" i="1"/>
  <c r="H100" i="1"/>
  <c r="I100" i="1"/>
  <c r="C101" i="1"/>
  <c r="D101" i="1"/>
  <c r="E101" i="1"/>
  <c r="F101" i="1"/>
  <c r="G101" i="1"/>
  <c r="H101" i="1"/>
  <c r="I101" i="1"/>
  <c r="C102" i="1"/>
  <c r="D102" i="1"/>
  <c r="E102" i="1"/>
  <c r="F102" i="1"/>
  <c r="G102" i="1"/>
  <c r="H102" i="1"/>
  <c r="I102" i="1"/>
  <c r="C103" i="1"/>
  <c r="D103" i="1"/>
  <c r="E103" i="1"/>
  <c r="F103" i="1"/>
  <c r="G103" i="1"/>
  <c r="H103" i="1"/>
  <c r="I103" i="1"/>
  <c r="C104" i="1"/>
  <c r="D104" i="1"/>
  <c r="E104" i="1"/>
  <c r="F104" i="1"/>
  <c r="G104" i="1"/>
  <c r="H104" i="1"/>
  <c r="I104" i="1"/>
  <c r="C105" i="1"/>
  <c r="D105" i="1"/>
  <c r="E105" i="1"/>
  <c r="F105" i="1"/>
  <c r="G105" i="1"/>
  <c r="H105" i="1"/>
  <c r="I105" i="1"/>
  <c r="C106" i="1"/>
  <c r="D106" i="1"/>
  <c r="E106" i="1"/>
  <c r="F106" i="1"/>
  <c r="G106" i="1"/>
  <c r="H106" i="1"/>
  <c r="I106" i="1"/>
  <c r="C107" i="1"/>
  <c r="D107" i="1"/>
  <c r="E107" i="1"/>
  <c r="F107" i="1"/>
  <c r="G107" i="1"/>
  <c r="H107" i="1"/>
  <c r="I107" i="1"/>
  <c r="C108" i="1"/>
  <c r="D108" i="1"/>
  <c r="E108" i="1"/>
  <c r="F108" i="1"/>
  <c r="G108" i="1"/>
  <c r="H108" i="1"/>
  <c r="I108" i="1"/>
  <c r="C109" i="1"/>
  <c r="D109" i="1"/>
  <c r="E109" i="1"/>
  <c r="F109" i="1"/>
  <c r="G109" i="1"/>
  <c r="H109" i="1"/>
  <c r="I109" i="1"/>
  <c r="C110" i="1"/>
  <c r="D110" i="1"/>
  <c r="E110" i="1"/>
  <c r="F110" i="1"/>
  <c r="G110" i="1"/>
  <c r="H110" i="1"/>
  <c r="I110" i="1"/>
  <c r="C111" i="1"/>
  <c r="D111" i="1"/>
  <c r="E111" i="1"/>
  <c r="F111" i="1"/>
  <c r="G111" i="1"/>
  <c r="H111" i="1"/>
  <c r="I111" i="1"/>
  <c r="C112" i="1"/>
  <c r="D112" i="1"/>
  <c r="E112" i="1"/>
  <c r="F112" i="1"/>
  <c r="G112" i="1"/>
  <c r="H112" i="1"/>
  <c r="I112" i="1"/>
  <c r="C113" i="1"/>
  <c r="D113" i="1"/>
  <c r="E113" i="1"/>
  <c r="F113" i="1"/>
  <c r="G113" i="1"/>
  <c r="H113" i="1"/>
  <c r="I113" i="1"/>
  <c r="C114" i="1"/>
  <c r="D114" i="1"/>
  <c r="E114" i="1"/>
  <c r="F114" i="1"/>
  <c r="G114" i="1"/>
  <c r="H114" i="1"/>
  <c r="I114" i="1"/>
  <c r="C115" i="1"/>
  <c r="D115" i="1"/>
  <c r="E115" i="1"/>
  <c r="F115" i="1"/>
  <c r="G115" i="1"/>
  <c r="H115" i="1"/>
  <c r="I115" i="1"/>
  <c r="C116" i="1"/>
  <c r="D116" i="1"/>
  <c r="E116" i="1"/>
  <c r="F116" i="1"/>
  <c r="G116" i="1"/>
  <c r="H116" i="1"/>
  <c r="I116" i="1"/>
  <c r="C117" i="1"/>
  <c r="D117" i="1"/>
  <c r="E117" i="1"/>
  <c r="F117" i="1"/>
  <c r="G117" i="1"/>
  <c r="H117" i="1"/>
  <c r="I117" i="1"/>
  <c r="C118" i="1"/>
  <c r="D118" i="1"/>
  <c r="E118" i="1"/>
  <c r="F118" i="1"/>
  <c r="G118" i="1"/>
  <c r="H118" i="1"/>
  <c r="I118" i="1"/>
  <c r="C119" i="1"/>
  <c r="D119" i="1"/>
  <c r="E119" i="1"/>
  <c r="F119" i="1"/>
  <c r="G119" i="1"/>
  <c r="H119" i="1"/>
  <c r="I119" i="1"/>
  <c r="C120" i="1"/>
  <c r="D120" i="1"/>
  <c r="E120" i="1"/>
  <c r="F120" i="1"/>
  <c r="G120" i="1"/>
  <c r="H120" i="1"/>
  <c r="I120" i="1"/>
  <c r="C121" i="1"/>
  <c r="D121" i="1"/>
  <c r="E121" i="1"/>
  <c r="F121" i="1"/>
  <c r="G121" i="1"/>
  <c r="H121" i="1"/>
  <c r="I121" i="1"/>
  <c r="D124" i="1"/>
  <c r="E124" i="1"/>
  <c r="F124" i="1"/>
  <c r="G124" i="1"/>
  <c r="H124" i="1"/>
  <c r="I124" i="1"/>
  <c r="B2" i="2"/>
  <c r="R4" i="2"/>
  <c r="J6" i="2"/>
  <c r="K6" i="2"/>
  <c r="M6" i="2"/>
  <c r="O6" i="2"/>
  <c r="R6" i="2"/>
  <c r="J7" i="2"/>
  <c r="K7" i="2"/>
  <c r="M7" i="2"/>
  <c r="O7" i="2"/>
  <c r="R7" i="2"/>
  <c r="J8" i="2"/>
  <c r="K8" i="2"/>
  <c r="M8" i="2"/>
  <c r="O8" i="2"/>
  <c r="R8" i="2"/>
  <c r="J9" i="2"/>
  <c r="K9" i="2"/>
  <c r="M9" i="2"/>
  <c r="O9" i="2"/>
  <c r="R9" i="2"/>
  <c r="J10" i="2"/>
  <c r="K10" i="2"/>
  <c r="M10" i="2"/>
  <c r="O10" i="2"/>
  <c r="R10" i="2"/>
  <c r="J11" i="2"/>
  <c r="K11" i="2"/>
  <c r="M11" i="2"/>
  <c r="O11" i="2"/>
  <c r="R11" i="2"/>
  <c r="J12" i="2"/>
  <c r="K12" i="2"/>
  <c r="M12" i="2"/>
  <c r="O12" i="2"/>
  <c r="R12" i="2"/>
  <c r="J13" i="2"/>
  <c r="K13" i="2"/>
  <c r="M13" i="2"/>
  <c r="O13" i="2"/>
  <c r="R13" i="2"/>
  <c r="J14" i="2"/>
  <c r="K14" i="2"/>
  <c r="M14" i="2"/>
  <c r="O14" i="2"/>
  <c r="R14" i="2"/>
  <c r="J15" i="2"/>
  <c r="K15" i="2"/>
  <c r="M15" i="2"/>
  <c r="O15" i="2"/>
  <c r="J16" i="2"/>
  <c r="K16" i="2"/>
  <c r="M16" i="2"/>
  <c r="O16" i="2"/>
  <c r="J17" i="2"/>
  <c r="K17" i="2"/>
  <c r="M17" i="2"/>
  <c r="O17" i="2"/>
  <c r="J18" i="2"/>
  <c r="K18" i="2"/>
  <c r="M18" i="2"/>
  <c r="O18" i="2"/>
  <c r="J19" i="2"/>
  <c r="K19" i="2"/>
  <c r="M19" i="2"/>
  <c r="O19" i="2"/>
  <c r="J20" i="2"/>
  <c r="K20" i="2"/>
  <c r="M20" i="2"/>
  <c r="O20" i="2"/>
  <c r="J21" i="2"/>
  <c r="K21" i="2"/>
  <c r="M21" i="2"/>
  <c r="O21" i="2"/>
  <c r="J22" i="2"/>
  <c r="K22" i="2"/>
  <c r="M22" i="2"/>
  <c r="O22" i="2"/>
  <c r="J23" i="2"/>
  <c r="K23" i="2"/>
  <c r="M23" i="2"/>
  <c r="O23" i="2"/>
  <c r="J24" i="2"/>
  <c r="K24" i="2"/>
  <c r="M24" i="2"/>
  <c r="O24" i="2"/>
  <c r="J25" i="2"/>
  <c r="K25" i="2"/>
  <c r="M25" i="2"/>
  <c r="O25" i="2"/>
  <c r="J26" i="2"/>
  <c r="K26" i="2"/>
  <c r="M26" i="2"/>
  <c r="O26" i="2"/>
  <c r="J27" i="2"/>
  <c r="K27" i="2"/>
  <c r="M27" i="2"/>
  <c r="O27" i="2"/>
  <c r="J28" i="2"/>
  <c r="K28" i="2"/>
  <c r="M28" i="2"/>
  <c r="O28" i="2"/>
  <c r="J29" i="2"/>
  <c r="K29" i="2"/>
  <c r="M29" i="2"/>
  <c r="O29" i="2"/>
  <c r="J30" i="2"/>
  <c r="K30" i="2"/>
  <c r="M30" i="2"/>
  <c r="O30" i="2"/>
  <c r="J31" i="2"/>
  <c r="K31" i="2"/>
  <c r="M31" i="2"/>
  <c r="O31" i="2"/>
  <c r="J32" i="2"/>
  <c r="K32" i="2"/>
  <c r="M32" i="2"/>
  <c r="O32" i="2"/>
  <c r="J33" i="2"/>
  <c r="K33" i="2"/>
  <c r="M33" i="2"/>
  <c r="O33" i="2"/>
  <c r="J34" i="2"/>
  <c r="K34" i="2"/>
  <c r="M34" i="2"/>
  <c r="O34" i="2"/>
  <c r="J35" i="2"/>
  <c r="K35" i="2"/>
  <c r="M35" i="2"/>
  <c r="O35" i="2"/>
  <c r="J36" i="2"/>
  <c r="K36" i="2"/>
  <c r="M36" i="2"/>
  <c r="O36" i="2"/>
  <c r="J37" i="2"/>
  <c r="K37" i="2"/>
  <c r="M37" i="2"/>
  <c r="O37" i="2"/>
  <c r="J38" i="2"/>
  <c r="K38" i="2"/>
  <c r="M38" i="2"/>
  <c r="O38" i="2"/>
  <c r="J39" i="2"/>
  <c r="K39" i="2"/>
  <c r="M39" i="2"/>
  <c r="O39" i="2"/>
  <c r="K40" i="2"/>
  <c r="M40" i="2"/>
  <c r="O40" i="2"/>
  <c r="K41" i="2"/>
  <c r="M41" i="2"/>
  <c r="O41" i="2"/>
  <c r="K42" i="2"/>
  <c r="M42" i="2"/>
  <c r="O42" i="2"/>
  <c r="K43" i="2"/>
  <c r="M43" i="2"/>
  <c r="O43" i="2"/>
  <c r="J44" i="2"/>
  <c r="K44" i="2"/>
  <c r="O44" i="2"/>
  <c r="K45" i="2"/>
  <c r="B2" i="3584"/>
  <c r="K6" i="3584"/>
  <c r="M6" i="3584"/>
  <c r="O6" i="3584"/>
  <c r="K7" i="3584"/>
  <c r="M7" i="3584"/>
  <c r="O7" i="3584"/>
  <c r="K8" i="3584"/>
  <c r="M8" i="3584"/>
  <c r="O8" i="3584"/>
  <c r="K9" i="3584"/>
  <c r="M9" i="3584"/>
  <c r="O9" i="3584"/>
  <c r="K10" i="3584"/>
  <c r="M10" i="3584"/>
  <c r="O10" i="3584"/>
  <c r="K11" i="3584"/>
  <c r="M11" i="3584"/>
  <c r="O11" i="3584"/>
  <c r="K12" i="3584"/>
  <c r="M12" i="3584"/>
  <c r="O12" i="3584"/>
  <c r="K13" i="3584"/>
  <c r="M13" i="3584"/>
  <c r="O13" i="3584"/>
  <c r="K14" i="3584"/>
  <c r="M14" i="3584"/>
  <c r="O14" i="3584"/>
  <c r="K15" i="3584"/>
  <c r="M15" i="3584"/>
  <c r="O15" i="3584"/>
  <c r="K16" i="3584"/>
  <c r="M16" i="3584"/>
  <c r="O16" i="3584"/>
  <c r="K17" i="3584"/>
  <c r="M17" i="3584"/>
  <c r="O17" i="3584"/>
  <c r="K18" i="3584"/>
  <c r="M18" i="3584"/>
  <c r="O18" i="3584"/>
  <c r="O19" i="3584"/>
  <c r="O20" i="3584"/>
  <c r="O21" i="3584"/>
  <c r="O22" i="3584"/>
  <c r="O23" i="3584"/>
  <c r="O24" i="3584"/>
  <c r="O25" i="3584"/>
  <c r="O26" i="3584"/>
  <c r="O27" i="3584"/>
  <c r="O28" i="3584"/>
  <c r="O29" i="3584"/>
  <c r="O30" i="3584"/>
  <c r="O31" i="3584"/>
  <c r="O32" i="3584"/>
  <c r="O33" i="3584"/>
  <c r="O34" i="3584"/>
  <c r="O35" i="3584"/>
  <c r="O36" i="3584"/>
  <c r="O37" i="3584"/>
  <c r="O38" i="3584"/>
  <c r="O39" i="3584"/>
  <c r="O40" i="3584"/>
  <c r="O41" i="3584"/>
  <c r="O42" i="3584"/>
  <c r="O43" i="3584"/>
  <c r="O44" i="3584"/>
  <c r="O45" i="3584"/>
  <c r="O46" i="3584"/>
  <c r="O47" i="3584"/>
  <c r="O48" i="3584"/>
  <c r="O49" i="3584"/>
  <c r="O50" i="3584"/>
  <c r="O51" i="3584"/>
  <c r="O52" i="3584"/>
  <c r="O53" i="3584"/>
  <c r="O54" i="3584"/>
  <c r="O55" i="3584"/>
  <c r="O56" i="3584"/>
  <c r="O57" i="3584"/>
  <c r="O58" i="3584"/>
  <c r="O59" i="3584"/>
  <c r="O60" i="3584"/>
  <c r="B2" i="212"/>
  <c r="R4" i="212"/>
  <c r="J6" i="212"/>
  <c r="K6" i="212"/>
  <c r="M6" i="212"/>
  <c r="O6" i="212"/>
  <c r="J7" i="212"/>
  <c r="K7" i="212"/>
  <c r="M7" i="212"/>
  <c r="O7" i="212"/>
  <c r="J8" i="212"/>
  <c r="K8" i="212"/>
  <c r="M8" i="212"/>
  <c r="O8" i="212"/>
  <c r="J9" i="212"/>
  <c r="K9" i="212"/>
  <c r="M9" i="212"/>
  <c r="O9" i="212"/>
  <c r="J10" i="212"/>
  <c r="K10" i="212"/>
  <c r="M10" i="212"/>
  <c r="O10" i="212"/>
  <c r="R10" i="212"/>
  <c r="J11" i="212"/>
  <c r="K11" i="212"/>
  <c r="M11" i="212"/>
  <c r="O11" i="212"/>
  <c r="R11" i="212"/>
  <c r="J12" i="212"/>
  <c r="K12" i="212"/>
  <c r="M12" i="212"/>
  <c r="O12" i="212"/>
  <c r="R12" i="212"/>
  <c r="J13" i="212"/>
  <c r="K13" i="212"/>
  <c r="M13" i="212"/>
  <c r="O13" i="212"/>
  <c r="R13" i="212"/>
  <c r="J14" i="212"/>
  <c r="K14" i="212"/>
  <c r="M14" i="212"/>
  <c r="O14" i="212"/>
  <c r="R14" i="212"/>
  <c r="J15" i="212"/>
  <c r="K15" i="212"/>
  <c r="M15" i="212"/>
  <c r="O15" i="212"/>
  <c r="R15" i="212"/>
  <c r="J16" i="212"/>
  <c r="K16" i="212"/>
  <c r="M16" i="212"/>
  <c r="O16" i="212"/>
  <c r="R16" i="212"/>
  <c r="J17" i="212"/>
  <c r="K17" i="212"/>
  <c r="M17" i="212"/>
  <c r="O17" i="212"/>
  <c r="R17" i="212"/>
  <c r="J18" i="212"/>
  <c r="K18" i="212"/>
  <c r="M18" i="212"/>
  <c r="O18" i="212"/>
  <c r="R18" i="212"/>
  <c r="J19" i="212"/>
  <c r="K19" i="212"/>
  <c r="R19" i="212"/>
  <c r="J20" i="212"/>
  <c r="K20" i="212"/>
  <c r="R20" i="212"/>
  <c r="J21" i="212"/>
  <c r="K21" i="212"/>
  <c r="R21" i="212"/>
  <c r="J22" i="212"/>
  <c r="K22" i="212"/>
  <c r="R22" i="212"/>
  <c r="J23" i="212"/>
  <c r="K23" i="212"/>
  <c r="K24" i="212"/>
  <c r="B2" i="3"/>
  <c r="R4" i="3"/>
  <c r="S4" i="3"/>
  <c r="T4" i="3"/>
  <c r="J6" i="3"/>
  <c r="K6" i="3"/>
  <c r="M6" i="3"/>
  <c r="O6" i="3"/>
  <c r="R6" i="3"/>
  <c r="S6" i="3"/>
  <c r="T6" i="3"/>
  <c r="J7" i="3"/>
  <c r="K7" i="3"/>
  <c r="M7" i="3"/>
  <c r="O7" i="3"/>
  <c r="R7" i="3"/>
  <c r="S7" i="3"/>
  <c r="T7" i="3"/>
  <c r="J8" i="3"/>
  <c r="K8" i="3"/>
  <c r="M8" i="3"/>
  <c r="O8" i="3"/>
  <c r="R8" i="3"/>
  <c r="S8" i="3"/>
  <c r="T8" i="3"/>
  <c r="J9" i="3"/>
  <c r="K9" i="3"/>
  <c r="M9" i="3"/>
  <c r="O9" i="3"/>
  <c r="R9" i="3"/>
  <c r="S9" i="3"/>
  <c r="T9" i="3"/>
  <c r="J10" i="3"/>
  <c r="K10" i="3"/>
  <c r="M10" i="3"/>
  <c r="O10" i="3"/>
  <c r="R10" i="3"/>
  <c r="S10" i="3"/>
  <c r="T10" i="3"/>
  <c r="J11" i="3"/>
  <c r="K11" i="3"/>
  <c r="M11" i="3"/>
  <c r="O11" i="3"/>
  <c r="R11" i="3"/>
  <c r="S11" i="3"/>
  <c r="T11" i="3"/>
  <c r="J12" i="3"/>
  <c r="K12" i="3"/>
  <c r="M12" i="3"/>
  <c r="O12" i="3"/>
  <c r="R12" i="3"/>
  <c r="S12" i="3"/>
  <c r="T12" i="3"/>
  <c r="J13" i="3"/>
  <c r="K13" i="3"/>
  <c r="M13" i="3"/>
  <c r="O13" i="3"/>
  <c r="R13" i="3"/>
  <c r="S13" i="3"/>
  <c r="T13" i="3"/>
  <c r="J14" i="3"/>
  <c r="K14" i="3"/>
  <c r="M14" i="3"/>
  <c r="O14" i="3"/>
  <c r="R14" i="3"/>
  <c r="S14" i="3"/>
  <c r="T14" i="3"/>
  <c r="J15" i="3"/>
  <c r="K15" i="3"/>
  <c r="M15" i="3"/>
  <c r="O15" i="3"/>
  <c r="R15" i="3"/>
  <c r="J16" i="3"/>
  <c r="K16" i="3"/>
  <c r="M16" i="3"/>
  <c r="O16" i="3"/>
  <c r="R16" i="3"/>
  <c r="J17" i="3"/>
  <c r="K17" i="3"/>
  <c r="M17" i="3"/>
  <c r="O17" i="3"/>
  <c r="R17" i="3"/>
  <c r="J18" i="3"/>
  <c r="K18" i="3"/>
  <c r="M18" i="3"/>
  <c r="O18" i="3"/>
  <c r="J19" i="3"/>
  <c r="K19" i="3"/>
  <c r="M19" i="3"/>
  <c r="O19" i="3"/>
  <c r="J20" i="3"/>
  <c r="K20" i="3"/>
  <c r="M20" i="3"/>
  <c r="O20" i="3"/>
  <c r="J21" i="3"/>
  <c r="K21" i="3"/>
  <c r="M21" i="3"/>
  <c r="O21" i="3"/>
  <c r="J22" i="3"/>
  <c r="K22" i="3"/>
  <c r="M22" i="3"/>
  <c r="O22" i="3"/>
  <c r="J23" i="3"/>
  <c r="K23" i="3"/>
  <c r="M23" i="3"/>
  <c r="O23" i="3"/>
  <c r="J24" i="3"/>
  <c r="K24" i="3"/>
  <c r="M24" i="3"/>
  <c r="O24" i="3"/>
  <c r="J25" i="3"/>
  <c r="K25" i="3"/>
  <c r="M25" i="3"/>
  <c r="O25" i="3"/>
  <c r="J26" i="3"/>
  <c r="K26" i="3"/>
  <c r="M26" i="3"/>
  <c r="O26" i="3"/>
  <c r="J27" i="3"/>
  <c r="K27" i="3"/>
  <c r="M27" i="3"/>
  <c r="O27" i="3"/>
  <c r="J28" i="3"/>
  <c r="K28" i="3"/>
  <c r="M28" i="3"/>
  <c r="O28" i="3"/>
  <c r="J29" i="3"/>
  <c r="K29" i="3"/>
  <c r="M29" i="3"/>
  <c r="O29" i="3"/>
  <c r="J30" i="3"/>
  <c r="K30" i="3"/>
  <c r="M30" i="3"/>
  <c r="O30" i="3"/>
  <c r="J31" i="3"/>
  <c r="K31" i="3"/>
  <c r="M31" i="3"/>
  <c r="O31" i="3"/>
  <c r="J32" i="3"/>
  <c r="K32" i="3"/>
  <c r="M32" i="3"/>
  <c r="O32" i="3"/>
  <c r="J33" i="3"/>
  <c r="K33" i="3"/>
  <c r="M33" i="3"/>
  <c r="O33" i="3"/>
  <c r="J34" i="3"/>
  <c r="K34" i="3"/>
  <c r="M34" i="3"/>
  <c r="O34" i="3"/>
  <c r="J35" i="3"/>
  <c r="K35" i="3"/>
  <c r="M35" i="3"/>
  <c r="O35" i="3"/>
  <c r="J36" i="3"/>
  <c r="K36" i="3"/>
  <c r="M36" i="3"/>
  <c r="O36" i="3"/>
  <c r="J37" i="3"/>
  <c r="K37" i="3"/>
  <c r="M37" i="3"/>
  <c r="O37" i="3"/>
  <c r="J38" i="3"/>
  <c r="K38" i="3"/>
  <c r="M38" i="3"/>
  <c r="O38" i="3"/>
  <c r="J39" i="3"/>
  <c r="K39" i="3"/>
  <c r="M39" i="3"/>
  <c r="O39" i="3"/>
  <c r="J40" i="3"/>
  <c r="K40" i="3"/>
  <c r="M40" i="3"/>
  <c r="O40" i="3"/>
  <c r="J41" i="3"/>
  <c r="K41" i="3"/>
  <c r="M41" i="3"/>
  <c r="O41" i="3"/>
  <c r="J42" i="3"/>
  <c r="K42" i="3"/>
  <c r="M42" i="3"/>
  <c r="O42" i="3"/>
  <c r="J43" i="3"/>
  <c r="K43" i="3"/>
  <c r="M43" i="3"/>
  <c r="O43" i="3"/>
  <c r="J44" i="3"/>
  <c r="K44" i="3"/>
  <c r="M44" i="3"/>
  <c r="O44" i="3"/>
  <c r="J45" i="3"/>
  <c r="K45" i="3"/>
  <c r="M45" i="3"/>
  <c r="O45" i="3"/>
  <c r="J46" i="3"/>
  <c r="K46" i="3"/>
  <c r="M46" i="3"/>
  <c r="O46" i="3"/>
  <c r="J47" i="3"/>
  <c r="K47" i="3"/>
  <c r="M47" i="3"/>
  <c r="O47" i="3"/>
  <c r="J48" i="3"/>
  <c r="K48" i="3"/>
  <c r="M48" i="3"/>
  <c r="O48" i="3"/>
  <c r="J49" i="3"/>
  <c r="K49" i="3"/>
  <c r="M49" i="3"/>
  <c r="O49" i="3"/>
  <c r="J50" i="3"/>
  <c r="K50" i="3"/>
  <c r="M50" i="3"/>
  <c r="O50" i="3"/>
  <c r="J51" i="3"/>
  <c r="K51" i="3"/>
  <c r="M51" i="3"/>
  <c r="O51" i="3"/>
  <c r="J52" i="3"/>
  <c r="K52" i="3"/>
  <c r="M52" i="3"/>
  <c r="O52" i="3"/>
  <c r="J53" i="3"/>
  <c r="K53" i="3"/>
  <c r="M53" i="3"/>
  <c r="O53" i="3"/>
  <c r="J54" i="3"/>
  <c r="K54" i="3"/>
  <c r="M54" i="3"/>
  <c r="O54" i="3"/>
  <c r="J55" i="3"/>
  <c r="K55" i="3"/>
  <c r="M55" i="3"/>
  <c r="O55" i="3"/>
  <c r="J56" i="3"/>
  <c r="K56" i="3"/>
  <c r="M56" i="3"/>
  <c r="O56" i="3"/>
  <c r="J57" i="3"/>
  <c r="K57" i="3"/>
  <c r="M57" i="3"/>
  <c r="O57" i="3"/>
  <c r="K58" i="3"/>
  <c r="M58" i="3"/>
  <c r="O58" i="3"/>
  <c r="K59" i="3"/>
  <c r="M59" i="3"/>
  <c r="O59" i="3"/>
  <c r="K60" i="3"/>
  <c r="M60" i="3"/>
  <c r="O60" i="3"/>
  <c r="J61" i="3"/>
  <c r="K61" i="3"/>
  <c r="K62" i="3"/>
</calcChain>
</file>

<file path=xl/sharedStrings.xml><?xml version="1.0" encoding="utf-8"?>
<sst xmlns="http://schemas.openxmlformats.org/spreadsheetml/2006/main" count="194" uniqueCount="37">
  <si>
    <t>NSW: New South Wales Pool Price</t>
  </si>
  <si>
    <t>BasisLocation</t>
  </si>
  <si>
    <t>CalendarMonth</t>
  </si>
  <si>
    <t>DiscWeekDayPeak</t>
  </si>
  <si>
    <t>DiscWeekDayOffPeak</t>
  </si>
  <si>
    <t>DiscWeekDayTotal</t>
  </si>
  <si>
    <t>DiscWeekEndPeak</t>
  </si>
  <si>
    <t>DiscWeekEndOffPeak</t>
  </si>
  <si>
    <t>DiscWeekEndTotal</t>
  </si>
  <si>
    <t>UnDiscFutures</t>
  </si>
  <si>
    <t>NSW Position by Month</t>
  </si>
  <si>
    <t>VIC Position by Month</t>
  </si>
  <si>
    <t>SA Position by Month</t>
  </si>
  <si>
    <t>QLD Position by Month</t>
  </si>
  <si>
    <t>Total Position</t>
  </si>
  <si>
    <t>NEM OffPeak</t>
  </si>
  <si>
    <t>VIC: Victoria System Marginal Price</t>
  </si>
  <si>
    <t>Consol Position by Month</t>
  </si>
  <si>
    <t>Month</t>
  </si>
  <si>
    <t>NSW</t>
  </si>
  <si>
    <t>VIC</t>
  </si>
  <si>
    <t>QLD</t>
  </si>
  <si>
    <t>SA</t>
  </si>
  <si>
    <t>TOTAL (MWh)</t>
  </si>
  <si>
    <t>TOTAL</t>
  </si>
  <si>
    <t>OTC ONLY</t>
  </si>
  <si>
    <t>POSITION</t>
  </si>
  <si>
    <t>SHIFT</t>
  </si>
  <si>
    <t>QLD: Queensland</t>
  </si>
  <si>
    <t>SNY</t>
  </si>
  <si>
    <t>SRA Units</t>
  </si>
  <si>
    <t>SA: South Australia</t>
  </si>
  <si>
    <t>VICSA</t>
  </si>
  <si>
    <t>SNYNSW</t>
  </si>
  <si>
    <t>VICSNY</t>
  </si>
  <si>
    <t>SNYVIC</t>
  </si>
  <si>
    <t>POSITION YESTERDAY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</si>
</sst>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168" formatCode="_-&quot;$&quot;* #,##0_-;\-&quot;$&quot;* #,##0_-;_-&quot;$&quot;* &quot;-&quot;_-;_-@_-"/>
    <numFmt numFmtId="170" formatCode="_-&quot;$&quot;* #,##0.00_-;\-&quot;$&quot;* #,##0.00_-;_-&quot;$&quot;* &quot;-&quot;??_-;_-@_-"/>
    <numFmt numFmtId="171" formatCode="_-* #,##0.00_-;\-* #,##0.00_-;_-* &quot;-&quot;??_-;_-@_-"/>
    <numFmt numFmtId="178" formatCode="dd\ mmm\ yyyy"/>
    <numFmt numFmtId="181" formatCode="0.00000000000"/>
    <numFmt numFmtId="193" formatCode="_-* #,##0_-;\-* #,##0_-;_-* &quot;-&quot;??_-;_-@_-"/>
    <numFmt numFmtId="196" formatCode="0_ ;[Red]\-0\ "/>
    <numFmt numFmtId="200" formatCode="#,##0_ ;[Red]\-#,##0\ "/>
    <numFmt numFmtId="201" formatCode="#,##0.00;[Red]\-#,##0.00"/>
  </numFmts>
  <fonts count="7" x14ac:knownFonts="1">
    <font>
      <sz val="10"/>
      <name val="Arial"/>
    </font>
    <font>
      <sz val="10"/>
      <name val="Arial"/>
    </font>
    <font>
      <b/>
      <sz val="14"/>
      <color indexed="9"/>
      <name val="Arial"/>
      <family val="2"/>
    </font>
    <font>
      <b/>
      <sz val="12"/>
      <color indexed="9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71" fontId="1" fillId="0" borderId="0" applyFont="0" applyFill="0" applyBorder="0" applyAlignment="0" applyProtection="0"/>
  </cellStyleXfs>
  <cellXfs count="52">
    <xf numFmtId="0" fontId="0" fillId="0" borderId="0" xfId="0"/>
    <xf numFmtId="178" fontId="0" fillId="0" borderId="0" xfId="0" applyNumberFormat="1"/>
    <xf numFmtId="40" fontId="0" fillId="0" borderId="0" xfId="0" applyNumberFormat="1"/>
    <xf numFmtId="2" fontId="0" fillId="0" borderId="0" xfId="0" applyNumberFormat="1"/>
    <xf numFmtId="0" fontId="0" fillId="0" borderId="1" xfId="0" applyBorder="1"/>
    <xf numFmtId="178" fontId="0" fillId="0" borderId="2" xfId="0" applyNumberFormat="1" applyBorder="1"/>
    <xf numFmtId="40" fontId="0" fillId="0" borderId="3" xfId="0" applyNumberFormat="1" applyBorder="1"/>
    <xf numFmtId="0" fontId="4" fillId="0" borderId="3" xfId="0" applyFont="1" applyBorder="1"/>
    <xf numFmtId="0" fontId="4" fillId="0" borderId="0" xfId="0" applyFont="1" applyBorder="1"/>
    <xf numFmtId="0" fontId="0" fillId="0" borderId="4" xfId="0" applyBorder="1"/>
    <xf numFmtId="1" fontId="0" fillId="0" borderId="0" xfId="0" applyNumberFormat="1"/>
    <xf numFmtId="178" fontId="0" fillId="0" borderId="1" xfId="0" applyNumberFormat="1" applyBorder="1"/>
    <xf numFmtId="17" fontId="0" fillId="0" borderId="5" xfId="0" applyNumberFormat="1" applyBorder="1"/>
    <xf numFmtId="0" fontId="4" fillId="0" borderId="1" xfId="0" applyFont="1" applyBorder="1"/>
    <xf numFmtId="0" fontId="0" fillId="0" borderId="6" xfId="0" applyBorder="1"/>
    <xf numFmtId="0" fontId="4" fillId="0" borderId="2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3" fontId="0" fillId="0" borderId="0" xfId="0" applyNumberFormat="1" applyBorder="1"/>
    <xf numFmtId="3" fontId="4" fillId="0" borderId="8" xfId="0" applyNumberFormat="1" applyFont="1" applyBorder="1"/>
    <xf numFmtId="178" fontId="0" fillId="0" borderId="9" xfId="0" applyNumberFormat="1" applyBorder="1"/>
    <xf numFmtId="0" fontId="0" fillId="0" borderId="10" xfId="0" applyBorder="1"/>
    <xf numFmtId="3" fontId="0" fillId="0" borderId="10" xfId="0" applyNumberFormat="1" applyBorder="1"/>
    <xf numFmtId="178" fontId="4" fillId="0" borderId="11" xfId="0" applyNumberFormat="1" applyFont="1" applyBorder="1"/>
    <xf numFmtId="3" fontId="4" fillId="0" borderId="12" xfId="0" applyNumberFormat="1" applyFont="1" applyBorder="1"/>
    <xf numFmtId="3" fontId="4" fillId="0" borderId="13" xfId="0" applyNumberFormat="1" applyFont="1" applyBorder="1"/>
    <xf numFmtId="3" fontId="0" fillId="0" borderId="6" xfId="0" applyNumberFormat="1" applyBorder="1"/>
    <xf numFmtId="181" fontId="0" fillId="0" borderId="0" xfId="0" applyNumberFormat="1"/>
    <xf numFmtId="0" fontId="4" fillId="0" borderId="0" xfId="0" applyFont="1"/>
    <xf numFmtId="3" fontId="0" fillId="0" borderId="0" xfId="0" applyNumberFormat="1"/>
    <xf numFmtId="40" fontId="4" fillId="0" borderId="0" xfId="0" applyNumberFormat="1" applyFont="1"/>
    <xf numFmtId="0" fontId="2" fillId="2" borderId="0" xfId="0" applyFont="1" applyFill="1" applyAlignment="1">
      <alignment horizontal="left"/>
    </xf>
    <xf numFmtId="0" fontId="3" fillId="2" borderId="0" xfId="0" applyFont="1" applyFill="1" applyAlignment="1">
      <alignment horizontal="left"/>
    </xf>
    <xf numFmtId="2" fontId="4" fillId="0" borderId="0" xfId="0" applyNumberFormat="1" applyFont="1"/>
    <xf numFmtId="40" fontId="0" fillId="0" borderId="14" xfId="0" applyNumberFormat="1" applyBorder="1"/>
    <xf numFmtId="171" fontId="4" fillId="0" borderId="0" xfId="1" applyFont="1"/>
    <xf numFmtId="193" fontId="0" fillId="0" borderId="0" xfId="1" applyNumberFormat="1" applyFont="1"/>
    <xf numFmtId="171" fontId="0" fillId="0" borderId="0" xfId="0" applyNumberFormat="1"/>
    <xf numFmtId="4" fontId="0" fillId="0" borderId="0" xfId="0" applyNumberFormat="1"/>
    <xf numFmtId="0" fontId="5" fillId="0" borderId="0" xfId="0" applyFont="1"/>
    <xf numFmtId="178" fontId="6" fillId="0" borderId="0" xfId="0" applyNumberFormat="1" applyFont="1"/>
    <xf numFmtId="0" fontId="6" fillId="0" borderId="0" xfId="0" applyFont="1"/>
    <xf numFmtId="17" fontId="5" fillId="0" borderId="0" xfId="0" applyNumberFormat="1" applyFont="1"/>
    <xf numFmtId="171" fontId="0" fillId="0" borderId="0" xfId="1" applyFont="1"/>
    <xf numFmtId="3" fontId="0" fillId="0" borderId="12" xfId="0" applyNumberFormat="1" applyBorder="1"/>
    <xf numFmtId="200" fontId="0" fillId="0" borderId="0" xfId="1" applyNumberFormat="1" applyFont="1"/>
    <xf numFmtId="196" fontId="0" fillId="0" borderId="0" xfId="0" applyNumberFormat="1"/>
    <xf numFmtId="17" fontId="0" fillId="0" borderId="0" xfId="0" applyNumberFormat="1"/>
    <xf numFmtId="201" fontId="0" fillId="0" borderId="2" xfId="0" applyNumberFormat="1" applyBorder="1"/>
    <xf numFmtId="201" fontId="0" fillId="0" borderId="0" xfId="0" applyNumberFormat="1"/>
    <xf numFmtId="201" fontId="0" fillId="0" borderId="3" xfId="0" applyNumberFormat="1" applyBorder="1"/>
    <xf numFmtId="0" fontId="2" fillId="2" borderId="0" xfId="0" applyFont="1" applyFill="1" applyAlignment="1">
      <alignment horizontal="left"/>
    </xf>
    <xf numFmtId="0" fontId="3" fillId="2" borderId="0" xfId="0" applyFont="1" applyFill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0</xdr:colOff>
          <xdr:row>1</xdr:row>
          <xdr:rowOff>30480</xdr:rowOff>
        </xdr:from>
        <xdr:to>
          <xdr:col>10</xdr:col>
          <xdr:colOff>7620</xdr:colOff>
          <xdr:row>3</xdr:row>
          <xdr:rowOff>7620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0</xdr:colOff>
          <xdr:row>4</xdr:row>
          <xdr:rowOff>0</xdr:rowOff>
        </xdr:from>
        <xdr:to>
          <xdr:col>9</xdr:col>
          <xdr:colOff>1150620</xdr:colOff>
          <xdr:row>5</xdr:row>
          <xdr:rowOff>129540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Start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B1:T201"/>
  <sheetViews>
    <sheetView workbookViewId="0">
      <selection activeCell="H18" sqref="H18"/>
    </sheetView>
  </sheetViews>
  <sheetFormatPr defaultRowHeight="13.2" x14ac:dyDescent="0.25"/>
  <cols>
    <col min="2" max="2" width="14.6640625" customWidth="1"/>
    <col min="3" max="3" width="13.44140625" bestFit="1" customWidth="1"/>
    <col min="4" max="4" width="15.44140625" customWidth="1"/>
    <col min="5" max="5" width="16.44140625" customWidth="1"/>
    <col min="6" max="6" width="13.5546875" customWidth="1"/>
    <col min="7" max="8" width="13.88671875" customWidth="1"/>
    <col min="9" max="9" width="19" customWidth="1"/>
    <col min="10" max="10" width="16.88671875" bestFit="1" customWidth="1"/>
    <col min="11" max="11" width="13.33203125" bestFit="1" customWidth="1"/>
    <col min="18" max="18" width="11.33203125" bestFit="1" customWidth="1"/>
  </cols>
  <sheetData>
    <row r="1" spans="2:20" ht="17.399999999999999" x14ac:dyDescent="0.3">
      <c r="D1" s="50" t="s">
        <v>17</v>
      </c>
      <c r="E1" s="50"/>
      <c r="F1" s="50"/>
      <c r="G1" s="50"/>
      <c r="H1" s="30"/>
    </row>
    <row r="2" spans="2:20" ht="15.6" x14ac:dyDescent="0.3">
      <c r="D2" s="51" t="str">
        <f>NSW!B2</f>
        <v>25 Jan 2000 vs 24 Jan 2000</v>
      </c>
      <c r="E2" s="51"/>
      <c r="F2" s="51"/>
      <c r="G2" s="51"/>
      <c r="H2" s="31"/>
    </row>
    <row r="4" spans="2:20" x14ac:dyDescent="0.25">
      <c r="B4" s="37"/>
    </row>
    <row r="6" spans="2:20" x14ac:dyDescent="0.25">
      <c r="C6" s="27" t="s">
        <v>26</v>
      </c>
      <c r="R6" s="44">
        <f>SUM(R8:R62)</f>
        <v>-61533.836261455304</v>
      </c>
      <c r="S6" s="44">
        <f>SUM(S8:S62)</f>
        <v>37662.544819666116</v>
      </c>
      <c r="T6" s="44">
        <f>SUM(T8:T62)</f>
        <v>-46417.555668731387</v>
      </c>
    </row>
    <row r="7" spans="2:20" x14ac:dyDescent="0.25">
      <c r="C7" s="13" t="s">
        <v>18</v>
      </c>
      <c r="D7" s="15" t="s">
        <v>19</v>
      </c>
      <c r="E7" s="15" t="s">
        <v>20</v>
      </c>
      <c r="F7" s="15" t="s">
        <v>21</v>
      </c>
      <c r="G7" s="15" t="s">
        <v>22</v>
      </c>
      <c r="H7" s="15" t="s">
        <v>29</v>
      </c>
      <c r="I7" s="16" t="s">
        <v>23</v>
      </c>
      <c r="R7" s="40" t="s">
        <v>33</v>
      </c>
      <c r="S7" s="40" t="s">
        <v>34</v>
      </c>
      <c r="T7" s="40" t="s">
        <v>35</v>
      </c>
    </row>
    <row r="8" spans="2:20" x14ac:dyDescent="0.25">
      <c r="C8" s="12">
        <v>36434</v>
      </c>
      <c r="D8" s="17">
        <f t="shared" ref="D8:D35" si="0">IF(ISNA(VLOOKUP($C8,NSW,10,FALSE))=TRUE,0,VLOOKUP($C8,NSW,10,FALSE))</f>
        <v>0</v>
      </c>
      <c r="E8" s="17">
        <f t="shared" ref="E8:E35" si="1">IF(ISNA(VLOOKUP($C8,VIC,10,FALSE))=TRUE,0,VLOOKUP($C8,VIC,10,FALSE))</f>
        <v>0</v>
      </c>
      <c r="F8" s="17">
        <f t="shared" ref="F8:F35" si="2">IF(ISNA(VLOOKUP($C8,QLD,10,FALSE))=TRUE,0,VLOOKUP($C8,QLD,10,FALSE))</f>
        <v>0</v>
      </c>
      <c r="G8" s="17">
        <f>SA!K8</f>
        <v>0</v>
      </c>
      <c r="H8" s="17">
        <f t="shared" ref="H8:H58" si="3">R8+S8+T8</f>
        <v>0</v>
      </c>
      <c r="I8" s="18">
        <f t="shared" ref="I8:I35" si="4">G8+F8+E8+D8+H8</f>
        <v>0</v>
      </c>
      <c r="Q8" s="41">
        <f t="shared" ref="Q8:Q35" si="5">C8</f>
        <v>36434</v>
      </c>
    </row>
    <row r="9" spans="2:20" x14ac:dyDescent="0.25">
      <c r="C9" s="12">
        <v>36465</v>
      </c>
      <c r="D9" s="17">
        <f t="shared" si="0"/>
        <v>0</v>
      </c>
      <c r="E9" s="17">
        <f t="shared" si="1"/>
        <v>0</v>
      </c>
      <c r="F9" s="17">
        <f t="shared" si="2"/>
        <v>0</v>
      </c>
      <c r="G9" s="17">
        <f>SA!K9</f>
        <v>0</v>
      </c>
      <c r="H9" s="17">
        <f t="shared" si="3"/>
        <v>0</v>
      </c>
      <c r="I9" s="18">
        <f t="shared" si="4"/>
        <v>0</v>
      </c>
      <c r="Q9" s="41">
        <f t="shared" si="5"/>
        <v>36465</v>
      </c>
      <c r="R9" s="44">
        <f>'SRA Pos'!D8</f>
        <v>0</v>
      </c>
      <c r="S9" s="45">
        <f>'SRA Pos'!C62</f>
        <v>0</v>
      </c>
      <c r="T9" s="45">
        <f>'SRA Pos'!D26</f>
        <v>0</v>
      </c>
    </row>
    <row r="10" spans="2:20" x14ac:dyDescent="0.25">
      <c r="C10" s="12">
        <v>36495</v>
      </c>
      <c r="D10" s="17">
        <f t="shared" si="0"/>
        <v>0</v>
      </c>
      <c r="E10" s="17">
        <f t="shared" si="1"/>
        <v>0</v>
      </c>
      <c r="F10" s="17">
        <f t="shared" si="2"/>
        <v>0</v>
      </c>
      <c r="G10" s="17">
        <f>SA!K10</f>
        <v>0</v>
      </c>
      <c r="H10" s="17">
        <f t="shared" si="3"/>
        <v>0</v>
      </c>
      <c r="I10" s="18">
        <f t="shared" si="4"/>
        <v>0</v>
      </c>
      <c r="Q10" s="41">
        <f t="shared" si="5"/>
        <v>36495</v>
      </c>
      <c r="R10" s="44">
        <f>'SRA Pos'!D9</f>
        <v>0</v>
      </c>
      <c r="S10" s="45">
        <f>'SRA Pos'!C63</f>
        <v>0</v>
      </c>
      <c r="T10" s="45">
        <f>'SRA Pos'!D27</f>
        <v>0</v>
      </c>
    </row>
    <row r="11" spans="2:20" x14ac:dyDescent="0.25">
      <c r="C11" s="12">
        <v>36526</v>
      </c>
      <c r="D11" s="17">
        <f t="shared" si="0"/>
        <v>1254.0035011973255</v>
      </c>
      <c r="E11" s="17">
        <f t="shared" si="1"/>
        <v>-14053.330174318882</v>
      </c>
      <c r="F11" s="17">
        <f t="shared" si="2"/>
        <v>-1882.2165688373316</v>
      </c>
      <c r="G11" s="17">
        <f>SA!K11</f>
        <v>10304.737053987339</v>
      </c>
      <c r="H11" s="17">
        <f t="shared" si="3"/>
        <v>-1117.9931521752321</v>
      </c>
      <c r="I11" s="18">
        <f t="shared" si="4"/>
        <v>-5494.799340146782</v>
      </c>
      <c r="Q11" s="41">
        <f t="shared" si="5"/>
        <v>36526</v>
      </c>
      <c r="R11" s="44">
        <f>'SRA Pos'!D10</f>
        <v>-1109.6437481689036</v>
      </c>
      <c r="S11" s="45">
        <f>'SRA Pos'!C64</f>
        <v>1220.9530968954</v>
      </c>
      <c r="T11" s="45">
        <f>'SRA Pos'!D28</f>
        <v>-1229.3025009017285</v>
      </c>
    </row>
    <row r="12" spans="2:20" x14ac:dyDescent="0.25">
      <c r="C12" s="12">
        <v>36557</v>
      </c>
      <c r="D12" s="17">
        <f t="shared" si="0"/>
        <v>9217.5467196079262</v>
      </c>
      <c r="E12" s="17">
        <f t="shared" si="1"/>
        <v>-65118.546954832302</v>
      </c>
      <c r="F12" s="17">
        <f t="shared" si="2"/>
        <v>-6373.5317597389221</v>
      </c>
      <c r="G12" s="17">
        <f>SA!K12</f>
        <v>50242.436095787758</v>
      </c>
      <c r="H12" s="17">
        <f t="shared" si="3"/>
        <v>-10611.402622757063</v>
      </c>
      <c r="I12" s="18">
        <f t="shared" si="4"/>
        <v>-22643.498521932604</v>
      </c>
      <c r="Q12" s="41">
        <f t="shared" si="5"/>
        <v>36557</v>
      </c>
      <c r="R12" s="44">
        <f>'SRA Pos'!D11</f>
        <v>-6577.2896184255678</v>
      </c>
      <c r="S12" s="45">
        <f>'SRA Pos'!C65</f>
        <v>4708.5838721665677</v>
      </c>
      <c r="T12" s="45">
        <f>'SRA Pos'!D29</f>
        <v>-8742.6968764980629</v>
      </c>
    </row>
    <row r="13" spans="2:20" x14ac:dyDescent="0.25">
      <c r="C13" s="12">
        <v>36586</v>
      </c>
      <c r="D13" s="17">
        <f t="shared" si="0"/>
        <v>10715.684154648166</v>
      </c>
      <c r="E13" s="17">
        <f t="shared" si="1"/>
        <v>-73835.834156580357</v>
      </c>
      <c r="F13" s="17">
        <f t="shared" si="2"/>
        <v>-7096.7298736572266</v>
      </c>
      <c r="G13" s="17">
        <f>SA!K13</f>
        <v>53469.108832313788</v>
      </c>
      <c r="H13" s="17">
        <f t="shared" si="3"/>
        <v>-10596.784912505049</v>
      </c>
      <c r="I13" s="18">
        <f t="shared" si="4"/>
        <v>-27344.555955780677</v>
      </c>
      <c r="Q13" s="41">
        <f t="shared" si="5"/>
        <v>36586</v>
      </c>
      <c r="R13" s="44">
        <f>'SRA Pos'!D12</f>
        <v>-7686.8768728129917</v>
      </c>
      <c r="S13" s="45">
        <f>'SRA Pos'!C66</f>
        <v>4108.7067238112313</v>
      </c>
      <c r="T13" s="45">
        <f>'SRA Pos'!D30</f>
        <v>-7018.6147635032885</v>
      </c>
    </row>
    <row r="14" spans="2:20" x14ac:dyDescent="0.25">
      <c r="C14" s="12">
        <v>36617</v>
      </c>
      <c r="D14" s="17">
        <f t="shared" si="0"/>
        <v>3036.3632790266129</v>
      </c>
      <c r="E14" s="17">
        <f t="shared" si="1"/>
        <v>5072.8357701787409</v>
      </c>
      <c r="F14" s="17">
        <f t="shared" si="2"/>
        <v>544.88481732830405</v>
      </c>
      <c r="G14" s="17">
        <f>SA!K14</f>
        <v>0</v>
      </c>
      <c r="H14" s="17">
        <f t="shared" si="3"/>
        <v>-3255.1641962402014</v>
      </c>
      <c r="I14" s="18">
        <f t="shared" si="4"/>
        <v>5398.9196702934569</v>
      </c>
      <c r="Q14" s="41">
        <f t="shared" si="5"/>
        <v>36617</v>
      </c>
      <c r="R14" s="44">
        <f>'SRA Pos'!D13</f>
        <v>-2159.7451743449487</v>
      </c>
      <c r="S14" s="45">
        <f>'SRA Pos'!C67</f>
        <v>5715.6371582436759</v>
      </c>
      <c r="T14" s="45">
        <f>'SRA Pos'!D31</f>
        <v>-6811.0561801389285</v>
      </c>
    </row>
    <row r="15" spans="2:20" x14ac:dyDescent="0.25">
      <c r="C15" s="12">
        <v>36647</v>
      </c>
      <c r="D15" s="17">
        <f t="shared" si="0"/>
        <v>3988.6776530688317</v>
      </c>
      <c r="E15" s="17">
        <f t="shared" si="1"/>
        <v>4974.1754145463547</v>
      </c>
      <c r="F15" s="17">
        <f t="shared" si="2"/>
        <v>1037.0055744536221</v>
      </c>
      <c r="G15" s="17">
        <f>SA!K15</f>
        <v>0</v>
      </c>
      <c r="H15" s="17">
        <f t="shared" si="3"/>
        <v>-6895.2933939893373</v>
      </c>
      <c r="I15" s="18">
        <f t="shared" si="4"/>
        <v>3104.5652480794706</v>
      </c>
      <c r="Q15" s="41">
        <f t="shared" si="5"/>
        <v>36647</v>
      </c>
      <c r="R15" s="44">
        <f>'SRA Pos'!D14</f>
        <v>-2898.3121601086982</v>
      </c>
      <c r="S15" s="45">
        <f>'SRA Pos'!C68</f>
        <v>4883.9079327041172</v>
      </c>
      <c r="T15" s="45">
        <f>'SRA Pos'!D32</f>
        <v>-8880.8891665847568</v>
      </c>
    </row>
    <row r="16" spans="2:20" x14ac:dyDescent="0.25">
      <c r="C16" s="12">
        <v>36678</v>
      </c>
      <c r="D16" s="17">
        <f t="shared" si="0"/>
        <v>4713.0433231442512</v>
      </c>
      <c r="E16" s="17">
        <f t="shared" si="1"/>
        <v>2794.4033623224459</v>
      </c>
      <c r="F16" s="17">
        <f t="shared" si="2"/>
        <v>1309.6464820504189</v>
      </c>
      <c r="G16" s="17">
        <f>SA!K16</f>
        <v>0</v>
      </c>
      <c r="H16" s="17">
        <f t="shared" si="3"/>
        <v>-4945.6396501226391</v>
      </c>
      <c r="I16" s="18">
        <f t="shared" si="4"/>
        <v>3871.4535173944769</v>
      </c>
      <c r="Q16" s="41">
        <f t="shared" si="5"/>
        <v>36678</v>
      </c>
      <c r="R16" s="44">
        <f>'SRA Pos'!D15</f>
        <v>-3023.8755264170691</v>
      </c>
      <c r="S16" s="45">
        <f>'SRA Pos'!C69</f>
        <v>5377.3359855754125</v>
      </c>
      <c r="T16" s="45">
        <f>'SRA Pos'!D33</f>
        <v>-7299.100109280982</v>
      </c>
    </row>
    <row r="17" spans="3:20" x14ac:dyDescent="0.25">
      <c r="C17" s="12">
        <v>36708</v>
      </c>
      <c r="D17" s="17">
        <f t="shared" si="0"/>
        <v>12632.808099150901</v>
      </c>
      <c r="E17" s="17">
        <f t="shared" si="1"/>
        <v>-3359.376315024987</v>
      </c>
      <c r="F17" s="17">
        <f t="shared" si="2"/>
        <v>0</v>
      </c>
      <c r="G17" s="17">
        <f>SA!K17</f>
        <v>8441.515203140927</v>
      </c>
      <c r="H17" s="17">
        <f t="shared" si="3"/>
        <v>-11940.329600036892</v>
      </c>
      <c r="I17" s="18">
        <f t="shared" si="4"/>
        <v>5774.6173872299496</v>
      </c>
      <c r="Q17" s="41">
        <f t="shared" si="5"/>
        <v>36708</v>
      </c>
      <c r="R17" s="44">
        <f>'SRA Pos'!D16</f>
        <v>-12906.337655820154</v>
      </c>
      <c r="S17" s="45">
        <f>'SRA Pos'!C70</f>
        <v>3408.2618882959264</v>
      </c>
      <c r="T17" s="45">
        <f>'SRA Pos'!D34</f>
        <v>-2442.2538325126643</v>
      </c>
    </row>
    <row r="18" spans="3:20" x14ac:dyDescent="0.25">
      <c r="C18" s="12">
        <v>36739</v>
      </c>
      <c r="D18" s="17">
        <f t="shared" si="0"/>
        <v>11691.539082161886</v>
      </c>
      <c r="E18" s="17">
        <f t="shared" si="1"/>
        <v>-4030.617427907353</v>
      </c>
      <c r="F18" s="17">
        <f t="shared" si="2"/>
        <v>0</v>
      </c>
      <c r="G18" s="17">
        <f>SA!K18</f>
        <v>8392.5019509741451</v>
      </c>
      <c r="H18" s="17">
        <f t="shared" si="3"/>
        <v>-10403.848792277142</v>
      </c>
      <c r="I18" s="18">
        <f t="shared" si="4"/>
        <v>5649.5748129515359</v>
      </c>
      <c r="Q18" s="41">
        <f t="shared" si="5"/>
        <v>36739</v>
      </c>
      <c r="R18" s="44">
        <f>'SRA Pos'!D17</f>
        <v>-12008.060541010416</v>
      </c>
      <c r="S18" s="45">
        <f>'SRA Pos'!C71</f>
        <v>4229.8687451439691</v>
      </c>
      <c r="T18" s="45">
        <f>'SRA Pos'!D35</f>
        <v>-2625.6569964106943</v>
      </c>
    </row>
    <row r="19" spans="3:20" x14ac:dyDescent="0.25">
      <c r="C19" s="12">
        <v>36770</v>
      </c>
      <c r="D19" s="17">
        <f t="shared" si="0"/>
        <v>10253.257070440821</v>
      </c>
      <c r="E19" s="17">
        <f t="shared" si="1"/>
        <v>-4851.1387568804603</v>
      </c>
      <c r="F19" s="17">
        <f t="shared" si="2"/>
        <v>0</v>
      </c>
      <c r="G19" s="17">
        <f>SA!K19</f>
        <v>8097.7469607808662</v>
      </c>
      <c r="H19" s="17">
        <f t="shared" si="3"/>
        <v>-10522.390790417021</v>
      </c>
      <c r="I19" s="18">
        <f t="shared" si="4"/>
        <v>2977.4744839242067</v>
      </c>
      <c r="Q19" s="41">
        <f t="shared" si="5"/>
        <v>36770</v>
      </c>
      <c r="R19" s="44">
        <f>'SRA Pos'!D18</f>
        <v>-13163.694964346556</v>
      </c>
      <c r="S19" s="45">
        <f>'SRA Pos'!C72</f>
        <v>4009.2894168298139</v>
      </c>
      <c r="T19" s="45">
        <f>'SRA Pos'!D36</f>
        <v>-1367.9852429002788</v>
      </c>
    </row>
    <row r="20" spans="3:20" x14ac:dyDescent="0.25">
      <c r="C20" s="12">
        <v>36800</v>
      </c>
      <c r="D20" s="17">
        <f t="shared" si="0"/>
        <v>2040.0339584350586</v>
      </c>
      <c r="E20" s="17">
        <f t="shared" si="1"/>
        <v>-1204.4605520356463</v>
      </c>
      <c r="F20" s="17">
        <f t="shared" si="2"/>
        <v>0</v>
      </c>
      <c r="G20" s="17">
        <f>SA!K20</f>
        <v>7812.0185723506875</v>
      </c>
      <c r="H20" s="17">
        <f t="shared" si="3"/>
        <v>0</v>
      </c>
      <c r="I20" s="18">
        <f t="shared" si="4"/>
        <v>8647.5919787501007</v>
      </c>
      <c r="Q20" s="41">
        <f t="shared" si="5"/>
        <v>36800</v>
      </c>
    </row>
    <row r="21" spans="3:20" x14ac:dyDescent="0.25">
      <c r="C21" s="12">
        <v>36831</v>
      </c>
      <c r="D21" s="17">
        <f t="shared" si="0"/>
        <v>1843.7322692871094</v>
      </c>
      <c r="E21" s="17">
        <f t="shared" si="1"/>
        <v>-1713.0664341263455</v>
      </c>
      <c r="F21" s="17">
        <f t="shared" si="2"/>
        <v>0</v>
      </c>
      <c r="G21" s="17">
        <f>SA!K21</f>
        <v>7975.2479893935533</v>
      </c>
      <c r="H21" s="17">
        <f t="shared" si="3"/>
        <v>0</v>
      </c>
      <c r="I21" s="18">
        <f t="shared" si="4"/>
        <v>8105.9138245543172</v>
      </c>
      <c r="Q21" s="41">
        <f t="shared" si="5"/>
        <v>36831</v>
      </c>
    </row>
    <row r="22" spans="3:20" x14ac:dyDescent="0.25">
      <c r="C22" s="12">
        <v>36861</v>
      </c>
      <c r="D22" s="17">
        <f t="shared" si="0"/>
        <v>2268.5145606994629</v>
      </c>
      <c r="E22" s="17">
        <f t="shared" si="1"/>
        <v>-1498.6826832065508</v>
      </c>
      <c r="F22" s="17">
        <f t="shared" si="2"/>
        <v>0</v>
      </c>
      <c r="G22" s="17">
        <f>SA!K22</f>
        <v>8162.8493591359984</v>
      </c>
      <c r="H22" s="17">
        <f t="shared" si="3"/>
        <v>0</v>
      </c>
      <c r="I22" s="18">
        <f t="shared" si="4"/>
        <v>8932.6812366289105</v>
      </c>
      <c r="Q22" s="41">
        <f t="shared" si="5"/>
        <v>36861</v>
      </c>
    </row>
    <row r="23" spans="3:20" x14ac:dyDescent="0.25">
      <c r="C23" s="12">
        <v>36892</v>
      </c>
      <c r="D23" s="17">
        <f t="shared" si="0"/>
        <v>10426.107879638672</v>
      </c>
      <c r="E23" s="17">
        <f t="shared" si="1"/>
        <v>3475.3692932128906</v>
      </c>
      <c r="F23" s="17">
        <f t="shared" si="2"/>
        <v>0</v>
      </c>
      <c r="G23" s="17">
        <v>0</v>
      </c>
      <c r="H23" s="17">
        <f t="shared" si="3"/>
        <v>0</v>
      </c>
      <c r="I23" s="18">
        <f t="shared" si="4"/>
        <v>13901.477172851563</v>
      </c>
      <c r="Q23" s="41">
        <f t="shared" si="5"/>
        <v>36892</v>
      </c>
    </row>
    <row r="24" spans="3:20" x14ac:dyDescent="0.25">
      <c r="C24" s="12">
        <v>36923</v>
      </c>
      <c r="D24" s="17">
        <f t="shared" si="0"/>
        <v>9365.5755615234375</v>
      </c>
      <c r="E24" s="17">
        <f t="shared" si="1"/>
        <v>3121.4727478027344</v>
      </c>
      <c r="F24" s="17">
        <f t="shared" si="2"/>
        <v>0</v>
      </c>
      <c r="G24" s="17">
        <v>0</v>
      </c>
      <c r="H24" s="17">
        <f t="shared" si="3"/>
        <v>0</v>
      </c>
      <c r="I24" s="18">
        <f t="shared" si="4"/>
        <v>12487.048309326172</v>
      </c>
      <c r="Q24" s="41">
        <f t="shared" si="5"/>
        <v>36923</v>
      </c>
    </row>
    <row r="25" spans="3:20" x14ac:dyDescent="0.25">
      <c r="C25" s="12">
        <v>36951</v>
      </c>
      <c r="D25" s="17">
        <f t="shared" si="0"/>
        <v>10307.818130493164</v>
      </c>
      <c r="E25" s="17">
        <f t="shared" si="1"/>
        <v>3435.7245750427246</v>
      </c>
      <c r="F25" s="17">
        <f t="shared" si="2"/>
        <v>0</v>
      </c>
      <c r="G25" s="17">
        <v>0</v>
      </c>
      <c r="H25" s="17">
        <f t="shared" si="3"/>
        <v>0</v>
      </c>
      <c r="I25" s="18">
        <f t="shared" si="4"/>
        <v>13743.542705535889</v>
      </c>
      <c r="Q25" s="41">
        <f t="shared" si="5"/>
        <v>36951</v>
      </c>
    </row>
    <row r="26" spans="3:20" x14ac:dyDescent="0.25">
      <c r="C26" s="12">
        <v>36982</v>
      </c>
      <c r="D26" s="17">
        <f t="shared" si="0"/>
        <v>9915.2663383483887</v>
      </c>
      <c r="E26" s="17">
        <f t="shared" si="1"/>
        <v>3305.0887794494629</v>
      </c>
      <c r="F26" s="17">
        <f t="shared" si="2"/>
        <v>0</v>
      </c>
      <c r="G26" s="17">
        <v>0</v>
      </c>
      <c r="H26" s="17">
        <f t="shared" si="3"/>
        <v>0</v>
      </c>
      <c r="I26" s="18">
        <f t="shared" si="4"/>
        <v>13220.355117797852</v>
      </c>
      <c r="Q26" s="41">
        <f t="shared" si="5"/>
        <v>36982</v>
      </c>
    </row>
    <row r="27" spans="3:20" x14ac:dyDescent="0.25">
      <c r="C27" s="12">
        <v>37012</v>
      </c>
      <c r="D27" s="17">
        <f t="shared" si="0"/>
        <v>10186.123031616211</v>
      </c>
      <c r="E27" s="17">
        <f t="shared" si="1"/>
        <v>3395.3743438720703</v>
      </c>
      <c r="F27" s="17">
        <f t="shared" si="2"/>
        <v>0</v>
      </c>
      <c r="G27" s="17">
        <v>0</v>
      </c>
      <c r="H27" s="17">
        <f t="shared" si="3"/>
        <v>0</v>
      </c>
      <c r="I27" s="18">
        <f t="shared" si="4"/>
        <v>13581.497375488281</v>
      </c>
      <c r="Q27" s="41">
        <f t="shared" si="5"/>
        <v>37012</v>
      </c>
    </row>
    <row r="28" spans="3:20" x14ac:dyDescent="0.25">
      <c r="C28" s="12">
        <v>37043</v>
      </c>
      <c r="D28" s="17">
        <f t="shared" si="0"/>
        <v>9798.5898971557617</v>
      </c>
      <c r="E28" s="17">
        <f t="shared" si="1"/>
        <v>3266.1966323852539</v>
      </c>
      <c r="F28" s="17">
        <f t="shared" si="2"/>
        <v>0</v>
      </c>
      <c r="G28" s="17">
        <v>0</v>
      </c>
      <c r="H28" s="17">
        <f t="shared" si="3"/>
        <v>0</v>
      </c>
      <c r="I28" s="18">
        <f t="shared" si="4"/>
        <v>13064.786529541016</v>
      </c>
      <c r="Q28" s="41">
        <f t="shared" si="5"/>
        <v>37043</v>
      </c>
    </row>
    <row r="29" spans="3:20" x14ac:dyDescent="0.25">
      <c r="C29" s="12">
        <v>37073</v>
      </c>
      <c r="D29" s="17">
        <f t="shared" si="0"/>
        <v>0</v>
      </c>
      <c r="E29" s="17">
        <f t="shared" si="1"/>
        <v>13417.173294067383</v>
      </c>
      <c r="F29" s="17">
        <f t="shared" si="2"/>
        <v>0</v>
      </c>
      <c r="G29" s="17">
        <v>0</v>
      </c>
      <c r="H29" s="17">
        <f t="shared" si="3"/>
        <v>0</v>
      </c>
      <c r="I29" s="18">
        <f t="shared" si="4"/>
        <v>13417.173294067383</v>
      </c>
      <c r="Q29" s="41">
        <f t="shared" si="5"/>
        <v>37073</v>
      </c>
    </row>
    <row r="30" spans="3:20" x14ac:dyDescent="0.25">
      <c r="C30" s="12">
        <v>37104</v>
      </c>
      <c r="D30" s="17">
        <f t="shared" si="0"/>
        <v>0</v>
      </c>
      <c r="E30" s="17">
        <f t="shared" si="1"/>
        <v>13333.245941162109</v>
      </c>
      <c r="F30" s="17">
        <f t="shared" si="2"/>
        <v>0</v>
      </c>
      <c r="G30" s="17">
        <v>0</v>
      </c>
      <c r="H30" s="17">
        <f t="shared" si="3"/>
        <v>0</v>
      </c>
      <c r="I30" s="18">
        <f t="shared" si="4"/>
        <v>13333.245941162109</v>
      </c>
      <c r="Q30" s="41">
        <f t="shared" si="5"/>
        <v>37104</v>
      </c>
    </row>
    <row r="31" spans="3:20" x14ac:dyDescent="0.25">
      <c r="C31" s="12">
        <v>37135</v>
      </c>
      <c r="D31" s="17">
        <f t="shared" si="0"/>
        <v>0</v>
      </c>
      <c r="E31" s="17">
        <f t="shared" si="1"/>
        <v>12821.84130859375</v>
      </c>
      <c r="F31" s="17">
        <f t="shared" si="2"/>
        <v>0</v>
      </c>
      <c r="G31" s="17">
        <v>0</v>
      </c>
      <c r="H31" s="17">
        <f t="shared" si="3"/>
        <v>0</v>
      </c>
      <c r="I31" s="18">
        <f t="shared" si="4"/>
        <v>12821.84130859375</v>
      </c>
      <c r="Q31" s="41">
        <f t="shared" si="5"/>
        <v>37135</v>
      </c>
    </row>
    <row r="32" spans="3:20" x14ac:dyDescent="0.25">
      <c r="C32" s="12">
        <v>37165</v>
      </c>
      <c r="D32" s="17">
        <f t="shared" si="0"/>
        <v>0</v>
      </c>
      <c r="E32" s="17">
        <f t="shared" si="1"/>
        <v>13162.609680175781</v>
      </c>
      <c r="F32" s="17">
        <f t="shared" si="2"/>
        <v>0</v>
      </c>
      <c r="G32" s="17">
        <v>0</v>
      </c>
      <c r="H32" s="17">
        <f t="shared" si="3"/>
        <v>0</v>
      </c>
      <c r="I32" s="18">
        <f t="shared" si="4"/>
        <v>13162.609680175781</v>
      </c>
      <c r="Q32" s="41">
        <f t="shared" si="5"/>
        <v>37165</v>
      </c>
    </row>
    <row r="33" spans="3:17" x14ac:dyDescent="0.25">
      <c r="C33" s="12">
        <v>37196</v>
      </c>
      <c r="D33" s="17">
        <f t="shared" si="0"/>
        <v>0</v>
      </c>
      <c r="E33" s="17">
        <f t="shared" si="1"/>
        <v>12657.585662841797</v>
      </c>
      <c r="F33" s="17">
        <f t="shared" si="2"/>
        <v>0</v>
      </c>
      <c r="G33" s="17">
        <v>0</v>
      </c>
      <c r="H33" s="17">
        <f t="shared" si="3"/>
        <v>0</v>
      </c>
      <c r="I33" s="18">
        <f t="shared" si="4"/>
        <v>12657.585662841797</v>
      </c>
      <c r="Q33" s="41">
        <f t="shared" si="5"/>
        <v>37196</v>
      </c>
    </row>
    <row r="34" spans="3:17" x14ac:dyDescent="0.25">
      <c r="C34" s="12">
        <v>37226</v>
      </c>
      <c r="D34" s="17">
        <f t="shared" si="0"/>
        <v>0</v>
      </c>
      <c r="E34" s="17">
        <f t="shared" si="1"/>
        <v>12989.417449951172</v>
      </c>
      <c r="F34" s="17">
        <f t="shared" si="2"/>
        <v>0</v>
      </c>
      <c r="G34" s="17">
        <v>0</v>
      </c>
      <c r="H34" s="17">
        <f t="shared" si="3"/>
        <v>0</v>
      </c>
      <c r="I34" s="18">
        <f t="shared" si="4"/>
        <v>12989.417449951172</v>
      </c>
      <c r="Q34" s="41">
        <f t="shared" si="5"/>
        <v>37226</v>
      </c>
    </row>
    <row r="35" spans="3:17" x14ac:dyDescent="0.25">
      <c r="C35" s="12">
        <v>37257</v>
      </c>
      <c r="D35" s="17">
        <f t="shared" si="0"/>
        <v>0</v>
      </c>
      <c r="E35" s="17">
        <f t="shared" si="1"/>
        <v>9683.8572463989258</v>
      </c>
      <c r="F35" s="17">
        <f t="shared" si="2"/>
        <v>0</v>
      </c>
      <c r="G35" s="17">
        <v>0</v>
      </c>
      <c r="H35" s="17">
        <f t="shared" si="3"/>
        <v>0</v>
      </c>
      <c r="I35" s="18">
        <f t="shared" si="4"/>
        <v>9683.8572463989258</v>
      </c>
      <c r="Q35" s="41">
        <f t="shared" si="5"/>
        <v>37257</v>
      </c>
    </row>
    <row r="36" spans="3:17" x14ac:dyDescent="0.25">
      <c r="C36" s="12">
        <v>37288</v>
      </c>
      <c r="D36" s="17">
        <f t="shared" ref="D36:D61" si="6">IF(ISNA(VLOOKUP($C36,NSW,10,FALSE))=TRUE,0,VLOOKUP($C36,NSW,10,FALSE))</f>
        <v>0</v>
      </c>
      <c r="E36" s="17">
        <f t="shared" ref="E36:E61" si="7">IF(ISNA(VLOOKUP($C36,VIC,10,FALSE))=TRUE,0,VLOOKUP($C36,VIC,10,FALSE))</f>
        <v>8692.1938133239746</v>
      </c>
      <c r="F36" s="17">
        <f t="shared" ref="F36:F61" si="8">IF(ISNA(VLOOKUP($C36,QLD,10,FALSE))=TRUE,0,VLOOKUP($C36,QLD,10,FALSE))</f>
        <v>0</v>
      </c>
      <c r="G36" s="17">
        <v>0</v>
      </c>
      <c r="H36" s="17">
        <f t="shared" si="3"/>
        <v>0</v>
      </c>
      <c r="I36" s="18">
        <f t="shared" ref="I36:I61" si="9">G36+F36+E36+D36+H36</f>
        <v>8692.1938133239746</v>
      </c>
      <c r="Q36" s="41">
        <f t="shared" ref="Q36:Q61" si="10">C36</f>
        <v>37288</v>
      </c>
    </row>
    <row r="37" spans="3:17" x14ac:dyDescent="0.25">
      <c r="C37" s="12">
        <v>37316</v>
      </c>
      <c r="D37" s="17">
        <f t="shared" si="6"/>
        <v>0</v>
      </c>
      <c r="E37" s="17">
        <f t="shared" si="7"/>
        <v>9562.3034133911133</v>
      </c>
      <c r="F37" s="17">
        <f t="shared" si="8"/>
        <v>0</v>
      </c>
      <c r="G37" s="17">
        <v>0</v>
      </c>
      <c r="H37" s="17">
        <f t="shared" si="3"/>
        <v>0</v>
      </c>
      <c r="I37" s="18">
        <f t="shared" si="9"/>
        <v>9562.3034133911133</v>
      </c>
      <c r="Q37" s="41">
        <f t="shared" si="10"/>
        <v>37316</v>
      </c>
    </row>
    <row r="38" spans="3:17" x14ac:dyDescent="0.25">
      <c r="C38" s="12">
        <v>37347</v>
      </c>
      <c r="D38" s="17">
        <f t="shared" si="6"/>
        <v>0</v>
      </c>
      <c r="E38" s="17">
        <f t="shared" si="7"/>
        <v>9197.7576599121094</v>
      </c>
      <c r="F38" s="17">
        <f t="shared" si="8"/>
        <v>0</v>
      </c>
      <c r="G38" s="17">
        <v>0</v>
      </c>
      <c r="H38" s="17">
        <f t="shared" si="3"/>
        <v>0</v>
      </c>
      <c r="I38" s="18">
        <f t="shared" si="9"/>
        <v>9197.7576599121094</v>
      </c>
      <c r="Q38" s="41">
        <f t="shared" si="10"/>
        <v>37347</v>
      </c>
    </row>
    <row r="39" spans="3:17" x14ac:dyDescent="0.25">
      <c r="C39" s="12">
        <v>37377</v>
      </c>
      <c r="D39" s="17">
        <f t="shared" si="6"/>
        <v>0</v>
      </c>
      <c r="E39" s="17">
        <f t="shared" si="7"/>
        <v>9444.1187210083008</v>
      </c>
      <c r="F39" s="17">
        <f t="shared" si="8"/>
        <v>0</v>
      </c>
      <c r="G39" s="17">
        <v>0</v>
      </c>
      <c r="H39" s="17">
        <f t="shared" si="3"/>
        <v>0</v>
      </c>
      <c r="I39" s="18">
        <f t="shared" si="9"/>
        <v>9444.1187210083008</v>
      </c>
      <c r="Q39" s="41">
        <f t="shared" si="10"/>
        <v>37377</v>
      </c>
    </row>
    <row r="40" spans="3:17" x14ac:dyDescent="0.25">
      <c r="C40" s="12">
        <v>37408</v>
      </c>
      <c r="D40" s="17">
        <f t="shared" si="6"/>
        <v>0</v>
      </c>
      <c r="E40" s="17">
        <f t="shared" si="7"/>
        <v>9081.3044128417969</v>
      </c>
      <c r="F40" s="17">
        <f t="shared" si="8"/>
        <v>0</v>
      </c>
      <c r="G40" s="17">
        <v>0</v>
      </c>
      <c r="H40" s="17">
        <f t="shared" si="3"/>
        <v>0</v>
      </c>
      <c r="I40" s="18">
        <f t="shared" si="9"/>
        <v>9081.3044128417969</v>
      </c>
      <c r="Q40" s="41">
        <f t="shared" si="10"/>
        <v>37408</v>
      </c>
    </row>
    <row r="41" spans="3:17" x14ac:dyDescent="0.25">
      <c r="C41" s="12">
        <v>37438</v>
      </c>
      <c r="D41" s="17">
        <f t="shared" si="6"/>
        <v>0</v>
      </c>
      <c r="E41" s="17">
        <f t="shared" si="7"/>
        <v>-6215.7963714599609</v>
      </c>
      <c r="F41" s="17">
        <f t="shared" si="8"/>
        <v>0</v>
      </c>
      <c r="G41" s="17">
        <v>0</v>
      </c>
      <c r="H41" s="17">
        <f t="shared" si="3"/>
        <v>0</v>
      </c>
      <c r="I41" s="18">
        <f t="shared" si="9"/>
        <v>-6215.7963714599609</v>
      </c>
      <c r="Q41" s="41">
        <f t="shared" si="10"/>
        <v>37438</v>
      </c>
    </row>
    <row r="42" spans="3:17" x14ac:dyDescent="0.25">
      <c r="C42" s="12">
        <v>37469</v>
      </c>
      <c r="D42" s="17">
        <f t="shared" si="6"/>
        <v>0</v>
      </c>
      <c r="E42" s="17">
        <f t="shared" si="7"/>
        <v>-6175.0894012451172</v>
      </c>
      <c r="F42" s="17">
        <f t="shared" si="8"/>
        <v>0</v>
      </c>
      <c r="G42" s="17">
        <v>0</v>
      </c>
      <c r="H42" s="17">
        <f t="shared" si="3"/>
        <v>0</v>
      </c>
      <c r="I42" s="18">
        <f t="shared" si="9"/>
        <v>-6175.0894012451172</v>
      </c>
      <c r="Q42" s="41">
        <f t="shared" si="10"/>
        <v>37469</v>
      </c>
    </row>
    <row r="43" spans="3:17" x14ac:dyDescent="0.25">
      <c r="C43" s="12">
        <v>37500</v>
      </c>
      <c r="D43" s="17">
        <f t="shared" si="6"/>
        <v>0</v>
      </c>
      <c r="E43" s="17">
        <f t="shared" si="7"/>
        <v>-5936.3143615722656</v>
      </c>
      <c r="F43" s="17">
        <f t="shared" si="8"/>
        <v>0</v>
      </c>
      <c r="G43" s="17">
        <v>0</v>
      </c>
      <c r="H43" s="17">
        <f t="shared" si="3"/>
        <v>0</v>
      </c>
      <c r="I43" s="18">
        <f t="shared" si="9"/>
        <v>-5936.3143615722656</v>
      </c>
      <c r="Q43" s="41">
        <f t="shared" si="10"/>
        <v>37500</v>
      </c>
    </row>
    <row r="44" spans="3:17" x14ac:dyDescent="0.25">
      <c r="C44" s="12">
        <v>37530</v>
      </c>
      <c r="D44" s="17">
        <f t="shared" si="6"/>
        <v>0</v>
      </c>
      <c r="E44" s="17">
        <f t="shared" si="7"/>
        <v>-6092.8986968994141</v>
      </c>
      <c r="F44" s="17">
        <f t="shared" si="8"/>
        <v>0</v>
      </c>
      <c r="G44" s="17">
        <v>0</v>
      </c>
      <c r="H44" s="17">
        <f t="shared" si="3"/>
        <v>0</v>
      </c>
      <c r="I44" s="18">
        <f t="shared" si="9"/>
        <v>-6092.8986968994141</v>
      </c>
      <c r="Q44" s="41">
        <f t="shared" si="10"/>
        <v>37530</v>
      </c>
    </row>
    <row r="45" spans="3:17" x14ac:dyDescent="0.25">
      <c r="C45" s="12">
        <v>37561</v>
      </c>
      <c r="D45" s="17">
        <f t="shared" si="6"/>
        <v>0</v>
      </c>
      <c r="E45" s="17">
        <f t="shared" si="7"/>
        <v>-5857.8756408691406</v>
      </c>
      <c r="F45" s="17">
        <f t="shared" si="8"/>
        <v>0</v>
      </c>
      <c r="G45" s="17">
        <v>0</v>
      </c>
      <c r="H45" s="17">
        <f t="shared" si="3"/>
        <v>0</v>
      </c>
      <c r="I45" s="18">
        <f t="shared" si="9"/>
        <v>-5857.8756408691406</v>
      </c>
      <c r="Q45" s="41">
        <f t="shared" si="10"/>
        <v>37561</v>
      </c>
    </row>
    <row r="46" spans="3:17" x14ac:dyDescent="0.25">
      <c r="C46" s="12">
        <v>37591</v>
      </c>
      <c r="D46" s="17">
        <f t="shared" si="6"/>
        <v>0</v>
      </c>
      <c r="E46" s="17">
        <f t="shared" si="7"/>
        <v>-6010.0514526367188</v>
      </c>
      <c r="F46" s="17">
        <f t="shared" si="8"/>
        <v>0</v>
      </c>
      <c r="G46" s="17">
        <v>0</v>
      </c>
      <c r="H46" s="17">
        <f t="shared" si="3"/>
        <v>0</v>
      </c>
      <c r="I46" s="18">
        <f t="shared" si="9"/>
        <v>-6010.0514526367188</v>
      </c>
      <c r="Q46" s="41">
        <f t="shared" si="10"/>
        <v>37591</v>
      </c>
    </row>
    <row r="47" spans="3:17" x14ac:dyDescent="0.25">
      <c r="C47" s="12">
        <v>37622</v>
      </c>
      <c r="D47" s="17">
        <f t="shared" si="6"/>
        <v>0</v>
      </c>
      <c r="E47" s="17">
        <f t="shared" si="7"/>
        <v>-5972.5478973388672</v>
      </c>
      <c r="F47" s="17">
        <f t="shared" si="8"/>
        <v>0</v>
      </c>
      <c r="G47" s="17">
        <v>0</v>
      </c>
      <c r="H47" s="17">
        <f t="shared" si="3"/>
        <v>0</v>
      </c>
      <c r="I47" s="18">
        <f t="shared" si="9"/>
        <v>-5972.5478973388672</v>
      </c>
      <c r="Q47" s="41">
        <f t="shared" si="10"/>
        <v>37622</v>
      </c>
    </row>
    <row r="48" spans="3:17" x14ac:dyDescent="0.25">
      <c r="C48" s="12">
        <v>37653</v>
      </c>
      <c r="D48" s="17">
        <f t="shared" si="6"/>
        <v>0</v>
      </c>
      <c r="E48" s="17">
        <f t="shared" si="7"/>
        <v>-5361.0526885986328</v>
      </c>
      <c r="F48" s="17">
        <f t="shared" si="8"/>
        <v>0</v>
      </c>
      <c r="G48" s="17">
        <v>0</v>
      </c>
      <c r="H48" s="17">
        <f t="shared" si="3"/>
        <v>0</v>
      </c>
      <c r="I48" s="18">
        <f t="shared" si="9"/>
        <v>-5361.0526885986328</v>
      </c>
      <c r="Q48" s="41">
        <f t="shared" si="10"/>
        <v>37653</v>
      </c>
    </row>
    <row r="49" spans="3:17" x14ac:dyDescent="0.25">
      <c r="C49" s="12">
        <v>37681</v>
      </c>
      <c r="D49" s="17">
        <f t="shared" si="6"/>
        <v>0</v>
      </c>
      <c r="E49" s="17">
        <f t="shared" si="7"/>
        <v>-5897.5765991210938</v>
      </c>
      <c r="F49" s="17">
        <f t="shared" si="8"/>
        <v>0</v>
      </c>
      <c r="G49" s="17">
        <v>0</v>
      </c>
      <c r="H49" s="17">
        <f t="shared" si="3"/>
        <v>0</v>
      </c>
      <c r="I49" s="18">
        <f t="shared" si="9"/>
        <v>-5897.5765991210938</v>
      </c>
      <c r="Q49" s="41">
        <f t="shared" si="10"/>
        <v>37681</v>
      </c>
    </row>
    <row r="50" spans="3:17" x14ac:dyDescent="0.25">
      <c r="C50" s="12">
        <v>37712</v>
      </c>
      <c r="D50" s="17">
        <f t="shared" si="6"/>
        <v>0</v>
      </c>
      <c r="E50" s="17">
        <f t="shared" si="7"/>
        <v>-5670.0813598632813</v>
      </c>
      <c r="F50" s="17">
        <f t="shared" si="8"/>
        <v>0</v>
      </c>
      <c r="G50" s="17">
        <v>0</v>
      </c>
      <c r="H50" s="17">
        <f t="shared" si="3"/>
        <v>0</v>
      </c>
      <c r="I50" s="18">
        <f t="shared" si="9"/>
        <v>-5670.0813598632813</v>
      </c>
      <c r="Q50" s="41">
        <f t="shared" si="10"/>
        <v>37712</v>
      </c>
    </row>
    <row r="51" spans="3:17" x14ac:dyDescent="0.25">
      <c r="C51" s="12">
        <v>37742</v>
      </c>
      <c r="D51" s="17">
        <f t="shared" si="6"/>
        <v>0</v>
      </c>
      <c r="E51" s="17">
        <f t="shared" si="7"/>
        <v>-5822.5713348388672</v>
      </c>
      <c r="F51" s="17">
        <f t="shared" si="8"/>
        <v>0</v>
      </c>
      <c r="G51" s="17">
        <v>0</v>
      </c>
      <c r="H51" s="17">
        <f t="shared" si="3"/>
        <v>0</v>
      </c>
      <c r="I51" s="18">
        <f t="shared" si="9"/>
        <v>-5822.5713348388672</v>
      </c>
      <c r="Q51" s="41">
        <f t="shared" si="10"/>
        <v>37742</v>
      </c>
    </row>
    <row r="52" spans="3:17" x14ac:dyDescent="0.25">
      <c r="C52" s="12">
        <v>37773</v>
      </c>
      <c r="D52" s="17">
        <f t="shared" si="6"/>
        <v>0</v>
      </c>
      <c r="E52" s="17">
        <f t="shared" si="7"/>
        <v>-5598.1460113525391</v>
      </c>
      <c r="F52" s="17">
        <f t="shared" si="8"/>
        <v>0</v>
      </c>
      <c r="G52" s="17">
        <v>0</v>
      </c>
      <c r="H52" s="17">
        <f t="shared" si="3"/>
        <v>0</v>
      </c>
      <c r="I52" s="18">
        <f t="shared" si="9"/>
        <v>-5598.1460113525391</v>
      </c>
      <c r="Q52" s="41">
        <f t="shared" si="10"/>
        <v>37773</v>
      </c>
    </row>
    <row r="53" spans="3:17" x14ac:dyDescent="0.25">
      <c r="C53" s="12">
        <v>37803</v>
      </c>
      <c r="D53" s="17">
        <f t="shared" si="6"/>
        <v>0</v>
      </c>
      <c r="E53" s="17">
        <f t="shared" si="7"/>
        <v>-5747.4332580566406</v>
      </c>
      <c r="F53" s="17">
        <f t="shared" si="8"/>
        <v>0</v>
      </c>
      <c r="G53" s="17">
        <v>0</v>
      </c>
      <c r="H53" s="17">
        <f t="shared" si="3"/>
        <v>0</v>
      </c>
      <c r="I53" s="18">
        <f t="shared" si="9"/>
        <v>-5747.4332580566406</v>
      </c>
      <c r="Q53" s="41">
        <f t="shared" si="10"/>
        <v>37803</v>
      </c>
    </row>
    <row r="54" spans="3:17" x14ac:dyDescent="0.25">
      <c r="C54" s="12">
        <v>37834</v>
      </c>
      <c r="D54" s="17">
        <f t="shared" si="6"/>
        <v>0</v>
      </c>
      <c r="E54" s="17">
        <f t="shared" si="7"/>
        <v>-5709.1934356689453</v>
      </c>
      <c r="F54" s="17">
        <f t="shared" si="8"/>
        <v>0</v>
      </c>
      <c r="G54" s="17">
        <v>0</v>
      </c>
      <c r="H54" s="17">
        <f t="shared" si="3"/>
        <v>0</v>
      </c>
      <c r="I54" s="18">
        <f t="shared" si="9"/>
        <v>-5709.1934356689453</v>
      </c>
      <c r="Q54" s="41">
        <f t="shared" si="10"/>
        <v>37834</v>
      </c>
    </row>
    <row r="55" spans="3:17" x14ac:dyDescent="0.25">
      <c r="C55" s="12">
        <v>37865</v>
      </c>
      <c r="D55" s="17">
        <f t="shared" si="6"/>
        <v>0</v>
      </c>
      <c r="E55" s="17">
        <f t="shared" si="7"/>
        <v>-5488.4547576904297</v>
      </c>
      <c r="F55" s="17">
        <f t="shared" si="8"/>
        <v>0</v>
      </c>
      <c r="G55" s="17">
        <v>0</v>
      </c>
      <c r="H55" s="17">
        <f t="shared" si="3"/>
        <v>0</v>
      </c>
      <c r="I55" s="18">
        <f t="shared" si="9"/>
        <v>-5488.4547576904297</v>
      </c>
      <c r="Q55" s="41">
        <f t="shared" si="10"/>
        <v>37865</v>
      </c>
    </row>
    <row r="56" spans="3:17" x14ac:dyDescent="0.25">
      <c r="C56" s="12">
        <v>37895</v>
      </c>
      <c r="D56" s="17">
        <f t="shared" si="6"/>
        <v>0</v>
      </c>
      <c r="E56" s="17">
        <f t="shared" si="7"/>
        <v>-5633.1041412353516</v>
      </c>
      <c r="F56" s="17">
        <f t="shared" si="8"/>
        <v>0</v>
      </c>
      <c r="G56" s="17">
        <v>0</v>
      </c>
      <c r="H56" s="17">
        <f t="shared" si="3"/>
        <v>0</v>
      </c>
      <c r="I56" s="18">
        <f t="shared" si="9"/>
        <v>-5633.1041412353516</v>
      </c>
      <c r="Q56" s="41">
        <f t="shared" si="10"/>
        <v>37895</v>
      </c>
    </row>
    <row r="57" spans="3:17" x14ac:dyDescent="0.25">
      <c r="C57" s="12">
        <v>37926</v>
      </c>
      <c r="D57" s="17">
        <f t="shared" si="6"/>
        <v>0</v>
      </c>
      <c r="E57" s="17">
        <f t="shared" si="7"/>
        <v>-5415.4486236572266</v>
      </c>
      <c r="F57" s="17">
        <f t="shared" si="8"/>
        <v>0</v>
      </c>
      <c r="G57" s="17">
        <v>0</v>
      </c>
      <c r="H57" s="17">
        <f t="shared" si="3"/>
        <v>0</v>
      </c>
      <c r="I57" s="18">
        <f t="shared" si="9"/>
        <v>-5415.4486236572266</v>
      </c>
      <c r="Q57" s="41">
        <f t="shared" si="10"/>
        <v>37926</v>
      </c>
    </row>
    <row r="58" spans="3:17" x14ac:dyDescent="0.25">
      <c r="C58" s="12">
        <v>37956</v>
      </c>
      <c r="D58" s="17">
        <f t="shared" si="6"/>
        <v>0</v>
      </c>
      <c r="E58" s="17">
        <f t="shared" si="7"/>
        <v>-5556.6727294921875</v>
      </c>
      <c r="F58" s="17">
        <f t="shared" si="8"/>
        <v>0</v>
      </c>
      <c r="G58" s="17">
        <v>0</v>
      </c>
      <c r="H58" s="17">
        <f t="shared" si="3"/>
        <v>0</v>
      </c>
      <c r="I58" s="18">
        <f t="shared" si="9"/>
        <v>-5556.6727294921875</v>
      </c>
      <c r="Q58" s="41">
        <f t="shared" si="10"/>
        <v>37956</v>
      </c>
    </row>
    <row r="59" spans="3:17" x14ac:dyDescent="0.25">
      <c r="C59" s="12">
        <v>37987</v>
      </c>
      <c r="D59" s="17">
        <f t="shared" si="6"/>
        <v>0</v>
      </c>
      <c r="E59" s="17">
        <f t="shared" si="7"/>
        <v>0</v>
      </c>
      <c r="F59" s="17">
        <f t="shared" si="8"/>
        <v>0</v>
      </c>
      <c r="G59" s="17">
        <v>0</v>
      </c>
      <c r="H59" s="17">
        <f>R59+S59+T59</f>
        <v>0</v>
      </c>
      <c r="I59" s="18">
        <f t="shared" si="9"/>
        <v>0</v>
      </c>
      <c r="Q59" s="41">
        <f t="shared" si="10"/>
        <v>37987</v>
      </c>
    </row>
    <row r="60" spans="3:17" x14ac:dyDescent="0.25">
      <c r="C60" s="12">
        <v>38018</v>
      </c>
      <c r="D60" s="17">
        <f t="shared" si="6"/>
        <v>0</v>
      </c>
      <c r="E60" s="17">
        <f t="shared" si="7"/>
        <v>0</v>
      </c>
      <c r="F60" s="17">
        <f t="shared" si="8"/>
        <v>0</v>
      </c>
      <c r="G60" s="17">
        <v>0</v>
      </c>
      <c r="H60" s="17">
        <f>R60+S60+T60</f>
        <v>0</v>
      </c>
      <c r="I60" s="18">
        <f t="shared" si="9"/>
        <v>0</v>
      </c>
      <c r="Q60" s="41">
        <f t="shared" si="10"/>
        <v>38018</v>
      </c>
    </row>
    <row r="61" spans="3:17" x14ac:dyDescent="0.25">
      <c r="C61" s="12">
        <v>38047</v>
      </c>
      <c r="D61" s="17">
        <f t="shared" si="6"/>
        <v>0</v>
      </c>
      <c r="E61" s="17">
        <f t="shared" si="7"/>
        <v>0</v>
      </c>
      <c r="F61" s="17">
        <f t="shared" si="8"/>
        <v>0</v>
      </c>
      <c r="G61" s="17">
        <v>0</v>
      </c>
      <c r="H61" s="17">
        <f>R61+S61+T61</f>
        <v>0</v>
      </c>
      <c r="I61" s="18">
        <f t="shared" si="9"/>
        <v>0</v>
      </c>
      <c r="Q61" s="41">
        <f t="shared" si="10"/>
        <v>38047</v>
      </c>
    </row>
    <row r="62" spans="3:17" x14ac:dyDescent="0.25">
      <c r="C62" s="12"/>
      <c r="D62" s="17"/>
      <c r="E62" s="17"/>
      <c r="F62" s="17"/>
      <c r="G62" s="17"/>
      <c r="H62" s="17"/>
      <c r="I62" s="18"/>
      <c r="Q62" s="41"/>
    </row>
    <row r="63" spans="3:17" x14ac:dyDescent="0.25">
      <c r="C63" s="19"/>
      <c r="D63" s="20"/>
      <c r="E63" s="20"/>
      <c r="F63" s="21"/>
      <c r="G63" s="25"/>
      <c r="H63" s="25"/>
      <c r="I63" s="14"/>
      <c r="Q63" s="38"/>
    </row>
    <row r="64" spans="3:17" x14ac:dyDescent="0.25">
      <c r="C64" s="22" t="s">
        <v>24</v>
      </c>
      <c r="D64" s="23">
        <f t="shared" ref="D64:I64" si="11">SUM(D8:D62)</f>
        <v>133654.68450964399</v>
      </c>
      <c r="E64" s="23">
        <f t="shared" si="11"/>
        <v>-106941.31269402866</v>
      </c>
      <c r="F64" s="23">
        <f t="shared" si="11"/>
        <v>-12460.941328401135</v>
      </c>
      <c r="G64" s="23">
        <f t="shared" si="11"/>
        <v>162898.16201786505</v>
      </c>
      <c r="H64" s="23">
        <f t="shared" si="11"/>
        <v>-70288.847110520583</v>
      </c>
      <c r="I64" s="24">
        <f t="shared" si="11"/>
        <v>106861.74539455865</v>
      </c>
    </row>
    <row r="65" spans="3:9" x14ac:dyDescent="0.25">
      <c r="C65" s="1"/>
    </row>
    <row r="66" spans="3:9" x14ac:dyDescent="0.25">
      <c r="C66" s="27" t="s">
        <v>27</v>
      </c>
    </row>
    <row r="67" spans="3:9" x14ac:dyDescent="0.25">
      <c r="C67" s="13" t="s">
        <v>18</v>
      </c>
      <c r="D67" s="15" t="s">
        <v>19</v>
      </c>
      <c r="E67" s="15" t="s">
        <v>20</v>
      </c>
      <c r="F67" s="15" t="s">
        <v>21</v>
      </c>
      <c r="G67" s="15" t="s">
        <v>22</v>
      </c>
      <c r="H67" s="15" t="s">
        <v>29</v>
      </c>
      <c r="I67" s="16" t="s">
        <v>23</v>
      </c>
    </row>
    <row r="68" spans="3:9" x14ac:dyDescent="0.25">
      <c r="C68" s="12">
        <f>C8</f>
        <v>36434</v>
      </c>
      <c r="D68" s="17">
        <f t="shared" ref="D68:H77" si="12">D8-D145</f>
        <v>0</v>
      </c>
      <c r="E68" s="17">
        <f t="shared" si="12"/>
        <v>0</v>
      </c>
      <c r="F68" s="17">
        <f t="shared" si="12"/>
        <v>0</v>
      </c>
      <c r="G68" s="17">
        <f t="shared" si="12"/>
        <v>0</v>
      </c>
      <c r="H68" s="17">
        <f t="shared" si="12"/>
        <v>0</v>
      </c>
      <c r="I68" s="18">
        <f>G68+F68+E68+D68+H68</f>
        <v>0</v>
      </c>
    </row>
    <row r="69" spans="3:9" x14ac:dyDescent="0.25">
      <c r="C69" s="12">
        <f>C9</f>
        <v>36465</v>
      </c>
      <c r="D69" s="17">
        <f t="shared" si="12"/>
        <v>0</v>
      </c>
      <c r="E69" s="17">
        <f t="shared" si="12"/>
        <v>0</v>
      </c>
      <c r="F69" s="17">
        <f t="shared" si="12"/>
        <v>0</v>
      </c>
      <c r="G69" s="17">
        <f t="shared" si="12"/>
        <v>0</v>
      </c>
      <c r="H69" s="17">
        <f t="shared" si="12"/>
        <v>0</v>
      </c>
      <c r="I69" s="18">
        <f t="shared" ref="I69:I121" si="13">G69+F69+E69+D69+H69</f>
        <v>0</v>
      </c>
    </row>
    <row r="70" spans="3:9" x14ac:dyDescent="0.25">
      <c r="C70" s="12">
        <f t="shared" ref="C70:C121" si="14">C10</f>
        <v>36495</v>
      </c>
      <c r="D70" s="17">
        <f t="shared" si="12"/>
        <v>0</v>
      </c>
      <c r="E70" s="17">
        <f t="shared" si="12"/>
        <v>0</v>
      </c>
      <c r="F70" s="17">
        <f t="shared" si="12"/>
        <v>0</v>
      </c>
      <c r="G70" s="17">
        <f t="shared" si="12"/>
        <v>0</v>
      </c>
      <c r="H70" s="17">
        <f t="shared" si="12"/>
        <v>0</v>
      </c>
      <c r="I70" s="18">
        <f t="shared" si="13"/>
        <v>0</v>
      </c>
    </row>
    <row r="71" spans="3:9" x14ac:dyDescent="0.25">
      <c r="C71" s="12">
        <f t="shared" si="14"/>
        <v>36526</v>
      </c>
      <c r="D71" s="17">
        <f t="shared" si="12"/>
        <v>-448.2055061263311</v>
      </c>
      <c r="E71" s="17">
        <f t="shared" si="12"/>
        <v>2452.8369505128394</v>
      </c>
      <c r="F71" s="17">
        <f t="shared" si="12"/>
        <v>277.30501793832946</v>
      </c>
      <c r="G71" s="17">
        <f t="shared" si="12"/>
        <v>-1758.8476185678792</v>
      </c>
      <c r="H71" s="17">
        <f t="shared" si="12"/>
        <v>715.91655346837297</v>
      </c>
      <c r="I71" s="18">
        <f t="shared" si="13"/>
        <v>1239.0053972253315</v>
      </c>
    </row>
    <row r="72" spans="3:9" x14ac:dyDescent="0.25">
      <c r="C72" s="12">
        <f t="shared" si="14"/>
        <v>36557</v>
      </c>
      <c r="D72" s="17">
        <f t="shared" si="12"/>
        <v>6.9259104142438446</v>
      </c>
      <c r="E72" s="17">
        <f t="shared" si="12"/>
        <v>-21.433177930899546</v>
      </c>
      <c r="F72" s="17">
        <f t="shared" si="12"/>
        <v>-16.683581829071045</v>
      </c>
      <c r="G72" s="17">
        <f t="shared" si="12"/>
        <v>8.3370316752188955</v>
      </c>
      <c r="H72" s="17">
        <f t="shared" si="12"/>
        <v>-15.022616851489147</v>
      </c>
      <c r="I72" s="18">
        <f t="shared" si="13"/>
        <v>-37.876434521996998</v>
      </c>
    </row>
    <row r="73" spans="3:9" x14ac:dyDescent="0.25">
      <c r="C73" s="12">
        <f t="shared" si="14"/>
        <v>36586</v>
      </c>
      <c r="D73" s="17">
        <f t="shared" si="12"/>
        <v>-16.808303075142248</v>
      </c>
      <c r="E73" s="17">
        <f t="shared" si="12"/>
        <v>-16.687546953515266</v>
      </c>
      <c r="F73" s="17">
        <f t="shared" si="12"/>
        <v>-0.50942611694335938</v>
      </c>
      <c r="G73" s="17">
        <f t="shared" si="12"/>
        <v>10.632882631252869</v>
      </c>
      <c r="H73" s="17">
        <f t="shared" si="12"/>
        <v>13.000425422485932</v>
      </c>
      <c r="I73" s="18">
        <f t="shared" si="13"/>
        <v>-10.371968091862072</v>
      </c>
    </row>
    <row r="74" spans="3:9" x14ac:dyDescent="0.25">
      <c r="C74" s="12">
        <f t="shared" si="14"/>
        <v>36617</v>
      </c>
      <c r="D74" s="17">
        <f t="shared" si="12"/>
        <v>-4.8216579928644023</v>
      </c>
      <c r="E74" s="17">
        <f t="shared" si="12"/>
        <v>-18.067895336568654</v>
      </c>
      <c r="F74" s="17">
        <f t="shared" si="12"/>
        <v>-1.8094997256994247</v>
      </c>
      <c r="G74" s="17">
        <f t="shared" si="12"/>
        <v>0</v>
      </c>
      <c r="H74" s="17">
        <f t="shared" si="12"/>
        <v>17.518125395018615</v>
      </c>
      <c r="I74" s="18">
        <f t="shared" si="13"/>
        <v>-7.1809276601138663</v>
      </c>
    </row>
    <row r="75" spans="3:9" x14ac:dyDescent="0.25">
      <c r="C75" s="12">
        <f t="shared" si="14"/>
        <v>36647</v>
      </c>
      <c r="D75" s="17">
        <f t="shared" si="12"/>
        <v>-5.782023690007918</v>
      </c>
      <c r="E75" s="17">
        <f t="shared" si="12"/>
        <v>-11.556530548462433</v>
      </c>
      <c r="F75" s="17">
        <f t="shared" si="12"/>
        <v>-1.5778340101242065</v>
      </c>
      <c r="G75" s="17">
        <f t="shared" si="12"/>
        <v>0</v>
      </c>
      <c r="H75" s="17">
        <f t="shared" si="12"/>
        <v>11.547879613546684</v>
      </c>
      <c r="I75" s="18">
        <f t="shared" si="13"/>
        <v>-7.3685086350478741</v>
      </c>
    </row>
    <row r="76" spans="3:9" x14ac:dyDescent="0.25">
      <c r="C76" s="12">
        <f t="shared" si="14"/>
        <v>36678</v>
      </c>
      <c r="D76" s="17">
        <f t="shared" si="12"/>
        <v>-8.9079594370159612</v>
      </c>
      <c r="E76" s="17">
        <f t="shared" si="12"/>
        <v>-9.3614228882615862</v>
      </c>
      <c r="F76" s="17">
        <f t="shared" si="12"/>
        <v>-0.97187422215938568</v>
      </c>
      <c r="G76" s="17">
        <f t="shared" si="12"/>
        <v>0</v>
      </c>
      <c r="H76" s="17">
        <f t="shared" si="12"/>
        <v>14.141373098635995</v>
      </c>
      <c r="I76" s="18">
        <f t="shared" si="13"/>
        <v>-5.0998834488009379</v>
      </c>
    </row>
    <row r="77" spans="3:9" x14ac:dyDescent="0.25">
      <c r="C77" s="12">
        <f t="shared" si="14"/>
        <v>36708</v>
      </c>
      <c r="D77" s="17">
        <f t="shared" si="12"/>
        <v>-5111.9599737395511</v>
      </c>
      <c r="E77" s="17">
        <f t="shared" si="12"/>
        <v>3598.6610056272657</v>
      </c>
      <c r="F77" s="17">
        <f t="shared" si="12"/>
        <v>0</v>
      </c>
      <c r="G77" s="17">
        <f t="shared" si="12"/>
        <v>2.3495083805755712E-3</v>
      </c>
      <c r="H77" s="17">
        <f t="shared" si="12"/>
        <v>-12.028449798692236</v>
      </c>
      <c r="I77" s="18">
        <f t="shared" si="13"/>
        <v>-1525.325068402597</v>
      </c>
    </row>
    <row r="78" spans="3:9" x14ac:dyDescent="0.25">
      <c r="C78" s="12">
        <f t="shared" si="14"/>
        <v>36739</v>
      </c>
      <c r="D78" s="17">
        <f t="shared" ref="D78:H87" si="15">D18-D155</f>
        <v>-5157.6626961904985</v>
      </c>
      <c r="E78" s="17">
        <f t="shared" si="15"/>
        <v>3573.5341917396072</v>
      </c>
      <c r="F78" s="17">
        <f t="shared" si="15"/>
        <v>0</v>
      </c>
      <c r="G78" s="17">
        <f t="shared" si="15"/>
        <v>1.5466493691965297</v>
      </c>
      <c r="H78" s="17">
        <f t="shared" si="15"/>
        <v>-7.1257875649389462</v>
      </c>
      <c r="I78" s="18">
        <f t="shared" si="13"/>
        <v>-1589.7076426466338</v>
      </c>
    </row>
    <row r="79" spans="3:9" x14ac:dyDescent="0.25">
      <c r="C79" s="12">
        <f t="shared" si="14"/>
        <v>36770</v>
      </c>
      <c r="D79" s="17">
        <f t="shared" si="15"/>
        <v>-4948.8549483008628</v>
      </c>
      <c r="E79" s="17">
        <f t="shared" si="15"/>
        <v>3438.9347082847344</v>
      </c>
      <c r="F79" s="17">
        <f t="shared" si="15"/>
        <v>0</v>
      </c>
      <c r="G79" s="17">
        <f t="shared" si="15"/>
        <v>0.71689569997306535</v>
      </c>
      <c r="H79" s="17">
        <f t="shared" si="15"/>
        <v>0.88546878335728252</v>
      </c>
      <c r="I79" s="18">
        <f t="shared" si="13"/>
        <v>-1508.3178755327981</v>
      </c>
    </row>
    <row r="80" spans="3:9" x14ac:dyDescent="0.25">
      <c r="C80" s="12">
        <f t="shared" si="14"/>
        <v>36800</v>
      </c>
      <c r="D80" s="17">
        <f t="shared" si="15"/>
        <v>-5036.211181640625</v>
      </c>
      <c r="E80" s="17">
        <f t="shared" si="15"/>
        <v>3535.150709094175</v>
      </c>
      <c r="F80" s="17">
        <f t="shared" si="15"/>
        <v>0</v>
      </c>
      <c r="G80" s="17">
        <f t="shared" si="15"/>
        <v>0.36381858211188955</v>
      </c>
      <c r="H80" s="17">
        <f t="shared" si="15"/>
        <v>0</v>
      </c>
      <c r="I80" s="18">
        <f t="shared" si="13"/>
        <v>-1500.6966539643381</v>
      </c>
    </row>
    <row r="81" spans="3:12" x14ac:dyDescent="0.25">
      <c r="C81" s="12">
        <f t="shared" si="14"/>
        <v>36831</v>
      </c>
      <c r="D81" s="17">
        <f t="shared" si="15"/>
        <v>-4964.8075408935547</v>
      </c>
      <c r="E81" s="17">
        <f t="shared" si="15"/>
        <v>3401.4118082185214</v>
      </c>
      <c r="F81" s="17">
        <f t="shared" si="15"/>
        <v>0</v>
      </c>
      <c r="G81" s="17">
        <f t="shared" si="15"/>
        <v>0.14972690012382373</v>
      </c>
      <c r="H81" s="17">
        <f t="shared" si="15"/>
        <v>0</v>
      </c>
      <c r="I81" s="18">
        <f t="shared" si="13"/>
        <v>-1563.2460057749095</v>
      </c>
    </row>
    <row r="82" spans="3:12" x14ac:dyDescent="0.25">
      <c r="C82" s="12">
        <f t="shared" si="14"/>
        <v>36861</v>
      </c>
      <c r="D82" s="17">
        <f t="shared" si="15"/>
        <v>-4722.8940010070801</v>
      </c>
      <c r="E82" s="17">
        <f t="shared" si="15"/>
        <v>3492.9834668815347</v>
      </c>
      <c r="F82" s="17">
        <f t="shared" si="15"/>
        <v>0</v>
      </c>
      <c r="G82" s="17">
        <f t="shared" si="15"/>
        <v>-0.69381836145566922</v>
      </c>
      <c r="H82" s="17">
        <f t="shared" si="15"/>
        <v>0</v>
      </c>
      <c r="I82" s="18">
        <f t="shared" si="13"/>
        <v>-1230.6043524870011</v>
      </c>
    </row>
    <row r="83" spans="3:12" x14ac:dyDescent="0.25">
      <c r="C83" s="12">
        <f t="shared" si="14"/>
        <v>36892</v>
      </c>
      <c r="D83" s="17">
        <f t="shared" si="15"/>
        <v>3473.7453765869141</v>
      </c>
      <c r="E83" s="17">
        <f t="shared" si="15"/>
        <v>3475.3692932128906</v>
      </c>
      <c r="F83" s="17">
        <f t="shared" si="15"/>
        <v>0</v>
      </c>
      <c r="G83" s="17">
        <f t="shared" si="15"/>
        <v>0</v>
      </c>
      <c r="H83" s="17">
        <f t="shared" si="15"/>
        <v>0</v>
      </c>
      <c r="I83" s="18">
        <f t="shared" si="13"/>
        <v>6949.1146697998047</v>
      </c>
    </row>
    <row r="84" spans="3:12" x14ac:dyDescent="0.25">
      <c r="C84" s="12">
        <f t="shared" si="14"/>
        <v>36923</v>
      </c>
      <c r="D84" s="17">
        <f t="shared" si="15"/>
        <v>3120.6389083862305</v>
      </c>
      <c r="E84" s="17">
        <f t="shared" si="15"/>
        <v>3121.4727478027344</v>
      </c>
      <c r="F84" s="17">
        <f t="shared" si="15"/>
        <v>0</v>
      </c>
      <c r="G84" s="17">
        <f t="shared" si="15"/>
        <v>0</v>
      </c>
      <c r="H84" s="17">
        <f t="shared" si="15"/>
        <v>0</v>
      </c>
      <c r="I84" s="18">
        <f t="shared" si="13"/>
        <v>6242.1116561889648</v>
      </c>
    </row>
    <row r="85" spans="3:12" x14ac:dyDescent="0.25">
      <c r="C85" s="12">
        <f t="shared" si="14"/>
        <v>36951</v>
      </c>
      <c r="D85" s="17">
        <f t="shared" si="15"/>
        <v>3434.9531784057617</v>
      </c>
      <c r="E85" s="17">
        <f t="shared" si="15"/>
        <v>3435.7245750427246</v>
      </c>
      <c r="F85" s="17">
        <f t="shared" si="15"/>
        <v>0</v>
      </c>
      <c r="G85" s="17">
        <f t="shared" si="15"/>
        <v>0</v>
      </c>
      <c r="H85" s="17">
        <f t="shared" si="15"/>
        <v>0</v>
      </c>
      <c r="I85" s="18">
        <f t="shared" si="13"/>
        <v>6870.6777534484863</v>
      </c>
      <c r="J85" s="2"/>
      <c r="K85" s="2"/>
    </row>
    <row r="86" spans="3:12" x14ac:dyDescent="0.25">
      <c r="C86" s="12">
        <f t="shared" si="14"/>
        <v>36982</v>
      </c>
      <c r="D86" s="17">
        <f t="shared" si="15"/>
        <v>3304.5518074035645</v>
      </c>
      <c r="E86" s="17">
        <f t="shared" si="15"/>
        <v>3305.0887794494629</v>
      </c>
      <c r="F86" s="17">
        <f t="shared" si="15"/>
        <v>0</v>
      </c>
      <c r="G86" s="17">
        <f t="shared" si="15"/>
        <v>0</v>
      </c>
      <c r="H86" s="17">
        <f t="shared" si="15"/>
        <v>0</v>
      </c>
      <c r="I86" s="18">
        <f t="shared" si="13"/>
        <v>6609.6405868530273</v>
      </c>
      <c r="J86" s="2"/>
      <c r="K86" s="2"/>
      <c r="L86" s="2"/>
    </row>
    <row r="87" spans="3:12" x14ac:dyDescent="0.25">
      <c r="C87" s="12">
        <f t="shared" si="14"/>
        <v>37012</v>
      </c>
      <c r="D87" s="17">
        <f t="shared" si="15"/>
        <v>3395.3001556396484</v>
      </c>
      <c r="E87" s="17">
        <f t="shared" si="15"/>
        <v>3395.3743438720703</v>
      </c>
      <c r="F87" s="17">
        <f t="shared" si="15"/>
        <v>0</v>
      </c>
      <c r="G87" s="17">
        <f t="shared" si="15"/>
        <v>0</v>
      </c>
      <c r="H87" s="17">
        <f t="shared" si="15"/>
        <v>0</v>
      </c>
      <c r="I87" s="18">
        <f t="shared" si="13"/>
        <v>6790.6744995117188</v>
      </c>
      <c r="J87" s="2"/>
      <c r="K87" s="2"/>
      <c r="L87" s="2"/>
    </row>
    <row r="88" spans="3:12" x14ac:dyDescent="0.25">
      <c r="C88" s="12">
        <f t="shared" si="14"/>
        <v>37043</v>
      </c>
      <c r="D88" s="17">
        <f t="shared" ref="D88:H97" si="16">D28-D165</f>
        <v>3266.6555328369141</v>
      </c>
      <c r="E88" s="17">
        <f t="shared" si="16"/>
        <v>3266.1966323852539</v>
      </c>
      <c r="F88" s="17">
        <f t="shared" si="16"/>
        <v>0</v>
      </c>
      <c r="G88" s="17">
        <f t="shared" si="16"/>
        <v>0</v>
      </c>
      <c r="H88" s="17">
        <f t="shared" si="16"/>
        <v>0</v>
      </c>
      <c r="I88" s="18">
        <f t="shared" si="13"/>
        <v>6532.852165222168</v>
      </c>
      <c r="J88" s="2"/>
      <c r="K88" s="2"/>
      <c r="L88" s="2"/>
    </row>
    <row r="89" spans="3:12" x14ac:dyDescent="0.25">
      <c r="C89" s="12">
        <f t="shared" si="14"/>
        <v>37073</v>
      </c>
      <c r="D89" s="17">
        <f t="shared" si="16"/>
        <v>0</v>
      </c>
      <c r="E89" s="17">
        <f t="shared" si="16"/>
        <v>2.19537353515625</v>
      </c>
      <c r="F89" s="17">
        <f t="shared" si="16"/>
        <v>0</v>
      </c>
      <c r="G89" s="17">
        <f t="shared" si="16"/>
        <v>0</v>
      </c>
      <c r="H89" s="17">
        <f t="shared" si="16"/>
        <v>0</v>
      </c>
      <c r="I89" s="18">
        <f t="shared" si="13"/>
        <v>2.19537353515625</v>
      </c>
      <c r="J89" s="2"/>
      <c r="K89" s="2"/>
      <c r="L89" s="2"/>
    </row>
    <row r="90" spans="3:12" x14ac:dyDescent="0.25">
      <c r="C90" s="12">
        <f t="shared" si="14"/>
        <v>37104</v>
      </c>
      <c r="D90" s="17">
        <f t="shared" si="16"/>
        <v>0</v>
      </c>
      <c r="E90" s="17">
        <f t="shared" si="16"/>
        <v>3.5652313232421875</v>
      </c>
      <c r="F90" s="17">
        <f t="shared" si="16"/>
        <v>0</v>
      </c>
      <c r="G90" s="17">
        <f t="shared" si="16"/>
        <v>0</v>
      </c>
      <c r="H90" s="17">
        <f t="shared" si="16"/>
        <v>0</v>
      </c>
      <c r="I90" s="18">
        <f t="shared" si="13"/>
        <v>3.5652313232421875</v>
      </c>
      <c r="J90" s="2"/>
      <c r="K90" s="2"/>
      <c r="L90" s="2"/>
    </row>
    <row r="91" spans="3:12" x14ac:dyDescent="0.25">
      <c r="C91" s="12">
        <f t="shared" si="14"/>
        <v>37135</v>
      </c>
      <c r="D91" s="17">
        <f t="shared" si="16"/>
        <v>0</v>
      </c>
      <c r="E91" s="17">
        <f t="shared" si="16"/>
        <v>4.895538330078125</v>
      </c>
      <c r="F91" s="17">
        <f t="shared" si="16"/>
        <v>0</v>
      </c>
      <c r="G91" s="17">
        <f t="shared" si="16"/>
        <v>0</v>
      </c>
      <c r="H91" s="17">
        <f t="shared" si="16"/>
        <v>0</v>
      </c>
      <c r="I91" s="18">
        <f t="shared" si="13"/>
        <v>4.895538330078125</v>
      </c>
      <c r="J91" s="2"/>
      <c r="K91" s="2"/>
      <c r="L91" s="2"/>
    </row>
    <row r="92" spans="3:12" x14ac:dyDescent="0.25">
      <c r="C92" s="12">
        <f t="shared" si="14"/>
        <v>37165</v>
      </c>
      <c r="D92" s="17">
        <f t="shared" si="16"/>
        <v>0</v>
      </c>
      <c r="E92" s="17">
        <f t="shared" si="16"/>
        <v>6.7151947021484375</v>
      </c>
      <c r="F92" s="17">
        <f t="shared" si="16"/>
        <v>0</v>
      </c>
      <c r="G92" s="17">
        <f t="shared" si="16"/>
        <v>0</v>
      </c>
      <c r="H92" s="17">
        <f t="shared" si="16"/>
        <v>0</v>
      </c>
      <c r="I92" s="18">
        <f t="shared" si="13"/>
        <v>6.7151947021484375</v>
      </c>
      <c r="J92" s="2"/>
      <c r="K92" s="2"/>
      <c r="L92" s="2"/>
    </row>
    <row r="93" spans="3:12" x14ac:dyDescent="0.25">
      <c r="C93" s="12">
        <f t="shared" si="14"/>
        <v>37196</v>
      </c>
      <c r="D93" s="17">
        <f t="shared" si="16"/>
        <v>0</v>
      </c>
      <c r="E93" s="17">
        <f t="shared" si="16"/>
        <v>8.13720703125</v>
      </c>
      <c r="F93" s="17">
        <f t="shared" si="16"/>
        <v>0</v>
      </c>
      <c r="G93" s="17">
        <f t="shared" si="16"/>
        <v>0</v>
      </c>
      <c r="H93" s="17">
        <f t="shared" si="16"/>
        <v>0</v>
      </c>
      <c r="I93" s="18">
        <f t="shared" si="13"/>
        <v>8.13720703125</v>
      </c>
      <c r="J93" s="2"/>
      <c r="K93" s="2"/>
      <c r="L93" s="2"/>
    </row>
    <row r="94" spans="3:12" x14ac:dyDescent="0.25">
      <c r="C94" s="12">
        <f t="shared" si="14"/>
        <v>37226</v>
      </c>
      <c r="D94" s="17">
        <f t="shared" si="16"/>
        <v>0</v>
      </c>
      <c r="E94" s="17">
        <f t="shared" si="16"/>
        <v>9.9640960693359375</v>
      </c>
      <c r="F94" s="17">
        <f t="shared" si="16"/>
        <v>0</v>
      </c>
      <c r="G94" s="17">
        <f t="shared" si="16"/>
        <v>0</v>
      </c>
      <c r="H94" s="17">
        <f t="shared" si="16"/>
        <v>0</v>
      </c>
      <c r="I94" s="18">
        <f t="shared" si="13"/>
        <v>9.9640960693359375</v>
      </c>
      <c r="J94" s="2"/>
      <c r="K94" s="2"/>
      <c r="L94" s="2"/>
    </row>
    <row r="95" spans="3:12" x14ac:dyDescent="0.25">
      <c r="C95" s="12">
        <f t="shared" si="14"/>
        <v>37257</v>
      </c>
      <c r="D95" s="17">
        <f t="shared" si="16"/>
        <v>0</v>
      </c>
      <c r="E95" s="17">
        <f t="shared" si="16"/>
        <v>8.0413284301757813</v>
      </c>
      <c r="F95" s="17">
        <f t="shared" si="16"/>
        <v>0</v>
      </c>
      <c r="G95" s="17">
        <f t="shared" si="16"/>
        <v>0</v>
      </c>
      <c r="H95" s="17">
        <f t="shared" si="16"/>
        <v>0</v>
      </c>
      <c r="I95" s="18">
        <f t="shared" si="13"/>
        <v>8.0413284301757813</v>
      </c>
      <c r="J95" s="2"/>
      <c r="K95" s="2"/>
      <c r="L95" s="2"/>
    </row>
    <row r="96" spans="3:12" x14ac:dyDescent="0.25">
      <c r="C96" s="12">
        <f t="shared" si="14"/>
        <v>37288</v>
      </c>
      <c r="D96" s="17">
        <f t="shared" si="16"/>
        <v>0</v>
      </c>
      <c r="E96" s="17">
        <f t="shared" si="16"/>
        <v>7.5759201049804688</v>
      </c>
      <c r="F96" s="17">
        <f t="shared" si="16"/>
        <v>0</v>
      </c>
      <c r="G96" s="17">
        <f t="shared" si="16"/>
        <v>0</v>
      </c>
      <c r="H96" s="17">
        <f t="shared" si="16"/>
        <v>0</v>
      </c>
      <c r="I96" s="18">
        <f t="shared" si="13"/>
        <v>7.5759201049804688</v>
      </c>
      <c r="J96" s="2"/>
      <c r="K96" s="2"/>
      <c r="L96" s="2"/>
    </row>
    <row r="97" spans="3:12" x14ac:dyDescent="0.25">
      <c r="C97" s="12">
        <f t="shared" si="14"/>
        <v>37316</v>
      </c>
      <c r="D97" s="17">
        <f t="shared" si="16"/>
        <v>0</v>
      </c>
      <c r="E97" s="17">
        <f t="shared" si="16"/>
        <v>8.7397384643554688</v>
      </c>
      <c r="F97" s="17">
        <f t="shared" si="16"/>
        <v>0</v>
      </c>
      <c r="G97" s="17">
        <f t="shared" si="16"/>
        <v>0</v>
      </c>
      <c r="H97" s="17">
        <f t="shared" si="16"/>
        <v>0</v>
      </c>
      <c r="I97" s="18">
        <f t="shared" si="13"/>
        <v>8.7397384643554688</v>
      </c>
      <c r="J97" s="2"/>
      <c r="K97" s="2"/>
      <c r="L97" s="2"/>
    </row>
    <row r="98" spans="3:12" x14ac:dyDescent="0.25">
      <c r="C98" s="12">
        <f t="shared" si="14"/>
        <v>37347</v>
      </c>
      <c r="D98" s="17">
        <f t="shared" ref="D98:H107" si="17">D38-D175</f>
        <v>0</v>
      </c>
      <c r="E98" s="17">
        <f t="shared" si="17"/>
        <v>8.7850570678710938</v>
      </c>
      <c r="F98" s="17">
        <f t="shared" si="17"/>
        <v>0</v>
      </c>
      <c r="G98" s="17">
        <f t="shared" si="17"/>
        <v>0</v>
      </c>
      <c r="H98" s="17">
        <f t="shared" si="17"/>
        <v>0</v>
      </c>
      <c r="I98" s="18">
        <f t="shared" si="13"/>
        <v>8.7850570678710938</v>
      </c>
      <c r="J98" s="2"/>
      <c r="K98" s="2"/>
      <c r="L98" s="2"/>
    </row>
    <row r="99" spans="3:12" x14ac:dyDescent="0.25">
      <c r="C99" s="12">
        <f t="shared" si="14"/>
        <v>37377</v>
      </c>
      <c r="D99" s="17">
        <f t="shared" si="17"/>
        <v>0</v>
      </c>
      <c r="E99" s="17">
        <f t="shared" si="17"/>
        <v>9.4375534057617188</v>
      </c>
      <c r="F99" s="17">
        <f t="shared" si="17"/>
        <v>0</v>
      </c>
      <c r="G99" s="17">
        <f t="shared" si="17"/>
        <v>0</v>
      </c>
      <c r="H99" s="17">
        <f t="shared" si="17"/>
        <v>0</v>
      </c>
      <c r="I99" s="18">
        <f t="shared" si="13"/>
        <v>9.4375534057617188</v>
      </c>
      <c r="J99" s="2"/>
      <c r="K99" s="2"/>
      <c r="L99" s="2"/>
    </row>
    <row r="100" spans="3:12" x14ac:dyDescent="0.25">
      <c r="C100" s="12">
        <f t="shared" si="14"/>
        <v>37408</v>
      </c>
      <c r="D100" s="17">
        <f t="shared" si="17"/>
        <v>0</v>
      </c>
      <c r="E100" s="17">
        <f t="shared" si="17"/>
        <v>9.485595703125</v>
      </c>
      <c r="F100" s="17">
        <f t="shared" si="17"/>
        <v>0</v>
      </c>
      <c r="G100" s="17">
        <f t="shared" si="17"/>
        <v>0</v>
      </c>
      <c r="H100" s="17">
        <f t="shared" si="17"/>
        <v>0</v>
      </c>
      <c r="I100" s="18">
        <f t="shared" si="13"/>
        <v>9.485595703125</v>
      </c>
      <c r="J100" s="2"/>
      <c r="K100" s="2"/>
      <c r="L100" s="2"/>
    </row>
    <row r="101" spans="3:12" x14ac:dyDescent="0.25">
      <c r="C101" s="12">
        <f t="shared" si="14"/>
        <v>37438</v>
      </c>
      <c r="D101" s="17">
        <f t="shared" si="17"/>
        <v>0</v>
      </c>
      <c r="E101" s="17">
        <f t="shared" si="17"/>
        <v>-6.7779998779296875</v>
      </c>
      <c r="F101" s="17">
        <f t="shared" si="17"/>
        <v>0</v>
      </c>
      <c r="G101" s="17">
        <f t="shared" si="17"/>
        <v>0</v>
      </c>
      <c r="H101" s="17">
        <f t="shared" si="17"/>
        <v>0</v>
      </c>
      <c r="I101" s="18">
        <f t="shared" si="13"/>
        <v>-6.7779998779296875</v>
      </c>
      <c r="J101" s="2"/>
      <c r="K101" s="2"/>
      <c r="L101" s="2"/>
    </row>
    <row r="102" spans="3:12" x14ac:dyDescent="0.25">
      <c r="C102" s="12">
        <f t="shared" si="14"/>
        <v>37469</v>
      </c>
      <c r="D102" s="17">
        <f t="shared" si="17"/>
        <v>0</v>
      </c>
      <c r="E102" s="17">
        <f t="shared" si="17"/>
        <v>-7.0311126708984375</v>
      </c>
      <c r="F102" s="17">
        <f t="shared" si="17"/>
        <v>0</v>
      </c>
      <c r="G102" s="17">
        <f t="shared" si="17"/>
        <v>0</v>
      </c>
      <c r="H102" s="17">
        <f t="shared" si="17"/>
        <v>0</v>
      </c>
      <c r="I102" s="18">
        <f t="shared" si="13"/>
        <v>-7.0311126708984375</v>
      </c>
      <c r="J102" s="2"/>
      <c r="K102" s="2"/>
      <c r="L102" s="2"/>
    </row>
    <row r="103" spans="3:12" x14ac:dyDescent="0.25">
      <c r="C103" s="12">
        <f t="shared" si="14"/>
        <v>37500</v>
      </c>
      <c r="D103" s="17">
        <f t="shared" si="17"/>
        <v>0</v>
      </c>
      <c r="E103" s="17">
        <f t="shared" si="17"/>
        <v>-7.0499267578125</v>
      </c>
      <c r="F103" s="17">
        <f t="shared" si="17"/>
        <v>0</v>
      </c>
      <c r="G103" s="17">
        <f t="shared" si="17"/>
        <v>0</v>
      </c>
      <c r="H103" s="17">
        <f t="shared" si="17"/>
        <v>0</v>
      </c>
      <c r="I103" s="18">
        <f t="shared" si="13"/>
        <v>-7.0499267578125</v>
      </c>
      <c r="J103" s="2"/>
      <c r="K103" s="2"/>
      <c r="L103" s="2"/>
    </row>
    <row r="104" spans="3:12" x14ac:dyDescent="0.25">
      <c r="C104" s="12">
        <f t="shared" si="14"/>
        <v>37530</v>
      </c>
      <c r="D104" s="17">
        <f t="shared" si="17"/>
        <v>0</v>
      </c>
      <c r="E104" s="17">
        <f t="shared" si="17"/>
        <v>-7.5474090576171875</v>
      </c>
      <c r="F104" s="17">
        <f t="shared" si="17"/>
        <v>0</v>
      </c>
      <c r="G104" s="17">
        <f t="shared" si="17"/>
        <v>0</v>
      </c>
      <c r="H104" s="17">
        <f t="shared" si="17"/>
        <v>0</v>
      </c>
      <c r="I104" s="18">
        <f t="shared" si="13"/>
        <v>-7.5474090576171875</v>
      </c>
      <c r="J104" s="2"/>
      <c r="K104" s="2"/>
      <c r="L104" s="2"/>
    </row>
    <row r="105" spans="3:12" x14ac:dyDescent="0.25">
      <c r="C105" s="12">
        <f t="shared" si="14"/>
        <v>37561</v>
      </c>
      <c r="D105" s="17">
        <f t="shared" si="17"/>
        <v>0</v>
      </c>
      <c r="E105" s="17">
        <f t="shared" si="17"/>
        <v>-7.5506744384765625</v>
      </c>
      <c r="F105" s="17">
        <f t="shared" si="17"/>
        <v>0</v>
      </c>
      <c r="G105" s="17">
        <f t="shared" si="17"/>
        <v>0</v>
      </c>
      <c r="H105" s="17">
        <f t="shared" si="17"/>
        <v>0</v>
      </c>
      <c r="I105" s="18">
        <f t="shared" si="13"/>
        <v>-7.5506744384765625</v>
      </c>
      <c r="J105" s="2"/>
      <c r="K105" s="2"/>
      <c r="L105" s="2"/>
    </row>
    <row r="106" spans="3:12" x14ac:dyDescent="0.25">
      <c r="C106" s="12">
        <f t="shared" si="14"/>
        <v>37591</v>
      </c>
      <c r="D106" s="17">
        <f t="shared" si="17"/>
        <v>0</v>
      </c>
      <c r="E106" s="17">
        <f t="shared" si="17"/>
        <v>-8.0735931396484375</v>
      </c>
      <c r="F106" s="17">
        <f t="shared" si="17"/>
        <v>0</v>
      </c>
      <c r="G106" s="17">
        <f t="shared" si="17"/>
        <v>0</v>
      </c>
      <c r="H106" s="17">
        <f t="shared" si="17"/>
        <v>0</v>
      </c>
      <c r="I106" s="18">
        <f t="shared" si="13"/>
        <v>-8.0735931396484375</v>
      </c>
      <c r="J106" s="2"/>
      <c r="K106" s="2"/>
      <c r="L106" s="2"/>
    </row>
    <row r="107" spans="3:12" x14ac:dyDescent="0.25">
      <c r="C107" s="12">
        <f t="shared" si="14"/>
        <v>37622</v>
      </c>
      <c r="D107" s="17">
        <f t="shared" si="17"/>
        <v>0</v>
      </c>
      <c r="E107" s="17">
        <f t="shared" si="17"/>
        <v>-8.25653076171875</v>
      </c>
      <c r="F107" s="17">
        <f t="shared" si="17"/>
        <v>0</v>
      </c>
      <c r="G107" s="17">
        <f t="shared" si="17"/>
        <v>0</v>
      </c>
      <c r="H107" s="17">
        <f t="shared" si="17"/>
        <v>0</v>
      </c>
      <c r="I107" s="18">
        <f t="shared" si="13"/>
        <v>-8.25653076171875</v>
      </c>
      <c r="J107" s="2"/>
      <c r="K107" s="2"/>
      <c r="L107" s="2"/>
    </row>
    <row r="108" spans="3:12" x14ac:dyDescent="0.25">
      <c r="C108" s="12">
        <f t="shared" si="14"/>
        <v>37653</v>
      </c>
      <c r="D108" s="17">
        <f t="shared" ref="D108:H117" si="18">D48-D185</f>
        <v>0</v>
      </c>
      <c r="E108" s="17">
        <f t="shared" si="18"/>
        <v>-7.58392333984375</v>
      </c>
      <c r="F108" s="17">
        <f t="shared" si="18"/>
        <v>0</v>
      </c>
      <c r="G108" s="17">
        <f t="shared" si="18"/>
        <v>0</v>
      </c>
      <c r="H108" s="17">
        <f t="shared" si="18"/>
        <v>0</v>
      </c>
      <c r="I108" s="18">
        <f t="shared" si="13"/>
        <v>-7.58392333984375</v>
      </c>
      <c r="J108" s="2"/>
      <c r="K108" s="2"/>
      <c r="L108" s="2"/>
    </row>
    <row r="109" spans="3:12" x14ac:dyDescent="0.25">
      <c r="C109" s="12">
        <f t="shared" si="14"/>
        <v>37681</v>
      </c>
      <c r="D109" s="17">
        <f t="shared" si="18"/>
        <v>0</v>
      </c>
      <c r="E109" s="17">
        <f t="shared" si="18"/>
        <v>-8.5352783203125</v>
      </c>
      <c r="F109" s="17">
        <f t="shared" si="18"/>
        <v>0</v>
      </c>
      <c r="G109" s="17">
        <f t="shared" si="18"/>
        <v>0</v>
      </c>
      <c r="H109" s="17">
        <f t="shared" si="18"/>
        <v>0</v>
      </c>
      <c r="I109" s="18">
        <f t="shared" si="13"/>
        <v>-8.5352783203125</v>
      </c>
      <c r="J109" s="2"/>
      <c r="K109" s="2"/>
      <c r="L109" s="2"/>
    </row>
    <row r="110" spans="3:12" x14ac:dyDescent="0.25">
      <c r="C110" s="12">
        <f t="shared" si="14"/>
        <v>37712</v>
      </c>
      <c r="D110" s="17">
        <f t="shared" si="18"/>
        <v>0</v>
      </c>
      <c r="E110" s="17">
        <f t="shared" si="18"/>
        <v>-8.393768310546875</v>
      </c>
      <c r="F110" s="17">
        <f t="shared" si="18"/>
        <v>0</v>
      </c>
      <c r="G110" s="17">
        <f t="shared" si="18"/>
        <v>0</v>
      </c>
      <c r="H110" s="17">
        <f t="shared" si="18"/>
        <v>0</v>
      </c>
      <c r="I110" s="18">
        <f t="shared" si="13"/>
        <v>-8.393768310546875</v>
      </c>
      <c r="J110" s="2"/>
      <c r="K110" s="2"/>
      <c r="L110" s="2"/>
    </row>
    <row r="111" spans="3:12" x14ac:dyDescent="0.25">
      <c r="C111" s="12">
        <f t="shared" si="14"/>
        <v>37742</v>
      </c>
      <c r="D111" s="17">
        <f t="shared" si="18"/>
        <v>0</v>
      </c>
      <c r="E111" s="17">
        <f t="shared" si="18"/>
        <v>-8.8039703369140625</v>
      </c>
      <c r="F111" s="17">
        <f t="shared" si="18"/>
        <v>0</v>
      </c>
      <c r="G111" s="17">
        <f t="shared" si="18"/>
        <v>0</v>
      </c>
      <c r="H111" s="17">
        <f t="shared" si="18"/>
        <v>0</v>
      </c>
      <c r="I111" s="18">
        <f t="shared" si="13"/>
        <v>-8.8039703369140625</v>
      </c>
      <c r="J111" s="2"/>
      <c r="K111" s="2"/>
      <c r="L111" s="2"/>
    </row>
    <row r="112" spans="3:12" x14ac:dyDescent="0.25">
      <c r="C112" s="12">
        <f t="shared" si="14"/>
        <v>37773</v>
      </c>
      <c r="D112" s="17">
        <f t="shared" si="18"/>
        <v>0</v>
      </c>
      <c r="E112" s="17">
        <f t="shared" si="18"/>
        <v>-8.648529052734375</v>
      </c>
      <c r="F112" s="17">
        <f t="shared" si="18"/>
        <v>0</v>
      </c>
      <c r="G112" s="17">
        <f t="shared" si="18"/>
        <v>0</v>
      </c>
      <c r="H112" s="17">
        <f t="shared" si="18"/>
        <v>0</v>
      </c>
      <c r="I112" s="18">
        <f t="shared" si="13"/>
        <v>-8.648529052734375</v>
      </c>
      <c r="J112" s="2"/>
      <c r="K112" s="2"/>
      <c r="L112" s="2"/>
    </row>
    <row r="113" spans="2:12" x14ac:dyDescent="0.25">
      <c r="C113" s="12">
        <f t="shared" si="14"/>
        <v>37803</v>
      </c>
      <c r="D113" s="17">
        <f t="shared" si="18"/>
        <v>0</v>
      </c>
      <c r="E113" s="17">
        <f t="shared" si="18"/>
        <v>-9.0636138916015625</v>
      </c>
      <c r="F113" s="17">
        <f t="shared" si="18"/>
        <v>0</v>
      </c>
      <c r="G113" s="17">
        <f t="shared" si="18"/>
        <v>0</v>
      </c>
      <c r="H113" s="17">
        <f t="shared" si="18"/>
        <v>0</v>
      </c>
      <c r="I113" s="18">
        <f t="shared" si="13"/>
        <v>-9.0636138916015625</v>
      </c>
      <c r="J113" s="2"/>
      <c r="K113" s="2"/>
      <c r="L113" s="2"/>
    </row>
    <row r="114" spans="2:12" x14ac:dyDescent="0.25">
      <c r="C114" s="12">
        <f t="shared" si="14"/>
        <v>37834</v>
      </c>
      <c r="D114" s="17">
        <f t="shared" si="18"/>
        <v>0</v>
      </c>
      <c r="E114" s="17">
        <f t="shared" si="18"/>
        <v>-9.1960601806640625</v>
      </c>
      <c r="F114" s="17">
        <f t="shared" si="18"/>
        <v>0</v>
      </c>
      <c r="G114" s="17">
        <f t="shared" si="18"/>
        <v>0</v>
      </c>
      <c r="H114" s="17">
        <f t="shared" si="18"/>
        <v>0</v>
      </c>
      <c r="I114" s="18">
        <f t="shared" si="13"/>
        <v>-9.1960601806640625</v>
      </c>
      <c r="J114" s="2"/>
      <c r="K114" s="2"/>
      <c r="L114" s="2"/>
    </row>
    <row r="115" spans="2:12" x14ac:dyDescent="0.25">
      <c r="C115" s="12">
        <f t="shared" si="14"/>
        <v>37865</v>
      </c>
      <c r="D115" s="17">
        <f t="shared" si="18"/>
        <v>0</v>
      </c>
      <c r="E115" s="17">
        <f t="shared" si="18"/>
        <v>-9.0214080810546875</v>
      </c>
      <c r="F115" s="17">
        <f t="shared" si="18"/>
        <v>0</v>
      </c>
      <c r="G115" s="17">
        <f t="shared" si="18"/>
        <v>0</v>
      </c>
      <c r="H115" s="17">
        <f t="shared" si="18"/>
        <v>0</v>
      </c>
      <c r="I115" s="18">
        <f t="shared" si="13"/>
        <v>-9.0214080810546875</v>
      </c>
      <c r="J115" s="2"/>
      <c r="K115" s="2"/>
      <c r="L115" s="2"/>
    </row>
    <row r="116" spans="2:12" x14ac:dyDescent="0.25">
      <c r="C116" s="12">
        <f t="shared" si="14"/>
        <v>37895</v>
      </c>
      <c r="D116" s="17">
        <f t="shared" si="18"/>
        <v>0</v>
      </c>
      <c r="E116" s="17">
        <f t="shared" si="18"/>
        <v>-9.4510955810546875</v>
      </c>
      <c r="F116" s="17">
        <f t="shared" si="18"/>
        <v>0</v>
      </c>
      <c r="G116" s="17">
        <f t="shared" si="18"/>
        <v>0</v>
      </c>
      <c r="H116" s="17">
        <f t="shared" si="18"/>
        <v>0</v>
      </c>
      <c r="I116" s="18">
        <f t="shared" si="13"/>
        <v>-9.4510955810546875</v>
      </c>
      <c r="J116" s="2"/>
      <c r="K116" s="2"/>
      <c r="L116" s="2"/>
    </row>
    <row r="117" spans="2:12" x14ac:dyDescent="0.25">
      <c r="C117" s="12">
        <f t="shared" si="14"/>
        <v>37926</v>
      </c>
      <c r="D117" s="17">
        <f t="shared" si="18"/>
        <v>0</v>
      </c>
      <c r="E117" s="17">
        <f t="shared" si="18"/>
        <v>-9.2642059326171875</v>
      </c>
      <c r="F117" s="17">
        <f t="shared" si="18"/>
        <v>0</v>
      </c>
      <c r="G117" s="17">
        <f t="shared" si="18"/>
        <v>0</v>
      </c>
      <c r="H117" s="17">
        <f t="shared" si="18"/>
        <v>0</v>
      </c>
      <c r="I117" s="18">
        <f t="shared" si="13"/>
        <v>-9.2642059326171875</v>
      </c>
      <c r="J117" s="2"/>
      <c r="K117" s="2"/>
      <c r="L117" s="2"/>
    </row>
    <row r="118" spans="2:12" x14ac:dyDescent="0.25">
      <c r="C118" s="12">
        <f t="shared" si="14"/>
        <v>37956</v>
      </c>
      <c r="D118" s="17">
        <f t="shared" ref="D118:H121" si="19">D58-D195</f>
        <v>0</v>
      </c>
      <c r="E118" s="17">
        <f t="shared" si="19"/>
        <v>-9.701202392578125</v>
      </c>
      <c r="F118" s="17">
        <f t="shared" si="19"/>
        <v>0</v>
      </c>
      <c r="G118" s="17">
        <f t="shared" si="19"/>
        <v>0</v>
      </c>
      <c r="H118" s="17">
        <f t="shared" si="19"/>
        <v>0</v>
      </c>
      <c r="I118" s="18">
        <f t="shared" si="13"/>
        <v>-9.701202392578125</v>
      </c>
      <c r="J118" s="2"/>
      <c r="K118" s="2"/>
      <c r="L118" s="2"/>
    </row>
    <row r="119" spans="2:12" x14ac:dyDescent="0.25">
      <c r="C119" s="12">
        <f t="shared" si="14"/>
        <v>37987</v>
      </c>
      <c r="D119" s="17">
        <f t="shared" si="19"/>
        <v>0</v>
      </c>
      <c r="E119" s="17">
        <f t="shared" si="19"/>
        <v>0</v>
      </c>
      <c r="F119" s="17">
        <f t="shared" si="19"/>
        <v>0</v>
      </c>
      <c r="G119" s="17">
        <f t="shared" si="19"/>
        <v>0</v>
      </c>
      <c r="H119" s="17">
        <f t="shared" si="19"/>
        <v>0</v>
      </c>
      <c r="I119" s="18">
        <f t="shared" si="13"/>
        <v>0</v>
      </c>
      <c r="J119" s="2"/>
      <c r="K119" s="2"/>
      <c r="L119" s="2"/>
    </row>
    <row r="120" spans="2:12" x14ac:dyDescent="0.25">
      <c r="C120" s="12">
        <f t="shared" si="14"/>
        <v>38018</v>
      </c>
      <c r="D120" s="17">
        <f t="shared" si="19"/>
        <v>0</v>
      </c>
      <c r="E120" s="17">
        <f t="shared" si="19"/>
        <v>0</v>
      </c>
      <c r="F120" s="17">
        <f t="shared" si="19"/>
        <v>0</v>
      </c>
      <c r="G120" s="17">
        <f t="shared" si="19"/>
        <v>0</v>
      </c>
      <c r="H120" s="17">
        <f t="shared" si="19"/>
        <v>0</v>
      </c>
      <c r="I120" s="18">
        <f t="shared" si="13"/>
        <v>0</v>
      </c>
      <c r="J120" s="2"/>
      <c r="K120" s="2"/>
      <c r="L120" s="2"/>
    </row>
    <row r="121" spans="2:12" x14ac:dyDescent="0.25">
      <c r="C121" s="12">
        <f t="shared" si="14"/>
        <v>38047</v>
      </c>
      <c r="D121" s="17">
        <f t="shared" si="19"/>
        <v>0</v>
      </c>
      <c r="E121" s="17">
        <f t="shared" si="19"/>
        <v>0</v>
      </c>
      <c r="F121" s="17">
        <f t="shared" si="19"/>
        <v>0</v>
      </c>
      <c r="G121" s="17">
        <f t="shared" si="19"/>
        <v>0</v>
      </c>
      <c r="H121" s="17">
        <f t="shared" si="19"/>
        <v>0</v>
      </c>
      <c r="I121" s="18">
        <f t="shared" si="13"/>
        <v>0</v>
      </c>
      <c r="J121" s="2"/>
      <c r="K121" s="2"/>
      <c r="L121" s="2"/>
    </row>
    <row r="122" spans="2:12" x14ac:dyDescent="0.25">
      <c r="B122" s="28"/>
      <c r="C122" s="12"/>
      <c r="D122" s="17"/>
      <c r="E122" s="17"/>
      <c r="F122" s="17"/>
      <c r="G122" s="43"/>
      <c r="H122" s="17"/>
      <c r="I122" s="18"/>
    </row>
    <row r="123" spans="2:12" x14ac:dyDescent="0.25">
      <c r="C123" s="19"/>
      <c r="D123" s="20"/>
      <c r="E123" s="20"/>
      <c r="F123" s="21"/>
      <c r="G123" s="17"/>
      <c r="H123" s="25"/>
      <c r="I123" s="14"/>
    </row>
    <row r="124" spans="2:12" x14ac:dyDescent="0.25">
      <c r="C124" s="22" t="s">
        <v>24</v>
      </c>
      <c r="D124" s="23">
        <f>SUM(D68:D122)</f>
        <v>-10424.144922420259</v>
      </c>
      <c r="E124" s="23">
        <f>SUM(E68:E122)</f>
        <v>43353.220170509565</v>
      </c>
      <c r="F124" s="23">
        <f>SUM(F68:F122)</f>
        <v>255.75280203433203</v>
      </c>
      <c r="G124" s="23">
        <f>SUM(G68:G122)</f>
        <v>-1737.7920825630772</v>
      </c>
      <c r="H124" s="23">
        <f>SUM(H68:H122)</f>
        <v>738.83297156629715</v>
      </c>
      <c r="I124" s="24">
        <f>D124+E124+F124+G124+H124</f>
        <v>32185.868939126856</v>
      </c>
    </row>
    <row r="143" spans="3:9" x14ac:dyDescent="0.25">
      <c r="C143" s="27" t="s">
        <v>36</v>
      </c>
    </row>
    <row r="144" spans="3:9" x14ac:dyDescent="0.25">
      <c r="C144" s="13" t="s">
        <v>18</v>
      </c>
      <c r="D144" s="15" t="s">
        <v>19</v>
      </c>
      <c r="E144" s="15" t="s">
        <v>20</v>
      </c>
      <c r="F144" s="15" t="s">
        <v>21</v>
      </c>
      <c r="G144" s="15" t="s">
        <v>22</v>
      </c>
      <c r="H144" s="15" t="s">
        <v>29</v>
      </c>
      <c r="I144" s="16" t="s">
        <v>23</v>
      </c>
    </row>
    <row r="145" spans="3:9" x14ac:dyDescent="0.25">
      <c r="C145" s="12">
        <v>36434</v>
      </c>
      <c r="D145" s="17">
        <v>0</v>
      </c>
      <c r="E145" s="17">
        <v>0</v>
      </c>
      <c r="F145" s="17">
        <v>0</v>
      </c>
      <c r="G145" s="17">
        <v>0</v>
      </c>
      <c r="H145" s="17">
        <v>0</v>
      </c>
      <c r="I145" s="18">
        <v>0</v>
      </c>
    </row>
    <row r="146" spans="3:9" x14ac:dyDescent="0.25">
      <c r="C146" s="12">
        <v>36465</v>
      </c>
      <c r="D146" s="17">
        <v>0</v>
      </c>
      <c r="E146" s="17">
        <v>0</v>
      </c>
      <c r="F146" s="17">
        <v>0</v>
      </c>
      <c r="G146" s="17">
        <v>0</v>
      </c>
      <c r="H146" s="17">
        <v>0</v>
      </c>
      <c r="I146" s="18">
        <v>0</v>
      </c>
    </row>
    <row r="147" spans="3:9" x14ac:dyDescent="0.25">
      <c r="C147" s="12">
        <v>36495</v>
      </c>
      <c r="D147" s="17">
        <v>0</v>
      </c>
      <c r="E147" s="17">
        <v>0</v>
      </c>
      <c r="F147" s="17">
        <v>0</v>
      </c>
      <c r="G147" s="17">
        <v>0</v>
      </c>
      <c r="H147" s="17">
        <v>0</v>
      </c>
      <c r="I147" s="18">
        <v>0</v>
      </c>
    </row>
    <row r="148" spans="3:9" x14ac:dyDescent="0.25">
      <c r="C148" s="12">
        <v>36526</v>
      </c>
      <c r="D148" s="17">
        <v>1702.2090073236566</v>
      </c>
      <c r="E148" s="17">
        <v>-16506.167124831722</v>
      </c>
      <c r="F148" s="17">
        <v>-2159.521586775661</v>
      </c>
      <c r="G148" s="17">
        <v>12063.584672555218</v>
      </c>
      <c r="H148" s="17">
        <v>-1833.9097056436051</v>
      </c>
      <c r="I148" s="18">
        <v>-6733.8047373721129</v>
      </c>
    </row>
    <row r="149" spans="3:9" x14ac:dyDescent="0.25">
      <c r="C149" s="12">
        <v>36557</v>
      </c>
      <c r="D149" s="17">
        <v>9210.6208091936824</v>
      </c>
      <c r="E149" s="17">
        <v>-65097.113776901402</v>
      </c>
      <c r="F149" s="17">
        <v>-6356.8481779098511</v>
      </c>
      <c r="G149" s="17">
        <v>50234.099064112539</v>
      </c>
      <c r="H149" s="17">
        <v>-10596.380005905574</v>
      </c>
      <c r="I149" s="18">
        <v>-22605.622087410607</v>
      </c>
    </row>
    <row r="150" spans="3:9" x14ac:dyDescent="0.25">
      <c r="C150" s="12">
        <v>36586</v>
      </c>
      <c r="D150" s="17">
        <v>10732.492457723309</v>
      </c>
      <c r="E150" s="17">
        <v>-73819.146609626841</v>
      </c>
      <c r="F150" s="17">
        <v>-7096.2204475402832</v>
      </c>
      <c r="G150" s="17">
        <v>53458.475949682535</v>
      </c>
      <c r="H150" s="17">
        <v>-10609.785337927535</v>
      </c>
      <c r="I150" s="18">
        <v>-27334.183987688812</v>
      </c>
    </row>
    <row r="151" spans="3:9" x14ac:dyDescent="0.25">
      <c r="C151" s="12">
        <v>36617</v>
      </c>
      <c r="D151" s="17">
        <v>3041.1849370194773</v>
      </c>
      <c r="E151" s="17">
        <v>5090.9036655153095</v>
      </c>
      <c r="F151" s="17">
        <v>546.69431705400348</v>
      </c>
      <c r="G151" s="17">
        <v>0</v>
      </c>
      <c r="H151" s="17">
        <v>-3272.68232163522</v>
      </c>
      <c r="I151" s="18">
        <v>5406.1005979535694</v>
      </c>
    </row>
    <row r="152" spans="3:9" x14ac:dyDescent="0.25">
      <c r="C152" s="12">
        <v>36647</v>
      </c>
      <c r="D152" s="17">
        <v>3994.4596767588396</v>
      </c>
      <c r="E152" s="17">
        <v>4985.7319450948171</v>
      </c>
      <c r="F152" s="17">
        <v>1038.5834084637463</v>
      </c>
      <c r="G152" s="17">
        <v>0</v>
      </c>
      <c r="H152" s="17">
        <v>-6906.841273602884</v>
      </c>
      <c r="I152" s="18">
        <v>3111.9337567145194</v>
      </c>
    </row>
    <row r="153" spans="3:9" x14ac:dyDescent="0.25">
      <c r="C153" s="12">
        <v>36678</v>
      </c>
      <c r="D153" s="17">
        <v>4721.9512825812672</v>
      </c>
      <c r="E153" s="17">
        <v>2803.7647852107075</v>
      </c>
      <c r="F153" s="17">
        <v>1310.6183562725782</v>
      </c>
      <c r="G153" s="17">
        <v>0</v>
      </c>
      <c r="H153" s="17">
        <v>-4959.7810232212751</v>
      </c>
      <c r="I153" s="18">
        <v>3876.5534008432778</v>
      </c>
    </row>
    <row r="154" spans="3:9" x14ac:dyDescent="0.25">
      <c r="C154" s="12">
        <v>36708</v>
      </c>
      <c r="D154" s="17">
        <v>17744.768072890452</v>
      </c>
      <c r="E154" s="17">
        <v>-6958.0373206522527</v>
      </c>
      <c r="F154" s="17">
        <v>0</v>
      </c>
      <c r="G154" s="17">
        <v>8441.5128536325465</v>
      </c>
      <c r="H154" s="17">
        <v>-11928.3011502382</v>
      </c>
      <c r="I154" s="18">
        <v>7299.9424556325466</v>
      </c>
    </row>
    <row r="155" spans="3:9" x14ac:dyDescent="0.25">
      <c r="C155" s="12">
        <v>36739</v>
      </c>
      <c r="D155" s="17">
        <v>16849.201778352384</v>
      </c>
      <c r="E155" s="17">
        <v>-7604.1516196469602</v>
      </c>
      <c r="F155" s="17">
        <v>0</v>
      </c>
      <c r="G155" s="17">
        <v>8390.9553016049485</v>
      </c>
      <c r="H155" s="17">
        <v>-10396.723004712203</v>
      </c>
      <c r="I155" s="18">
        <v>7239.2824555981679</v>
      </c>
    </row>
    <row r="156" spans="3:9" x14ac:dyDescent="0.25">
      <c r="C156" s="12">
        <v>36770</v>
      </c>
      <c r="D156" s="17">
        <v>15202.112018741684</v>
      </c>
      <c r="E156" s="17">
        <v>-8290.0734651651946</v>
      </c>
      <c r="F156" s="17">
        <v>0</v>
      </c>
      <c r="G156" s="17">
        <v>8097.0300650808931</v>
      </c>
      <c r="H156" s="17">
        <v>-10523.276259200378</v>
      </c>
      <c r="I156" s="18">
        <v>4485.7923594570038</v>
      </c>
    </row>
    <row r="157" spans="3:9" x14ac:dyDescent="0.25">
      <c r="C157" s="12">
        <v>36800</v>
      </c>
      <c r="D157" s="17">
        <v>7076.2451400756836</v>
      </c>
      <c r="E157" s="17">
        <v>-4739.6112611298213</v>
      </c>
      <c r="F157" s="17">
        <v>0</v>
      </c>
      <c r="G157" s="17">
        <v>7811.6547537685756</v>
      </c>
      <c r="H157" s="17">
        <v>0</v>
      </c>
      <c r="I157" s="18">
        <v>10148.288632714437</v>
      </c>
    </row>
    <row r="158" spans="3:9" x14ac:dyDescent="0.25">
      <c r="C158" s="12">
        <v>36831</v>
      </c>
      <c r="D158" s="17">
        <v>6808.5398101806641</v>
      </c>
      <c r="E158" s="17">
        <v>-5114.4782423448669</v>
      </c>
      <c r="F158" s="17">
        <v>0</v>
      </c>
      <c r="G158" s="17">
        <v>7975.0982624934295</v>
      </c>
      <c r="H158" s="17">
        <v>0</v>
      </c>
      <c r="I158" s="18">
        <v>9669.1598303292267</v>
      </c>
    </row>
    <row r="159" spans="3:9" x14ac:dyDescent="0.25">
      <c r="C159" s="12">
        <v>36861</v>
      </c>
      <c r="D159" s="17">
        <v>6991.408561706543</v>
      </c>
      <c r="E159" s="17">
        <v>-4991.6661500880855</v>
      </c>
      <c r="F159" s="17">
        <v>0</v>
      </c>
      <c r="G159" s="17">
        <v>8163.5431774974541</v>
      </c>
      <c r="H159" s="17">
        <v>0</v>
      </c>
      <c r="I159" s="18">
        <v>10163.285589115912</v>
      </c>
    </row>
    <row r="160" spans="3:9" x14ac:dyDescent="0.25">
      <c r="C160" s="12">
        <v>36892</v>
      </c>
      <c r="D160" s="17">
        <v>6952.3625030517578</v>
      </c>
      <c r="E160" s="17">
        <v>0</v>
      </c>
      <c r="F160" s="17">
        <v>0</v>
      </c>
      <c r="G160" s="17">
        <v>0</v>
      </c>
      <c r="H160" s="17">
        <v>0</v>
      </c>
      <c r="I160" s="18">
        <v>6952.3625030517578</v>
      </c>
    </row>
    <row r="161" spans="3:9" x14ac:dyDescent="0.25">
      <c r="C161" s="12">
        <v>36923</v>
      </c>
      <c r="D161" s="17">
        <v>6244.936653137207</v>
      </c>
      <c r="E161" s="17">
        <v>0</v>
      </c>
      <c r="F161" s="17">
        <v>0</v>
      </c>
      <c r="G161" s="17">
        <v>0</v>
      </c>
      <c r="H161" s="17">
        <v>0</v>
      </c>
      <c r="I161" s="18">
        <v>6244.936653137207</v>
      </c>
    </row>
    <row r="162" spans="3:9" x14ac:dyDescent="0.25">
      <c r="C162" s="12">
        <v>36951</v>
      </c>
      <c r="D162" s="17">
        <v>6872.8649520874023</v>
      </c>
      <c r="E162" s="17">
        <v>0</v>
      </c>
      <c r="F162" s="17">
        <v>0</v>
      </c>
      <c r="G162" s="17">
        <v>0</v>
      </c>
      <c r="H162" s="17">
        <v>0</v>
      </c>
      <c r="I162" s="18">
        <v>6872.8649520874023</v>
      </c>
    </row>
    <row r="163" spans="3:9" x14ac:dyDescent="0.25">
      <c r="C163" s="12">
        <v>36982</v>
      </c>
      <c r="D163" s="17">
        <v>6610.7145309448242</v>
      </c>
      <c r="E163" s="17">
        <v>0</v>
      </c>
      <c r="F163" s="17">
        <v>0</v>
      </c>
      <c r="G163" s="17">
        <v>0</v>
      </c>
      <c r="H163" s="17">
        <v>0</v>
      </c>
      <c r="I163" s="18">
        <v>6610.7145309448242</v>
      </c>
    </row>
    <row r="164" spans="3:9" x14ac:dyDescent="0.25">
      <c r="C164" s="12">
        <v>37012</v>
      </c>
      <c r="D164" s="17">
        <v>6790.8228759765625</v>
      </c>
      <c r="E164" s="17">
        <v>0</v>
      </c>
      <c r="F164" s="17">
        <v>0</v>
      </c>
      <c r="G164" s="17">
        <v>0</v>
      </c>
      <c r="H164" s="17">
        <v>0</v>
      </c>
      <c r="I164" s="18">
        <v>6790.8228759765625</v>
      </c>
    </row>
    <row r="165" spans="3:9" x14ac:dyDescent="0.25">
      <c r="C165" s="12">
        <v>37043</v>
      </c>
      <c r="D165" s="17">
        <v>6531.9343643188477</v>
      </c>
      <c r="E165" s="17">
        <v>0</v>
      </c>
      <c r="F165" s="17">
        <v>0</v>
      </c>
      <c r="G165" s="17">
        <v>0</v>
      </c>
      <c r="H165" s="17">
        <v>0</v>
      </c>
      <c r="I165" s="18">
        <v>6531.9343643188477</v>
      </c>
    </row>
    <row r="166" spans="3:9" x14ac:dyDescent="0.25">
      <c r="C166" s="12">
        <v>37073</v>
      </c>
      <c r="D166" s="17">
        <v>0</v>
      </c>
      <c r="E166" s="17">
        <v>13414.977920532227</v>
      </c>
      <c r="F166" s="17">
        <v>0</v>
      </c>
      <c r="G166" s="17">
        <v>0</v>
      </c>
      <c r="H166" s="17">
        <v>0</v>
      </c>
      <c r="I166" s="18">
        <v>13414.977920532227</v>
      </c>
    </row>
    <row r="167" spans="3:9" x14ac:dyDescent="0.25">
      <c r="C167" s="12">
        <v>37104</v>
      </c>
      <c r="D167" s="17">
        <v>0</v>
      </c>
      <c r="E167" s="17">
        <v>13329.680709838867</v>
      </c>
      <c r="F167" s="17">
        <v>0</v>
      </c>
      <c r="G167" s="17">
        <v>0</v>
      </c>
      <c r="H167" s="17">
        <v>0</v>
      </c>
      <c r="I167" s="18">
        <v>13329.680709838867</v>
      </c>
    </row>
    <row r="168" spans="3:9" x14ac:dyDescent="0.25">
      <c r="C168" s="12">
        <v>37135</v>
      </c>
      <c r="D168" s="17">
        <v>0</v>
      </c>
      <c r="E168" s="17">
        <v>12816.945770263672</v>
      </c>
      <c r="F168" s="17">
        <v>0</v>
      </c>
      <c r="G168" s="17">
        <v>0</v>
      </c>
      <c r="H168" s="17">
        <v>0</v>
      </c>
      <c r="I168" s="18">
        <v>12816.945770263672</v>
      </c>
    </row>
    <row r="169" spans="3:9" x14ac:dyDescent="0.25">
      <c r="C169" s="12">
        <v>37165</v>
      </c>
      <c r="D169" s="17">
        <v>0</v>
      </c>
      <c r="E169" s="17">
        <v>13155.894485473633</v>
      </c>
      <c r="F169" s="17">
        <v>0</v>
      </c>
      <c r="G169" s="17">
        <v>0</v>
      </c>
      <c r="H169" s="17">
        <v>0</v>
      </c>
      <c r="I169" s="18">
        <v>13155.894485473633</v>
      </c>
    </row>
    <row r="170" spans="3:9" x14ac:dyDescent="0.25">
      <c r="C170" s="12">
        <v>37196</v>
      </c>
      <c r="D170" s="17">
        <v>0</v>
      </c>
      <c r="E170" s="17">
        <v>12649.448455810547</v>
      </c>
      <c r="F170" s="17">
        <v>0</v>
      </c>
      <c r="G170" s="17">
        <v>0</v>
      </c>
      <c r="H170" s="17">
        <v>0</v>
      </c>
      <c r="I170" s="18">
        <v>12649.448455810547</v>
      </c>
    </row>
    <row r="171" spans="3:9" x14ac:dyDescent="0.25">
      <c r="C171" s="12">
        <v>37226</v>
      </c>
      <c r="D171" s="17">
        <v>0</v>
      </c>
      <c r="E171" s="17">
        <v>12979.453353881836</v>
      </c>
      <c r="F171" s="17">
        <v>0</v>
      </c>
      <c r="G171" s="17">
        <v>0</v>
      </c>
      <c r="H171" s="17">
        <v>0</v>
      </c>
      <c r="I171" s="18">
        <v>12979.453353881836</v>
      </c>
    </row>
    <row r="172" spans="3:9" x14ac:dyDescent="0.25">
      <c r="C172" s="12">
        <v>37257</v>
      </c>
      <c r="D172" s="17">
        <v>0</v>
      </c>
      <c r="E172" s="17">
        <v>9675.81591796875</v>
      </c>
      <c r="F172" s="17">
        <v>0</v>
      </c>
      <c r="G172" s="17">
        <v>0</v>
      </c>
      <c r="H172" s="17">
        <v>0</v>
      </c>
      <c r="I172" s="18">
        <v>9675.81591796875</v>
      </c>
    </row>
    <row r="173" spans="3:9" x14ac:dyDescent="0.25">
      <c r="C173" s="12">
        <v>37288</v>
      </c>
      <c r="D173" s="17">
        <v>0</v>
      </c>
      <c r="E173" s="17">
        <v>8684.6178932189941</v>
      </c>
      <c r="F173" s="17">
        <v>0</v>
      </c>
      <c r="G173" s="17">
        <v>0</v>
      </c>
      <c r="H173" s="17">
        <v>0</v>
      </c>
      <c r="I173" s="18">
        <v>8684.6178932189941</v>
      </c>
    </row>
    <row r="174" spans="3:9" x14ac:dyDescent="0.25">
      <c r="C174" s="12">
        <v>37316</v>
      </c>
      <c r="D174" s="17">
        <v>0</v>
      </c>
      <c r="E174" s="17">
        <v>9553.5636749267578</v>
      </c>
      <c r="F174" s="17">
        <v>0</v>
      </c>
      <c r="G174" s="17">
        <v>0</v>
      </c>
      <c r="H174" s="17">
        <v>0</v>
      </c>
      <c r="I174" s="18">
        <v>9553.5636749267578</v>
      </c>
    </row>
    <row r="175" spans="3:9" x14ac:dyDescent="0.25">
      <c r="C175" s="12">
        <v>37347</v>
      </c>
      <c r="D175" s="17">
        <v>0</v>
      </c>
      <c r="E175" s="17">
        <v>9188.9726028442383</v>
      </c>
      <c r="F175" s="17">
        <v>0</v>
      </c>
      <c r="G175" s="17">
        <v>0</v>
      </c>
      <c r="H175" s="17">
        <v>0</v>
      </c>
      <c r="I175" s="18">
        <v>9188.9726028442383</v>
      </c>
    </row>
    <row r="176" spans="3:9" x14ac:dyDescent="0.25">
      <c r="C176" s="12">
        <v>37377</v>
      </c>
      <c r="D176" s="17">
        <v>0</v>
      </c>
      <c r="E176" s="17">
        <v>9434.6811676025391</v>
      </c>
      <c r="F176" s="17">
        <v>0</v>
      </c>
      <c r="G176" s="17">
        <v>0</v>
      </c>
      <c r="H176" s="17">
        <v>0</v>
      </c>
      <c r="I176" s="18">
        <v>9434.6811676025391</v>
      </c>
    </row>
    <row r="177" spans="3:9" x14ac:dyDescent="0.25">
      <c r="C177" s="12">
        <v>37408</v>
      </c>
      <c r="D177" s="17">
        <v>0</v>
      </c>
      <c r="E177" s="17">
        <v>9071.8188171386719</v>
      </c>
      <c r="F177" s="17">
        <v>0</v>
      </c>
      <c r="G177" s="17">
        <v>0</v>
      </c>
      <c r="H177" s="17">
        <v>0</v>
      </c>
      <c r="I177" s="18">
        <v>9071.8188171386719</v>
      </c>
    </row>
    <row r="178" spans="3:9" x14ac:dyDescent="0.25">
      <c r="C178" s="12">
        <v>37438</v>
      </c>
      <c r="D178" s="17">
        <v>0</v>
      </c>
      <c r="E178" s="17">
        <v>-6209.0183715820313</v>
      </c>
      <c r="F178" s="17">
        <v>0</v>
      </c>
      <c r="G178" s="17">
        <v>0</v>
      </c>
      <c r="H178" s="17">
        <v>0</v>
      </c>
      <c r="I178" s="18">
        <v>-6209.0183715820313</v>
      </c>
    </row>
    <row r="179" spans="3:9" x14ac:dyDescent="0.25">
      <c r="C179" s="12">
        <v>37469</v>
      </c>
      <c r="D179" s="17">
        <v>0</v>
      </c>
      <c r="E179" s="17">
        <v>-6168.0582885742188</v>
      </c>
      <c r="F179" s="17">
        <v>0</v>
      </c>
      <c r="G179" s="17">
        <v>0</v>
      </c>
      <c r="H179" s="17">
        <v>0</v>
      </c>
      <c r="I179" s="18">
        <v>-6168.0582885742188</v>
      </c>
    </row>
    <row r="180" spans="3:9" x14ac:dyDescent="0.25">
      <c r="C180" s="12">
        <v>37500</v>
      </c>
      <c r="D180" s="17">
        <v>0</v>
      </c>
      <c r="E180" s="17">
        <v>-5929.2644348144531</v>
      </c>
      <c r="F180" s="17">
        <v>0</v>
      </c>
      <c r="G180" s="17">
        <v>0</v>
      </c>
      <c r="H180" s="17">
        <v>0</v>
      </c>
      <c r="I180" s="18">
        <v>-5929.2644348144531</v>
      </c>
    </row>
    <row r="181" spans="3:9" x14ac:dyDescent="0.25">
      <c r="C181" s="12">
        <v>37530</v>
      </c>
      <c r="D181" s="17">
        <v>0</v>
      </c>
      <c r="E181" s="17">
        <v>-6085.3512878417969</v>
      </c>
      <c r="F181" s="17">
        <v>0</v>
      </c>
      <c r="G181" s="17">
        <v>0</v>
      </c>
      <c r="H181" s="17">
        <v>0</v>
      </c>
      <c r="I181" s="18">
        <v>-6085.3512878417969</v>
      </c>
    </row>
    <row r="182" spans="3:9" x14ac:dyDescent="0.25">
      <c r="C182" s="12">
        <v>37561</v>
      </c>
      <c r="D182" s="17">
        <v>0</v>
      </c>
      <c r="E182" s="17">
        <v>-5850.3249664306641</v>
      </c>
      <c r="F182" s="17">
        <v>0</v>
      </c>
      <c r="G182" s="17">
        <v>0</v>
      </c>
      <c r="H182" s="17">
        <v>0</v>
      </c>
      <c r="I182" s="18">
        <v>-5850.3249664306641</v>
      </c>
    </row>
    <row r="183" spans="3:9" x14ac:dyDescent="0.25">
      <c r="C183" s="12">
        <v>37591</v>
      </c>
      <c r="D183" s="17">
        <v>0</v>
      </c>
      <c r="E183" s="17">
        <v>-6001.9778594970703</v>
      </c>
      <c r="F183" s="17">
        <v>0</v>
      </c>
      <c r="G183" s="17">
        <v>0</v>
      </c>
      <c r="H183" s="17">
        <v>0</v>
      </c>
      <c r="I183" s="18">
        <v>-6001.9778594970703</v>
      </c>
    </row>
    <row r="184" spans="3:9" x14ac:dyDescent="0.25">
      <c r="C184" s="12">
        <v>37622</v>
      </c>
      <c r="D184" s="17">
        <v>0</v>
      </c>
      <c r="E184" s="17">
        <v>-5964.2913665771484</v>
      </c>
      <c r="F184" s="17">
        <v>0</v>
      </c>
      <c r="G184" s="17">
        <v>0</v>
      </c>
      <c r="H184" s="17">
        <v>0</v>
      </c>
      <c r="I184" s="18">
        <v>-5964.2913665771484</v>
      </c>
    </row>
    <row r="185" spans="3:9" x14ac:dyDescent="0.25">
      <c r="C185" s="12">
        <v>37653</v>
      </c>
      <c r="D185" s="17">
        <v>0</v>
      </c>
      <c r="E185" s="17">
        <v>-5353.4687652587891</v>
      </c>
      <c r="F185" s="17">
        <v>0</v>
      </c>
      <c r="G185" s="17">
        <v>0</v>
      </c>
      <c r="H185" s="17">
        <v>0</v>
      </c>
      <c r="I185" s="18">
        <v>-5353.4687652587891</v>
      </c>
    </row>
    <row r="186" spans="3:9" x14ac:dyDescent="0.25">
      <c r="C186" s="12">
        <v>37681</v>
      </c>
      <c r="D186" s="17">
        <v>0</v>
      </c>
      <c r="E186" s="17">
        <v>-5889.0413208007813</v>
      </c>
      <c r="F186" s="17">
        <v>0</v>
      </c>
      <c r="G186" s="17">
        <v>0</v>
      </c>
      <c r="H186" s="17">
        <v>0</v>
      </c>
      <c r="I186" s="18">
        <v>-5889.0413208007813</v>
      </c>
    </row>
    <row r="187" spans="3:9" x14ac:dyDescent="0.25">
      <c r="C187" s="12">
        <v>37712</v>
      </c>
      <c r="D187" s="17">
        <v>0</v>
      </c>
      <c r="E187" s="17">
        <v>-5661.6875915527344</v>
      </c>
      <c r="F187" s="17">
        <v>0</v>
      </c>
      <c r="G187" s="17">
        <v>0</v>
      </c>
      <c r="H187" s="17">
        <v>0</v>
      </c>
      <c r="I187" s="18">
        <v>-5661.6875915527344</v>
      </c>
    </row>
    <row r="188" spans="3:9" x14ac:dyDescent="0.25">
      <c r="C188" s="12">
        <v>37742</v>
      </c>
      <c r="D188" s="17">
        <v>0</v>
      </c>
      <c r="E188" s="17">
        <v>-5813.7673645019531</v>
      </c>
      <c r="F188" s="17">
        <v>0</v>
      </c>
      <c r="G188" s="17">
        <v>0</v>
      </c>
      <c r="H188" s="17">
        <v>0</v>
      </c>
      <c r="I188" s="18">
        <v>-5813.7673645019531</v>
      </c>
    </row>
    <row r="189" spans="3:9" x14ac:dyDescent="0.25">
      <c r="C189" s="12">
        <v>37773</v>
      </c>
      <c r="D189" s="17">
        <v>0</v>
      </c>
      <c r="E189" s="17">
        <v>-5589.4974822998047</v>
      </c>
      <c r="F189" s="17">
        <v>0</v>
      </c>
      <c r="G189" s="17">
        <v>0</v>
      </c>
      <c r="H189" s="17">
        <v>0</v>
      </c>
      <c r="I189" s="18">
        <v>-5589.4974822998047</v>
      </c>
    </row>
    <row r="190" spans="3:9" x14ac:dyDescent="0.25">
      <c r="C190" s="12">
        <v>37803</v>
      </c>
      <c r="D190" s="17">
        <v>0</v>
      </c>
      <c r="E190" s="17">
        <v>-5738.3696441650391</v>
      </c>
      <c r="F190" s="17">
        <v>0</v>
      </c>
      <c r="G190" s="17">
        <v>0</v>
      </c>
      <c r="H190" s="17">
        <v>0</v>
      </c>
      <c r="I190" s="18">
        <v>-5738.3696441650391</v>
      </c>
    </row>
    <row r="191" spans="3:9" x14ac:dyDescent="0.25">
      <c r="C191" s="12">
        <v>37834</v>
      </c>
      <c r="D191" s="17">
        <v>0</v>
      </c>
      <c r="E191" s="17">
        <v>-5699.9973754882813</v>
      </c>
      <c r="F191" s="17">
        <v>0</v>
      </c>
      <c r="G191" s="17">
        <v>0</v>
      </c>
      <c r="H191" s="17">
        <v>0</v>
      </c>
      <c r="I191" s="18">
        <v>-5699.9973754882813</v>
      </c>
    </row>
    <row r="192" spans="3:9" x14ac:dyDescent="0.25">
      <c r="C192" s="12">
        <v>37865</v>
      </c>
      <c r="D192" s="17">
        <v>0</v>
      </c>
      <c r="E192" s="17">
        <v>-5479.433349609375</v>
      </c>
      <c r="F192" s="17">
        <v>0</v>
      </c>
      <c r="G192" s="17">
        <v>0</v>
      </c>
      <c r="H192" s="17">
        <v>0</v>
      </c>
      <c r="I192" s="18">
        <v>-5479.433349609375</v>
      </c>
    </row>
    <row r="193" spans="3:9" x14ac:dyDescent="0.25">
      <c r="C193" s="12">
        <v>37895</v>
      </c>
      <c r="D193" s="17">
        <v>0</v>
      </c>
      <c r="E193" s="17">
        <v>-5623.6530456542969</v>
      </c>
      <c r="F193" s="17">
        <v>0</v>
      </c>
      <c r="G193" s="17">
        <v>0</v>
      </c>
      <c r="H193" s="17">
        <v>0</v>
      </c>
      <c r="I193" s="18">
        <v>-5623.6530456542969</v>
      </c>
    </row>
    <row r="194" spans="3:9" x14ac:dyDescent="0.25">
      <c r="C194" s="12">
        <v>37926</v>
      </c>
      <c r="D194" s="17">
        <v>0</v>
      </c>
      <c r="E194" s="17">
        <v>-5406.1844177246094</v>
      </c>
      <c r="F194" s="17">
        <v>0</v>
      </c>
      <c r="G194" s="17">
        <v>0</v>
      </c>
      <c r="H194" s="17">
        <v>0</v>
      </c>
      <c r="I194" s="18">
        <v>-5406.1844177246094</v>
      </c>
    </row>
    <row r="195" spans="3:9" x14ac:dyDescent="0.25">
      <c r="C195" s="12">
        <v>37956</v>
      </c>
      <c r="D195" s="17">
        <v>0</v>
      </c>
      <c r="E195" s="17">
        <v>-5546.9715270996094</v>
      </c>
      <c r="F195" s="17">
        <v>0</v>
      </c>
      <c r="G195" s="17">
        <v>0</v>
      </c>
      <c r="H195" s="17">
        <v>0</v>
      </c>
      <c r="I195" s="18">
        <v>-5546.9715270996094</v>
      </c>
    </row>
    <row r="196" spans="3:9" x14ac:dyDescent="0.25">
      <c r="C196" s="12">
        <v>37987</v>
      </c>
      <c r="D196" s="17">
        <v>0</v>
      </c>
      <c r="E196" s="17">
        <v>0</v>
      </c>
      <c r="F196" s="17">
        <v>0</v>
      </c>
      <c r="G196" s="17">
        <v>0</v>
      </c>
      <c r="H196" s="17">
        <v>0</v>
      </c>
      <c r="I196" s="18">
        <v>0</v>
      </c>
    </row>
    <row r="197" spans="3:9" x14ac:dyDescent="0.25">
      <c r="C197" s="12">
        <v>38018</v>
      </c>
      <c r="D197" s="17">
        <v>0</v>
      </c>
      <c r="E197" s="17">
        <v>0</v>
      </c>
      <c r="F197" s="17">
        <v>0</v>
      </c>
      <c r="G197" s="17">
        <v>0</v>
      </c>
      <c r="H197" s="17">
        <v>0</v>
      </c>
      <c r="I197" s="18">
        <v>0</v>
      </c>
    </row>
    <row r="198" spans="3:9" x14ac:dyDescent="0.25">
      <c r="C198" s="12">
        <v>38047</v>
      </c>
      <c r="D198" s="17">
        <v>0</v>
      </c>
      <c r="E198" s="17">
        <v>0</v>
      </c>
      <c r="F198" s="17">
        <v>0</v>
      </c>
      <c r="G198" s="17">
        <v>0</v>
      </c>
      <c r="H198" s="17">
        <v>0</v>
      </c>
      <c r="I198" s="18">
        <v>0</v>
      </c>
    </row>
    <row r="199" spans="3:9" x14ac:dyDescent="0.25">
      <c r="C199" s="12"/>
      <c r="D199" s="17"/>
      <c r="E199" s="17"/>
      <c r="F199" s="17"/>
      <c r="G199" s="17"/>
      <c r="H199" s="17"/>
      <c r="I199" s="18"/>
    </row>
    <row r="200" spans="3:9" x14ac:dyDescent="0.25">
      <c r="C200" s="19"/>
      <c r="D200" s="20"/>
      <c r="E200" s="20"/>
      <c r="F200" s="21"/>
      <c r="G200" s="25"/>
      <c r="H200" s="25"/>
      <c r="I200" s="14"/>
    </row>
    <row r="201" spans="3:9" x14ac:dyDescent="0.25">
      <c r="C201" s="22" t="s">
        <v>24</v>
      </c>
      <c r="D201" s="23">
        <v>144078.82943206426</v>
      </c>
      <c r="E201" s="23">
        <v>-150294.5328645382</v>
      </c>
      <c r="F201" s="23">
        <v>-12716.694130435468</v>
      </c>
      <c r="G201" s="23">
        <v>164635.95410042815</v>
      </c>
      <c r="H201" s="23">
        <v>-71027.680082086881</v>
      </c>
      <c r="I201" s="24">
        <v>74675.876455431804</v>
      </c>
    </row>
  </sheetData>
  <mergeCells count="2">
    <mergeCell ref="D1:G1"/>
    <mergeCell ref="D2:G2"/>
  </mergeCells>
  <pageMargins left="0.75" right="0.75" top="1" bottom="1" header="0.5" footer="0.5"/>
  <pageSetup scale="38"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 macro="[0]!Macro3">
                <anchor moveWithCells="1" sizeWithCells="1">
                  <from>
                    <xdr:col>9</xdr:col>
                    <xdr:colOff>0</xdr:colOff>
                    <xdr:row>1</xdr:row>
                    <xdr:rowOff>30480</xdr:rowOff>
                  </from>
                  <to>
                    <xdr:col>10</xdr:col>
                    <xdr:colOff>7620</xdr:colOff>
                    <xdr:row>3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5" name="Button 3">
              <controlPr defaultSize="0" print="0" autoFill="0" autoPict="0" macro="[0]!Macro4">
                <anchor moveWithCells="1" sizeWithCells="1">
                  <from>
                    <xdr:col>9</xdr:col>
                    <xdr:colOff>0</xdr:colOff>
                    <xdr:row>4</xdr:row>
                    <xdr:rowOff>0</xdr:rowOff>
                  </from>
                  <to>
                    <xdr:col>9</xdr:col>
                    <xdr:colOff>1150620</xdr:colOff>
                    <xdr:row>5</xdr:row>
                    <xdr:rowOff>129540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R45"/>
  <sheetViews>
    <sheetView workbookViewId="0">
      <pane xSplit="2" ySplit="5" topLeftCell="H34" activePane="bottomRight" state="frozen"/>
      <selection pane="topRight" activeCell="C1" sqref="C1"/>
      <selection pane="bottomLeft" activeCell="A6" sqref="A6"/>
      <selection pane="bottomRight" activeCell="J44" sqref="J44"/>
    </sheetView>
  </sheetViews>
  <sheetFormatPr defaultRowHeight="13.2" x14ac:dyDescent="0.25"/>
  <cols>
    <col min="1" max="1" width="30.5546875" bestFit="1" customWidth="1"/>
    <col min="2" max="2" width="13.44140625" bestFit="1" customWidth="1"/>
    <col min="3" max="3" width="17.109375" bestFit="1" customWidth="1"/>
    <col min="4" max="4" width="19.44140625" bestFit="1" customWidth="1"/>
    <col min="5" max="5" width="16.88671875" bestFit="1" customWidth="1"/>
    <col min="6" max="6" width="17.109375" bestFit="1" customWidth="1"/>
    <col min="7" max="7" width="19.44140625" bestFit="1" customWidth="1"/>
    <col min="8" max="8" width="16.88671875" bestFit="1" customWidth="1"/>
    <col min="9" max="9" width="13.33203125" bestFit="1" customWidth="1"/>
    <col min="10" max="10" width="13.33203125" customWidth="1"/>
    <col min="11" max="11" width="15.33203125" customWidth="1"/>
    <col min="12" max="12" width="3.6640625" customWidth="1"/>
    <col min="13" max="13" width="12.88671875" customWidth="1"/>
    <col min="14" max="14" width="4.6640625" customWidth="1"/>
    <col min="15" max="15" width="12.109375" customWidth="1"/>
    <col min="16" max="16" width="16.5546875" bestFit="1" customWidth="1"/>
  </cols>
  <sheetData>
    <row r="1" spans="1:18" ht="17.399999999999999" x14ac:dyDescent="0.3">
      <c r="B1" s="50" t="s">
        <v>10</v>
      </c>
      <c r="C1" s="50"/>
      <c r="D1" s="50"/>
      <c r="E1" s="50"/>
    </row>
    <row r="2" spans="1:18" ht="15.6" x14ac:dyDescent="0.3">
      <c r="B2" s="51" t="str">
        <f>TEXT(MTMToday,"dd mmm yyyy") &amp; " vs " &amp; TEXT(MTMYesterday,"dd mmm yyyy")</f>
        <v>25 Jan 2000 vs 24 Jan 2000</v>
      </c>
      <c r="C2" s="51"/>
      <c r="D2" s="51"/>
      <c r="E2" s="51"/>
    </row>
    <row r="4" spans="1:18" ht="13.8" thickBot="1" x14ac:dyDescent="0.3">
      <c r="R4" s="44">
        <f>SUM(R6:R60)</f>
        <v>62702.418659550778</v>
      </c>
    </row>
    <row r="5" spans="1:18" ht="13.8" thickBot="1" x14ac:dyDescent="0.3">
      <c r="A5" s="4" t="s">
        <v>1</v>
      </c>
      <c r="B5" s="5" t="s">
        <v>2</v>
      </c>
      <c r="C5" s="47" t="s">
        <v>3</v>
      </c>
      <c r="D5" s="47" t="s">
        <v>4</v>
      </c>
      <c r="E5" s="49" t="s">
        <v>5</v>
      </c>
      <c r="F5" s="47" t="s">
        <v>6</v>
      </c>
      <c r="G5" s="47" t="s">
        <v>7</v>
      </c>
      <c r="H5" s="49" t="s">
        <v>8</v>
      </c>
      <c r="I5" s="47" t="s">
        <v>9</v>
      </c>
      <c r="J5" s="33" t="s">
        <v>30</v>
      </c>
      <c r="K5" s="7" t="s">
        <v>14</v>
      </c>
      <c r="L5" s="8"/>
      <c r="M5" s="9" t="s">
        <v>15</v>
      </c>
      <c r="O5" s="9" t="s">
        <v>25</v>
      </c>
      <c r="R5" s="40" t="s">
        <v>33</v>
      </c>
    </row>
    <row r="6" spans="1:18" x14ac:dyDescent="0.25">
      <c r="A6" t="s">
        <v>0</v>
      </c>
      <c r="B6" s="1">
        <v>36526</v>
      </c>
      <c r="C6" s="48">
        <v>136.26456832885742</v>
      </c>
      <c r="D6" s="48">
        <v>-1.9012891284489797E-2</v>
      </c>
      <c r="E6" s="48">
        <v>136.24555543757288</v>
      </c>
      <c r="F6" s="48">
        <v>-8.2123419269919395E-3</v>
      </c>
      <c r="G6" s="48">
        <v>-6.5442486084066331E-3</v>
      </c>
      <c r="H6" s="48">
        <v>-1.4756590535398573E-2</v>
      </c>
      <c r="I6" s="48"/>
      <c r="J6" s="2">
        <f>R6</f>
        <v>1117.772702350288</v>
      </c>
      <c r="K6" s="3">
        <f>I6+H6+E6+J6</f>
        <v>1254.0035011973255</v>
      </c>
      <c r="M6" s="10">
        <f t="shared" ref="M6:M18" si="0">D6+F6+G6</f>
        <v>-3.376948181988837E-2</v>
      </c>
      <c r="O6" s="2">
        <f>K6-I6-J6</f>
        <v>136.23079884703748</v>
      </c>
      <c r="R6" s="45">
        <f>'SRA Pos'!C10</f>
        <v>1117.772702350288</v>
      </c>
    </row>
    <row r="7" spans="1:18" x14ac:dyDescent="0.25">
      <c r="A7" t="s">
        <v>0</v>
      </c>
      <c r="B7" s="1">
        <v>36557</v>
      </c>
      <c r="C7" s="48">
        <v>-4340.2678451538086</v>
      </c>
      <c r="D7" s="48">
        <v>910.86524407286197</v>
      </c>
      <c r="E7" s="48">
        <v>-3429.4026010809466</v>
      </c>
      <c r="F7" s="48">
        <v>576.95102955400944</v>
      </c>
      <c r="G7" s="48">
        <v>346.01909136027098</v>
      </c>
      <c r="H7" s="48">
        <v>922.97012091428041</v>
      </c>
      <c r="I7" s="48">
        <v>5000</v>
      </c>
      <c r="J7" s="2">
        <f t="shared" ref="J7:J39" si="1">R7</f>
        <v>6723.9791997745933</v>
      </c>
      <c r="K7" s="3">
        <f t="shared" ref="K7:K43" si="2">I7+H7+E7+J7</f>
        <v>9217.5467196079262</v>
      </c>
      <c r="M7" s="10">
        <f t="shared" si="0"/>
        <v>1833.8353649871424</v>
      </c>
      <c r="O7" s="2">
        <f t="shared" ref="O7:O43" si="3">K7-I7-J7</f>
        <v>-2506.4324801666671</v>
      </c>
      <c r="R7" s="45">
        <f>'SRA Pos'!C11</f>
        <v>6723.9791997745933</v>
      </c>
    </row>
    <row r="8" spans="1:18" x14ac:dyDescent="0.25">
      <c r="A8" t="s">
        <v>0</v>
      </c>
      <c r="B8" s="1">
        <v>36586</v>
      </c>
      <c r="C8" s="48">
        <v>904.48786449432373</v>
      </c>
      <c r="D8" s="48">
        <v>996.26134607195854</v>
      </c>
      <c r="E8" s="48">
        <v>1900.7492105662823</v>
      </c>
      <c r="F8" s="48">
        <v>579.38632732629776</v>
      </c>
      <c r="G8" s="48">
        <v>347.52505964040756</v>
      </c>
      <c r="H8" s="48">
        <v>926.91138696670532</v>
      </c>
      <c r="I8" s="48"/>
      <c r="J8" s="2">
        <f t="shared" si="1"/>
        <v>7888.0235571151779</v>
      </c>
      <c r="K8" s="3">
        <f t="shared" si="2"/>
        <v>10715.684154648166</v>
      </c>
      <c r="M8" s="10">
        <f t="shared" si="0"/>
        <v>1923.1727330386639</v>
      </c>
      <c r="O8" s="2">
        <f t="shared" si="3"/>
        <v>2827.6605975329885</v>
      </c>
      <c r="R8" s="45">
        <f>'SRA Pos'!C12</f>
        <v>7888.0235571151779</v>
      </c>
    </row>
    <row r="9" spans="1:18" x14ac:dyDescent="0.25">
      <c r="A9" t="s">
        <v>0</v>
      </c>
      <c r="B9" s="1">
        <v>36617</v>
      </c>
      <c r="C9" s="48">
        <v>-1636.5460205078125</v>
      </c>
      <c r="D9" s="48">
        <v>-844.74373197555542</v>
      </c>
      <c r="E9" s="48">
        <v>-2481.2897524833679</v>
      </c>
      <c r="F9" s="48">
        <v>-1082.7405948638916</v>
      </c>
      <c r="G9" s="48">
        <v>-649.75321006774902</v>
      </c>
      <c r="H9" s="48">
        <v>-1732.4938049316406</v>
      </c>
      <c r="I9" s="48">
        <v>5000</v>
      </c>
      <c r="J9" s="2">
        <f t="shared" si="1"/>
        <v>2250.1468364416214</v>
      </c>
      <c r="K9" s="3">
        <f t="shared" si="2"/>
        <v>3036.3632790266129</v>
      </c>
      <c r="M9" s="10">
        <f t="shared" si="0"/>
        <v>-2577.237536907196</v>
      </c>
      <c r="O9" s="2">
        <f t="shared" si="3"/>
        <v>-4213.7835574150085</v>
      </c>
      <c r="R9" s="45">
        <f>'SRA Pos'!C13</f>
        <v>2250.1468364416214</v>
      </c>
    </row>
    <row r="10" spans="1:18" x14ac:dyDescent="0.25">
      <c r="A10" t="s">
        <v>0</v>
      </c>
      <c r="B10" s="1">
        <v>36647</v>
      </c>
      <c r="C10" s="48">
        <v>930.06243896484375</v>
      </c>
      <c r="D10" s="48">
        <v>-1268.2714529037476</v>
      </c>
      <c r="E10" s="48">
        <v>-338.20901393890381</v>
      </c>
      <c r="F10" s="48">
        <v>-736.73136711120605</v>
      </c>
      <c r="G10" s="48">
        <v>-442.03792190551758</v>
      </c>
      <c r="H10" s="48">
        <v>-1178.7692890167236</v>
      </c>
      <c r="I10" s="48">
        <v>2500</v>
      </c>
      <c r="J10" s="2">
        <f t="shared" si="1"/>
        <v>3005.6559560244591</v>
      </c>
      <c r="K10" s="3">
        <f t="shared" si="2"/>
        <v>3988.6776530688317</v>
      </c>
      <c r="M10" s="10">
        <f t="shared" si="0"/>
        <v>-2447.0407419204712</v>
      </c>
      <c r="O10" s="2">
        <f t="shared" si="3"/>
        <v>-1516.9783029556274</v>
      </c>
      <c r="R10" s="45">
        <f>'SRA Pos'!C14</f>
        <v>3005.6559560244591</v>
      </c>
    </row>
    <row r="11" spans="1:18" x14ac:dyDescent="0.25">
      <c r="A11" t="s">
        <v>0</v>
      </c>
      <c r="B11" s="1">
        <v>36678</v>
      </c>
      <c r="C11" s="48">
        <v>-1915.7587966918945</v>
      </c>
      <c r="D11" s="48">
        <v>-1149.9411964416504</v>
      </c>
      <c r="E11" s="48">
        <v>-3065.6999931335449</v>
      </c>
      <c r="F11" s="48">
        <v>129.00859642028809</v>
      </c>
      <c r="G11" s="48">
        <v>-491.53682518005371</v>
      </c>
      <c r="H11" s="48">
        <v>-362.52822875976563</v>
      </c>
      <c r="I11" s="48">
        <v>5000</v>
      </c>
      <c r="J11" s="2">
        <f t="shared" si="1"/>
        <v>3141.2715450375622</v>
      </c>
      <c r="K11" s="3">
        <f t="shared" si="2"/>
        <v>4713.0433231442512</v>
      </c>
      <c r="M11" s="10">
        <f t="shared" si="0"/>
        <v>-1512.469425201416</v>
      </c>
      <c r="O11" s="2">
        <f t="shared" si="3"/>
        <v>-3428.228221893311</v>
      </c>
      <c r="R11" s="45">
        <f>'SRA Pos'!C15</f>
        <v>3141.2715450375622</v>
      </c>
    </row>
    <row r="12" spans="1:18" x14ac:dyDescent="0.25">
      <c r="A12" t="s">
        <v>0</v>
      </c>
      <c r="B12" s="1">
        <v>36708</v>
      </c>
      <c r="C12" s="48">
        <v>0</v>
      </c>
      <c r="D12" s="48">
        <v>913.79969787597656</v>
      </c>
      <c r="E12" s="48">
        <v>913.79969787597656</v>
      </c>
      <c r="F12" s="48">
        <v>725.35063934326172</v>
      </c>
      <c r="G12" s="48">
        <v>435.21038818359375</v>
      </c>
      <c r="H12" s="48">
        <v>1160.5610275268555</v>
      </c>
      <c r="I12" s="48">
        <v>-2500</v>
      </c>
      <c r="J12" s="2">
        <f t="shared" si="1"/>
        <v>13058.447373748069</v>
      </c>
      <c r="K12" s="3">
        <f t="shared" si="2"/>
        <v>12632.808099150901</v>
      </c>
      <c r="M12" s="10">
        <f t="shared" si="0"/>
        <v>2074.360725402832</v>
      </c>
      <c r="O12" s="2">
        <f t="shared" si="3"/>
        <v>2074.360725402832</v>
      </c>
      <c r="R12" s="45">
        <f>'SRA Pos'!C16</f>
        <v>13058.447373748069</v>
      </c>
    </row>
    <row r="13" spans="1:18" x14ac:dyDescent="0.25">
      <c r="A13" t="s">
        <v>0</v>
      </c>
      <c r="B13" s="1">
        <v>36739</v>
      </c>
      <c r="C13" s="48">
        <v>0</v>
      </c>
      <c r="D13" s="48">
        <v>952.11355590820313</v>
      </c>
      <c r="E13" s="48">
        <v>952.11355590820313</v>
      </c>
      <c r="F13" s="48">
        <v>649.3060302734375</v>
      </c>
      <c r="G13" s="48">
        <v>389.58358383178711</v>
      </c>
      <c r="H13" s="48">
        <v>1038.8896141052246</v>
      </c>
      <c r="I13" s="48">
        <v>-2500</v>
      </c>
      <c r="J13" s="2">
        <f t="shared" si="1"/>
        <v>12200.535912148458</v>
      </c>
      <c r="K13" s="3">
        <f t="shared" si="2"/>
        <v>11691.539082161886</v>
      </c>
      <c r="M13" s="10">
        <f t="shared" si="0"/>
        <v>1991.0031700134277</v>
      </c>
      <c r="O13" s="2">
        <f t="shared" si="3"/>
        <v>1991.0031700134277</v>
      </c>
      <c r="R13" s="45">
        <f>'SRA Pos'!C17</f>
        <v>12200.535912148458</v>
      </c>
    </row>
    <row r="14" spans="1:18" x14ac:dyDescent="0.25">
      <c r="A14" t="s">
        <v>0</v>
      </c>
      <c r="B14" s="1">
        <v>36770</v>
      </c>
      <c r="C14" s="48">
        <v>0</v>
      </c>
      <c r="D14" s="48">
        <v>903.67569351196289</v>
      </c>
      <c r="E14" s="48">
        <v>903.67569351196289</v>
      </c>
      <c r="F14" s="48">
        <v>645.62236785888672</v>
      </c>
      <c r="G14" s="48">
        <v>387.37343215942383</v>
      </c>
      <c r="H14" s="48">
        <v>1032.9958000183105</v>
      </c>
      <c r="I14" s="48">
        <v>-5000</v>
      </c>
      <c r="J14" s="2">
        <f t="shared" si="1"/>
        <v>13316.585576910547</v>
      </c>
      <c r="K14" s="3">
        <f t="shared" si="2"/>
        <v>10253.257070440821</v>
      </c>
      <c r="M14" s="10">
        <f t="shared" si="0"/>
        <v>1936.6714935302734</v>
      </c>
      <c r="O14" s="2">
        <f t="shared" si="3"/>
        <v>1936.6714935302734</v>
      </c>
      <c r="R14" s="45">
        <f>'SRA Pos'!C18</f>
        <v>13316.585576910547</v>
      </c>
    </row>
    <row r="15" spans="1:18" x14ac:dyDescent="0.25">
      <c r="A15" t="s">
        <v>0</v>
      </c>
      <c r="B15" s="1">
        <v>36800</v>
      </c>
      <c r="C15" s="48">
        <v>0</v>
      </c>
      <c r="D15" s="48">
        <v>898.61743545532227</v>
      </c>
      <c r="E15" s="48">
        <v>898.61743545532227</v>
      </c>
      <c r="F15" s="48">
        <v>713.38532257080078</v>
      </c>
      <c r="G15" s="48">
        <v>428.03120040893555</v>
      </c>
      <c r="H15" s="48">
        <v>1141.4165229797363</v>
      </c>
      <c r="I15" s="48"/>
      <c r="J15" s="2">
        <f t="shared" si="1"/>
        <v>0</v>
      </c>
      <c r="K15" s="3">
        <f t="shared" si="2"/>
        <v>2040.0339584350586</v>
      </c>
      <c r="M15" s="10">
        <f t="shared" si="0"/>
        <v>2040.0339584350586</v>
      </c>
      <c r="O15" s="2">
        <f t="shared" si="3"/>
        <v>2040.0339584350586</v>
      </c>
      <c r="R15" s="45"/>
    </row>
    <row r="16" spans="1:18" x14ac:dyDescent="0.25">
      <c r="A16" t="s">
        <v>0</v>
      </c>
      <c r="B16" s="1">
        <v>36831</v>
      </c>
      <c r="C16" s="48">
        <v>0</v>
      </c>
      <c r="D16" s="48">
        <v>935.98193359375</v>
      </c>
      <c r="E16" s="48">
        <v>935.98193359375</v>
      </c>
      <c r="F16" s="48">
        <v>567.34394836425781</v>
      </c>
      <c r="G16" s="48">
        <v>340.40638732910156</v>
      </c>
      <c r="H16" s="48">
        <v>907.75033569335938</v>
      </c>
      <c r="I16" s="48"/>
      <c r="J16" s="2">
        <f t="shared" si="1"/>
        <v>0</v>
      </c>
      <c r="K16" s="3">
        <f t="shared" si="2"/>
        <v>1843.7322692871094</v>
      </c>
      <c r="M16" s="10">
        <f t="shared" si="0"/>
        <v>1843.7322692871094</v>
      </c>
      <c r="O16" s="2">
        <f t="shared" si="3"/>
        <v>1843.7322692871094</v>
      </c>
      <c r="R16" s="45"/>
    </row>
    <row r="17" spans="1:16" x14ac:dyDescent="0.25">
      <c r="A17" t="s">
        <v>0</v>
      </c>
      <c r="B17" s="1">
        <v>36861</v>
      </c>
      <c r="C17" s="48">
        <v>0</v>
      </c>
      <c r="D17" s="48">
        <v>845.48448181152344</v>
      </c>
      <c r="E17" s="48">
        <v>845.48448181152344</v>
      </c>
      <c r="F17" s="48">
        <v>889.39379119873047</v>
      </c>
      <c r="G17" s="48">
        <v>533.63628768920898</v>
      </c>
      <c r="H17" s="48">
        <v>1423.0300788879395</v>
      </c>
      <c r="I17" s="48"/>
      <c r="J17" s="2">
        <f t="shared" si="1"/>
        <v>0</v>
      </c>
      <c r="K17" s="3">
        <f t="shared" si="2"/>
        <v>2268.5145606994629</v>
      </c>
      <c r="M17" s="10">
        <f t="shared" si="0"/>
        <v>2268.5145606994629</v>
      </c>
      <c r="O17" s="2">
        <f t="shared" si="3"/>
        <v>2268.5145606994629</v>
      </c>
    </row>
    <row r="18" spans="1:16" x14ac:dyDescent="0.25">
      <c r="A18" t="s">
        <v>0</v>
      </c>
      <c r="B18" s="1">
        <v>36892</v>
      </c>
      <c r="C18" s="48">
        <v>4414.3427124023438</v>
      </c>
      <c r="D18" s="48">
        <v>2648.6053047180176</v>
      </c>
      <c r="E18" s="48">
        <v>7062.9480171203613</v>
      </c>
      <c r="F18" s="48">
        <v>2101.9750213623047</v>
      </c>
      <c r="G18" s="48">
        <v>1261.1848411560059</v>
      </c>
      <c r="H18" s="48">
        <v>3363.1598625183105</v>
      </c>
      <c r="I18" s="48"/>
      <c r="J18" s="2">
        <f t="shared" si="1"/>
        <v>0</v>
      </c>
      <c r="K18" s="3">
        <f t="shared" si="2"/>
        <v>10426.107879638672</v>
      </c>
      <c r="M18" s="10">
        <f t="shared" si="0"/>
        <v>6011.7651672363281</v>
      </c>
      <c r="O18" s="2">
        <f t="shared" si="3"/>
        <v>10426.107879638672</v>
      </c>
    </row>
    <row r="19" spans="1:16" x14ac:dyDescent="0.25">
      <c r="A19" t="s">
        <v>0</v>
      </c>
      <c r="B19" s="1">
        <v>36923</v>
      </c>
      <c r="C19" s="48">
        <v>4180.8999938964844</v>
      </c>
      <c r="D19" s="48">
        <v>2508.5400466918945</v>
      </c>
      <c r="E19" s="48">
        <v>6689.4400405883789</v>
      </c>
      <c r="F19" s="48">
        <v>1672.5846862792969</v>
      </c>
      <c r="G19" s="48">
        <v>1003.5508346557617</v>
      </c>
      <c r="H19" s="48">
        <v>2676.1355209350586</v>
      </c>
      <c r="I19" s="48"/>
      <c r="J19" s="2">
        <f t="shared" si="1"/>
        <v>0</v>
      </c>
      <c r="K19" s="3">
        <f t="shared" si="2"/>
        <v>9365.5755615234375</v>
      </c>
      <c r="M19" s="10">
        <f t="shared" ref="M19:M43" si="4">D19+F19+G19</f>
        <v>5184.6755676269531</v>
      </c>
      <c r="O19" s="2">
        <f t="shared" si="3"/>
        <v>9365.5755615234375</v>
      </c>
      <c r="P19" s="26"/>
    </row>
    <row r="20" spans="1:16" x14ac:dyDescent="0.25">
      <c r="A20" t="s">
        <v>0</v>
      </c>
      <c r="B20" s="1">
        <v>36951</v>
      </c>
      <c r="C20" s="48">
        <v>4571.9172592163086</v>
      </c>
      <c r="D20" s="48">
        <v>2743.1503486633301</v>
      </c>
      <c r="E20" s="48">
        <v>7315.0676078796387</v>
      </c>
      <c r="F20" s="48">
        <v>1870.4690780639648</v>
      </c>
      <c r="G20" s="48">
        <v>1122.2814445495605</v>
      </c>
      <c r="H20" s="48">
        <v>2992.7505226135254</v>
      </c>
      <c r="I20" s="48"/>
      <c r="J20" s="2">
        <f t="shared" si="1"/>
        <v>0</v>
      </c>
      <c r="K20" s="3">
        <f t="shared" si="2"/>
        <v>10307.818130493164</v>
      </c>
      <c r="M20" s="10">
        <f t="shared" si="4"/>
        <v>5735.9008712768555</v>
      </c>
      <c r="O20" s="2">
        <f t="shared" si="3"/>
        <v>10307.818130493164</v>
      </c>
    </row>
    <row r="21" spans="1:16" x14ac:dyDescent="0.25">
      <c r="A21" t="s">
        <v>0</v>
      </c>
      <c r="B21" s="1">
        <v>36982</v>
      </c>
      <c r="C21" s="48">
        <v>3718.7199554443359</v>
      </c>
      <c r="D21" s="48">
        <v>2231.2321357727051</v>
      </c>
      <c r="E21" s="48">
        <v>5949.952091217041</v>
      </c>
      <c r="F21" s="48">
        <v>2478.3213500976563</v>
      </c>
      <c r="G21" s="48">
        <v>1486.9928970336914</v>
      </c>
      <c r="H21" s="48">
        <v>3965.3142471313477</v>
      </c>
      <c r="I21" s="48"/>
      <c r="J21" s="2">
        <f t="shared" si="1"/>
        <v>0</v>
      </c>
      <c r="K21" s="3">
        <f t="shared" si="2"/>
        <v>9915.2663383483887</v>
      </c>
      <c r="M21" s="10">
        <f t="shared" si="4"/>
        <v>6196.5463829040527</v>
      </c>
      <c r="O21" s="2">
        <f t="shared" si="3"/>
        <v>9915.2663383483887</v>
      </c>
    </row>
    <row r="22" spans="1:16" x14ac:dyDescent="0.25">
      <c r="A22" t="s">
        <v>0</v>
      </c>
      <c r="B22" s="1">
        <v>37012</v>
      </c>
      <c r="C22" s="48">
        <v>4723.4074172973633</v>
      </c>
      <c r="D22" s="48">
        <v>2834.0444984436035</v>
      </c>
      <c r="E22" s="48">
        <v>7557.4519157409668</v>
      </c>
      <c r="F22" s="48">
        <v>1642.9194259643555</v>
      </c>
      <c r="G22" s="48">
        <v>985.75168991088867</v>
      </c>
      <c r="H22" s="48">
        <v>2628.6711158752441</v>
      </c>
      <c r="I22" s="48"/>
      <c r="J22" s="2">
        <f t="shared" si="1"/>
        <v>0</v>
      </c>
      <c r="K22" s="3">
        <f t="shared" si="2"/>
        <v>10186.123031616211</v>
      </c>
      <c r="M22" s="10">
        <f t="shared" si="4"/>
        <v>5462.7156143188477</v>
      </c>
      <c r="O22" s="2">
        <f t="shared" si="3"/>
        <v>10186.123031616211</v>
      </c>
    </row>
    <row r="23" spans="1:16" x14ac:dyDescent="0.25">
      <c r="A23" t="s">
        <v>0</v>
      </c>
      <c r="B23" s="1">
        <v>37043</v>
      </c>
      <c r="C23" s="48">
        <v>4082.3628158569336</v>
      </c>
      <c r="D23" s="48">
        <v>2449.4180488586426</v>
      </c>
      <c r="E23" s="48">
        <v>6531.7808647155762</v>
      </c>
      <c r="F23" s="48">
        <v>2041.7555465698242</v>
      </c>
      <c r="G23" s="48">
        <v>1225.0534858703613</v>
      </c>
      <c r="H23" s="48">
        <v>3266.8090324401855</v>
      </c>
      <c r="I23" s="48"/>
      <c r="J23" s="2">
        <f t="shared" si="1"/>
        <v>0</v>
      </c>
      <c r="K23" s="3">
        <f t="shared" si="2"/>
        <v>9798.5898971557617</v>
      </c>
      <c r="M23" s="10">
        <f t="shared" si="4"/>
        <v>5716.2270812988281</v>
      </c>
      <c r="O23" s="2">
        <f t="shared" si="3"/>
        <v>9798.5898971557617</v>
      </c>
    </row>
    <row r="24" spans="1:16" x14ac:dyDescent="0.25">
      <c r="A24" t="s">
        <v>0</v>
      </c>
      <c r="B24" s="1">
        <v>37073</v>
      </c>
      <c r="C24" s="48">
        <v>0</v>
      </c>
      <c r="D24" s="48">
        <v>0</v>
      </c>
      <c r="E24" s="48">
        <v>0</v>
      </c>
      <c r="F24" s="48">
        <v>0</v>
      </c>
      <c r="G24" s="48">
        <v>0</v>
      </c>
      <c r="H24" s="48">
        <v>0</v>
      </c>
      <c r="I24" s="48"/>
      <c r="J24" s="2">
        <f t="shared" si="1"/>
        <v>0</v>
      </c>
      <c r="K24" s="3">
        <f t="shared" si="2"/>
        <v>0</v>
      </c>
      <c r="M24" s="10">
        <f t="shared" si="4"/>
        <v>0</v>
      </c>
      <c r="O24" s="2">
        <f t="shared" si="3"/>
        <v>0</v>
      </c>
    </row>
    <row r="25" spans="1:16" x14ac:dyDescent="0.25">
      <c r="A25" t="s">
        <v>0</v>
      </c>
      <c r="B25" s="1">
        <v>37104</v>
      </c>
      <c r="C25" s="48">
        <v>0</v>
      </c>
      <c r="D25" s="48">
        <v>0</v>
      </c>
      <c r="E25" s="48">
        <v>0</v>
      </c>
      <c r="F25" s="48">
        <v>0</v>
      </c>
      <c r="G25" s="48">
        <v>0</v>
      </c>
      <c r="H25" s="48">
        <v>0</v>
      </c>
      <c r="I25" s="48"/>
      <c r="J25" s="2">
        <f t="shared" si="1"/>
        <v>0</v>
      </c>
      <c r="K25" s="3">
        <f t="shared" si="2"/>
        <v>0</v>
      </c>
      <c r="M25" s="10">
        <f t="shared" si="4"/>
        <v>0</v>
      </c>
      <c r="O25" s="2">
        <f t="shared" si="3"/>
        <v>0</v>
      </c>
    </row>
    <row r="26" spans="1:16" x14ac:dyDescent="0.25">
      <c r="A26" t="s">
        <v>0</v>
      </c>
      <c r="B26" s="1">
        <v>37135</v>
      </c>
      <c r="C26" s="48">
        <v>0</v>
      </c>
      <c r="D26" s="48">
        <v>0</v>
      </c>
      <c r="E26" s="48">
        <v>0</v>
      </c>
      <c r="F26" s="48">
        <v>0</v>
      </c>
      <c r="G26" s="48">
        <v>0</v>
      </c>
      <c r="H26" s="48">
        <v>0</v>
      </c>
      <c r="I26" s="48"/>
      <c r="J26" s="2">
        <f t="shared" si="1"/>
        <v>0</v>
      </c>
      <c r="K26" s="3">
        <f t="shared" si="2"/>
        <v>0</v>
      </c>
      <c r="M26" s="10">
        <f t="shared" si="4"/>
        <v>0</v>
      </c>
      <c r="O26" s="2">
        <f t="shared" si="3"/>
        <v>0</v>
      </c>
    </row>
    <row r="27" spans="1:16" x14ac:dyDescent="0.25">
      <c r="A27" t="s">
        <v>0</v>
      </c>
      <c r="B27" s="1">
        <v>37165</v>
      </c>
      <c r="C27" s="48">
        <v>0</v>
      </c>
      <c r="D27" s="48">
        <v>0</v>
      </c>
      <c r="E27" s="48">
        <v>0</v>
      </c>
      <c r="F27" s="48">
        <v>0</v>
      </c>
      <c r="G27" s="48">
        <v>0</v>
      </c>
      <c r="H27" s="48">
        <v>0</v>
      </c>
      <c r="I27" s="48"/>
      <c r="J27" s="2">
        <f t="shared" si="1"/>
        <v>0</v>
      </c>
      <c r="K27" s="3">
        <f t="shared" si="2"/>
        <v>0</v>
      </c>
      <c r="M27" s="10">
        <f t="shared" si="4"/>
        <v>0</v>
      </c>
      <c r="O27" s="2">
        <f t="shared" si="3"/>
        <v>0</v>
      </c>
    </row>
    <row r="28" spans="1:16" x14ac:dyDescent="0.25">
      <c r="A28" t="s">
        <v>0</v>
      </c>
      <c r="B28" s="1">
        <v>37196</v>
      </c>
      <c r="C28" s="48">
        <v>0</v>
      </c>
      <c r="D28" s="48">
        <v>0</v>
      </c>
      <c r="E28" s="48">
        <v>0</v>
      </c>
      <c r="F28" s="48">
        <v>0</v>
      </c>
      <c r="G28" s="48">
        <v>0</v>
      </c>
      <c r="H28" s="48">
        <v>0</v>
      </c>
      <c r="I28" s="48"/>
      <c r="J28" s="2">
        <f t="shared" si="1"/>
        <v>0</v>
      </c>
      <c r="K28" s="3">
        <f t="shared" si="2"/>
        <v>0</v>
      </c>
      <c r="M28" s="10">
        <f t="shared" si="4"/>
        <v>0</v>
      </c>
      <c r="O28" s="2">
        <f t="shared" si="3"/>
        <v>0</v>
      </c>
    </row>
    <row r="29" spans="1:16" x14ac:dyDescent="0.25">
      <c r="A29" t="s">
        <v>0</v>
      </c>
      <c r="B29" s="1">
        <v>37226</v>
      </c>
      <c r="C29" s="48">
        <v>0</v>
      </c>
      <c r="D29" s="48">
        <v>0</v>
      </c>
      <c r="E29" s="48">
        <v>0</v>
      </c>
      <c r="F29" s="48">
        <v>0</v>
      </c>
      <c r="G29" s="48">
        <v>0</v>
      </c>
      <c r="H29" s="48">
        <v>0</v>
      </c>
      <c r="I29" s="48"/>
      <c r="J29" s="2">
        <f t="shared" si="1"/>
        <v>0</v>
      </c>
      <c r="K29" s="3">
        <f t="shared" si="2"/>
        <v>0</v>
      </c>
      <c r="M29" s="10">
        <f t="shared" si="4"/>
        <v>0</v>
      </c>
      <c r="O29" s="2">
        <f t="shared" si="3"/>
        <v>0</v>
      </c>
    </row>
    <row r="30" spans="1:16" x14ac:dyDescent="0.25">
      <c r="A30" t="s">
        <v>0</v>
      </c>
      <c r="B30" s="1">
        <v>37257</v>
      </c>
      <c r="C30" s="48">
        <v>0</v>
      </c>
      <c r="D30" s="48">
        <v>0</v>
      </c>
      <c r="E30" s="48">
        <v>0</v>
      </c>
      <c r="F30" s="48">
        <v>0</v>
      </c>
      <c r="G30" s="48">
        <v>0</v>
      </c>
      <c r="H30" s="48">
        <v>0</v>
      </c>
      <c r="I30" s="48"/>
      <c r="J30" s="2">
        <f t="shared" si="1"/>
        <v>0</v>
      </c>
      <c r="K30" s="3">
        <f t="shared" si="2"/>
        <v>0</v>
      </c>
      <c r="M30" s="10">
        <f t="shared" si="4"/>
        <v>0</v>
      </c>
      <c r="O30" s="2">
        <f t="shared" si="3"/>
        <v>0</v>
      </c>
    </row>
    <row r="31" spans="1:16" x14ac:dyDescent="0.25">
      <c r="A31" t="s">
        <v>0</v>
      </c>
      <c r="B31" s="1">
        <v>37288</v>
      </c>
      <c r="C31" s="48">
        <v>0</v>
      </c>
      <c r="D31" s="48">
        <v>0</v>
      </c>
      <c r="E31" s="48">
        <v>0</v>
      </c>
      <c r="F31" s="48">
        <v>0</v>
      </c>
      <c r="G31" s="48">
        <v>0</v>
      </c>
      <c r="H31" s="48">
        <v>0</v>
      </c>
      <c r="I31" s="48"/>
      <c r="J31" s="2">
        <f t="shared" si="1"/>
        <v>0</v>
      </c>
      <c r="K31" s="3">
        <f t="shared" si="2"/>
        <v>0</v>
      </c>
      <c r="M31" s="10">
        <f t="shared" si="4"/>
        <v>0</v>
      </c>
      <c r="O31" s="2">
        <f t="shared" si="3"/>
        <v>0</v>
      </c>
    </row>
    <row r="32" spans="1:16" x14ac:dyDescent="0.25">
      <c r="A32" t="s">
        <v>0</v>
      </c>
      <c r="B32" s="1">
        <v>37316</v>
      </c>
      <c r="C32" s="48">
        <v>0</v>
      </c>
      <c r="D32" s="48">
        <v>0</v>
      </c>
      <c r="E32" s="48">
        <v>0</v>
      </c>
      <c r="F32" s="48">
        <v>0</v>
      </c>
      <c r="G32" s="48">
        <v>0</v>
      </c>
      <c r="H32" s="48">
        <v>0</v>
      </c>
      <c r="I32" s="48"/>
      <c r="J32" s="2">
        <f t="shared" si="1"/>
        <v>0</v>
      </c>
      <c r="K32" s="3">
        <f t="shared" si="2"/>
        <v>0</v>
      </c>
      <c r="M32" s="10">
        <f t="shared" si="4"/>
        <v>0</v>
      </c>
      <c r="O32" s="2">
        <f t="shared" si="3"/>
        <v>0</v>
      </c>
    </row>
    <row r="33" spans="1:15" x14ac:dyDescent="0.25">
      <c r="A33" t="s">
        <v>0</v>
      </c>
      <c r="B33" s="1">
        <v>37347</v>
      </c>
      <c r="C33" s="48">
        <v>0</v>
      </c>
      <c r="D33" s="48">
        <v>0</v>
      </c>
      <c r="E33" s="48">
        <v>0</v>
      </c>
      <c r="F33" s="48">
        <v>0</v>
      </c>
      <c r="G33" s="48">
        <v>0</v>
      </c>
      <c r="H33" s="48">
        <v>0</v>
      </c>
      <c r="I33" s="48"/>
      <c r="J33" s="2">
        <f t="shared" si="1"/>
        <v>0</v>
      </c>
      <c r="K33" s="3">
        <f t="shared" si="2"/>
        <v>0</v>
      </c>
      <c r="M33" s="10">
        <f t="shared" si="4"/>
        <v>0</v>
      </c>
      <c r="O33" s="2">
        <f t="shared" si="3"/>
        <v>0</v>
      </c>
    </row>
    <row r="34" spans="1:15" x14ac:dyDescent="0.25">
      <c r="A34" t="s">
        <v>0</v>
      </c>
      <c r="B34" s="1">
        <v>37377</v>
      </c>
      <c r="C34" s="48">
        <v>0</v>
      </c>
      <c r="D34" s="48">
        <v>0</v>
      </c>
      <c r="E34" s="48">
        <v>0</v>
      </c>
      <c r="F34" s="48">
        <v>0</v>
      </c>
      <c r="G34" s="48">
        <v>0</v>
      </c>
      <c r="H34" s="48">
        <v>0</v>
      </c>
      <c r="I34" s="48"/>
      <c r="J34" s="2">
        <f t="shared" si="1"/>
        <v>0</v>
      </c>
      <c r="K34" s="3">
        <f t="shared" si="2"/>
        <v>0</v>
      </c>
      <c r="M34" s="10">
        <f t="shared" si="4"/>
        <v>0</v>
      </c>
      <c r="O34" s="2">
        <f t="shared" si="3"/>
        <v>0</v>
      </c>
    </row>
    <row r="35" spans="1:15" x14ac:dyDescent="0.25">
      <c r="A35" t="s">
        <v>0</v>
      </c>
      <c r="B35" s="1">
        <v>37408</v>
      </c>
      <c r="C35" s="48">
        <v>0</v>
      </c>
      <c r="D35" s="48">
        <v>0</v>
      </c>
      <c r="E35" s="48">
        <v>0</v>
      </c>
      <c r="F35" s="48">
        <v>0</v>
      </c>
      <c r="G35" s="48">
        <v>0</v>
      </c>
      <c r="H35" s="48">
        <v>0</v>
      </c>
      <c r="I35" s="48"/>
      <c r="J35" s="2">
        <f t="shared" si="1"/>
        <v>0</v>
      </c>
      <c r="K35" s="3">
        <f t="shared" si="2"/>
        <v>0</v>
      </c>
      <c r="M35" s="10">
        <f t="shared" si="4"/>
        <v>0</v>
      </c>
      <c r="O35" s="2">
        <f t="shared" si="3"/>
        <v>0</v>
      </c>
    </row>
    <row r="36" spans="1:15" x14ac:dyDescent="0.25">
      <c r="B36" s="1"/>
      <c r="C36" s="2"/>
      <c r="D36" s="2"/>
      <c r="E36" s="2"/>
      <c r="F36" s="2"/>
      <c r="G36" s="2"/>
      <c r="H36" s="2"/>
      <c r="I36" s="2"/>
      <c r="J36" s="2">
        <f t="shared" si="1"/>
        <v>0</v>
      </c>
      <c r="K36" s="3">
        <f t="shared" si="2"/>
        <v>0</v>
      </c>
      <c r="M36" s="10">
        <f t="shared" si="4"/>
        <v>0</v>
      </c>
      <c r="O36" s="2">
        <f t="shared" si="3"/>
        <v>0</v>
      </c>
    </row>
    <row r="37" spans="1:15" x14ac:dyDescent="0.25">
      <c r="B37" s="1"/>
      <c r="C37" s="2"/>
      <c r="D37" s="2"/>
      <c r="E37" s="2"/>
      <c r="F37" s="2"/>
      <c r="G37" s="2"/>
      <c r="H37" s="2"/>
      <c r="I37" s="2"/>
      <c r="J37" s="2">
        <f t="shared" si="1"/>
        <v>0</v>
      </c>
      <c r="K37" s="3">
        <f t="shared" si="2"/>
        <v>0</v>
      </c>
      <c r="M37" s="10">
        <f t="shared" si="4"/>
        <v>0</v>
      </c>
      <c r="O37" s="2">
        <f t="shared" si="3"/>
        <v>0</v>
      </c>
    </row>
    <row r="38" spans="1:15" x14ac:dyDescent="0.25">
      <c r="B38" s="1"/>
      <c r="C38" s="2"/>
      <c r="D38" s="2"/>
      <c r="E38" s="2"/>
      <c r="F38" s="2"/>
      <c r="G38" s="2"/>
      <c r="H38" s="2"/>
      <c r="I38" s="2"/>
      <c r="J38" s="2">
        <f t="shared" si="1"/>
        <v>0</v>
      </c>
      <c r="K38" s="3">
        <f t="shared" si="2"/>
        <v>0</v>
      </c>
      <c r="M38" s="10">
        <f t="shared" si="4"/>
        <v>0</v>
      </c>
      <c r="O38" s="2">
        <f t="shared" si="3"/>
        <v>0</v>
      </c>
    </row>
    <row r="39" spans="1:15" x14ac:dyDescent="0.25">
      <c r="B39" s="1"/>
      <c r="C39" s="2"/>
      <c r="D39" s="2"/>
      <c r="E39" s="2"/>
      <c r="F39" s="2"/>
      <c r="G39" s="2"/>
      <c r="H39" s="2"/>
      <c r="I39" s="2"/>
      <c r="J39" s="2">
        <f t="shared" si="1"/>
        <v>0</v>
      </c>
      <c r="K39" s="3">
        <f t="shared" si="2"/>
        <v>0</v>
      </c>
      <c r="M39" s="10">
        <f t="shared" si="4"/>
        <v>0</v>
      </c>
      <c r="O39" s="2">
        <f t="shared" si="3"/>
        <v>0</v>
      </c>
    </row>
    <row r="40" spans="1:15" x14ac:dyDescent="0.25">
      <c r="B40" s="1"/>
      <c r="C40" s="2"/>
      <c r="D40" s="2"/>
      <c r="E40" s="2"/>
      <c r="F40" s="2"/>
      <c r="G40" s="2"/>
      <c r="H40" s="2"/>
      <c r="I40" s="2"/>
      <c r="J40" s="2"/>
      <c r="K40" s="3">
        <f t="shared" si="2"/>
        <v>0</v>
      </c>
      <c r="M40" s="10">
        <f t="shared" si="4"/>
        <v>0</v>
      </c>
      <c r="O40" s="2">
        <f t="shared" si="3"/>
        <v>0</v>
      </c>
    </row>
    <row r="41" spans="1:15" x14ac:dyDescent="0.25">
      <c r="B41" s="1"/>
      <c r="C41" s="2"/>
      <c r="D41" s="2"/>
      <c r="E41" s="2"/>
      <c r="F41" s="2"/>
      <c r="G41" s="2"/>
      <c r="H41" s="2"/>
      <c r="I41" s="2"/>
      <c r="J41" s="2"/>
      <c r="K41" s="3">
        <f t="shared" si="2"/>
        <v>0</v>
      </c>
      <c r="M41" s="10">
        <f t="shared" si="4"/>
        <v>0</v>
      </c>
      <c r="O41" s="2">
        <f t="shared" si="3"/>
        <v>0</v>
      </c>
    </row>
    <row r="42" spans="1:15" x14ac:dyDescent="0.25">
      <c r="B42" s="1"/>
      <c r="C42" s="2"/>
      <c r="D42" s="2"/>
      <c r="E42" s="2"/>
      <c r="F42" s="2"/>
      <c r="G42" s="2"/>
      <c r="H42" s="2"/>
      <c r="I42" s="2"/>
      <c r="J42" s="2"/>
      <c r="K42" s="3">
        <f t="shared" si="2"/>
        <v>0</v>
      </c>
      <c r="M42" s="10">
        <f t="shared" si="4"/>
        <v>0</v>
      </c>
      <c r="O42" s="2">
        <f t="shared" si="3"/>
        <v>0</v>
      </c>
    </row>
    <row r="43" spans="1:15" x14ac:dyDescent="0.25">
      <c r="B43" s="1"/>
      <c r="C43" s="2"/>
      <c r="D43" s="2"/>
      <c r="E43" s="2"/>
      <c r="F43" s="2"/>
      <c r="G43" s="2"/>
      <c r="H43" s="2"/>
      <c r="I43" s="2"/>
      <c r="J43" s="2"/>
      <c r="K43" s="3">
        <f t="shared" si="2"/>
        <v>0</v>
      </c>
      <c r="M43" s="10">
        <f t="shared" si="4"/>
        <v>0</v>
      </c>
      <c r="O43" s="2">
        <f t="shared" si="3"/>
        <v>0</v>
      </c>
    </row>
    <row r="44" spans="1:15" x14ac:dyDescent="0.25">
      <c r="J44" s="32">
        <f>SUM(J6:J43)</f>
        <v>62702.418659550778</v>
      </c>
      <c r="K44" s="32">
        <f>SUM(K6:K43)</f>
        <v>133654.68450964399</v>
      </c>
      <c r="M44" s="10"/>
      <c r="O44" s="29">
        <f>SUM(O6:O43)</f>
        <v>63452.265850093208</v>
      </c>
    </row>
    <row r="45" spans="1:15" x14ac:dyDescent="0.25">
      <c r="K45" s="10">
        <f>K44-J44</f>
        <v>70952.265850093216</v>
      </c>
      <c r="M45" s="10"/>
    </row>
  </sheetData>
  <mergeCells count="2">
    <mergeCell ref="B1:E1"/>
    <mergeCell ref="B2:E2"/>
  </mergeCells>
  <pageMargins left="0.75" right="0.75" top="1" bottom="1" header="0.5" footer="0.5"/>
  <pageSetup paperSize="9" scale="5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V62"/>
  <sheetViews>
    <sheetView workbookViewId="0">
      <pane xSplit="2" ySplit="5" topLeftCell="K6" activePane="bottomRight" state="frozen"/>
      <selection pane="topRight" activeCell="C1" sqref="C1"/>
      <selection pane="bottomLeft" activeCell="A6" sqref="A6"/>
      <selection pane="bottomRight" activeCell="O5" sqref="O5"/>
    </sheetView>
  </sheetViews>
  <sheetFormatPr defaultRowHeight="13.2" x14ac:dyDescent="0.25"/>
  <cols>
    <col min="1" max="1" width="30.88671875" bestFit="1" customWidth="1"/>
    <col min="2" max="2" width="13.44140625" customWidth="1"/>
    <col min="3" max="3" width="17.109375" customWidth="1"/>
    <col min="4" max="4" width="19.44140625" customWidth="1"/>
    <col min="5" max="5" width="16.88671875" customWidth="1"/>
    <col min="6" max="6" width="17.109375" customWidth="1"/>
    <col min="7" max="7" width="19.44140625" customWidth="1"/>
    <col min="8" max="8" width="16.88671875" customWidth="1"/>
    <col min="9" max="10" width="13.33203125" customWidth="1"/>
    <col min="11" max="11" width="13" customWidth="1"/>
    <col min="12" max="12" width="3.6640625" customWidth="1"/>
    <col min="13" max="13" width="12.88671875" customWidth="1"/>
    <col min="14" max="14" width="3.6640625" customWidth="1"/>
    <col min="15" max="15" width="11.44140625" customWidth="1"/>
    <col min="18" max="18" width="11" customWidth="1"/>
  </cols>
  <sheetData>
    <row r="1" spans="1:22" ht="17.399999999999999" x14ac:dyDescent="0.3">
      <c r="B1" s="50" t="s">
        <v>11</v>
      </c>
      <c r="C1" s="50"/>
      <c r="D1" s="50"/>
      <c r="E1" s="50"/>
    </row>
    <row r="2" spans="1:22" ht="15.6" x14ac:dyDescent="0.3">
      <c r="B2" s="51" t="str">
        <f>TEXT(MTMToday,"dd mmm yyyy") &amp; " vs " &amp; TEXT(MTMYesterday,"dd mmm yyyy")</f>
        <v>25 Jan 2000 vs 24 Jan 2000</v>
      </c>
      <c r="C2" s="51"/>
      <c r="D2" s="51"/>
      <c r="E2" s="51"/>
    </row>
    <row r="3" spans="1:22" x14ac:dyDescent="0.25">
      <c r="R3" s="1"/>
      <c r="U3" s="2"/>
    </row>
    <row r="4" spans="1:22" ht="13.8" thickBot="1" x14ac:dyDescent="0.3">
      <c r="R4" s="44">
        <f>SUM(R6:R60)</f>
        <v>-176539.74226735518</v>
      </c>
      <c r="S4" s="44">
        <f>SUM(S6:S60)</f>
        <v>-36435.780375664064</v>
      </c>
      <c r="T4" s="44">
        <f>SUM(T6:T60)</f>
        <v>49167.805357294681</v>
      </c>
      <c r="U4" s="2"/>
    </row>
    <row r="5" spans="1:22" ht="13.8" thickBot="1" x14ac:dyDescent="0.3">
      <c r="A5" t="s">
        <v>1</v>
      </c>
      <c r="B5" s="11" t="s">
        <v>2</v>
      </c>
      <c r="C5" s="47" t="s">
        <v>3</v>
      </c>
      <c r="D5" s="47" t="s">
        <v>4</v>
      </c>
      <c r="E5" s="47" t="s">
        <v>5</v>
      </c>
      <c r="F5" s="49" t="s">
        <v>6</v>
      </c>
      <c r="G5" s="47" t="s">
        <v>7</v>
      </c>
      <c r="H5" s="47" t="s">
        <v>8</v>
      </c>
      <c r="I5" s="49" t="s">
        <v>9</v>
      </c>
      <c r="J5" s="6" t="s">
        <v>30</v>
      </c>
      <c r="K5" s="7" t="s">
        <v>14</v>
      </c>
      <c r="L5" s="8"/>
      <c r="M5" s="9" t="s">
        <v>15</v>
      </c>
      <c r="O5" s="9" t="s">
        <v>25</v>
      </c>
      <c r="R5" s="39" t="s">
        <v>32</v>
      </c>
      <c r="S5" s="40" t="s">
        <v>34</v>
      </c>
      <c r="T5" s="40" t="s">
        <v>35</v>
      </c>
      <c r="U5" s="2"/>
      <c r="V5" s="40"/>
    </row>
    <row r="6" spans="1:22" x14ac:dyDescent="0.25">
      <c r="A6" t="s">
        <v>16</v>
      </c>
      <c r="B6" s="1">
        <v>36526</v>
      </c>
      <c r="C6" s="48">
        <v>-2343.9328422546387</v>
      </c>
      <c r="D6" s="48">
        <v>5.6532627940177917</v>
      </c>
      <c r="E6" s="48">
        <v>-2338.2795794606209</v>
      </c>
      <c r="F6" s="48">
        <v>8.691183993127197</v>
      </c>
      <c r="G6" s="48">
        <v>5.2622718885540962</v>
      </c>
      <c r="H6" s="48">
        <v>13.953455881681293</v>
      </c>
      <c r="I6" s="48"/>
      <c r="J6" s="2">
        <f>R6+S6+T6</f>
        <v>-11729.004050739943</v>
      </c>
      <c r="K6" s="3">
        <f>I6+H6+E6+J6</f>
        <v>-14053.330174318882</v>
      </c>
      <c r="M6" s="10">
        <f t="shared" ref="M6:M18" si="0">D6+F6+G6</f>
        <v>19.606718675699085</v>
      </c>
      <c r="O6" s="2">
        <f>K6-I6-J6</f>
        <v>-2324.3261235789396</v>
      </c>
      <c r="R6" s="45">
        <f>'SRA Pos'!D43</f>
        <v>-11742.018359460179</v>
      </c>
      <c r="S6" s="45">
        <f>'SRA Pos'!D64</f>
        <v>-1219.7806775948854</v>
      </c>
      <c r="T6" s="45">
        <f>'SRA Pos'!C28</f>
        <v>1232.7949863151202</v>
      </c>
    </row>
    <row r="7" spans="1:22" x14ac:dyDescent="0.25">
      <c r="A7" t="s">
        <v>16</v>
      </c>
      <c r="B7" s="1">
        <v>36557</v>
      </c>
      <c r="C7" s="48">
        <v>-12851.025478363037</v>
      </c>
      <c r="D7" s="48">
        <v>301.69668912887573</v>
      </c>
      <c r="E7" s="48">
        <v>-12549.328789234161</v>
      </c>
      <c r="F7" s="48">
        <v>204.51419067382813</v>
      </c>
      <c r="G7" s="48">
        <v>122.64888954162598</v>
      </c>
      <c r="H7" s="48">
        <v>327.1630802154541</v>
      </c>
      <c r="I7" s="48"/>
      <c r="J7" s="2">
        <f t="shared" ref="J7:J57" si="1">R7+S7+T7</f>
        <v>-52896.381245813594</v>
      </c>
      <c r="K7" s="42">
        <f>I7+H7+E7+J7</f>
        <v>-65118.546954832302</v>
      </c>
      <c r="M7" s="10">
        <f t="shared" si="0"/>
        <v>628.85976934432983</v>
      </c>
      <c r="O7" s="2">
        <f t="shared" ref="O7:O59" si="2">K7-I7-J7</f>
        <v>-12222.165709018707</v>
      </c>
      <c r="R7" s="45">
        <f>'SRA Pos'!D44</f>
        <v>-57137.464485320175</v>
      </c>
      <c r="S7" s="45">
        <f>'SRA Pos'!D65</f>
        <v>-4656.5129862595022</v>
      </c>
      <c r="T7" s="45">
        <f>'SRA Pos'!C29</f>
        <v>8897.5962257660831</v>
      </c>
    </row>
    <row r="8" spans="1:22" x14ac:dyDescent="0.25">
      <c r="A8" t="s">
        <v>16</v>
      </c>
      <c r="B8" s="1">
        <v>36586</v>
      </c>
      <c r="C8" s="48">
        <v>-16895.706607818604</v>
      </c>
      <c r="D8" s="48">
        <v>258.92630672454834</v>
      </c>
      <c r="E8" s="48">
        <v>-16636.780301094055</v>
      </c>
      <c r="F8" s="48">
        <v>172.06669139862061</v>
      </c>
      <c r="G8" s="48">
        <v>103.21741676330566</v>
      </c>
      <c r="H8" s="48">
        <v>275.28410816192627</v>
      </c>
      <c r="I8" s="48"/>
      <c r="J8" s="2">
        <f t="shared" si="1"/>
        <v>-57474.33796364822</v>
      </c>
      <c r="K8" s="3">
        <f t="shared" ref="K8:K59" si="3">I8+H8+E8+J8</f>
        <v>-73835.834156580357</v>
      </c>
      <c r="M8" s="10">
        <f t="shared" si="0"/>
        <v>534.21041488647461</v>
      </c>
      <c r="O8" s="2">
        <f t="shared" si="2"/>
        <v>-16361.496192932136</v>
      </c>
      <c r="R8" s="45">
        <f>'SRA Pos'!D45</f>
        <v>-60744.192299119415</v>
      </c>
      <c r="S8" s="45">
        <f>'SRA Pos'!D66</f>
        <v>-4025.8347018145846</v>
      </c>
      <c r="T8" s="45">
        <f>'SRA Pos'!C30</f>
        <v>7295.6890372857806</v>
      </c>
    </row>
    <row r="9" spans="1:22" x14ac:dyDescent="0.25">
      <c r="A9" t="s">
        <v>16</v>
      </c>
      <c r="B9" s="1">
        <v>36617</v>
      </c>
      <c r="C9" s="48">
        <v>-1879.9832382202148</v>
      </c>
      <c r="D9" s="48">
        <v>883.50372743606567</v>
      </c>
      <c r="E9" s="48">
        <v>-996.47951078414917</v>
      </c>
      <c r="F9" s="48">
        <v>1133.160059928894</v>
      </c>
      <c r="G9" s="48">
        <v>679.93096590042114</v>
      </c>
      <c r="H9" s="48">
        <v>1813.0910258293152</v>
      </c>
      <c r="I9" s="48">
        <v>2500</v>
      </c>
      <c r="J9" s="2">
        <f t="shared" si="1"/>
        <v>1756.2242551335748</v>
      </c>
      <c r="K9" s="3">
        <f t="shared" si="3"/>
        <v>5072.8357701787409</v>
      </c>
      <c r="M9" s="10">
        <f t="shared" si="0"/>
        <v>2696.5947532653809</v>
      </c>
      <c r="O9" s="2">
        <f t="shared" si="2"/>
        <v>816.61151504516602</v>
      </c>
      <c r="R9" s="45">
        <f>'SRA Pos'!D46</f>
        <v>0</v>
      </c>
      <c r="S9" s="45">
        <f>'SRA Pos'!D67</f>
        <v>-5591.2098109003091</v>
      </c>
      <c r="T9" s="45">
        <f>'SRA Pos'!C31</f>
        <v>7347.4340660338839</v>
      </c>
    </row>
    <row r="10" spans="1:22" x14ac:dyDescent="0.25">
      <c r="A10" t="s">
        <v>16</v>
      </c>
      <c r="B10" s="1">
        <v>36647</v>
      </c>
      <c r="C10" s="48">
        <v>-2373.6569232940674</v>
      </c>
      <c r="D10" s="48">
        <v>1255.1133213043213</v>
      </c>
      <c r="E10" s="48">
        <v>-1118.5436019897461</v>
      </c>
      <c r="F10" s="48">
        <v>729.1237850189209</v>
      </c>
      <c r="G10" s="48">
        <v>437.47444438934326</v>
      </c>
      <c r="H10" s="48">
        <v>1166.5982294082642</v>
      </c>
      <c r="I10" s="48"/>
      <c r="J10" s="2">
        <f t="shared" si="1"/>
        <v>4926.1207871278366</v>
      </c>
      <c r="K10" s="3">
        <f t="shared" si="3"/>
        <v>4974.1754145463547</v>
      </c>
      <c r="M10" s="10">
        <f t="shared" si="0"/>
        <v>2421.7115507125854</v>
      </c>
      <c r="O10" s="2">
        <f t="shared" si="2"/>
        <v>48.054627418518066</v>
      </c>
      <c r="R10" s="45">
        <f>'SRA Pos'!D47</f>
        <v>0</v>
      </c>
      <c r="S10" s="45">
        <f>'SRA Pos'!D68</f>
        <v>-4718.6141566025999</v>
      </c>
      <c r="T10" s="45">
        <f>'SRA Pos'!C32</f>
        <v>9644.7349437304365</v>
      </c>
    </row>
    <row r="11" spans="1:22" x14ac:dyDescent="0.25">
      <c r="A11" t="s">
        <v>16</v>
      </c>
      <c r="B11" s="1">
        <v>36678</v>
      </c>
      <c r="C11" s="48">
        <v>-2317.0565986633301</v>
      </c>
      <c r="D11" s="48">
        <v>1132.5092029571533</v>
      </c>
      <c r="E11" s="48">
        <v>-1184.5473957061768</v>
      </c>
      <c r="F11" s="48">
        <v>806.76219463348389</v>
      </c>
      <c r="G11" s="48">
        <v>484.0554723739624</v>
      </c>
      <c r="H11" s="48">
        <v>1290.8176670074463</v>
      </c>
      <c r="I11" s="48"/>
      <c r="J11" s="2">
        <f t="shared" si="1"/>
        <v>2688.1330910211764</v>
      </c>
      <c r="K11" s="3">
        <f t="shared" si="3"/>
        <v>2794.4033623224459</v>
      </c>
      <c r="M11" s="10">
        <f t="shared" si="0"/>
        <v>2423.3268699645996</v>
      </c>
      <c r="O11" s="2">
        <f t="shared" si="2"/>
        <v>106.27027130126953</v>
      </c>
      <c r="R11" s="45">
        <f>'SRA Pos'!D48</f>
        <v>0</v>
      </c>
      <c r="S11" s="45">
        <f>'SRA Pos'!D69</f>
        <v>-5247.8176079780496</v>
      </c>
      <c r="T11" s="45">
        <f>'SRA Pos'!C33</f>
        <v>7935.950698999226</v>
      </c>
    </row>
    <row r="12" spans="1:22" x14ac:dyDescent="0.25">
      <c r="A12" t="s">
        <v>16</v>
      </c>
      <c r="B12" s="1">
        <v>36708</v>
      </c>
      <c r="C12" s="48">
        <v>1523.2054748535156</v>
      </c>
      <c r="D12" s="48">
        <v>1827.8467330932617</v>
      </c>
      <c r="E12" s="48">
        <v>3351.0522079467773</v>
      </c>
      <c r="F12" s="48">
        <v>1450.8816375732422</v>
      </c>
      <c r="G12" s="48">
        <v>870.52904510498047</v>
      </c>
      <c r="H12" s="48">
        <v>2321.4106826782227</v>
      </c>
      <c r="I12" s="48"/>
      <c r="J12" s="2">
        <f t="shared" si="1"/>
        <v>-9031.839205649987</v>
      </c>
      <c r="K12" s="3">
        <f t="shared" si="3"/>
        <v>-3359.376315024987</v>
      </c>
      <c r="M12" s="10">
        <f t="shared" si="0"/>
        <v>4149.2574157714844</v>
      </c>
      <c r="O12" s="2">
        <f t="shared" si="2"/>
        <v>5672.462890625</v>
      </c>
      <c r="R12" s="45">
        <f>'SRA Pos'!D49</f>
        <v>-8344.0073239195826</v>
      </c>
      <c r="S12" s="45">
        <f>'SRA Pos'!D70</f>
        <v>-3202.6484554394588</v>
      </c>
      <c r="T12" s="45">
        <f>'SRA Pos'!C34</f>
        <v>2514.8165737090549</v>
      </c>
    </row>
    <row r="13" spans="1:22" x14ac:dyDescent="0.25">
      <c r="A13" t="s">
        <v>16</v>
      </c>
      <c r="B13" s="1">
        <v>36739</v>
      </c>
      <c r="C13" s="48">
        <v>1659.1357116699219</v>
      </c>
      <c r="D13" s="48">
        <v>1990.9627685546875</v>
      </c>
      <c r="E13" s="48">
        <v>3650.0984802246094</v>
      </c>
      <c r="F13" s="48">
        <v>1154.1822204589844</v>
      </c>
      <c r="G13" s="48">
        <v>692.50929260253906</v>
      </c>
      <c r="H13" s="48">
        <v>1846.6915130615234</v>
      </c>
      <c r="I13" s="48"/>
      <c r="J13" s="2">
        <f t="shared" si="1"/>
        <v>-9527.4074211934858</v>
      </c>
      <c r="K13" s="3">
        <f t="shared" si="3"/>
        <v>-4030.617427907353</v>
      </c>
      <c r="M13" s="10">
        <f t="shared" si="0"/>
        <v>3837.6542816162109</v>
      </c>
      <c r="O13" s="2">
        <f t="shared" si="2"/>
        <v>5496.7899932861328</v>
      </c>
      <c r="R13" s="45">
        <f>'SRA Pos'!D50</f>
        <v>-8279.8015469954407</v>
      </c>
      <c r="S13" s="45">
        <f>'SRA Pos'!D71</f>
        <v>-4021.2612223446704</v>
      </c>
      <c r="T13" s="45">
        <f>'SRA Pos'!C35</f>
        <v>2773.6553481466262</v>
      </c>
    </row>
    <row r="14" spans="1:22" x14ac:dyDescent="0.25">
      <c r="A14" t="s">
        <v>16</v>
      </c>
      <c r="B14" s="1">
        <v>36770</v>
      </c>
      <c r="C14" s="48">
        <v>1506.3914184570313</v>
      </c>
      <c r="D14" s="48">
        <v>1807.6696472167969</v>
      </c>
      <c r="E14" s="48">
        <v>3314.0610656738281</v>
      </c>
      <c r="F14" s="48">
        <v>1291.4569854736328</v>
      </c>
      <c r="G14" s="48">
        <v>774.87416839599609</v>
      </c>
      <c r="H14" s="48">
        <v>2066.3311538696289</v>
      </c>
      <c r="I14" s="48"/>
      <c r="J14" s="2">
        <f t="shared" si="1"/>
        <v>-10231.530976423917</v>
      </c>
      <c r="K14" s="3">
        <f t="shared" si="3"/>
        <v>-4851.1387568804603</v>
      </c>
      <c r="M14" s="10">
        <f t="shared" si="0"/>
        <v>3874.0008010864258</v>
      </c>
      <c r="O14" s="2">
        <f t="shared" si="2"/>
        <v>5380.392219543457</v>
      </c>
      <c r="R14" s="45">
        <f>'SRA Pos'!D51</f>
        <v>-8004.5636970023925</v>
      </c>
      <c r="S14" s="45">
        <f>'SRA Pos'!D72</f>
        <v>-3752.1007567300039</v>
      </c>
      <c r="T14" s="45">
        <f>'SRA Pos'!C36</f>
        <v>1525.1334773084773</v>
      </c>
    </row>
    <row r="15" spans="1:22" x14ac:dyDescent="0.25">
      <c r="A15" t="s">
        <v>16</v>
      </c>
      <c r="B15" s="1">
        <v>36800</v>
      </c>
      <c r="C15" s="48">
        <v>3137.9114990234375</v>
      </c>
      <c r="D15" s="48">
        <v>1882.7468414306641</v>
      </c>
      <c r="E15" s="48">
        <v>5020.6583404541016</v>
      </c>
      <c r="F15" s="48">
        <v>1283.6039886474609</v>
      </c>
      <c r="G15" s="48">
        <v>770.16236877441406</v>
      </c>
      <c r="H15" s="48">
        <v>2053.766357421875</v>
      </c>
      <c r="I15" s="48">
        <v>-1000</v>
      </c>
      <c r="J15" s="2">
        <f t="shared" si="1"/>
        <v>-7278.8852499116229</v>
      </c>
      <c r="K15" s="3">
        <f t="shared" si="3"/>
        <v>-1204.4605520356463</v>
      </c>
      <c r="M15" s="10">
        <f t="shared" si="0"/>
        <v>3936.5131988525391</v>
      </c>
      <c r="O15" s="2">
        <f t="shared" si="2"/>
        <v>7074.4246978759766</v>
      </c>
      <c r="R15" s="45">
        <f>'SRA Pos'!D52</f>
        <v>-7278.8852499116229</v>
      </c>
      <c r="S15" s="45"/>
      <c r="T15" s="45"/>
    </row>
    <row r="16" spans="1:22" x14ac:dyDescent="0.25">
      <c r="A16" t="s">
        <v>16</v>
      </c>
      <c r="B16" s="1">
        <v>36831</v>
      </c>
      <c r="C16" s="48">
        <v>2977.8243865966797</v>
      </c>
      <c r="D16" s="48">
        <v>1786.694694519043</v>
      </c>
      <c r="E16" s="48">
        <v>4764.5190811157227</v>
      </c>
      <c r="F16" s="48">
        <v>1276.69482421875</v>
      </c>
      <c r="G16" s="48">
        <v>766.01691436767578</v>
      </c>
      <c r="H16" s="48">
        <v>2042.7117385864258</v>
      </c>
      <c r="I16" s="48">
        <v>-1000</v>
      </c>
      <c r="J16" s="2">
        <f t="shared" si="1"/>
        <v>-7520.2972538284939</v>
      </c>
      <c r="K16" s="3">
        <f t="shared" si="3"/>
        <v>-1713.0664341263455</v>
      </c>
      <c r="M16" s="10">
        <f t="shared" si="0"/>
        <v>3829.4064331054688</v>
      </c>
      <c r="O16" s="2">
        <f t="shared" si="2"/>
        <v>6807.2308197021484</v>
      </c>
      <c r="R16" s="45">
        <f>'SRA Pos'!D53</f>
        <v>-7520.2972538284939</v>
      </c>
      <c r="S16" s="45"/>
      <c r="T16" s="45"/>
    </row>
    <row r="17" spans="1:18" x14ac:dyDescent="0.25">
      <c r="A17" t="s">
        <v>16</v>
      </c>
      <c r="B17" s="1">
        <v>36861</v>
      </c>
      <c r="C17" s="48">
        <v>2678.2426605224609</v>
      </c>
      <c r="D17" s="48">
        <v>1606.9455795288086</v>
      </c>
      <c r="E17" s="48">
        <v>4285.1882400512695</v>
      </c>
      <c r="F17" s="48">
        <v>1690.4006958007813</v>
      </c>
      <c r="G17" s="48">
        <v>1014.2404327392578</v>
      </c>
      <c r="H17" s="48">
        <v>2704.6411285400391</v>
      </c>
      <c r="I17" s="48">
        <v>-1000</v>
      </c>
      <c r="J17" s="2">
        <f t="shared" si="1"/>
        <v>-7488.5120517978594</v>
      </c>
      <c r="K17" s="3">
        <f t="shared" si="3"/>
        <v>-1498.6826832065508</v>
      </c>
      <c r="M17" s="10">
        <f t="shared" si="0"/>
        <v>4311.5867080688477</v>
      </c>
      <c r="O17" s="2">
        <f t="shared" si="2"/>
        <v>6989.8293685913086</v>
      </c>
      <c r="R17" s="45">
        <f>'SRA Pos'!D54</f>
        <v>-7488.5120517978594</v>
      </c>
    </row>
    <row r="18" spans="1:18" x14ac:dyDescent="0.25">
      <c r="A18" t="s">
        <v>16</v>
      </c>
      <c r="B18" s="1">
        <v>36892</v>
      </c>
      <c r="C18" s="48">
        <v>1471.4475708007813</v>
      </c>
      <c r="D18" s="48">
        <v>882.86843490600586</v>
      </c>
      <c r="E18" s="48">
        <v>2354.3160057067871</v>
      </c>
      <c r="F18" s="48">
        <v>700.65834045410156</v>
      </c>
      <c r="G18" s="48">
        <v>420.39494705200195</v>
      </c>
      <c r="H18" s="48">
        <v>1121.0532875061035</v>
      </c>
      <c r="I18" s="48"/>
      <c r="J18" s="2">
        <f t="shared" si="1"/>
        <v>0</v>
      </c>
      <c r="K18" s="3">
        <f t="shared" si="3"/>
        <v>3475.3692932128906</v>
      </c>
      <c r="M18" s="10">
        <f t="shared" si="0"/>
        <v>2003.9217224121094</v>
      </c>
      <c r="O18" s="2">
        <f t="shared" si="2"/>
        <v>3475.3692932128906</v>
      </c>
      <c r="R18" s="45"/>
    </row>
    <row r="19" spans="1:18" x14ac:dyDescent="0.25">
      <c r="A19" t="s">
        <v>16</v>
      </c>
      <c r="B19" s="1">
        <v>36923</v>
      </c>
      <c r="C19" s="48">
        <v>1393.4591979980469</v>
      </c>
      <c r="D19" s="48">
        <v>836.07553100585938</v>
      </c>
      <c r="E19" s="48">
        <v>2229.5347290039063</v>
      </c>
      <c r="F19" s="48">
        <v>557.46125793457031</v>
      </c>
      <c r="G19" s="48">
        <v>334.47676086425781</v>
      </c>
      <c r="H19" s="48">
        <v>891.93801879882813</v>
      </c>
      <c r="I19" s="48"/>
      <c r="J19" s="2">
        <f t="shared" si="1"/>
        <v>0</v>
      </c>
      <c r="K19" s="3">
        <f t="shared" si="3"/>
        <v>3121.4727478027344</v>
      </c>
      <c r="M19" s="10">
        <f t="shared" ref="M19:M24" si="4">D19+F19+G19</f>
        <v>1728.0135498046875</v>
      </c>
      <c r="O19" s="2">
        <f t="shared" si="2"/>
        <v>3121.4727478027344</v>
      </c>
      <c r="R19" s="45"/>
    </row>
    <row r="20" spans="1:18" x14ac:dyDescent="0.25">
      <c r="A20" t="s">
        <v>16</v>
      </c>
      <c r="B20" s="1">
        <v>36951</v>
      </c>
      <c r="C20" s="48">
        <v>1454.5762634277344</v>
      </c>
      <c r="D20" s="48">
        <v>872.74574279785156</v>
      </c>
      <c r="E20" s="48">
        <v>2327.3220062255859</v>
      </c>
      <c r="F20" s="48">
        <v>692.75161743164063</v>
      </c>
      <c r="G20" s="48">
        <v>415.65095138549805</v>
      </c>
      <c r="H20" s="48">
        <v>1108.4025688171387</v>
      </c>
      <c r="I20" s="48"/>
      <c r="J20" s="2">
        <f t="shared" si="1"/>
        <v>0</v>
      </c>
      <c r="K20" s="3">
        <f t="shared" si="3"/>
        <v>3435.7245750427246</v>
      </c>
      <c r="M20" s="10">
        <f t="shared" si="4"/>
        <v>1981.1483116149902</v>
      </c>
      <c r="O20" s="2">
        <f t="shared" si="2"/>
        <v>3435.7245750427246</v>
      </c>
      <c r="R20" s="45"/>
    </row>
    <row r="21" spans="1:18" x14ac:dyDescent="0.25">
      <c r="A21" t="s">
        <v>16</v>
      </c>
      <c r="B21" s="1">
        <v>36982</v>
      </c>
      <c r="C21" s="48">
        <v>1239.5733184814453</v>
      </c>
      <c r="D21" s="48">
        <v>743.74404525756836</v>
      </c>
      <c r="E21" s="48">
        <v>1983.3173637390137</v>
      </c>
      <c r="F21" s="48">
        <v>826.10711669921875</v>
      </c>
      <c r="G21" s="48">
        <v>495.66429901123047</v>
      </c>
      <c r="H21" s="48">
        <v>1321.7714157104492</v>
      </c>
      <c r="I21" s="48"/>
      <c r="J21" s="2">
        <f t="shared" si="1"/>
        <v>0</v>
      </c>
      <c r="K21" s="3">
        <f t="shared" si="3"/>
        <v>3305.0887794494629</v>
      </c>
      <c r="M21" s="10">
        <f t="shared" si="4"/>
        <v>2065.5154609680176</v>
      </c>
      <c r="O21" s="2">
        <f t="shared" si="2"/>
        <v>3305.0887794494629</v>
      </c>
    </row>
    <row r="22" spans="1:18" x14ac:dyDescent="0.25">
      <c r="A22" t="s">
        <v>16</v>
      </c>
      <c r="B22" s="1">
        <v>37012</v>
      </c>
      <c r="C22" s="48">
        <v>1574.4691390991211</v>
      </c>
      <c r="D22" s="48">
        <v>944.68149948120117</v>
      </c>
      <c r="E22" s="48">
        <v>2519.1506385803223</v>
      </c>
      <c r="F22" s="48">
        <v>547.63980865478516</v>
      </c>
      <c r="G22" s="48">
        <v>328.58389663696289</v>
      </c>
      <c r="H22" s="48">
        <v>876.22370529174805</v>
      </c>
      <c r="I22" s="48"/>
      <c r="J22" s="2">
        <f t="shared" si="1"/>
        <v>0</v>
      </c>
      <c r="K22" s="3">
        <f t="shared" si="3"/>
        <v>3395.3743438720703</v>
      </c>
      <c r="M22" s="10">
        <f t="shared" si="4"/>
        <v>1820.9052047729492</v>
      </c>
      <c r="O22" s="2">
        <f t="shared" si="2"/>
        <v>3395.3743438720703</v>
      </c>
    </row>
    <row r="23" spans="1:18" x14ac:dyDescent="0.25">
      <c r="A23" t="s">
        <v>16</v>
      </c>
      <c r="B23" s="1">
        <v>37043</v>
      </c>
      <c r="C23" s="48">
        <v>1360.7876052856445</v>
      </c>
      <c r="D23" s="48">
        <v>816.47268295288086</v>
      </c>
      <c r="E23" s="48">
        <v>2177.2602882385254</v>
      </c>
      <c r="F23" s="48">
        <v>680.58518218994141</v>
      </c>
      <c r="G23" s="48">
        <v>408.35116195678711</v>
      </c>
      <c r="H23" s="48">
        <v>1088.9363441467285</v>
      </c>
      <c r="I23" s="48"/>
      <c r="J23" s="2">
        <f t="shared" si="1"/>
        <v>0</v>
      </c>
      <c r="K23" s="3">
        <f t="shared" si="3"/>
        <v>3266.1966323852539</v>
      </c>
      <c r="M23" s="10">
        <f t="shared" si="4"/>
        <v>1905.4090270996094</v>
      </c>
      <c r="O23" s="2">
        <f t="shared" si="2"/>
        <v>3266.1966323852539</v>
      </c>
    </row>
    <row r="24" spans="1:18" x14ac:dyDescent="0.25">
      <c r="A24" t="s">
        <v>16</v>
      </c>
      <c r="B24" s="1">
        <v>37073</v>
      </c>
      <c r="C24" s="48">
        <v>5951.289794921875</v>
      </c>
      <c r="D24" s="48">
        <v>3570.7738800048828</v>
      </c>
      <c r="E24" s="48">
        <v>9522.0636749267578</v>
      </c>
      <c r="F24" s="48">
        <v>2434.4435119628906</v>
      </c>
      <c r="G24" s="48">
        <v>1460.6661071777344</v>
      </c>
      <c r="H24" s="48">
        <v>3895.109619140625</v>
      </c>
      <c r="I24" s="48"/>
      <c r="J24" s="2">
        <f t="shared" si="1"/>
        <v>0</v>
      </c>
      <c r="K24" s="3">
        <f t="shared" si="3"/>
        <v>13417.173294067383</v>
      </c>
      <c r="M24" s="10">
        <f t="shared" si="4"/>
        <v>7465.8834991455078</v>
      </c>
      <c r="O24" s="2">
        <f t="shared" si="2"/>
        <v>13417.173294067383</v>
      </c>
    </row>
    <row r="25" spans="1:18" x14ac:dyDescent="0.25">
      <c r="A25" t="s">
        <v>16</v>
      </c>
      <c r="B25" s="1">
        <v>37104</v>
      </c>
      <c r="C25" s="48">
        <v>6182.3556823730469</v>
      </c>
      <c r="D25" s="48">
        <v>3709.4134979248047</v>
      </c>
      <c r="E25" s="48">
        <v>9891.7691802978516</v>
      </c>
      <c r="F25" s="48">
        <v>2150.9229736328125</v>
      </c>
      <c r="G25" s="48">
        <v>1290.5537872314453</v>
      </c>
      <c r="H25" s="48">
        <v>3441.4767608642578</v>
      </c>
      <c r="I25" s="48"/>
      <c r="J25" s="2">
        <f t="shared" si="1"/>
        <v>0</v>
      </c>
      <c r="K25" s="3">
        <f t="shared" si="3"/>
        <v>13333.245941162109</v>
      </c>
      <c r="M25" s="10">
        <f t="shared" ref="M25:M60" si="5">D25+F25+G25</f>
        <v>7150.8902587890625</v>
      </c>
      <c r="O25" s="2">
        <f t="shared" si="2"/>
        <v>13333.245941162109</v>
      </c>
    </row>
    <row r="26" spans="1:18" x14ac:dyDescent="0.25">
      <c r="A26" t="s">
        <v>16</v>
      </c>
      <c r="B26" s="1">
        <v>37135</v>
      </c>
      <c r="C26" s="48">
        <v>5342.4354553222656</v>
      </c>
      <c r="D26" s="48">
        <v>3205.4609680175781</v>
      </c>
      <c r="E26" s="48">
        <v>8547.8964233398438</v>
      </c>
      <c r="F26" s="48">
        <v>2671.2156066894531</v>
      </c>
      <c r="G26" s="48">
        <v>1602.7292785644531</v>
      </c>
      <c r="H26" s="48">
        <v>4273.9448852539063</v>
      </c>
      <c r="I26" s="48"/>
      <c r="J26" s="2">
        <f t="shared" si="1"/>
        <v>0</v>
      </c>
      <c r="K26" s="3">
        <f t="shared" si="3"/>
        <v>12821.84130859375</v>
      </c>
      <c r="M26" s="10">
        <f t="shared" si="5"/>
        <v>7479.4058532714844</v>
      </c>
      <c r="O26" s="2">
        <f t="shared" si="2"/>
        <v>12821.84130859375</v>
      </c>
    </row>
    <row r="27" spans="1:18" x14ac:dyDescent="0.25">
      <c r="A27" t="s">
        <v>16</v>
      </c>
      <c r="B27" s="1">
        <v>37165</v>
      </c>
      <c r="C27" s="48">
        <v>6104.0622863769531</v>
      </c>
      <c r="D27" s="48">
        <v>3662.4376220703125</v>
      </c>
      <c r="E27" s="48">
        <v>9766.4999084472656</v>
      </c>
      <c r="F27" s="48">
        <v>2122.5685424804688</v>
      </c>
      <c r="G27" s="48">
        <v>1273.5412292480469</v>
      </c>
      <c r="H27" s="48">
        <v>3396.1097717285156</v>
      </c>
      <c r="I27" s="48"/>
      <c r="J27" s="2">
        <f t="shared" si="1"/>
        <v>0</v>
      </c>
      <c r="K27" s="3">
        <f t="shared" si="3"/>
        <v>13162.609680175781</v>
      </c>
      <c r="M27" s="10">
        <f t="shared" si="5"/>
        <v>7058.5473937988281</v>
      </c>
      <c r="O27" s="2">
        <f t="shared" si="2"/>
        <v>13162.609680175781</v>
      </c>
    </row>
    <row r="28" spans="1:18" x14ac:dyDescent="0.25">
      <c r="A28" t="s">
        <v>16</v>
      </c>
      <c r="B28" s="1">
        <v>37196</v>
      </c>
      <c r="C28" s="48">
        <v>5536.5128173828125</v>
      </c>
      <c r="D28" s="48">
        <v>3321.9072113037109</v>
      </c>
      <c r="E28" s="48">
        <v>8858.4200286865234</v>
      </c>
      <c r="F28" s="48">
        <v>2374.4786376953125</v>
      </c>
      <c r="G28" s="48">
        <v>1424.6869964599609</v>
      </c>
      <c r="H28" s="48">
        <v>3799.1656341552734</v>
      </c>
      <c r="I28" s="48"/>
      <c r="J28" s="2">
        <f t="shared" si="1"/>
        <v>0</v>
      </c>
      <c r="K28" s="3">
        <f t="shared" si="3"/>
        <v>12657.585662841797</v>
      </c>
      <c r="M28" s="10">
        <f t="shared" si="5"/>
        <v>7121.0728454589844</v>
      </c>
      <c r="O28" s="2">
        <f t="shared" si="2"/>
        <v>12657.585662841797</v>
      </c>
    </row>
    <row r="29" spans="1:18" x14ac:dyDescent="0.25">
      <c r="A29" t="s">
        <v>16</v>
      </c>
      <c r="B29" s="1">
        <v>37226</v>
      </c>
      <c r="C29" s="48">
        <v>4976.3638610839844</v>
      </c>
      <c r="D29" s="48">
        <v>2985.8180541992188</v>
      </c>
      <c r="E29" s="48">
        <v>7962.1819152832031</v>
      </c>
      <c r="F29" s="48">
        <v>3142.0222473144531</v>
      </c>
      <c r="G29" s="48">
        <v>1885.2132873535156</v>
      </c>
      <c r="H29" s="48">
        <v>5027.2355346679688</v>
      </c>
      <c r="I29" s="48"/>
      <c r="J29" s="2">
        <f t="shared" si="1"/>
        <v>0</v>
      </c>
      <c r="K29" s="3">
        <f t="shared" si="3"/>
        <v>12989.417449951172</v>
      </c>
      <c r="M29" s="10">
        <f t="shared" si="5"/>
        <v>8013.0535888671875</v>
      </c>
      <c r="O29" s="2">
        <f t="shared" si="2"/>
        <v>12989.417449951172</v>
      </c>
    </row>
    <row r="30" spans="1:18" x14ac:dyDescent="0.25">
      <c r="A30" t="s">
        <v>16</v>
      </c>
      <c r="B30" s="1">
        <v>37257</v>
      </c>
      <c r="C30" s="48">
        <v>4294.6979141235352</v>
      </c>
      <c r="D30" s="48">
        <v>2576.8190803527832</v>
      </c>
      <c r="E30" s="48">
        <v>6871.5169944763184</v>
      </c>
      <c r="F30" s="48">
        <v>1757.7125701904297</v>
      </c>
      <c r="G30" s="48">
        <v>1054.6276817321777</v>
      </c>
      <c r="H30" s="48">
        <v>2812.3402519226074</v>
      </c>
      <c r="I30" s="48"/>
      <c r="J30" s="2">
        <f t="shared" si="1"/>
        <v>0</v>
      </c>
      <c r="K30" s="3">
        <f t="shared" si="3"/>
        <v>9683.8572463989258</v>
      </c>
      <c r="M30" s="10">
        <f t="shared" si="5"/>
        <v>5389.1593322753906</v>
      </c>
      <c r="O30" s="2">
        <f t="shared" si="2"/>
        <v>9683.8572463989258</v>
      </c>
    </row>
    <row r="31" spans="1:18" x14ac:dyDescent="0.25">
      <c r="A31" t="s">
        <v>16</v>
      </c>
      <c r="B31" s="1">
        <v>37288</v>
      </c>
      <c r="C31" s="48">
        <v>3879.9283905029297</v>
      </c>
      <c r="D31" s="48">
        <v>2327.9568786621094</v>
      </c>
      <c r="E31" s="48">
        <v>6207.8852691650391</v>
      </c>
      <c r="F31" s="48">
        <v>1552.6928558349609</v>
      </c>
      <c r="G31" s="48">
        <v>931.61568832397461</v>
      </c>
      <c r="H31" s="48">
        <v>2484.3085441589355</v>
      </c>
      <c r="I31" s="48"/>
      <c r="J31" s="2">
        <f t="shared" si="1"/>
        <v>0</v>
      </c>
      <c r="K31" s="3">
        <f t="shared" si="3"/>
        <v>8692.1938133239746</v>
      </c>
      <c r="M31" s="10">
        <f t="shared" si="5"/>
        <v>4812.2654228210449</v>
      </c>
      <c r="O31" s="2">
        <f t="shared" si="2"/>
        <v>8692.1938133239746</v>
      </c>
    </row>
    <row r="32" spans="1:18" x14ac:dyDescent="0.25">
      <c r="A32" t="s">
        <v>16</v>
      </c>
      <c r="B32" s="1">
        <v>37316</v>
      </c>
      <c r="C32" s="48">
        <v>3663.4784545898438</v>
      </c>
      <c r="D32" s="48">
        <v>2198.0870246887207</v>
      </c>
      <c r="E32" s="48">
        <v>5861.5654792785645</v>
      </c>
      <c r="F32" s="48">
        <v>2312.961181640625</v>
      </c>
      <c r="G32" s="48">
        <v>1387.7767524719238</v>
      </c>
      <c r="H32" s="48">
        <v>3700.7379341125488</v>
      </c>
      <c r="I32" s="48"/>
      <c r="J32" s="2">
        <f t="shared" si="1"/>
        <v>0</v>
      </c>
      <c r="K32" s="3">
        <f t="shared" si="3"/>
        <v>9562.3034133911133</v>
      </c>
      <c r="M32" s="10">
        <f t="shared" si="5"/>
        <v>5898.8249588012695</v>
      </c>
      <c r="O32" s="2">
        <f t="shared" si="2"/>
        <v>9562.3034133911133</v>
      </c>
    </row>
    <row r="33" spans="1:15" x14ac:dyDescent="0.25">
      <c r="A33" t="s">
        <v>16</v>
      </c>
      <c r="B33" s="1">
        <v>37347</v>
      </c>
      <c r="C33" s="48">
        <v>3832.6529846191406</v>
      </c>
      <c r="D33" s="48">
        <v>2299.5919189453125</v>
      </c>
      <c r="E33" s="48">
        <v>6132.2449035644531</v>
      </c>
      <c r="F33" s="48">
        <v>1915.945426940918</v>
      </c>
      <c r="G33" s="48">
        <v>1149.5673294067383</v>
      </c>
      <c r="H33" s="48">
        <v>3065.5127563476563</v>
      </c>
      <c r="I33" s="48"/>
      <c r="J33" s="2">
        <f t="shared" si="1"/>
        <v>0</v>
      </c>
      <c r="K33" s="3">
        <f t="shared" si="3"/>
        <v>9197.7576599121094</v>
      </c>
      <c r="M33" s="10">
        <f t="shared" si="5"/>
        <v>5365.1046752929688</v>
      </c>
      <c r="O33" s="2">
        <f t="shared" si="2"/>
        <v>9197.7576599121094</v>
      </c>
    </row>
    <row r="34" spans="1:15" x14ac:dyDescent="0.25">
      <c r="A34" t="s">
        <v>16</v>
      </c>
      <c r="B34" s="1">
        <v>37377</v>
      </c>
      <c r="C34" s="48">
        <v>4379.0330543518066</v>
      </c>
      <c r="D34" s="48">
        <v>2627.4197273254395</v>
      </c>
      <c r="E34" s="48">
        <v>7006.4527816772461</v>
      </c>
      <c r="F34" s="48">
        <v>1523.5412521362305</v>
      </c>
      <c r="G34" s="48">
        <v>914.12468719482422</v>
      </c>
      <c r="H34" s="48">
        <v>2437.6659393310547</v>
      </c>
      <c r="I34" s="48"/>
      <c r="J34" s="2">
        <f t="shared" si="1"/>
        <v>0</v>
      </c>
      <c r="K34" s="3">
        <f t="shared" si="3"/>
        <v>9444.1187210083008</v>
      </c>
      <c r="M34" s="10">
        <f t="shared" si="5"/>
        <v>5065.0856666564941</v>
      </c>
      <c r="O34" s="2">
        <f t="shared" si="2"/>
        <v>9444.1187210083008</v>
      </c>
    </row>
    <row r="35" spans="1:15" x14ac:dyDescent="0.25">
      <c r="A35" t="s">
        <v>16</v>
      </c>
      <c r="B35" s="1">
        <v>37408</v>
      </c>
      <c r="C35" s="48">
        <v>3594.5454254150391</v>
      </c>
      <c r="D35" s="48">
        <v>2156.7271728515625</v>
      </c>
      <c r="E35" s="48">
        <v>5751.2725982666016</v>
      </c>
      <c r="F35" s="48">
        <v>2081.269889831543</v>
      </c>
      <c r="G35" s="48">
        <v>1248.7619247436523</v>
      </c>
      <c r="H35" s="48">
        <v>3330.0318145751953</v>
      </c>
      <c r="I35" s="48"/>
      <c r="J35" s="2">
        <f t="shared" si="1"/>
        <v>0</v>
      </c>
      <c r="K35" s="3">
        <f t="shared" si="3"/>
        <v>9081.3044128417969</v>
      </c>
      <c r="M35" s="10">
        <f t="shared" si="5"/>
        <v>5486.7589874267578</v>
      </c>
      <c r="O35" s="2">
        <f t="shared" si="2"/>
        <v>9081.3044128417969</v>
      </c>
    </row>
    <row r="36" spans="1:15" x14ac:dyDescent="0.25">
      <c r="A36" t="s">
        <v>16</v>
      </c>
      <c r="B36" s="1">
        <v>37438</v>
      </c>
      <c r="C36" s="48">
        <v>-2882.5179748535156</v>
      </c>
      <c r="D36" s="48">
        <v>-1729.5108947753906</v>
      </c>
      <c r="E36" s="48">
        <v>-4612.0288696289063</v>
      </c>
      <c r="F36" s="48">
        <v>-1002.3546676635742</v>
      </c>
      <c r="G36" s="48">
        <v>-601.41283416748047</v>
      </c>
      <c r="H36" s="48">
        <v>-1603.7675018310547</v>
      </c>
      <c r="I36" s="48"/>
      <c r="J36" s="2">
        <f t="shared" si="1"/>
        <v>0</v>
      </c>
      <c r="K36" s="3">
        <f t="shared" si="3"/>
        <v>-6215.7963714599609</v>
      </c>
      <c r="M36" s="10">
        <f t="shared" si="5"/>
        <v>-3333.2783966064453</v>
      </c>
      <c r="O36" s="2">
        <f t="shared" si="2"/>
        <v>-6215.7963714599609</v>
      </c>
    </row>
    <row r="37" spans="1:15" x14ac:dyDescent="0.25">
      <c r="A37" t="s">
        <v>16</v>
      </c>
      <c r="B37" s="1">
        <v>37469</v>
      </c>
      <c r="C37" s="48">
        <v>-2738.8907165527344</v>
      </c>
      <c r="D37" s="48">
        <v>-1643.3342590332031</v>
      </c>
      <c r="E37" s="48">
        <v>-4382.2249755859375</v>
      </c>
      <c r="F37" s="48">
        <v>-1120.5403060913086</v>
      </c>
      <c r="G37" s="48">
        <v>-672.32411956787109</v>
      </c>
      <c r="H37" s="48">
        <v>-1792.8644256591797</v>
      </c>
      <c r="I37" s="48"/>
      <c r="J37" s="2">
        <f t="shared" si="1"/>
        <v>0</v>
      </c>
      <c r="K37" s="3">
        <f t="shared" si="3"/>
        <v>-6175.0894012451172</v>
      </c>
      <c r="M37" s="10">
        <f t="shared" si="5"/>
        <v>-3436.1986846923828</v>
      </c>
      <c r="O37" s="2">
        <f t="shared" si="2"/>
        <v>-6175.0894012451172</v>
      </c>
    </row>
    <row r="38" spans="1:15" x14ac:dyDescent="0.25">
      <c r="A38" t="s">
        <v>16</v>
      </c>
      <c r="B38" s="1">
        <v>37500</v>
      </c>
      <c r="C38" s="48">
        <v>-2597.3243408203125</v>
      </c>
      <c r="D38" s="48">
        <v>-1558.3948974609375</v>
      </c>
      <c r="E38" s="48">
        <v>-4155.71923828125</v>
      </c>
      <c r="F38" s="48">
        <v>-1112.8718719482422</v>
      </c>
      <c r="G38" s="48">
        <v>-667.72325134277344</v>
      </c>
      <c r="H38" s="48">
        <v>-1780.5951232910156</v>
      </c>
      <c r="I38" s="48"/>
      <c r="J38" s="2">
        <f t="shared" si="1"/>
        <v>0</v>
      </c>
      <c r="K38" s="3">
        <f t="shared" si="3"/>
        <v>-5936.3143615722656</v>
      </c>
      <c r="M38" s="10">
        <f t="shared" si="5"/>
        <v>-3338.9900207519531</v>
      </c>
      <c r="O38" s="2">
        <f t="shared" si="2"/>
        <v>-5936.3143615722656</v>
      </c>
    </row>
    <row r="39" spans="1:15" x14ac:dyDescent="0.25">
      <c r="A39" t="s">
        <v>16</v>
      </c>
      <c r="B39" s="1">
        <v>37530</v>
      </c>
      <c r="C39" s="48">
        <v>-2825.3437271118164</v>
      </c>
      <c r="D39" s="48">
        <v>-1695.206428527832</v>
      </c>
      <c r="E39" s="48">
        <v>-4520.5501556396484</v>
      </c>
      <c r="F39" s="48">
        <v>-982.71780395507813</v>
      </c>
      <c r="G39" s="48">
        <v>-589.6307373046875</v>
      </c>
      <c r="H39" s="48">
        <v>-1572.3485412597656</v>
      </c>
      <c r="I39" s="48"/>
      <c r="J39" s="2">
        <f t="shared" si="1"/>
        <v>0</v>
      </c>
      <c r="K39" s="3">
        <f t="shared" si="3"/>
        <v>-6092.8986968994141</v>
      </c>
      <c r="M39" s="10">
        <f t="shared" si="5"/>
        <v>-3267.5549697875977</v>
      </c>
      <c r="O39" s="2">
        <f t="shared" si="2"/>
        <v>-6092.8986968994141</v>
      </c>
    </row>
    <row r="40" spans="1:15" x14ac:dyDescent="0.25">
      <c r="A40" t="s">
        <v>16</v>
      </c>
      <c r="B40" s="1">
        <v>37561</v>
      </c>
      <c r="C40" s="48">
        <v>-2440.3367614746094</v>
      </c>
      <c r="D40" s="48">
        <v>-1464.2019653320313</v>
      </c>
      <c r="E40" s="48">
        <v>-3904.5387268066406</v>
      </c>
      <c r="F40" s="48">
        <v>-1220.8355712890625</v>
      </c>
      <c r="G40" s="48">
        <v>-732.5013427734375</v>
      </c>
      <c r="H40" s="48">
        <v>-1953.3369140625</v>
      </c>
      <c r="I40" s="48"/>
      <c r="J40" s="2">
        <f t="shared" si="1"/>
        <v>0</v>
      </c>
      <c r="K40" s="3">
        <f t="shared" si="3"/>
        <v>-5857.8756408691406</v>
      </c>
      <c r="M40" s="10">
        <f t="shared" si="5"/>
        <v>-3417.5388793945313</v>
      </c>
      <c r="O40" s="2">
        <f t="shared" si="2"/>
        <v>-5857.8756408691406</v>
      </c>
    </row>
    <row r="41" spans="1:15" x14ac:dyDescent="0.25">
      <c r="A41" t="s">
        <v>16</v>
      </c>
      <c r="B41" s="1">
        <v>37591</v>
      </c>
      <c r="C41" s="48">
        <v>-2423.8570861816406</v>
      </c>
      <c r="D41" s="48">
        <v>-1454.3140869140625</v>
      </c>
      <c r="E41" s="48">
        <v>-3878.1711730957031</v>
      </c>
      <c r="F41" s="48">
        <v>-1332.4252471923828</v>
      </c>
      <c r="G41" s="48">
        <v>-799.45503234863281</v>
      </c>
      <c r="H41" s="48">
        <v>-2131.8802795410156</v>
      </c>
      <c r="I41" s="48"/>
      <c r="J41" s="2">
        <f t="shared" si="1"/>
        <v>0</v>
      </c>
      <c r="K41" s="3">
        <f t="shared" si="3"/>
        <v>-6010.0514526367188</v>
      </c>
      <c r="M41" s="10">
        <f t="shared" si="5"/>
        <v>-3586.1943664550781</v>
      </c>
      <c r="O41" s="2">
        <f t="shared" si="2"/>
        <v>-6010.0514526367188</v>
      </c>
    </row>
    <row r="42" spans="1:15" x14ac:dyDescent="0.25">
      <c r="A42" t="s">
        <v>16</v>
      </c>
      <c r="B42" s="1">
        <v>37622</v>
      </c>
      <c r="C42" s="48">
        <v>-2528.4684982299805</v>
      </c>
      <c r="D42" s="48">
        <v>-1517.0813217163086</v>
      </c>
      <c r="E42" s="48">
        <v>-4045.5498199462891</v>
      </c>
      <c r="F42" s="48">
        <v>-1204.3737335205078</v>
      </c>
      <c r="G42" s="48">
        <v>-722.62434387207031</v>
      </c>
      <c r="H42" s="48">
        <v>-1926.9980773925781</v>
      </c>
      <c r="I42" s="48"/>
      <c r="J42" s="2">
        <f t="shared" si="1"/>
        <v>0</v>
      </c>
      <c r="K42" s="3">
        <f t="shared" si="3"/>
        <v>-5972.5478973388672</v>
      </c>
      <c r="M42" s="10">
        <f t="shared" si="5"/>
        <v>-3444.0793991088867</v>
      </c>
      <c r="O42" s="2">
        <f t="shared" si="2"/>
        <v>-5972.5478973388672</v>
      </c>
    </row>
    <row r="43" spans="1:15" x14ac:dyDescent="0.25">
      <c r="A43" t="s">
        <v>16</v>
      </c>
      <c r="B43" s="1">
        <v>37653</v>
      </c>
      <c r="C43" s="48">
        <v>-2392.802619934082</v>
      </c>
      <c r="D43" s="48">
        <v>-1435.6814956665039</v>
      </c>
      <c r="E43" s="48">
        <v>-3828.4841156005859</v>
      </c>
      <c r="F43" s="48">
        <v>-957.85536193847656</v>
      </c>
      <c r="G43" s="48">
        <v>-574.71321105957031</v>
      </c>
      <c r="H43" s="48">
        <v>-1532.5685729980469</v>
      </c>
      <c r="I43" s="48"/>
      <c r="J43" s="2">
        <f t="shared" si="1"/>
        <v>0</v>
      </c>
      <c r="K43" s="3">
        <f t="shared" si="3"/>
        <v>-5361.0526885986328</v>
      </c>
      <c r="M43" s="10">
        <f t="shared" si="5"/>
        <v>-2968.2500686645508</v>
      </c>
      <c r="O43" s="2">
        <f t="shared" si="2"/>
        <v>-5361.0526885986328</v>
      </c>
    </row>
    <row r="44" spans="1:15" x14ac:dyDescent="0.25">
      <c r="A44" t="s">
        <v>16</v>
      </c>
      <c r="B44" s="1">
        <v>37681</v>
      </c>
      <c r="C44" s="48">
        <v>-2377.786979675293</v>
      </c>
      <c r="D44" s="48">
        <v>-1426.6721725463867</v>
      </c>
      <c r="E44" s="48">
        <v>-3804.4591522216797</v>
      </c>
      <c r="F44" s="48">
        <v>-1308.1984024047852</v>
      </c>
      <c r="G44" s="48">
        <v>-784.91904449462891</v>
      </c>
      <c r="H44" s="48">
        <v>-2093.1174468994141</v>
      </c>
      <c r="I44" s="48"/>
      <c r="J44" s="2">
        <f t="shared" si="1"/>
        <v>0</v>
      </c>
      <c r="K44" s="3">
        <f t="shared" si="3"/>
        <v>-5897.5765991210938</v>
      </c>
      <c r="M44" s="10">
        <f t="shared" si="5"/>
        <v>-3519.7896194458008</v>
      </c>
      <c r="O44" s="2">
        <f t="shared" si="2"/>
        <v>-5897.5765991210938</v>
      </c>
    </row>
    <row r="45" spans="1:15" x14ac:dyDescent="0.25">
      <c r="A45" t="s">
        <v>16</v>
      </c>
      <c r="B45" s="1">
        <v>37712</v>
      </c>
      <c r="C45" s="48">
        <v>-2244.8050994873047</v>
      </c>
      <c r="D45" s="48">
        <v>-1346.8831634521484</v>
      </c>
      <c r="E45" s="48">
        <v>-3591.6882629394531</v>
      </c>
      <c r="F45" s="48">
        <v>-1298.99560546875</v>
      </c>
      <c r="G45" s="48">
        <v>-779.39749145507813</v>
      </c>
      <c r="H45" s="48">
        <v>-2078.3930969238281</v>
      </c>
      <c r="I45" s="48"/>
      <c r="J45" s="2">
        <f t="shared" si="1"/>
        <v>0</v>
      </c>
      <c r="K45" s="3">
        <f t="shared" si="3"/>
        <v>-5670.0813598632813</v>
      </c>
      <c r="M45" s="10">
        <f t="shared" si="5"/>
        <v>-3425.2762603759766</v>
      </c>
      <c r="O45" s="2">
        <f t="shared" si="2"/>
        <v>-5670.0813598632813</v>
      </c>
    </row>
    <row r="46" spans="1:15" x14ac:dyDescent="0.25">
      <c r="A46" t="s">
        <v>16</v>
      </c>
      <c r="B46" s="1">
        <v>37742</v>
      </c>
      <c r="C46" s="48">
        <v>-2582.5331268310547</v>
      </c>
      <c r="D46" s="48">
        <v>-1549.5196380615234</v>
      </c>
      <c r="E46" s="48">
        <v>-4132.0527648925781</v>
      </c>
      <c r="F46" s="48">
        <v>-1056.5741653442383</v>
      </c>
      <c r="G46" s="48">
        <v>-633.94440460205078</v>
      </c>
      <c r="H46" s="48">
        <v>-1690.5185699462891</v>
      </c>
      <c r="I46" s="48"/>
      <c r="J46" s="2">
        <f t="shared" si="1"/>
        <v>0</v>
      </c>
      <c r="K46" s="3">
        <f t="shared" si="3"/>
        <v>-5822.5713348388672</v>
      </c>
      <c r="M46" s="10">
        <f t="shared" si="5"/>
        <v>-3240.0382080078125</v>
      </c>
      <c r="O46" s="2">
        <f t="shared" si="2"/>
        <v>-5822.5713348388672</v>
      </c>
    </row>
    <row r="47" spans="1:15" x14ac:dyDescent="0.25">
      <c r="A47" t="s">
        <v>16</v>
      </c>
      <c r="B47" s="1">
        <v>37773</v>
      </c>
      <c r="C47" s="48">
        <v>-2332.6109924316406</v>
      </c>
      <c r="D47" s="48">
        <v>-1399.56640625</v>
      </c>
      <c r="E47" s="48">
        <v>-3732.1773986816406</v>
      </c>
      <c r="F47" s="48">
        <v>-1166.2304153442383</v>
      </c>
      <c r="G47" s="48">
        <v>-699.73819732666016</v>
      </c>
      <c r="H47" s="48">
        <v>-1865.9686126708984</v>
      </c>
      <c r="I47" s="48"/>
      <c r="J47" s="2">
        <f t="shared" si="1"/>
        <v>0</v>
      </c>
      <c r="K47" s="3">
        <f t="shared" si="3"/>
        <v>-5598.1460113525391</v>
      </c>
      <c r="M47" s="10">
        <f t="shared" si="5"/>
        <v>-3265.5350189208984</v>
      </c>
      <c r="O47" s="2">
        <f t="shared" si="2"/>
        <v>-5598.1460113525391</v>
      </c>
    </row>
    <row r="48" spans="1:15" x14ac:dyDescent="0.25">
      <c r="A48" t="s">
        <v>16</v>
      </c>
      <c r="B48" s="1">
        <v>37803</v>
      </c>
      <c r="C48" s="48">
        <v>-2665.1405563354492</v>
      </c>
      <c r="D48" s="48">
        <v>-1599.0843124389648</v>
      </c>
      <c r="E48" s="48">
        <v>-4264.2248687744141</v>
      </c>
      <c r="F48" s="48">
        <v>-927.00525665283203</v>
      </c>
      <c r="G48" s="48">
        <v>-556.20313262939453</v>
      </c>
      <c r="H48" s="48">
        <v>-1483.2083892822266</v>
      </c>
      <c r="I48" s="48"/>
      <c r="J48" s="2">
        <f t="shared" si="1"/>
        <v>0</v>
      </c>
      <c r="K48" s="3">
        <f t="shared" si="3"/>
        <v>-5747.4332580566406</v>
      </c>
      <c r="M48" s="10">
        <f t="shared" si="5"/>
        <v>-3082.2927017211914</v>
      </c>
      <c r="O48" s="2">
        <f t="shared" si="2"/>
        <v>-5747.4332580566406</v>
      </c>
    </row>
    <row r="49" spans="1:15" x14ac:dyDescent="0.25">
      <c r="A49" t="s">
        <v>16</v>
      </c>
      <c r="B49" s="1">
        <v>37834</v>
      </c>
      <c r="C49" s="48">
        <v>-2417.3388137817383</v>
      </c>
      <c r="D49" s="48">
        <v>-1450.4035110473633</v>
      </c>
      <c r="E49" s="48">
        <v>-3867.7423248291016</v>
      </c>
      <c r="F49" s="48">
        <v>-1150.9068908691406</v>
      </c>
      <c r="G49" s="48">
        <v>-690.54421997070313</v>
      </c>
      <c r="H49" s="48">
        <v>-1841.4511108398438</v>
      </c>
      <c r="I49" s="48"/>
      <c r="J49" s="2">
        <f t="shared" si="1"/>
        <v>0</v>
      </c>
      <c r="K49" s="3">
        <f t="shared" si="3"/>
        <v>-5709.1934356689453</v>
      </c>
      <c r="M49" s="10">
        <f t="shared" si="5"/>
        <v>-3291.854621887207</v>
      </c>
      <c r="O49" s="2">
        <f t="shared" si="2"/>
        <v>-5709.1934356689453</v>
      </c>
    </row>
    <row r="50" spans="1:15" x14ac:dyDescent="0.25">
      <c r="A50" t="s">
        <v>16</v>
      </c>
      <c r="B50" s="1">
        <v>37865</v>
      </c>
      <c r="C50" s="48">
        <v>-2515.8197937011719</v>
      </c>
      <c r="D50" s="48">
        <v>-1509.4917297363281</v>
      </c>
      <c r="E50" s="48">
        <v>-4025.3115234375</v>
      </c>
      <c r="F50" s="48">
        <v>-914.46454620361328</v>
      </c>
      <c r="G50" s="48">
        <v>-548.67868804931641</v>
      </c>
      <c r="H50" s="48">
        <v>-1463.1432342529297</v>
      </c>
      <c r="I50" s="48"/>
      <c r="J50" s="2">
        <f t="shared" si="1"/>
        <v>0</v>
      </c>
      <c r="K50" s="3">
        <f t="shared" si="3"/>
        <v>-5488.4547576904297</v>
      </c>
      <c r="M50" s="10">
        <f t="shared" si="5"/>
        <v>-2972.6349639892578</v>
      </c>
      <c r="O50" s="2">
        <f t="shared" si="2"/>
        <v>-5488.4547576904297</v>
      </c>
    </row>
    <row r="51" spans="1:15" x14ac:dyDescent="0.25">
      <c r="A51" t="s">
        <v>16</v>
      </c>
      <c r="B51" s="1">
        <v>37895</v>
      </c>
      <c r="C51" s="48">
        <v>-2611.9472351074219</v>
      </c>
      <c r="D51" s="48">
        <v>-1567.1681213378906</v>
      </c>
      <c r="E51" s="48">
        <v>-4179.1153564453125</v>
      </c>
      <c r="F51" s="48">
        <v>-908.74304962158203</v>
      </c>
      <c r="G51" s="48">
        <v>-545.24573516845703</v>
      </c>
      <c r="H51" s="48">
        <v>-1453.9887847900391</v>
      </c>
      <c r="I51" s="48"/>
      <c r="J51" s="2">
        <f t="shared" si="1"/>
        <v>0</v>
      </c>
      <c r="K51" s="3">
        <f t="shared" si="3"/>
        <v>-5633.1041412353516</v>
      </c>
      <c r="M51" s="10">
        <f t="shared" si="5"/>
        <v>-3021.1569061279297</v>
      </c>
      <c r="O51" s="2">
        <f t="shared" si="2"/>
        <v>-5633.1041412353516</v>
      </c>
    </row>
    <row r="52" spans="1:15" x14ac:dyDescent="0.25">
      <c r="A52" t="s">
        <v>16</v>
      </c>
      <c r="B52" s="1">
        <v>37926</v>
      </c>
      <c r="C52" s="48">
        <v>-2143.3898315429688</v>
      </c>
      <c r="D52" s="48">
        <v>-1286.0339050292969</v>
      </c>
      <c r="E52" s="48">
        <v>-3429.4237365722656</v>
      </c>
      <c r="F52" s="48">
        <v>-1241.2655563354492</v>
      </c>
      <c r="G52" s="48">
        <v>-744.75933074951172</v>
      </c>
      <c r="H52" s="48">
        <v>-1986.0248870849609</v>
      </c>
      <c r="I52" s="48"/>
      <c r="J52" s="2">
        <f t="shared" si="1"/>
        <v>0</v>
      </c>
      <c r="K52" s="3">
        <f t="shared" si="3"/>
        <v>-5415.4486236572266</v>
      </c>
      <c r="M52" s="10">
        <f t="shared" si="5"/>
        <v>-3272.0587921142578</v>
      </c>
      <c r="O52" s="2">
        <f t="shared" si="2"/>
        <v>-5415.4486236572266</v>
      </c>
    </row>
    <row r="53" spans="1:15" x14ac:dyDescent="0.25">
      <c r="A53" t="s">
        <v>16</v>
      </c>
      <c r="B53" s="1">
        <v>37956</v>
      </c>
      <c r="C53" s="48">
        <v>-2353.1150512695313</v>
      </c>
      <c r="D53" s="48">
        <v>-1411.8689880371094</v>
      </c>
      <c r="E53" s="48">
        <v>-3764.9840393066406</v>
      </c>
      <c r="F53" s="48">
        <v>-1119.8054504394531</v>
      </c>
      <c r="G53" s="48">
        <v>-671.88323974609375</v>
      </c>
      <c r="H53" s="48">
        <v>-1791.6886901855469</v>
      </c>
      <c r="I53" s="48"/>
      <c r="J53" s="2">
        <f t="shared" si="1"/>
        <v>0</v>
      </c>
      <c r="K53" s="3">
        <f t="shared" si="3"/>
        <v>-5556.6727294921875</v>
      </c>
      <c r="M53" s="10">
        <f t="shared" si="5"/>
        <v>-3203.5576782226563</v>
      </c>
      <c r="O53" s="2">
        <f t="shared" si="2"/>
        <v>-5556.6727294921875</v>
      </c>
    </row>
    <row r="54" spans="1:15" x14ac:dyDescent="0.25">
      <c r="B54" s="1"/>
      <c r="C54" s="2"/>
      <c r="D54" s="2"/>
      <c r="E54" s="2"/>
      <c r="F54" s="2"/>
      <c r="G54" s="2"/>
      <c r="H54" s="2"/>
      <c r="I54" s="2"/>
      <c r="J54" s="2">
        <f t="shared" si="1"/>
        <v>0</v>
      </c>
      <c r="K54" s="3">
        <f t="shared" si="3"/>
        <v>0</v>
      </c>
      <c r="M54" s="10">
        <f t="shared" si="5"/>
        <v>0</v>
      </c>
      <c r="O54" s="2">
        <f t="shared" si="2"/>
        <v>0</v>
      </c>
    </row>
    <row r="55" spans="1:15" x14ac:dyDescent="0.25">
      <c r="B55" s="1"/>
      <c r="C55" s="2"/>
      <c r="D55" s="2"/>
      <c r="E55" s="2"/>
      <c r="F55" s="2"/>
      <c r="G55" s="2"/>
      <c r="H55" s="2"/>
      <c r="I55" s="2"/>
      <c r="J55" s="2">
        <f t="shared" si="1"/>
        <v>0</v>
      </c>
      <c r="K55" s="3">
        <f t="shared" si="3"/>
        <v>0</v>
      </c>
      <c r="M55" s="10">
        <f t="shared" si="5"/>
        <v>0</v>
      </c>
      <c r="O55" s="2">
        <f t="shared" si="2"/>
        <v>0</v>
      </c>
    </row>
    <row r="56" spans="1:15" x14ac:dyDescent="0.25">
      <c r="B56" s="1"/>
      <c r="C56" s="2"/>
      <c r="D56" s="2"/>
      <c r="E56" s="2"/>
      <c r="F56" s="2"/>
      <c r="G56" s="2"/>
      <c r="H56" s="2"/>
      <c r="I56" s="2"/>
      <c r="J56" s="2">
        <f t="shared" si="1"/>
        <v>0</v>
      </c>
      <c r="K56" s="3">
        <f t="shared" si="3"/>
        <v>0</v>
      </c>
      <c r="M56" s="10">
        <f t="shared" si="5"/>
        <v>0</v>
      </c>
      <c r="O56" s="2">
        <f t="shared" si="2"/>
        <v>0</v>
      </c>
    </row>
    <row r="57" spans="1:15" x14ac:dyDescent="0.25">
      <c r="B57" s="1"/>
      <c r="C57" s="2"/>
      <c r="D57" s="2"/>
      <c r="E57" s="2"/>
      <c r="F57" s="2"/>
      <c r="G57" s="2"/>
      <c r="H57" s="2"/>
      <c r="I57" s="2"/>
      <c r="J57" s="2">
        <f t="shared" si="1"/>
        <v>0</v>
      </c>
      <c r="K57" s="3">
        <f t="shared" si="3"/>
        <v>0</v>
      </c>
      <c r="M57" s="10">
        <f t="shared" si="5"/>
        <v>0</v>
      </c>
      <c r="O57" s="2">
        <f t="shared" si="2"/>
        <v>0</v>
      </c>
    </row>
    <row r="58" spans="1:15" x14ac:dyDescent="0.25">
      <c r="B58" s="1"/>
      <c r="C58" s="2"/>
      <c r="D58" s="2"/>
      <c r="E58" s="2"/>
      <c r="F58" s="2"/>
      <c r="G58" s="2"/>
      <c r="H58" s="2"/>
      <c r="I58" s="2"/>
      <c r="J58" s="2"/>
      <c r="K58" s="3">
        <f t="shared" si="3"/>
        <v>0</v>
      </c>
      <c r="M58" s="10">
        <f t="shared" si="5"/>
        <v>0</v>
      </c>
      <c r="O58" s="2">
        <f t="shared" si="2"/>
        <v>0</v>
      </c>
    </row>
    <row r="59" spans="1:15" x14ac:dyDescent="0.25">
      <c r="B59" s="1"/>
      <c r="C59" s="2"/>
      <c r="D59" s="2"/>
      <c r="E59" s="2"/>
      <c r="F59" s="2"/>
      <c r="G59" s="2"/>
      <c r="H59" s="2"/>
      <c r="I59" s="2"/>
      <c r="J59" s="2"/>
      <c r="K59" s="3">
        <f t="shared" si="3"/>
        <v>0</v>
      </c>
      <c r="M59" s="10">
        <f t="shared" si="5"/>
        <v>0</v>
      </c>
      <c r="O59" s="2">
        <f t="shared" si="2"/>
        <v>0</v>
      </c>
    </row>
    <row r="60" spans="1:15" x14ac:dyDescent="0.25">
      <c r="B60" s="1"/>
      <c r="C60" s="2"/>
      <c r="D60" s="2"/>
      <c r="E60" s="2"/>
      <c r="F60" s="2"/>
      <c r="G60" s="2"/>
      <c r="H60" s="2"/>
      <c r="I60" s="2"/>
      <c r="J60" s="2"/>
      <c r="K60">
        <f>I60+H60+E60</f>
        <v>0</v>
      </c>
      <c r="M60" s="10">
        <f t="shared" si="5"/>
        <v>0</v>
      </c>
      <c r="O60" s="2">
        <f>K60-I60</f>
        <v>0</v>
      </c>
    </row>
    <row r="61" spans="1:15" x14ac:dyDescent="0.25">
      <c r="J61" s="27">
        <f>SUM(J6:J60)</f>
        <v>-163807.7172857245</v>
      </c>
      <c r="K61" s="27">
        <f>SUM(K6:K60)</f>
        <v>-106941.31269402866</v>
      </c>
    </row>
    <row r="62" spans="1:15" x14ac:dyDescent="0.25">
      <c r="K62" s="35">
        <f>K61-J61</f>
        <v>56866.404591695842</v>
      </c>
    </row>
  </sheetData>
  <mergeCells count="2">
    <mergeCell ref="B1:E1"/>
    <mergeCell ref="B2:E2"/>
  </mergeCells>
  <pageMargins left="0.75" right="0.75" top="1" bottom="1" header="0.5" footer="0.5"/>
  <pageSetup scale="45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O60"/>
  <sheetViews>
    <sheetView topLeftCell="B1" workbookViewId="0">
      <selection activeCell="F1" sqref="F1"/>
    </sheetView>
  </sheetViews>
  <sheetFormatPr defaultRowHeight="13.2" x14ac:dyDescent="0.25"/>
  <cols>
    <col min="1" max="1" width="15.6640625" bestFit="1" customWidth="1"/>
    <col min="2" max="2" width="13.44140625" customWidth="1"/>
    <col min="3" max="3" width="17.109375" customWidth="1"/>
    <col min="4" max="4" width="19.44140625" customWidth="1"/>
    <col min="5" max="5" width="16.88671875" customWidth="1"/>
    <col min="6" max="6" width="17.109375" customWidth="1"/>
    <col min="7" max="7" width="19.44140625" customWidth="1"/>
    <col min="8" max="8" width="16.88671875" customWidth="1"/>
    <col min="9" max="10" width="13.33203125" customWidth="1"/>
    <col min="11" max="11" width="13" customWidth="1"/>
    <col min="12" max="12" width="3.6640625" customWidth="1"/>
    <col min="13" max="13" width="12.88671875" customWidth="1"/>
  </cols>
  <sheetData>
    <row r="1" spans="1:15" ht="17.399999999999999" x14ac:dyDescent="0.3">
      <c r="B1" s="50" t="s">
        <v>13</v>
      </c>
      <c r="C1" s="50"/>
      <c r="D1" s="50"/>
      <c r="E1" s="50"/>
    </row>
    <row r="2" spans="1:15" ht="15.6" x14ac:dyDescent="0.3">
      <c r="B2" s="51" t="str">
        <f>TEXT(MTMToday,"dd mmm yyyy") &amp; " vs " &amp; TEXT(MTMYesterday,"dd mmm yyyy")</f>
        <v>25 Jan 2000 vs 24 Jan 2000</v>
      </c>
      <c r="C2" s="51"/>
      <c r="D2" s="51"/>
      <c r="E2" s="51"/>
    </row>
    <row r="4" spans="1:15" ht="13.8" thickBot="1" x14ac:dyDescent="0.3"/>
    <row r="5" spans="1:15" ht="13.8" thickBot="1" x14ac:dyDescent="0.3">
      <c r="A5" t="s">
        <v>1</v>
      </c>
      <c r="B5" s="11" t="s">
        <v>2</v>
      </c>
      <c r="C5" s="47" t="s">
        <v>3</v>
      </c>
      <c r="D5" s="47" t="s">
        <v>4</v>
      </c>
      <c r="E5" s="47" t="s">
        <v>5</v>
      </c>
      <c r="F5" s="49" t="s">
        <v>6</v>
      </c>
      <c r="G5" s="47" t="s">
        <v>7</v>
      </c>
      <c r="H5" s="47" t="s">
        <v>8</v>
      </c>
      <c r="I5" s="49" t="s">
        <v>9</v>
      </c>
      <c r="J5" s="6" t="s">
        <v>30</v>
      </c>
      <c r="K5" s="7" t="s">
        <v>14</v>
      </c>
      <c r="L5" s="8"/>
      <c r="M5" s="9" t="s">
        <v>15</v>
      </c>
      <c r="O5" s="9" t="s">
        <v>25</v>
      </c>
    </row>
    <row r="6" spans="1:15" x14ac:dyDescent="0.25">
      <c r="A6" t="s">
        <v>28</v>
      </c>
      <c r="B6" s="1">
        <v>36526</v>
      </c>
      <c r="C6" s="48">
        <v>-404.02092742919922</v>
      </c>
      <c r="D6" s="48">
        <v>-402.75013503956143</v>
      </c>
      <c r="E6" s="48">
        <v>-806.77106246876065</v>
      </c>
      <c r="F6" s="48">
        <v>-672.16063042089377</v>
      </c>
      <c r="G6" s="48">
        <v>-403.28487594767728</v>
      </c>
      <c r="H6" s="48">
        <v>-1075.4455063685709</v>
      </c>
      <c r="I6" s="48"/>
      <c r="J6" s="2"/>
      <c r="K6" s="3">
        <f>I6+H6+E6+J6</f>
        <v>-1882.2165688373316</v>
      </c>
      <c r="M6" s="10">
        <f t="shared" ref="M6:M18" si="0">D6+F6+G6</f>
        <v>-1478.1956414081324</v>
      </c>
      <c r="O6" s="2">
        <f>K6-I6-J6</f>
        <v>-1882.2165688373316</v>
      </c>
    </row>
    <row r="7" spans="1:15" x14ac:dyDescent="0.25">
      <c r="A7" t="s">
        <v>28</v>
      </c>
      <c r="B7" s="1">
        <v>36557</v>
      </c>
      <c r="C7" s="48">
        <v>-1968.6918411254883</v>
      </c>
      <c r="D7" s="48">
        <v>-2210.9510884284973</v>
      </c>
      <c r="E7" s="48">
        <v>-4179.6429295539856</v>
      </c>
      <c r="F7" s="48">
        <v>-1371.1196556091309</v>
      </c>
      <c r="G7" s="48">
        <v>-822.76917457580566</v>
      </c>
      <c r="H7" s="48">
        <v>-2193.8888301849365</v>
      </c>
      <c r="I7" s="48"/>
      <c r="J7" s="2"/>
      <c r="K7" s="3">
        <f t="shared" ref="K7:K17" si="1">I7+H7+E7+J7</f>
        <v>-6373.5317597389221</v>
      </c>
      <c r="M7" s="10">
        <f t="shared" si="0"/>
        <v>-4404.8399186134338</v>
      </c>
      <c r="O7" s="2">
        <f t="shared" ref="O7:O60" si="2">K7-I7-J7</f>
        <v>-6373.5317597389221</v>
      </c>
    </row>
    <row r="8" spans="1:15" x14ac:dyDescent="0.25">
      <c r="A8" t="s">
        <v>28</v>
      </c>
      <c r="B8" s="1">
        <v>36586</v>
      </c>
      <c r="C8" s="48">
        <v>-2188.5828018188477</v>
      </c>
      <c r="D8" s="48">
        <v>-2538.2784118652344</v>
      </c>
      <c r="E8" s="48">
        <v>-4726.861213684082</v>
      </c>
      <c r="F8" s="48">
        <v>-1481.136775970459</v>
      </c>
      <c r="G8" s="48">
        <v>-888.73188400268555</v>
      </c>
      <c r="H8" s="48">
        <v>-2369.8686599731445</v>
      </c>
      <c r="I8" s="48"/>
      <c r="J8" s="2"/>
      <c r="K8" s="3">
        <f t="shared" si="1"/>
        <v>-7096.7298736572266</v>
      </c>
      <c r="M8" s="10">
        <f t="shared" si="0"/>
        <v>-4908.1470718383789</v>
      </c>
      <c r="O8" s="2">
        <f t="shared" si="2"/>
        <v>-7096.7298736572266</v>
      </c>
    </row>
    <row r="9" spans="1:15" x14ac:dyDescent="0.25">
      <c r="A9" t="s">
        <v>28</v>
      </c>
      <c r="B9" s="1">
        <v>36617</v>
      </c>
      <c r="C9" s="48">
        <v>536.0808048248291</v>
      </c>
      <c r="D9" s="48">
        <v>2.4428062662482262</v>
      </c>
      <c r="E9" s="48">
        <v>538.52361109107733</v>
      </c>
      <c r="F9" s="48">
        <v>3.9610079154372215</v>
      </c>
      <c r="G9" s="48">
        <v>2.4001983217895031</v>
      </c>
      <c r="H9" s="48">
        <v>6.3612062372267246</v>
      </c>
      <c r="I9" s="48"/>
      <c r="J9" s="2"/>
      <c r="K9" s="3">
        <f t="shared" si="1"/>
        <v>544.88481732830405</v>
      </c>
      <c r="M9" s="10">
        <f t="shared" si="0"/>
        <v>8.8040125034749508</v>
      </c>
      <c r="O9" s="2">
        <f t="shared" si="2"/>
        <v>544.88481732830405</v>
      </c>
    </row>
    <row r="10" spans="1:15" x14ac:dyDescent="0.25">
      <c r="A10" t="s">
        <v>28</v>
      </c>
      <c r="B10" s="1">
        <v>36647</v>
      </c>
      <c r="C10" s="48">
        <v>1032.1505784988403</v>
      </c>
      <c r="D10" s="48">
        <v>2.3759398087859154</v>
      </c>
      <c r="E10" s="48">
        <v>1034.5265183076262</v>
      </c>
      <c r="F10" s="48">
        <v>1.5482400506734848</v>
      </c>
      <c r="G10" s="48">
        <v>0.93081609532237053</v>
      </c>
      <c r="H10" s="48">
        <v>2.4790561459958553</v>
      </c>
      <c r="I10" s="48"/>
      <c r="J10" s="2"/>
      <c r="K10" s="3">
        <f t="shared" si="1"/>
        <v>1037.0055744536221</v>
      </c>
      <c r="M10" s="10">
        <f t="shared" si="0"/>
        <v>4.8549959547817707</v>
      </c>
      <c r="O10" s="2">
        <f t="shared" si="2"/>
        <v>1037.0055744536221</v>
      </c>
    </row>
    <row r="11" spans="1:15" x14ac:dyDescent="0.25">
      <c r="A11" t="s">
        <v>28</v>
      </c>
      <c r="B11" s="1">
        <v>36678</v>
      </c>
      <c r="C11" s="48">
        <v>1298.5063934326172</v>
      </c>
      <c r="D11" s="48">
        <v>5.4456230700016022</v>
      </c>
      <c r="E11" s="48">
        <v>1303.9520165026188</v>
      </c>
      <c r="F11" s="48">
        <v>3.5526725649833679</v>
      </c>
      <c r="G11" s="48">
        <v>2.1417929828166962</v>
      </c>
      <c r="H11" s="48">
        <v>5.6944655478000641</v>
      </c>
      <c r="I11" s="48"/>
      <c r="J11" s="2"/>
      <c r="K11" s="3">
        <f t="shared" si="1"/>
        <v>1309.6464820504189</v>
      </c>
      <c r="M11" s="10">
        <f t="shared" si="0"/>
        <v>11.140088617801666</v>
      </c>
      <c r="O11" s="2">
        <f t="shared" si="2"/>
        <v>1309.6464820504189</v>
      </c>
    </row>
    <row r="12" spans="1:15" x14ac:dyDescent="0.25">
      <c r="B12" s="1"/>
      <c r="C12" s="2"/>
      <c r="D12" s="2"/>
      <c r="E12" s="2"/>
      <c r="F12" s="2"/>
      <c r="G12" s="2"/>
      <c r="H12" s="2"/>
      <c r="I12" s="2"/>
      <c r="J12" s="2"/>
      <c r="K12" s="3">
        <f t="shared" si="1"/>
        <v>0</v>
      </c>
      <c r="M12" s="10">
        <f t="shared" si="0"/>
        <v>0</v>
      </c>
      <c r="O12" s="2">
        <f t="shared" si="2"/>
        <v>0</v>
      </c>
    </row>
    <row r="13" spans="1:15" x14ac:dyDescent="0.25">
      <c r="B13" s="1"/>
      <c r="C13" s="2"/>
      <c r="D13" s="2"/>
      <c r="E13" s="2"/>
      <c r="F13" s="2"/>
      <c r="G13" s="2"/>
      <c r="H13" s="2"/>
      <c r="I13" s="2"/>
      <c r="J13" s="2"/>
      <c r="K13" s="3">
        <f t="shared" si="1"/>
        <v>0</v>
      </c>
      <c r="M13" s="10">
        <f t="shared" si="0"/>
        <v>0</v>
      </c>
      <c r="O13" s="2">
        <f t="shared" si="2"/>
        <v>0</v>
      </c>
    </row>
    <row r="14" spans="1:15" x14ac:dyDescent="0.25">
      <c r="B14" s="1"/>
      <c r="C14" s="2"/>
      <c r="D14" s="2"/>
      <c r="E14" s="2"/>
      <c r="F14" s="2"/>
      <c r="G14" s="2"/>
      <c r="H14" s="2"/>
      <c r="I14" s="2"/>
      <c r="J14" s="2"/>
      <c r="K14" s="3">
        <f t="shared" si="1"/>
        <v>0</v>
      </c>
      <c r="M14" s="10">
        <f t="shared" si="0"/>
        <v>0</v>
      </c>
      <c r="O14" s="2">
        <f t="shared" si="2"/>
        <v>0</v>
      </c>
    </row>
    <row r="15" spans="1:15" x14ac:dyDescent="0.25">
      <c r="B15" s="1"/>
      <c r="C15" s="2"/>
      <c r="D15" s="2"/>
      <c r="E15" s="2"/>
      <c r="F15" s="2"/>
      <c r="G15" s="2"/>
      <c r="H15" s="2"/>
      <c r="I15" s="2"/>
      <c r="J15" s="2"/>
      <c r="K15" s="3">
        <f t="shared" si="1"/>
        <v>0</v>
      </c>
      <c r="M15" s="10">
        <f t="shared" si="0"/>
        <v>0</v>
      </c>
      <c r="O15" s="2">
        <f t="shared" si="2"/>
        <v>0</v>
      </c>
    </row>
    <row r="16" spans="1:15" x14ac:dyDescent="0.25">
      <c r="B16" s="1"/>
      <c r="C16" s="2"/>
      <c r="D16" s="2"/>
      <c r="E16" s="2"/>
      <c r="F16" s="2"/>
      <c r="G16" s="2"/>
      <c r="H16" s="2"/>
      <c r="I16" s="2"/>
      <c r="J16" s="2"/>
      <c r="K16" s="3">
        <f t="shared" si="1"/>
        <v>0</v>
      </c>
      <c r="M16" s="10">
        <f t="shared" si="0"/>
        <v>0</v>
      </c>
      <c r="O16" s="2">
        <f t="shared" si="2"/>
        <v>0</v>
      </c>
    </row>
    <row r="17" spans="2:15" x14ac:dyDescent="0.25">
      <c r="B17" s="1"/>
      <c r="C17" s="2"/>
      <c r="D17" s="2"/>
      <c r="E17" s="2"/>
      <c r="F17" s="2"/>
      <c r="G17" s="2"/>
      <c r="H17" s="2"/>
      <c r="I17" s="2"/>
      <c r="J17" s="2"/>
      <c r="K17" s="3">
        <f t="shared" si="1"/>
        <v>0</v>
      </c>
      <c r="M17" s="10">
        <f t="shared" si="0"/>
        <v>0</v>
      </c>
      <c r="O17" s="2">
        <f t="shared" si="2"/>
        <v>0</v>
      </c>
    </row>
    <row r="18" spans="2:15" x14ac:dyDescent="0.25">
      <c r="K18">
        <f>I18+H18+E18</f>
        <v>0</v>
      </c>
      <c r="M18" s="10">
        <f t="shared" si="0"/>
        <v>0</v>
      </c>
      <c r="O18" s="2">
        <f t="shared" si="2"/>
        <v>0</v>
      </c>
    </row>
    <row r="19" spans="2:15" x14ac:dyDescent="0.25">
      <c r="E19" s="2"/>
      <c r="H19" s="3"/>
      <c r="M19" s="10"/>
      <c r="O19" s="2">
        <f t="shared" si="2"/>
        <v>0</v>
      </c>
    </row>
    <row r="20" spans="2:15" x14ac:dyDescent="0.25">
      <c r="E20" s="2"/>
      <c r="H20" s="3"/>
      <c r="M20" s="10"/>
      <c r="O20" s="2">
        <f t="shared" si="2"/>
        <v>0</v>
      </c>
    </row>
    <row r="21" spans="2:15" x14ac:dyDescent="0.25">
      <c r="E21" s="2"/>
      <c r="H21" s="3"/>
      <c r="M21" s="10"/>
      <c r="O21" s="2">
        <f t="shared" si="2"/>
        <v>0</v>
      </c>
    </row>
    <row r="22" spans="2:15" x14ac:dyDescent="0.25">
      <c r="E22" s="2"/>
      <c r="H22" s="3"/>
      <c r="M22" s="10"/>
      <c r="O22" s="2">
        <f t="shared" si="2"/>
        <v>0</v>
      </c>
    </row>
    <row r="23" spans="2:15" x14ac:dyDescent="0.25">
      <c r="E23" s="2"/>
      <c r="H23" s="3"/>
      <c r="M23" s="10"/>
      <c r="O23" s="2">
        <f t="shared" si="2"/>
        <v>0</v>
      </c>
    </row>
    <row r="24" spans="2:15" x14ac:dyDescent="0.25">
      <c r="E24" s="2"/>
      <c r="H24" s="3"/>
      <c r="M24" s="10"/>
      <c r="O24" s="2">
        <f t="shared" si="2"/>
        <v>0</v>
      </c>
    </row>
    <row r="25" spans="2:15" x14ac:dyDescent="0.25">
      <c r="E25" s="2"/>
      <c r="H25" s="3"/>
      <c r="M25" s="10"/>
      <c r="O25" s="2">
        <f t="shared" si="2"/>
        <v>0</v>
      </c>
    </row>
    <row r="26" spans="2:15" x14ac:dyDescent="0.25">
      <c r="E26" s="2"/>
      <c r="H26" s="3"/>
      <c r="M26" s="10"/>
      <c r="O26" s="2">
        <f t="shared" si="2"/>
        <v>0</v>
      </c>
    </row>
    <row r="27" spans="2:15" x14ac:dyDescent="0.25">
      <c r="E27" s="2"/>
      <c r="H27" s="3"/>
      <c r="M27" s="10"/>
      <c r="O27" s="2">
        <f t="shared" si="2"/>
        <v>0</v>
      </c>
    </row>
    <row r="28" spans="2:15" x14ac:dyDescent="0.25">
      <c r="E28" s="2"/>
      <c r="H28" s="3"/>
      <c r="M28" s="10"/>
      <c r="O28" s="2">
        <f t="shared" si="2"/>
        <v>0</v>
      </c>
    </row>
    <row r="29" spans="2:15" x14ac:dyDescent="0.25">
      <c r="E29" s="2"/>
      <c r="H29" s="3"/>
      <c r="M29" s="10"/>
      <c r="O29" s="2">
        <f t="shared" si="2"/>
        <v>0</v>
      </c>
    </row>
    <row r="30" spans="2:15" x14ac:dyDescent="0.25">
      <c r="E30" s="2"/>
      <c r="H30" s="3"/>
      <c r="M30" s="10"/>
      <c r="O30" s="2">
        <f t="shared" si="2"/>
        <v>0</v>
      </c>
    </row>
    <row r="31" spans="2:15" x14ac:dyDescent="0.25">
      <c r="E31" s="2"/>
      <c r="H31" s="3"/>
      <c r="M31" s="10"/>
      <c r="O31" s="2">
        <f t="shared" si="2"/>
        <v>0</v>
      </c>
    </row>
    <row r="32" spans="2:15" x14ac:dyDescent="0.25">
      <c r="M32" s="10"/>
      <c r="O32" s="2">
        <f t="shared" si="2"/>
        <v>0</v>
      </c>
    </row>
    <row r="33" spans="13:15" x14ac:dyDescent="0.25">
      <c r="M33" s="10"/>
      <c r="O33" s="2">
        <f t="shared" si="2"/>
        <v>0</v>
      </c>
    </row>
    <row r="34" spans="13:15" x14ac:dyDescent="0.25">
      <c r="M34" s="10"/>
      <c r="O34" s="2">
        <f t="shared" si="2"/>
        <v>0</v>
      </c>
    </row>
    <row r="35" spans="13:15" x14ac:dyDescent="0.25">
      <c r="M35" s="10"/>
      <c r="O35" s="2">
        <f t="shared" si="2"/>
        <v>0</v>
      </c>
    </row>
    <row r="36" spans="13:15" x14ac:dyDescent="0.25">
      <c r="M36" s="10"/>
      <c r="O36" s="2">
        <f t="shared" si="2"/>
        <v>0</v>
      </c>
    </row>
    <row r="37" spans="13:15" x14ac:dyDescent="0.25">
      <c r="M37" s="10"/>
      <c r="O37" s="2">
        <f t="shared" si="2"/>
        <v>0</v>
      </c>
    </row>
    <row r="38" spans="13:15" x14ac:dyDescent="0.25">
      <c r="M38" s="10"/>
      <c r="O38" s="2">
        <f t="shared" si="2"/>
        <v>0</v>
      </c>
    </row>
    <row r="39" spans="13:15" x14ac:dyDescent="0.25">
      <c r="M39" s="10"/>
      <c r="O39" s="2">
        <f t="shared" si="2"/>
        <v>0</v>
      </c>
    </row>
    <row r="40" spans="13:15" x14ac:dyDescent="0.25">
      <c r="M40" s="10"/>
      <c r="O40" s="2">
        <f t="shared" si="2"/>
        <v>0</v>
      </c>
    </row>
    <row r="41" spans="13:15" x14ac:dyDescent="0.25">
      <c r="M41" s="10"/>
      <c r="O41" s="2">
        <f t="shared" si="2"/>
        <v>0</v>
      </c>
    </row>
    <row r="42" spans="13:15" x14ac:dyDescent="0.25">
      <c r="M42" s="10"/>
      <c r="O42" s="2">
        <f t="shared" si="2"/>
        <v>0</v>
      </c>
    </row>
    <row r="43" spans="13:15" x14ac:dyDescent="0.25">
      <c r="M43" s="10"/>
      <c r="O43" s="2">
        <f t="shared" si="2"/>
        <v>0</v>
      </c>
    </row>
    <row r="44" spans="13:15" x14ac:dyDescent="0.25">
      <c r="M44" s="10"/>
      <c r="O44" s="2">
        <f t="shared" si="2"/>
        <v>0</v>
      </c>
    </row>
    <row r="45" spans="13:15" x14ac:dyDescent="0.25">
      <c r="M45" s="10"/>
      <c r="O45" s="2">
        <f t="shared" si="2"/>
        <v>0</v>
      </c>
    </row>
    <row r="46" spans="13:15" x14ac:dyDescent="0.25">
      <c r="O46" s="2">
        <f t="shared" si="2"/>
        <v>0</v>
      </c>
    </row>
    <row r="47" spans="13:15" x14ac:dyDescent="0.25">
      <c r="O47" s="2">
        <f t="shared" si="2"/>
        <v>0</v>
      </c>
    </row>
    <row r="48" spans="13:15" x14ac:dyDescent="0.25">
      <c r="O48" s="2">
        <f t="shared" si="2"/>
        <v>0</v>
      </c>
    </row>
    <row r="49" spans="15:15" x14ac:dyDescent="0.25">
      <c r="O49" s="2">
        <f t="shared" si="2"/>
        <v>0</v>
      </c>
    </row>
    <row r="50" spans="15:15" x14ac:dyDescent="0.25">
      <c r="O50" s="2">
        <f t="shared" si="2"/>
        <v>0</v>
      </c>
    </row>
    <row r="51" spans="15:15" x14ac:dyDescent="0.25">
      <c r="O51" s="2">
        <f t="shared" si="2"/>
        <v>0</v>
      </c>
    </row>
    <row r="52" spans="15:15" x14ac:dyDescent="0.25">
      <c r="O52" s="2">
        <f t="shared" si="2"/>
        <v>0</v>
      </c>
    </row>
    <row r="53" spans="15:15" x14ac:dyDescent="0.25">
      <c r="O53" s="2">
        <f t="shared" si="2"/>
        <v>0</v>
      </c>
    </row>
    <row r="54" spans="15:15" x14ac:dyDescent="0.25">
      <c r="O54" s="2">
        <f t="shared" si="2"/>
        <v>0</v>
      </c>
    </row>
    <row r="55" spans="15:15" x14ac:dyDescent="0.25">
      <c r="O55" s="2">
        <f t="shared" si="2"/>
        <v>0</v>
      </c>
    </row>
    <row r="56" spans="15:15" x14ac:dyDescent="0.25">
      <c r="O56" s="2">
        <f t="shared" si="2"/>
        <v>0</v>
      </c>
    </row>
    <row r="57" spans="15:15" x14ac:dyDescent="0.25">
      <c r="O57" s="2">
        <f t="shared" si="2"/>
        <v>0</v>
      </c>
    </row>
    <row r="58" spans="15:15" x14ac:dyDescent="0.25">
      <c r="O58" s="2">
        <f t="shared" si="2"/>
        <v>0</v>
      </c>
    </row>
    <row r="59" spans="15:15" x14ac:dyDescent="0.25">
      <c r="O59" s="2">
        <f t="shared" si="2"/>
        <v>0</v>
      </c>
    </row>
    <row r="60" spans="15:15" x14ac:dyDescent="0.25">
      <c r="O60" s="2">
        <f t="shared" si="2"/>
        <v>0</v>
      </c>
    </row>
  </sheetData>
  <mergeCells count="2">
    <mergeCell ref="B1:E1"/>
    <mergeCell ref="B2:E2"/>
  </mergeCells>
  <pageMargins left="0.75" right="0.75" top="1" bottom="1" header="0.5" footer="0.5"/>
  <pageSetup paperSize="9" scale="58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R45"/>
  <sheetViews>
    <sheetView tabSelected="1" workbookViewId="0">
      <pane xSplit="2" ySplit="5" topLeftCell="J6" activePane="bottomRight" state="frozen"/>
      <selection pane="topRight" activeCell="C1" sqref="C1"/>
      <selection pane="bottomLeft" activeCell="A6" sqref="A6"/>
      <selection pane="bottomRight" activeCell="O5" sqref="O5"/>
    </sheetView>
  </sheetViews>
  <sheetFormatPr defaultRowHeight="13.2" x14ac:dyDescent="0.25"/>
  <cols>
    <col min="1" max="1" width="17.44140625" bestFit="1" customWidth="1"/>
    <col min="2" max="2" width="13.44140625" customWidth="1"/>
    <col min="3" max="3" width="17.109375" customWidth="1"/>
    <col min="4" max="4" width="19.44140625" customWidth="1"/>
    <col min="5" max="5" width="16.88671875" customWidth="1"/>
    <col min="6" max="6" width="17.109375" customWidth="1"/>
    <col min="7" max="7" width="19.44140625" customWidth="1"/>
    <col min="8" max="8" width="16.88671875" customWidth="1"/>
    <col min="9" max="10" width="13.33203125" customWidth="1"/>
    <col min="11" max="11" width="13" customWidth="1"/>
    <col min="12" max="12" width="3.6640625" customWidth="1"/>
    <col min="13" max="13" width="12.88671875" customWidth="1"/>
  </cols>
  <sheetData>
    <row r="1" spans="1:18" ht="17.399999999999999" x14ac:dyDescent="0.3">
      <c r="B1" s="50" t="s">
        <v>12</v>
      </c>
      <c r="C1" s="50"/>
      <c r="D1" s="50"/>
      <c r="E1" s="50"/>
    </row>
    <row r="2" spans="1:18" ht="15.6" x14ac:dyDescent="0.3">
      <c r="B2" s="51" t="str">
        <f>TEXT(MTMToday,"dd mmm yyyy") &amp; " vs " &amp; TEXT(MTMYesterday,"dd mmm yyyy")</f>
        <v>25 Jan 2000 vs 24 Jan 2000</v>
      </c>
      <c r="C2" s="51"/>
      <c r="D2" s="51"/>
      <c r="E2" s="51"/>
    </row>
    <row r="4" spans="1:18" ht="13.8" thickBot="1" x14ac:dyDescent="0.3">
      <c r="R4" s="44">
        <f>SUM(R6:R60)</f>
        <v>178586.44403080456</v>
      </c>
    </row>
    <row r="5" spans="1:18" ht="13.8" thickBot="1" x14ac:dyDescent="0.3">
      <c r="A5" t="s">
        <v>1</v>
      </c>
      <c r="B5" s="11" t="s">
        <v>2</v>
      </c>
      <c r="C5" s="47" t="s">
        <v>3</v>
      </c>
      <c r="D5" s="47" t="s">
        <v>4</v>
      </c>
      <c r="E5" s="47" t="s">
        <v>5</v>
      </c>
      <c r="F5" s="49" t="s">
        <v>6</v>
      </c>
      <c r="G5" s="47" t="s">
        <v>7</v>
      </c>
      <c r="H5" s="47" t="s">
        <v>8</v>
      </c>
      <c r="I5" s="49" t="s">
        <v>9</v>
      </c>
      <c r="J5" s="6" t="s">
        <v>30</v>
      </c>
      <c r="K5" s="7" t="s">
        <v>14</v>
      </c>
      <c r="L5" s="8"/>
      <c r="M5" s="9" t="s">
        <v>15</v>
      </c>
      <c r="O5" s="9" t="s">
        <v>25</v>
      </c>
      <c r="R5" s="40" t="s">
        <v>32</v>
      </c>
    </row>
    <row r="6" spans="1:18" x14ac:dyDescent="0.25">
      <c r="A6" t="s">
        <v>31</v>
      </c>
      <c r="B6" s="1">
        <v>36526</v>
      </c>
      <c r="C6" s="48"/>
      <c r="D6" s="48"/>
      <c r="E6" s="48"/>
      <c r="F6" s="48"/>
      <c r="G6" s="48"/>
      <c r="H6" s="48"/>
      <c r="I6" s="48"/>
      <c r="J6" s="17">
        <f>R6</f>
        <v>0</v>
      </c>
      <c r="K6" s="3">
        <f>I6+H6+E6+J6</f>
        <v>0</v>
      </c>
      <c r="M6" s="10">
        <f t="shared" ref="M6:M18" si="0">D6+F6+G6</f>
        <v>0</v>
      </c>
      <c r="O6" s="3">
        <f>K6-I6-J6</f>
        <v>0</v>
      </c>
    </row>
    <row r="7" spans="1:18" x14ac:dyDescent="0.25">
      <c r="A7" t="s">
        <v>31</v>
      </c>
      <c r="B7" s="1">
        <v>36557</v>
      </c>
      <c r="C7" s="48"/>
      <c r="D7" s="48"/>
      <c r="E7" s="48"/>
      <c r="F7" s="48"/>
      <c r="G7" s="48"/>
      <c r="H7" s="48"/>
      <c r="I7" s="48"/>
      <c r="J7" s="17">
        <f t="shared" ref="J7:J22" si="1">R7</f>
        <v>0</v>
      </c>
      <c r="K7" s="3">
        <f t="shared" ref="K7:K22" si="2">I7+H7+E7+J7</f>
        <v>0</v>
      </c>
      <c r="M7" s="10">
        <f t="shared" si="0"/>
        <v>0</v>
      </c>
      <c r="O7" s="3">
        <f t="shared" ref="O7:O18" si="3">K7-I7-J7</f>
        <v>0</v>
      </c>
    </row>
    <row r="8" spans="1:18" x14ac:dyDescent="0.25">
      <c r="A8" t="s">
        <v>31</v>
      </c>
      <c r="B8" s="1">
        <v>36586</v>
      </c>
      <c r="C8" s="48"/>
      <c r="D8" s="48"/>
      <c r="E8" s="48"/>
      <c r="F8" s="48"/>
      <c r="G8" s="48"/>
      <c r="H8" s="48"/>
      <c r="I8" s="48"/>
      <c r="J8" s="17">
        <f t="shared" si="1"/>
        <v>0</v>
      </c>
      <c r="K8" s="3">
        <f t="shared" si="2"/>
        <v>0</v>
      </c>
      <c r="M8" s="10">
        <f t="shared" si="0"/>
        <v>0</v>
      </c>
      <c r="O8" s="3">
        <f t="shared" si="3"/>
        <v>0</v>
      </c>
    </row>
    <row r="9" spans="1:18" x14ac:dyDescent="0.25">
      <c r="B9" s="1">
        <v>36465</v>
      </c>
      <c r="C9" s="2"/>
      <c r="D9" s="2"/>
      <c r="E9" s="2"/>
      <c r="F9" s="2"/>
      <c r="G9" s="2"/>
      <c r="H9" s="2"/>
      <c r="I9" s="2"/>
      <c r="J9" s="17">
        <f t="shared" si="1"/>
        <v>0</v>
      </c>
      <c r="K9" s="3">
        <f t="shared" si="2"/>
        <v>0</v>
      </c>
      <c r="M9" s="10">
        <f t="shared" si="0"/>
        <v>0</v>
      </c>
      <c r="O9" s="3">
        <f t="shared" si="3"/>
        <v>0</v>
      </c>
      <c r="R9" s="45"/>
    </row>
    <row r="10" spans="1:18" x14ac:dyDescent="0.25">
      <c r="B10" s="1">
        <v>36495</v>
      </c>
      <c r="C10" s="2"/>
      <c r="D10" s="2"/>
      <c r="E10" s="2"/>
      <c r="F10" s="2"/>
      <c r="G10" s="2"/>
      <c r="H10" s="2"/>
      <c r="I10" s="2"/>
      <c r="J10" s="17">
        <f t="shared" si="1"/>
        <v>0</v>
      </c>
      <c r="K10" s="3">
        <f t="shared" si="2"/>
        <v>0</v>
      </c>
      <c r="M10" s="10">
        <f t="shared" si="0"/>
        <v>0</v>
      </c>
      <c r="O10" s="3">
        <f t="shared" si="3"/>
        <v>0</v>
      </c>
      <c r="R10" s="45">
        <f>'SRA Pos'!C42</f>
        <v>0</v>
      </c>
    </row>
    <row r="11" spans="1:18" x14ac:dyDescent="0.25">
      <c r="A11" t="s">
        <v>31</v>
      </c>
      <c r="B11" s="1">
        <v>36526</v>
      </c>
      <c r="C11" s="48">
        <v>-449.15008544921875</v>
      </c>
      <c r="D11" s="48">
        <v>-269.49005126953125</v>
      </c>
      <c r="E11" s="48">
        <v>-718.64013671875</v>
      </c>
      <c r="F11" s="48">
        <v>-449.15008544921875</v>
      </c>
      <c r="G11" s="48">
        <v>-269.49005126953125</v>
      </c>
      <c r="H11" s="48">
        <v>-718.64013671875</v>
      </c>
      <c r="I11" s="2"/>
      <c r="J11" s="17">
        <f t="shared" si="1"/>
        <v>11742.017327424839</v>
      </c>
      <c r="K11" s="3">
        <f t="shared" si="2"/>
        <v>10304.737053987339</v>
      </c>
      <c r="M11" s="10">
        <f t="shared" si="0"/>
        <v>-988.13018798828125</v>
      </c>
      <c r="O11" s="3">
        <f t="shared" si="3"/>
        <v>-1437.2802734375</v>
      </c>
      <c r="R11" s="45">
        <f>'SRA Pos'!C43</f>
        <v>11742.017327424839</v>
      </c>
    </row>
    <row r="12" spans="1:18" x14ac:dyDescent="0.25">
      <c r="A12" t="s">
        <v>31</v>
      </c>
      <c r="B12" s="1">
        <v>36557</v>
      </c>
      <c r="C12" s="48">
        <v>-3125.8013153076172</v>
      </c>
      <c r="D12" s="48">
        <v>-1875.4808807373047</v>
      </c>
      <c r="E12" s="48">
        <v>-5001.2821960449219</v>
      </c>
      <c r="F12" s="48">
        <v>-1190.5254516601563</v>
      </c>
      <c r="G12" s="48">
        <v>-714.3153076171875</v>
      </c>
      <c r="H12" s="48">
        <v>-1904.8407592773438</v>
      </c>
      <c r="I12" s="2"/>
      <c r="J12" s="17">
        <f t="shared" si="1"/>
        <v>57148.559051110024</v>
      </c>
      <c r="K12" s="3">
        <f t="shared" si="2"/>
        <v>50242.436095787758</v>
      </c>
      <c r="M12" s="10">
        <f t="shared" si="0"/>
        <v>-3780.3216400146484</v>
      </c>
      <c r="O12" s="3">
        <f t="shared" si="3"/>
        <v>-6906.1229553222656</v>
      </c>
      <c r="R12" s="45">
        <f>'SRA Pos'!C44</f>
        <v>57148.559051110024</v>
      </c>
    </row>
    <row r="13" spans="1:18" x14ac:dyDescent="0.25">
      <c r="A13" t="s">
        <v>31</v>
      </c>
      <c r="B13" s="1">
        <v>36586</v>
      </c>
      <c r="C13" s="48">
        <v>-3405.6707763671875</v>
      </c>
      <c r="D13" s="48">
        <v>-2043.4022903442383</v>
      </c>
      <c r="E13" s="48">
        <v>-5449.0730667114258</v>
      </c>
      <c r="F13" s="48">
        <v>-1184.8786163330078</v>
      </c>
      <c r="G13" s="48">
        <v>-710.92710113525391</v>
      </c>
      <c r="H13" s="48">
        <v>-1895.8057174682617</v>
      </c>
      <c r="I13" s="2"/>
      <c r="J13" s="17">
        <f t="shared" si="1"/>
        <v>60813.987616493476</v>
      </c>
      <c r="K13" s="3">
        <f t="shared" si="2"/>
        <v>53469.108832313788</v>
      </c>
      <c r="M13" s="10">
        <f t="shared" si="0"/>
        <v>-3939.2080078125</v>
      </c>
      <c r="O13" s="3">
        <f t="shared" si="3"/>
        <v>-7344.8787841796875</v>
      </c>
      <c r="R13" s="45">
        <f>'SRA Pos'!C45</f>
        <v>60813.987616493476</v>
      </c>
    </row>
    <row r="14" spans="1:18" x14ac:dyDescent="0.25">
      <c r="B14" s="1">
        <v>36617</v>
      </c>
      <c r="C14" s="2"/>
      <c r="D14" s="2"/>
      <c r="E14" s="2"/>
      <c r="F14" s="2"/>
      <c r="G14" s="2"/>
      <c r="H14" s="2"/>
      <c r="I14" s="2"/>
      <c r="J14" s="17">
        <f t="shared" si="1"/>
        <v>0</v>
      </c>
      <c r="K14" s="3">
        <f t="shared" si="2"/>
        <v>0</v>
      </c>
      <c r="M14" s="10">
        <f t="shared" si="0"/>
        <v>0</v>
      </c>
      <c r="O14" s="3">
        <f t="shared" si="3"/>
        <v>0</v>
      </c>
      <c r="R14" s="45">
        <f>'SRA Pos'!C46</f>
        <v>0</v>
      </c>
    </row>
    <row r="15" spans="1:18" x14ac:dyDescent="0.25">
      <c r="B15" s="1">
        <v>36647</v>
      </c>
      <c r="C15" s="2"/>
      <c r="D15" s="2"/>
      <c r="E15" s="2"/>
      <c r="F15" s="2"/>
      <c r="G15" s="2"/>
      <c r="H15" s="2"/>
      <c r="I15" s="2"/>
      <c r="J15" s="17">
        <f t="shared" si="1"/>
        <v>0</v>
      </c>
      <c r="K15" s="3">
        <f t="shared" si="2"/>
        <v>0</v>
      </c>
      <c r="M15" s="10">
        <f t="shared" si="0"/>
        <v>0</v>
      </c>
      <c r="O15" s="3">
        <f t="shared" si="3"/>
        <v>0</v>
      </c>
      <c r="R15" s="45">
        <f>'SRA Pos'!C47</f>
        <v>0</v>
      </c>
    </row>
    <row r="16" spans="1:18" x14ac:dyDescent="0.25">
      <c r="B16" s="1">
        <v>36678</v>
      </c>
      <c r="C16" s="2"/>
      <c r="D16" s="2"/>
      <c r="E16" s="2"/>
      <c r="F16" s="2"/>
      <c r="G16" s="2"/>
      <c r="H16" s="2"/>
      <c r="I16" s="2"/>
      <c r="J16" s="17">
        <f t="shared" si="1"/>
        <v>0</v>
      </c>
      <c r="K16" s="3">
        <f t="shared" si="2"/>
        <v>0</v>
      </c>
      <c r="M16" s="10">
        <f t="shared" si="0"/>
        <v>0</v>
      </c>
      <c r="O16" s="3">
        <f t="shared" si="3"/>
        <v>0</v>
      </c>
      <c r="R16" s="45">
        <f>'SRA Pos'!C48</f>
        <v>0</v>
      </c>
    </row>
    <row r="17" spans="2:18" x14ac:dyDescent="0.25">
      <c r="B17" s="1">
        <v>36708</v>
      </c>
      <c r="C17" s="2"/>
      <c r="D17" s="2"/>
      <c r="E17" s="2"/>
      <c r="F17" s="2"/>
      <c r="G17" s="2"/>
      <c r="H17" s="2"/>
      <c r="I17" s="2"/>
      <c r="J17" s="17">
        <f t="shared" si="1"/>
        <v>8441.515203140927</v>
      </c>
      <c r="K17" s="3">
        <f t="shared" si="2"/>
        <v>8441.515203140927</v>
      </c>
      <c r="M17" s="10">
        <f t="shared" si="0"/>
        <v>0</v>
      </c>
      <c r="O17" s="3">
        <f t="shared" si="3"/>
        <v>0</v>
      </c>
      <c r="R17" s="45">
        <f>'SRA Pos'!C49</f>
        <v>8441.515203140927</v>
      </c>
    </row>
    <row r="18" spans="2:18" x14ac:dyDescent="0.25">
      <c r="B18" s="1">
        <v>36739</v>
      </c>
      <c r="J18" s="17">
        <f t="shared" si="1"/>
        <v>8392.5019509741451</v>
      </c>
      <c r="K18" s="3">
        <f t="shared" si="2"/>
        <v>8392.5019509741451</v>
      </c>
      <c r="M18" s="10">
        <f t="shared" si="0"/>
        <v>0</v>
      </c>
      <c r="O18" s="3">
        <f t="shared" si="3"/>
        <v>0</v>
      </c>
      <c r="R18" s="45">
        <f>'SRA Pos'!C50</f>
        <v>8392.5019509741451</v>
      </c>
    </row>
    <row r="19" spans="2:18" x14ac:dyDescent="0.25">
      <c r="B19" s="1">
        <v>36770</v>
      </c>
      <c r="E19" s="2"/>
      <c r="H19" s="3"/>
      <c r="J19" s="17">
        <f t="shared" si="1"/>
        <v>8097.7469607808662</v>
      </c>
      <c r="K19" s="3">
        <f t="shared" si="2"/>
        <v>8097.7469607808662</v>
      </c>
      <c r="M19" s="10"/>
      <c r="R19" s="45">
        <f>'SRA Pos'!C51</f>
        <v>8097.7469607808662</v>
      </c>
    </row>
    <row r="20" spans="2:18" x14ac:dyDescent="0.25">
      <c r="B20" s="1"/>
      <c r="E20" s="2"/>
      <c r="H20" s="3"/>
      <c r="J20" s="17">
        <f t="shared" si="1"/>
        <v>7812.0185723506875</v>
      </c>
      <c r="K20" s="3">
        <f t="shared" si="2"/>
        <v>7812.0185723506875</v>
      </c>
      <c r="M20" s="10"/>
      <c r="R20" s="45">
        <f>'SRA Pos'!C52</f>
        <v>7812.0185723506875</v>
      </c>
    </row>
    <row r="21" spans="2:18" x14ac:dyDescent="0.25">
      <c r="E21" s="2"/>
      <c r="H21" s="3"/>
      <c r="J21" s="17">
        <f t="shared" si="1"/>
        <v>7975.2479893935533</v>
      </c>
      <c r="K21" s="3">
        <f t="shared" si="2"/>
        <v>7975.2479893935533</v>
      </c>
      <c r="M21" s="10"/>
      <c r="R21" s="45">
        <f>'SRA Pos'!C53</f>
        <v>7975.2479893935533</v>
      </c>
    </row>
    <row r="22" spans="2:18" x14ac:dyDescent="0.25">
      <c r="E22" s="2"/>
      <c r="H22" s="3"/>
      <c r="J22" s="17">
        <f t="shared" si="1"/>
        <v>8162.8493591359984</v>
      </c>
      <c r="K22" s="3">
        <f t="shared" si="2"/>
        <v>8162.8493591359984</v>
      </c>
      <c r="M22" s="10"/>
      <c r="R22" s="45">
        <f>'SRA Pos'!C54</f>
        <v>8162.8493591359984</v>
      </c>
    </row>
    <row r="23" spans="2:18" x14ac:dyDescent="0.25">
      <c r="E23" s="2"/>
      <c r="H23" s="3"/>
      <c r="J23" s="34">
        <f>SUM(J6:J22)</f>
        <v>178586.44403080456</v>
      </c>
      <c r="K23" s="34">
        <f>SUM(K6:K22)</f>
        <v>162898.16201786505</v>
      </c>
      <c r="M23" s="10"/>
    </row>
    <row r="24" spans="2:18" x14ac:dyDescent="0.25">
      <c r="E24" s="2"/>
      <c r="H24" s="3"/>
      <c r="K24" s="36">
        <f>+K23-J23</f>
        <v>-15688.282012939511</v>
      </c>
      <c r="M24" s="10"/>
    </row>
    <row r="25" spans="2:18" x14ac:dyDescent="0.25">
      <c r="E25" s="2"/>
      <c r="H25" s="3"/>
      <c r="M25" s="10"/>
    </row>
    <row r="26" spans="2:18" x14ac:dyDescent="0.25">
      <c r="E26" s="2"/>
      <c r="H26" s="3"/>
      <c r="M26" s="10"/>
    </row>
    <row r="27" spans="2:18" x14ac:dyDescent="0.25">
      <c r="E27" s="2"/>
      <c r="H27" s="3"/>
      <c r="M27" s="10"/>
    </row>
    <row r="28" spans="2:18" x14ac:dyDescent="0.25">
      <c r="E28" s="2"/>
      <c r="H28" s="3"/>
      <c r="M28" s="10"/>
    </row>
    <row r="29" spans="2:18" x14ac:dyDescent="0.25">
      <c r="E29" s="2"/>
      <c r="H29" s="3"/>
      <c r="M29" s="10"/>
    </row>
    <row r="30" spans="2:18" x14ac:dyDescent="0.25">
      <c r="E30" s="2"/>
      <c r="H30" s="3"/>
      <c r="M30" s="10"/>
    </row>
    <row r="31" spans="2:18" x14ac:dyDescent="0.25">
      <c r="E31" s="2"/>
      <c r="H31" s="3"/>
      <c r="M31" s="10"/>
    </row>
    <row r="32" spans="2:18" x14ac:dyDescent="0.25">
      <c r="M32" s="10"/>
    </row>
    <row r="33" spans="13:13" x14ac:dyDescent="0.25">
      <c r="M33" s="10"/>
    </row>
    <row r="34" spans="13:13" x14ac:dyDescent="0.25">
      <c r="M34" s="10"/>
    </row>
    <row r="35" spans="13:13" x14ac:dyDescent="0.25">
      <c r="M35" s="10"/>
    </row>
    <row r="36" spans="13:13" x14ac:dyDescent="0.25">
      <c r="M36" s="10"/>
    </row>
    <row r="37" spans="13:13" x14ac:dyDescent="0.25">
      <c r="M37" s="10"/>
    </row>
    <row r="38" spans="13:13" x14ac:dyDescent="0.25">
      <c r="M38" s="10"/>
    </row>
    <row r="39" spans="13:13" x14ac:dyDescent="0.25">
      <c r="M39" s="10"/>
    </row>
    <row r="40" spans="13:13" x14ac:dyDescent="0.25">
      <c r="M40" s="10"/>
    </row>
    <row r="41" spans="13:13" x14ac:dyDescent="0.25">
      <c r="M41" s="10"/>
    </row>
    <row r="42" spans="13:13" x14ac:dyDescent="0.25">
      <c r="M42" s="10"/>
    </row>
    <row r="43" spans="13:13" x14ac:dyDescent="0.25">
      <c r="M43" s="10"/>
    </row>
    <row r="44" spans="13:13" x14ac:dyDescent="0.25">
      <c r="M44" s="10"/>
    </row>
    <row r="45" spans="13:13" x14ac:dyDescent="0.25">
      <c r="M45" s="10"/>
    </row>
  </sheetData>
  <mergeCells count="2">
    <mergeCell ref="B1:E1"/>
    <mergeCell ref="B2:E2"/>
  </mergeCells>
  <pageMargins left="0.75" right="0.75" top="1" bottom="1" header="0.5" footer="0.5"/>
  <pageSetup paperSize="9" scale="54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2:D72"/>
  <sheetViews>
    <sheetView workbookViewId="0">
      <selection activeCell="B2" sqref="B2"/>
    </sheetView>
  </sheetViews>
  <sheetFormatPr defaultRowHeight="13.2" x14ac:dyDescent="0.25"/>
  <sheetData>
    <row r="2" spans="2:4" x14ac:dyDescent="0.25">
      <c r="B2" t="s">
        <v>33</v>
      </c>
    </row>
    <row r="3" spans="2:4" x14ac:dyDescent="0.25">
      <c r="C3" t="s">
        <v>19</v>
      </c>
      <c r="D3" t="s">
        <v>29</v>
      </c>
    </row>
    <row r="4" spans="2:4" x14ac:dyDescent="0.25">
      <c r="B4" s="46">
        <v>36342</v>
      </c>
      <c r="C4" s="44">
        <v>0</v>
      </c>
      <c r="D4" s="44">
        <v>0</v>
      </c>
    </row>
    <row r="5" spans="2:4" x14ac:dyDescent="0.25">
      <c r="B5" s="46">
        <v>36373</v>
      </c>
      <c r="C5" s="44">
        <v>0</v>
      </c>
      <c r="D5" s="44">
        <v>0</v>
      </c>
    </row>
    <row r="6" spans="2:4" x14ac:dyDescent="0.25">
      <c r="B6" s="46">
        <v>36404</v>
      </c>
      <c r="C6" s="44">
        <v>0</v>
      </c>
      <c r="D6" s="44">
        <v>0</v>
      </c>
    </row>
    <row r="7" spans="2:4" x14ac:dyDescent="0.25">
      <c r="B7" s="46">
        <v>36434</v>
      </c>
      <c r="C7" s="44">
        <v>0</v>
      </c>
      <c r="D7" s="44">
        <v>0</v>
      </c>
    </row>
    <row r="8" spans="2:4" x14ac:dyDescent="0.25">
      <c r="B8" s="46">
        <v>36465</v>
      </c>
      <c r="C8" s="44">
        <v>0</v>
      </c>
      <c r="D8" s="44">
        <v>0</v>
      </c>
    </row>
    <row r="9" spans="2:4" x14ac:dyDescent="0.25">
      <c r="B9" s="46">
        <v>36495</v>
      </c>
      <c r="C9" s="44">
        <v>0</v>
      </c>
      <c r="D9" s="44">
        <v>0</v>
      </c>
    </row>
    <row r="10" spans="2:4" x14ac:dyDescent="0.25">
      <c r="B10" s="46">
        <v>36526</v>
      </c>
      <c r="C10" s="44">
        <v>1117.772702350288</v>
      </c>
      <c r="D10" s="44">
        <v>-1109.6437481689036</v>
      </c>
    </row>
    <row r="11" spans="2:4" x14ac:dyDescent="0.25">
      <c r="B11" s="46">
        <v>36557</v>
      </c>
      <c r="C11" s="44">
        <v>6723.9791997745933</v>
      </c>
      <c r="D11" s="44">
        <v>-6577.2896184255678</v>
      </c>
    </row>
    <row r="12" spans="2:4" x14ac:dyDescent="0.25">
      <c r="B12" s="46">
        <v>36586</v>
      </c>
      <c r="C12" s="44">
        <v>7888.0235571151779</v>
      </c>
      <c r="D12" s="44">
        <v>-7686.8768728129917</v>
      </c>
    </row>
    <row r="13" spans="2:4" x14ac:dyDescent="0.25">
      <c r="B13" s="46">
        <v>36617</v>
      </c>
      <c r="C13" s="44">
        <v>2250.1468364416214</v>
      </c>
      <c r="D13" s="44">
        <v>-2159.7451743449487</v>
      </c>
    </row>
    <row r="14" spans="2:4" x14ac:dyDescent="0.25">
      <c r="B14" s="46">
        <v>36647</v>
      </c>
      <c r="C14" s="44">
        <v>3005.6559560244591</v>
      </c>
      <c r="D14" s="44">
        <v>-2898.3121601086982</v>
      </c>
    </row>
    <row r="15" spans="2:4" x14ac:dyDescent="0.25">
      <c r="B15" s="46">
        <v>36678</v>
      </c>
      <c r="C15" s="44">
        <v>3141.2715450375622</v>
      </c>
      <c r="D15" s="44">
        <v>-3023.8755264170691</v>
      </c>
    </row>
    <row r="16" spans="2:4" x14ac:dyDescent="0.25">
      <c r="B16" s="46">
        <v>36708</v>
      </c>
      <c r="C16" s="44">
        <v>13058.447373748069</v>
      </c>
      <c r="D16" s="44">
        <v>-12906.337655820154</v>
      </c>
    </row>
    <row r="17" spans="2:4" x14ac:dyDescent="0.25">
      <c r="B17" s="46">
        <v>36739</v>
      </c>
      <c r="C17" s="44">
        <v>12200.535912148458</v>
      </c>
      <c r="D17" s="44">
        <v>-12008.060541010416</v>
      </c>
    </row>
    <row r="18" spans="2:4" x14ac:dyDescent="0.25">
      <c r="B18" s="46">
        <v>36770</v>
      </c>
      <c r="C18" s="44">
        <v>13316.585576910547</v>
      </c>
      <c r="D18" s="44">
        <v>-13163.694964346556</v>
      </c>
    </row>
    <row r="20" spans="2:4" x14ac:dyDescent="0.25">
      <c r="B20" s="46" t="s">
        <v>35</v>
      </c>
    </row>
    <row r="21" spans="2:4" x14ac:dyDescent="0.25">
      <c r="B21" s="46"/>
      <c r="C21" t="s">
        <v>20</v>
      </c>
      <c r="D21" t="s">
        <v>29</v>
      </c>
    </row>
    <row r="22" spans="2:4" x14ac:dyDescent="0.25">
      <c r="B22" s="46">
        <v>36342</v>
      </c>
      <c r="C22" s="45">
        <v>0</v>
      </c>
      <c r="D22" s="45">
        <v>0</v>
      </c>
    </row>
    <row r="23" spans="2:4" x14ac:dyDescent="0.25">
      <c r="B23" s="46">
        <v>36373</v>
      </c>
      <c r="C23" s="45">
        <v>0</v>
      </c>
      <c r="D23" s="45">
        <v>0</v>
      </c>
    </row>
    <row r="24" spans="2:4" x14ac:dyDescent="0.25">
      <c r="B24" s="46">
        <v>36404</v>
      </c>
      <c r="C24" s="45">
        <v>0</v>
      </c>
      <c r="D24" s="45">
        <v>0</v>
      </c>
    </row>
    <row r="25" spans="2:4" x14ac:dyDescent="0.25">
      <c r="B25" s="46">
        <v>36434</v>
      </c>
      <c r="C25" s="45">
        <v>0</v>
      </c>
      <c r="D25" s="45">
        <v>0</v>
      </c>
    </row>
    <row r="26" spans="2:4" x14ac:dyDescent="0.25">
      <c r="B26" s="46">
        <v>36465</v>
      </c>
      <c r="C26" s="45">
        <v>0</v>
      </c>
      <c r="D26" s="45">
        <v>0</v>
      </c>
    </row>
    <row r="27" spans="2:4" x14ac:dyDescent="0.25">
      <c r="B27" s="46">
        <v>36495</v>
      </c>
      <c r="C27" s="45">
        <v>0</v>
      </c>
      <c r="D27" s="45">
        <v>0</v>
      </c>
    </row>
    <row r="28" spans="2:4" x14ac:dyDescent="0.25">
      <c r="B28" s="46">
        <v>36526</v>
      </c>
      <c r="C28" s="45">
        <v>1232.7949863151202</v>
      </c>
      <c r="D28" s="45">
        <v>-1229.3025009017285</v>
      </c>
    </row>
    <row r="29" spans="2:4" x14ac:dyDescent="0.25">
      <c r="B29" s="46">
        <v>36557</v>
      </c>
      <c r="C29" s="45">
        <v>8897.5962257660831</v>
      </c>
      <c r="D29" s="45">
        <v>-8742.6968764980629</v>
      </c>
    </row>
    <row r="30" spans="2:4" x14ac:dyDescent="0.25">
      <c r="B30" s="46">
        <v>36586</v>
      </c>
      <c r="C30" s="45">
        <v>7295.6890372857806</v>
      </c>
      <c r="D30" s="45">
        <v>-7018.6147635032885</v>
      </c>
    </row>
    <row r="31" spans="2:4" x14ac:dyDescent="0.25">
      <c r="B31" s="46">
        <v>36617</v>
      </c>
      <c r="C31" s="45">
        <v>7347.4340660338839</v>
      </c>
      <c r="D31" s="45">
        <v>-6811.0561801389285</v>
      </c>
    </row>
    <row r="32" spans="2:4" x14ac:dyDescent="0.25">
      <c r="B32" s="46">
        <v>36647</v>
      </c>
      <c r="C32" s="45">
        <v>9644.7349437304365</v>
      </c>
      <c r="D32" s="45">
        <v>-8880.8891665847568</v>
      </c>
    </row>
    <row r="33" spans="2:4" x14ac:dyDescent="0.25">
      <c r="B33" s="46">
        <v>36678</v>
      </c>
      <c r="C33" s="45">
        <v>7935.950698999226</v>
      </c>
      <c r="D33" s="45">
        <v>-7299.100109280982</v>
      </c>
    </row>
    <row r="34" spans="2:4" x14ac:dyDescent="0.25">
      <c r="B34" s="46">
        <v>36708</v>
      </c>
      <c r="C34" s="45">
        <v>2514.8165737090549</v>
      </c>
      <c r="D34" s="45">
        <v>-2442.2538325126643</v>
      </c>
    </row>
    <row r="35" spans="2:4" x14ac:dyDescent="0.25">
      <c r="B35" s="46">
        <v>36739</v>
      </c>
      <c r="C35" s="45">
        <v>2773.6553481466262</v>
      </c>
      <c r="D35" s="45">
        <v>-2625.6569964106943</v>
      </c>
    </row>
    <row r="36" spans="2:4" x14ac:dyDescent="0.25">
      <c r="B36" s="46">
        <v>36770</v>
      </c>
      <c r="C36" s="45">
        <v>1525.1334773084773</v>
      </c>
      <c r="D36" s="45">
        <v>-1367.9852429002788</v>
      </c>
    </row>
    <row r="38" spans="2:4" x14ac:dyDescent="0.25">
      <c r="B38" t="s">
        <v>32</v>
      </c>
    </row>
    <row r="39" spans="2:4" x14ac:dyDescent="0.25">
      <c r="C39" t="s">
        <v>22</v>
      </c>
      <c r="D39" t="s">
        <v>20</v>
      </c>
    </row>
    <row r="40" spans="2:4" x14ac:dyDescent="0.25">
      <c r="B40" s="46">
        <v>36434</v>
      </c>
      <c r="C40" s="45">
        <v>0</v>
      </c>
      <c r="D40" s="45">
        <v>0</v>
      </c>
    </row>
    <row r="41" spans="2:4" x14ac:dyDescent="0.25">
      <c r="B41" s="46">
        <v>36465</v>
      </c>
      <c r="C41" s="45">
        <v>0</v>
      </c>
      <c r="D41" s="45">
        <v>0</v>
      </c>
    </row>
    <row r="42" spans="2:4" x14ac:dyDescent="0.25">
      <c r="B42" s="46">
        <v>36495</v>
      </c>
      <c r="C42" s="45">
        <v>0</v>
      </c>
      <c r="D42" s="45">
        <v>0</v>
      </c>
    </row>
    <row r="43" spans="2:4" x14ac:dyDescent="0.25">
      <c r="B43" s="46">
        <v>36526</v>
      </c>
      <c r="C43" s="45">
        <v>11742.017327424839</v>
      </c>
      <c r="D43" s="45">
        <v>-11742.018359460179</v>
      </c>
    </row>
    <row r="44" spans="2:4" x14ac:dyDescent="0.25">
      <c r="B44" s="46">
        <v>36557</v>
      </c>
      <c r="C44" s="45">
        <v>57148.559051110024</v>
      </c>
      <c r="D44" s="45">
        <v>-57137.464485320175</v>
      </c>
    </row>
    <row r="45" spans="2:4" x14ac:dyDescent="0.25">
      <c r="B45" s="46">
        <v>36586</v>
      </c>
      <c r="C45" s="45">
        <v>60813.987616493476</v>
      </c>
      <c r="D45" s="45">
        <v>-60744.192299119415</v>
      </c>
    </row>
    <row r="46" spans="2:4" x14ac:dyDescent="0.25">
      <c r="B46" s="46">
        <v>36617</v>
      </c>
      <c r="C46" s="45">
        <v>0</v>
      </c>
      <c r="D46" s="45">
        <v>0</v>
      </c>
    </row>
    <row r="47" spans="2:4" x14ac:dyDescent="0.25">
      <c r="B47" s="46">
        <v>36647</v>
      </c>
      <c r="C47" s="45">
        <v>0</v>
      </c>
      <c r="D47" s="45">
        <v>0</v>
      </c>
    </row>
    <row r="48" spans="2:4" x14ac:dyDescent="0.25">
      <c r="B48" s="46">
        <v>36678</v>
      </c>
      <c r="C48" s="45">
        <v>0</v>
      </c>
      <c r="D48" s="45">
        <v>0</v>
      </c>
    </row>
    <row r="49" spans="2:4" x14ac:dyDescent="0.25">
      <c r="B49" s="46">
        <v>36708</v>
      </c>
      <c r="C49" s="45">
        <v>8441.515203140927</v>
      </c>
      <c r="D49" s="45">
        <v>-8344.0073239195826</v>
      </c>
    </row>
    <row r="50" spans="2:4" x14ac:dyDescent="0.25">
      <c r="B50" s="46">
        <v>36739</v>
      </c>
      <c r="C50" s="45">
        <v>8392.5019509741451</v>
      </c>
      <c r="D50" s="45">
        <v>-8279.8015469954407</v>
      </c>
    </row>
    <row r="51" spans="2:4" x14ac:dyDescent="0.25">
      <c r="B51" s="46">
        <v>36770</v>
      </c>
      <c r="C51" s="45">
        <v>8097.7469607808662</v>
      </c>
      <c r="D51" s="45">
        <v>-8004.5636970023925</v>
      </c>
    </row>
    <row r="52" spans="2:4" x14ac:dyDescent="0.25">
      <c r="B52" s="46">
        <v>36800</v>
      </c>
      <c r="C52" s="45">
        <v>7812.0185723506875</v>
      </c>
      <c r="D52" s="45">
        <v>-7278.8852499116229</v>
      </c>
    </row>
    <row r="53" spans="2:4" x14ac:dyDescent="0.25">
      <c r="B53" s="46">
        <v>36831</v>
      </c>
      <c r="C53" s="45">
        <v>7975.2479893935533</v>
      </c>
      <c r="D53" s="45">
        <v>-7520.2972538284939</v>
      </c>
    </row>
    <row r="54" spans="2:4" x14ac:dyDescent="0.25">
      <c r="B54" s="46">
        <v>36861</v>
      </c>
      <c r="C54" s="45">
        <v>8162.8493591359984</v>
      </c>
      <c r="D54" s="45">
        <v>-7488.5120517978594</v>
      </c>
    </row>
    <row r="56" spans="2:4" x14ac:dyDescent="0.25">
      <c r="B56" s="46" t="s">
        <v>34</v>
      </c>
    </row>
    <row r="57" spans="2:4" x14ac:dyDescent="0.25">
      <c r="C57" t="s">
        <v>29</v>
      </c>
      <c r="D57" t="s">
        <v>20</v>
      </c>
    </row>
    <row r="58" spans="2:4" x14ac:dyDescent="0.25">
      <c r="B58" s="46">
        <v>36342</v>
      </c>
      <c r="C58" s="45">
        <v>0</v>
      </c>
      <c r="D58" s="45">
        <v>0</v>
      </c>
    </row>
    <row r="59" spans="2:4" x14ac:dyDescent="0.25">
      <c r="B59" s="46">
        <v>36373</v>
      </c>
      <c r="C59" s="45">
        <v>0</v>
      </c>
      <c r="D59" s="45">
        <v>0</v>
      </c>
    </row>
    <row r="60" spans="2:4" x14ac:dyDescent="0.25">
      <c r="B60" s="46">
        <v>36404</v>
      </c>
      <c r="C60" s="45">
        <v>0</v>
      </c>
      <c r="D60" s="45">
        <v>0</v>
      </c>
    </row>
    <row r="61" spans="2:4" x14ac:dyDescent="0.25">
      <c r="B61" s="46">
        <v>36434</v>
      </c>
      <c r="C61" s="45">
        <v>0</v>
      </c>
      <c r="D61" s="45">
        <v>0</v>
      </c>
    </row>
    <row r="62" spans="2:4" x14ac:dyDescent="0.25">
      <c r="B62" s="46">
        <v>36465</v>
      </c>
      <c r="C62" s="45">
        <v>0</v>
      </c>
      <c r="D62" s="45">
        <v>0</v>
      </c>
    </row>
    <row r="63" spans="2:4" x14ac:dyDescent="0.25">
      <c r="B63" s="46">
        <v>36495</v>
      </c>
      <c r="C63" s="45">
        <v>0</v>
      </c>
      <c r="D63" s="45">
        <v>0</v>
      </c>
    </row>
    <row r="64" spans="2:4" x14ac:dyDescent="0.25">
      <c r="B64" s="46">
        <v>36526</v>
      </c>
      <c r="C64" s="45">
        <v>1220.9530968954</v>
      </c>
      <c r="D64" s="45">
        <v>-1219.7806775948854</v>
      </c>
    </row>
    <row r="65" spans="2:4" x14ac:dyDescent="0.25">
      <c r="B65" s="46">
        <v>36557</v>
      </c>
      <c r="C65" s="45">
        <v>4708.5838721665677</v>
      </c>
      <c r="D65" s="45">
        <v>-4656.5129862595022</v>
      </c>
    </row>
    <row r="66" spans="2:4" x14ac:dyDescent="0.25">
      <c r="B66" s="46">
        <v>36586</v>
      </c>
      <c r="C66" s="45">
        <v>4108.7067238112313</v>
      </c>
      <c r="D66" s="45">
        <v>-4025.8347018145846</v>
      </c>
    </row>
    <row r="67" spans="2:4" x14ac:dyDescent="0.25">
      <c r="B67" s="46">
        <v>36617</v>
      </c>
      <c r="C67" s="45">
        <v>5715.6371582436759</v>
      </c>
      <c r="D67" s="45">
        <v>-5591.2098109003091</v>
      </c>
    </row>
    <row r="68" spans="2:4" x14ac:dyDescent="0.25">
      <c r="B68" s="46">
        <v>36647</v>
      </c>
      <c r="C68" s="45">
        <v>4883.9079327041172</v>
      </c>
      <c r="D68" s="45">
        <v>-4718.6141566025999</v>
      </c>
    </row>
    <row r="69" spans="2:4" x14ac:dyDescent="0.25">
      <c r="B69" s="46">
        <v>36678</v>
      </c>
      <c r="C69" s="45">
        <v>5377.3359855754125</v>
      </c>
      <c r="D69" s="45">
        <v>-5247.8176079780496</v>
      </c>
    </row>
    <row r="70" spans="2:4" x14ac:dyDescent="0.25">
      <c r="B70" s="46">
        <v>36708</v>
      </c>
      <c r="C70" s="45">
        <v>3408.2618882959264</v>
      </c>
      <c r="D70" s="45">
        <v>-3202.6484554394588</v>
      </c>
    </row>
    <row r="71" spans="2:4" x14ac:dyDescent="0.25">
      <c r="B71" s="46">
        <v>36739</v>
      </c>
      <c r="C71" s="45">
        <v>4229.8687451439691</v>
      </c>
      <c r="D71" s="45">
        <v>-4021.2612223446704</v>
      </c>
    </row>
    <row r="72" spans="2:4" x14ac:dyDescent="0.25">
      <c r="B72" s="46">
        <v>36770</v>
      </c>
      <c r="C72" s="45">
        <v>4009.2894168298139</v>
      </c>
      <c r="D72" s="45">
        <v>-3752.1007567300039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14</vt:i4>
      </vt:variant>
    </vt:vector>
  </HeadingPairs>
  <TitlesOfParts>
    <vt:vector size="21" baseType="lpstr">
      <vt:lpstr>Consol</vt:lpstr>
      <vt:lpstr>NSW</vt:lpstr>
      <vt:lpstr>VIC</vt:lpstr>
      <vt:lpstr>QLD</vt:lpstr>
      <vt:lpstr>SNY</vt:lpstr>
      <vt:lpstr>SA</vt:lpstr>
      <vt:lpstr>SRA Pos</vt:lpstr>
      <vt:lpstr>NSW!_TB01Data</vt:lpstr>
      <vt:lpstr>QLD!_TB01Data</vt:lpstr>
      <vt:lpstr>SA!_TB01Data</vt:lpstr>
      <vt:lpstr>VIC!_TB01Data</vt:lpstr>
      <vt:lpstr>NSW</vt:lpstr>
      <vt:lpstr>NSW_1</vt:lpstr>
      <vt:lpstr>PositionSummary</vt:lpstr>
      <vt:lpstr>Consol!Print_Area</vt:lpstr>
      <vt:lpstr>QLD</vt:lpstr>
      <vt:lpstr>QLD_1</vt:lpstr>
      <vt:lpstr>SA_1</vt:lpstr>
      <vt:lpstr>VaRCheck</vt:lpstr>
      <vt:lpstr>VIC</vt:lpstr>
      <vt:lpstr>VIC_1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Clark</dc:creator>
  <cp:lastModifiedBy>Havlíček Jan</cp:lastModifiedBy>
  <cp:lastPrinted>2000-01-25T07:58:45Z</cp:lastPrinted>
  <dcterms:created xsi:type="dcterms:W3CDTF">1998-09-28T15:23:16Z</dcterms:created>
  <dcterms:modified xsi:type="dcterms:W3CDTF">2023-09-10T15:59:57Z</dcterms:modified>
</cp:coreProperties>
</file>