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bookViews>
  <sheets>
    <sheet name="General Info" sheetId="1" r:id="rId1"/>
    <sheet name="HCC Looper" sheetId="3" r:id="rId2"/>
    <sheet name="Mid Texas" sheetId="2" r:id="rId3"/>
    <sheet name="EEX" sheetId="5" r:id="rId4"/>
    <sheet name="Hawaii" sheetId="6" r:id="rId5"/>
  </sheets>
  <calcPr calcId="0" calcMode="manual" iterate="1"/>
</workbook>
</file>

<file path=xl/calcChain.xml><?xml version="1.0" encoding="utf-8"?>
<calcChain xmlns="http://schemas.openxmlformats.org/spreadsheetml/2006/main">
  <c r="BN6" i="5" l="1"/>
  <c r="BN7"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E14"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D9" i="1"/>
  <c r="J7" i="3"/>
  <c r="H8" i="3"/>
  <c r="C14" i="3"/>
  <c r="D14" i="3"/>
  <c r="E14" i="3"/>
  <c r="L14" i="3"/>
  <c r="C15" i="3"/>
  <c r="D15" i="3"/>
  <c r="E15" i="3"/>
  <c r="L15" i="3"/>
  <c r="C16" i="3"/>
  <c r="D16" i="3"/>
  <c r="E16" i="3"/>
  <c r="L16" i="3"/>
  <c r="C17" i="3"/>
  <c r="D17" i="3"/>
  <c r="E17" i="3"/>
  <c r="L17" i="3"/>
  <c r="C18" i="3"/>
  <c r="D18" i="3"/>
  <c r="E18" i="3"/>
  <c r="L18" i="3"/>
  <c r="C19" i="3"/>
  <c r="D19" i="3"/>
  <c r="E19" i="3"/>
  <c r="L19" i="3"/>
  <c r="C20" i="3"/>
  <c r="D20" i="3"/>
  <c r="E20" i="3"/>
  <c r="L20" i="3"/>
  <c r="C21" i="3"/>
  <c r="D21" i="3"/>
  <c r="E21" i="3"/>
  <c r="L21" i="3"/>
  <c r="C22" i="3"/>
  <c r="D22" i="3"/>
  <c r="E22" i="3"/>
  <c r="L22" i="3"/>
  <c r="C23" i="3"/>
  <c r="D23" i="3"/>
  <c r="E23" i="3"/>
  <c r="L23" i="3"/>
  <c r="C24" i="3"/>
  <c r="D24" i="3"/>
  <c r="E24" i="3"/>
  <c r="L24" i="3"/>
  <c r="C25" i="3"/>
  <c r="D25" i="3"/>
  <c r="E25" i="3"/>
  <c r="L25" i="3"/>
  <c r="C26" i="3"/>
  <c r="D26" i="3"/>
  <c r="E26" i="3"/>
  <c r="L26" i="3"/>
  <c r="C27" i="3"/>
  <c r="D27" i="3"/>
  <c r="E27" i="3"/>
  <c r="L27" i="3"/>
  <c r="C28" i="3"/>
  <c r="D28" i="3"/>
  <c r="E28" i="3"/>
  <c r="L28" i="3"/>
  <c r="C29" i="3"/>
  <c r="D29" i="3"/>
  <c r="E29" i="3"/>
  <c r="L29" i="3"/>
  <c r="C30" i="3"/>
  <c r="D30" i="3"/>
  <c r="E30" i="3"/>
  <c r="L30" i="3"/>
  <c r="C31" i="3"/>
  <c r="D31" i="3"/>
  <c r="E31" i="3"/>
  <c r="L31" i="3"/>
  <c r="C32" i="3"/>
  <c r="D32" i="3"/>
  <c r="E32" i="3"/>
  <c r="L32" i="3"/>
  <c r="C33" i="3"/>
  <c r="D33" i="3"/>
  <c r="E33" i="3"/>
  <c r="L33" i="3"/>
  <c r="C34" i="3"/>
  <c r="D34" i="3"/>
  <c r="E34" i="3"/>
  <c r="L34" i="3"/>
  <c r="C35" i="3"/>
  <c r="D35" i="3"/>
  <c r="E35" i="3"/>
  <c r="L35" i="3"/>
  <c r="C36" i="3"/>
  <c r="D36" i="3"/>
  <c r="E36" i="3"/>
  <c r="L36" i="3"/>
  <c r="C37" i="3"/>
  <c r="D37" i="3"/>
  <c r="E37" i="3"/>
  <c r="L37" i="3"/>
  <c r="C38" i="3"/>
  <c r="D38" i="3"/>
  <c r="E38" i="3"/>
  <c r="L38" i="3"/>
  <c r="C39" i="3"/>
  <c r="D39" i="3"/>
  <c r="E39" i="3"/>
  <c r="L39" i="3"/>
  <c r="C40" i="3"/>
  <c r="D40" i="3"/>
  <c r="E40" i="3"/>
  <c r="L40" i="3"/>
  <c r="C41" i="3"/>
  <c r="D41" i="3"/>
  <c r="E41" i="3"/>
  <c r="L41" i="3"/>
  <c r="C42" i="3"/>
  <c r="D42" i="3"/>
  <c r="E42" i="3"/>
  <c r="L42" i="3"/>
  <c r="C43" i="3"/>
  <c r="D43" i="3"/>
  <c r="E43" i="3"/>
  <c r="F43" i="3"/>
  <c r="L43"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B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C13" i="2"/>
  <c r="D13" i="2"/>
  <c r="E13" i="2"/>
  <c r="G13" i="2"/>
  <c r="C14" i="2"/>
  <c r="D14" i="2"/>
  <c r="E14" i="2"/>
  <c r="G14" i="2"/>
  <c r="C15" i="2"/>
  <c r="D15" i="2"/>
  <c r="E15" i="2"/>
  <c r="G15" i="2"/>
  <c r="C16" i="2"/>
  <c r="D16" i="2"/>
  <c r="E16" i="2"/>
  <c r="G16" i="2"/>
  <c r="C17" i="2"/>
  <c r="D17" i="2"/>
  <c r="E17" i="2"/>
  <c r="G17" i="2"/>
  <c r="C18" i="2"/>
  <c r="D18" i="2"/>
  <c r="E18" i="2"/>
  <c r="G18" i="2"/>
  <c r="C19" i="2"/>
  <c r="D19" i="2"/>
  <c r="E19" i="2"/>
  <c r="G19" i="2"/>
  <c r="C20" i="2"/>
  <c r="D20" i="2"/>
  <c r="E20" i="2"/>
  <c r="G20" i="2"/>
  <c r="C21" i="2"/>
  <c r="D21" i="2"/>
  <c r="E21" i="2"/>
  <c r="G21" i="2"/>
  <c r="C22" i="2"/>
  <c r="D22" i="2"/>
  <c r="E22" i="2"/>
  <c r="G22" i="2"/>
  <c r="C23" i="2"/>
  <c r="D23" i="2"/>
  <c r="E23" i="2"/>
  <c r="G23" i="2"/>
  <c r="C24" i="2"/>
  <c r="D24" i="2"/>
  <c r="E24" i="2"/>
  <c r="G24" i="2"/>
  <c r="C25" i="2"/>
  <c r="D25" i="2"/>
  <c r="E25" i="2"/>
  <c r="G25" i="2"/>
  <c r="C26" i="2"/>
  <c r="D26" i="2"/>
  <c r="E26" i="2"/>
  <c r="G26" i="2"/>
  <c r="C27" i="2"/>
  <c r="D27" i="2"/>
  <c r="E27" i="2"/>
  <c r="G27" i="2"/>
  <c r="C28" i="2"/>
  <c r="D28" i="2"/>
  <c r="E28" i="2"/>
  <c r="G28" i="2"/>
  <c r="C29" i="2"/>
  <c r="D29" i="2"/>
  <c r="E29" i="2"/>
  <c r="G29" i="2"/>
  <c r="C30" i="2"/>
  <c r="D30" i="2"/>
  <c r="E30" i="2"/>
  <c r="G30" i="2"/>
  <c r="C31" i="2"/>
  <c r="D31" i="2"/>
  <c r="E31" i="2"/>
  <c r="G31" i="2"/>
  <c r="C32" i="2"/>
  <c r="D32" i="2"/>
  <c r="E32" i="2"/>
  <c r="G32" i="2"/>
  <c r="C33" i="2"/>
  <c r="D33" i="2"/>
  <c r="E33" i="2"/>
  <c r="G33" i="2"/>
  <c r="C34" i="2"/>
  <c r="D34" i="2"/>
  <c r="E34" i="2"/>
  <c r="G34" i="2"/>
  <c r="C35" i="2"/>
  <c r="D35" i="2"/>
  <c r="E35" i="2"/>
  <c r="G35" i="2"/>
  <c r="C36" i="2"/>
  <c r="D36" i="2"/>
  <c r="E36" i="2"/>
  <c r="G36" i="2"/>
  <c r="C37" i="2"/>
  <c r="D37" i="2"/>
  <c r="E37" i="2"/>
  <c r="G37" i="2"/>
  <c r="C38" i="2"/>
  <c r="D38" i="2"/>
  <c r="E38" i="2"/>
  <c r="G38" i="2"/>
  <c r="C39" i="2"/>
  <c r="D39" i="2"/>
  <c r="E39" i="2"/>
  <c r="G39" i="2"/>
  <c r="C40" i="2"/>
  <c r="D40" i="2"/>
  <c r="E40" i="2"/>
  <c r="G40" i="2"/>
  <c r="C41" i="2"/>
  <c r="D41" i="2"/>
  <c r="E41" i="2"/>
  <c r="G41" i="2"/>
  <c r="C42" i="2"/>
  <c r="D42" i="2"/>
  <c r="E42" i="2"/>
  <c r="G42" i="2"/>
  <c r="C43" i="2"/>
  <c r="D43" i="2"/>
  <c r="E43" i="2"/>
  <c r="G43" i="2"/>
  <c r="C44" i="2"/>
  <c r="D44" i="2"/>
  <c r="E44" i="2"/>
  <c r="G44" i="2"/>
  <c r="C45" i="2"/>
  <c r="D45" i="2"/>
  <c r="E45" i="2"/>
  <c r="G45" i="2"/>
  <c r="C46" i="2"/>
  <c r="D46" i="2"/>
  <c r="E46" i="2"/>
  <c r="G46" i="2"/>
  <c r="C47" i="2"/>
  <c r="D47" i="2"/>
  <c r="E47" i="2"/>
  <c r="G47" i="2"/>
  <c r="C48" i="2"/>
  <c r="D48" i="2"/>
  <c r="E48" i="2"/>
  <c r="G48" i="2"/>
  <c r="C49" i="2"/>
  <c r="D49" i="2"/>
  <c r="E49" i="2"/>
  <c r="G49" i="2"/>
  <c r="C50" i="2"/>
  <c r="D50" i="2"/>
  <c r="E50" i="2"/>
  <c r="G50" i="2"/>
  <c r="C51" i="2"/>
  <c r="D51" i="2"/>
  <c r="E51" i="2"/>
  <c r="G51" i="2"/>
  <c r="C52" i="2"/>
  <c r="D52" i="2"/>
  <c r="E52" i="2"/>
  <c r="G52" i="2"/>
  <c r="C53" i="2"/>
  <c r="D53" i="2"/>
  <c r="E53" i="2"/>
  <c r="G53" i="2"/>
  <c r="C54" i="2"/>
  <c r="D54" i="2"/>
  <c r="E54" i="2"/>
  <c r="G54" i="2"/>
  <c r="C55" i="2"/>
  <c r="D55" i="2"/>
  <c r="E55" i="2"/>
  <c r="G55" i="2"/>
  <c r="C56" i="2"/>
  <c r="D56" i="2"/>
  <c r="E56" i="2"/>
  <c r="G56" i="2"/>
  <c r="C57" i="2"/>
  <c r="D57" i="2"/>
  <c r="E57" i="2"/>
  <c r="G57" i="2"/>
  <c r="C58" i="2"/>
  <c r="D58" i="2"/>
  <c r="E58" i="2"/>
  <c r="G58" i="2"/>
  <c r="C59" i="2"/>
  <c r="D59" i="2"/>
  <c r="E59" i="2"/>
  <c r="G59" i="2"/>
  <c r="C60" i="2"/>
  <c r="D60" i="2"/>
  <c r="E60" i="2"/>
  <c r="G60" i="2"/>
  <c r="C61" i="2"/>
  <c r="D61" i="2"/>
  <c r="E61" i="2"/>
  <c r="G61" i="2"/>
  <c r="C62" i="2"/>
  <c r="D62" i="2"/>
  <c r="E62" i="2"/>
  <c r="G62" i="2"/>
  <c r="C63" i="2"/>
  <c r="D63" i="2"/>
  <c r="E63" i="2"/>
  <c r="G63" i="2"/>
  <c r="C64" i="2"/>
  <c r="D64" i="2"/>
  <c r="E64" i="2"/>
  <c r="G64" i="2"/>
  <c r="C65" i="2"/>
  <c r="D65" i="2"/>
  <c r="E65" i="2"/>
  <c r="G65" i="2"/>
  <c r="C66" i="2"/>
  <c r="D66" i="2"/>
  <c r="E66" i="2"/>
  <c r="G66" i="2"/>
  <c r="C67" i="2"/>
  <c r="D67" i="2"/>
  <c r="E67" i="2"/>
  <c r="G67" i="2"/>
  <c r="C68" i="2"/>
  <c r="D68" i="2"/>
  <c r="E68" i="2"/>
  <c r="G68" i="2"/>
  <c r="C69" i="2"/>
  <c r="D69" i="2"/>
  <c r="E69" i="2"/>
  <c r="G69" i="2"/>
  <c r="C70" i="2"/>
  <c r="D70" i="2"/>
  <c r="E70" i="2"/>
  <c r="G70" i="2"/>
  <c r="C71" i="2"/>
  <c r="D71" i="2"/>
  <c r="E71" i="2"/>
  <c r="F71" i="2"/>
  <c r="G71"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alcChain>
</file>

<file path=xl/comments1.xml><?xml version="1.0" encoding="utf-8"?>
<comments xmlns="http://schemas.openxmlformats.org/spreadsheetml/2006/main">
  <authors>
    <author>Li Sun</author>
  </authors>
  <commentList>
    <comment ref="C12" authorId="0" shapeId="0">
      <text>
        <r>
          <rPr>
            <b/>
            <sz val="8"/>
            <color indexed="81"/>
            <rFont val="Tahoma"/>
          </rPr>
          <t>Li Sun:</t>
        </r>
        <r>
          <rPr>
            <sz val="8"/>
            <color indexed="81"/>
            <rFont val="Tahoma"/>
          </rPr>
          <t xml:space="preserve">
Get the number from due diligence, doesn't match half of $14.2million principal
</t>
        </r>
      </text>
    </comment>
  </commentList>
</comments>
</file>

<file path=xl/sharedStrings.xml><?xml version="1.0" encoding="utf-8"?>
<sst xmlns="http://schemas.openxmlformats.org/spreadsheetml/2006/main" count="291" uniqueCount="176">
  <si>
    <t>Project</t>
  </si>
  <si>
    <t>Name</t>
  </si>
  <si>
    <t>Description</t>
  </si>
  <si>
    <t>Valuation Methodology</t>
  </si>
  <si>
    <t>Enron's Obligation</t>
  </si>
  <si>
    <t>Triger Event</t>
  </si>
  <si>
    <t>HCC Looper</t>
  </si>
  <si>
    <t>Principle</t>
  </si>
  <si>
    <t>TRS (in thousands)</t>
  </si>
  <si>
    <t>Payment Schedule</t>
  </si>
  <si>
    <t>Maturity</t>
  </si>
  <si>
    <t xml:space="preserve">HCC Looper trust acquired 99.997% interest in HCC for $90m. HCC owns pipeline providing transportation and compression services to HPL (Enron) with operating life of at least 50-60 years. The pipeline was brand new </t>
  </si>
  <si>
    <r>
      <t xml:space="preserve">the value of HCC is less than 97% of the estimated terminal value of </t>
    </r>
    <r>
      <rPr>
        <b/>
        <sz val="8"/>
        <rFont val="Arial"/>
        <family val="2"/>
      </rPr>
      <t>$30m</t>
    </r>
  </si>
  <si>
    <t>Start time</t>
  </si>
  <si>
    <t>Enron's upfront cash</t>
  </si>
  <si>
    <t>Mid Texas</t>
  </si>
  <si>
    <t>Mid Texas Trust acquired 99.998% interest in MTP from Enron and PG&amp;E (50%/50%) for $140m. MTP owns transmission pipeline and charge HPL(Enron) and PG&amp;E reservation capacty payment for 15 years.</t>
  </si>
  <si>
    <t>$90m</t>
  </si>
  <si>
    <t>Terminal value of MTP is less than $70.2m</t>
  </si>
  <si>
    <t>$140m</t>
  </si>
  <si>
    <t>12/31/98</t>
  </si>
  <si>
    <t>6/30/13</t>
  </si>
  <si>
    <t xml:space="preserve">1. Fixed payment each year; 2.Shortfall payment below $29.1m </t>
  </si>
  <si>
    <t>annual revenue commitment of $15.5 m or $7.75m per company</t>
  </si>
  <si>
    <t>Additional info</t>
  </si>
  <si>
    <t>Date</t>
  </si>
  <si>
    <t>Outstanding</t>
  </si>
  <si>
    <t>Principal Payment</t>
  </si>
  <si>
    <t>Interest Payment</t>
  </si>
  <si>
    <t>Total Cash flow</t>
  </si>
  <si>
    <t>Interest Rate</t>
  </si>
  <si>
    <t>Guaranteed Terminal Value</t>
  </si>
  <si>
    <t>asset appraisal assumption value</t>
  </si>
  <si>
    <t>No updated model available</t>
  </si>
  <si>
    <t>No model available</t>
  </si>
  <si>
    <t>Appraisal Value</t>
  </si>
  <si>
    <t>Note: Enron may book a gain upfront at the time of sale and receipt of cash, but have to book a loss as the deal terminates.</t>
  </si>
  <si>
    <t>Guaranteed Annual Payment</t>
  </si>
  <si>
    <t xml:space="preserve">cash received from sale </t>
  </si>
  <si>
    <t>Net cash flow</t>
  </si>
  <si>
    <t xml:space="preserve">Mid Texas Enron Payment Schedule </t>
  </si>
  <si>
    <t>Assuming Auction is elected on 03/31/2003</t>
  </si>
  <si>
    <t>1. Guarantee annual payment of $7.75m;            2. Refund guarantee upon transfer of up to 20% of original purchase price (I.e.20% of $140m is $28m)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</si>
  <si>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</si>
  <si>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fixed fee from HPL of $4.4m semi-annually from 06/30/99 composing of 1) fixed fee 2)variable fee due to fuel cost</t>
  </si>
  <si>
    <t>Sellers are billed for capacity reservation charges at $0.848 per Mcf per day for a volume of 500,000 Mcf per day (100% load factor)</t>
  </si>
  <si>
    <t>Rate($/Mcf/day)</t>
  </si>
  <si>
    <t>Days (per year)</t>
  </si>
  <si>
    <t>Volume (Mcf/day)</t>
  </si>
  <si>
    <t>Commitment of Enron</t>
  </si>
  <si>
    <t>Days(per year)</t>
  </si>
  <si>
    <t>(approximate)</t>
  </si>
  <si>
    <t>Total approximate payment by Enron</t>
  </si>
  <si>
    <t>Contract Rate ($/Mcf)</t>
  </si>
  <si>
    <t>Contract Days(per year)</t>
  </si>
  <si>
    <t>Contract Volume</t>
  </si>
  <si>
    <t>Committed Fixed Cash payment</t>
  </si>
  <si>
    <t>Market Rate ($/Mcf)</t>
  </si>
  <si>
    <t>Market Volume</t>
  </si>
  <si>
    <t>Key Factors</t>
  </si>
  <si>
    <t>Note: Enron has a long position of 250,000 Mcf per day at a rate of $0.0848, therefore Enron is exposed to falling transporation rate risk besides terminal asset value risk</t>
  </si>
  <si>
    <t>subject to curve</t>
  </si>
  <si>
    <t>(subject to curve)</t>
  </si>
  <si>
    <t>Revenue Stream</t>
  </si>
  <si>
    <t>$70m (50% of $140m)</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</si>
  <si>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</si>
  <si>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t>Using the 15th year net cash flow projection multiple with adjustments to load factors and transportation rates to arrive at 6X is $52.8m and 8X is $70.4m for terminal value</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</si>
  <si>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</si>
  <si>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 xml:space="preserve">HCC Looper Enron Payment Schedule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</si>
  <si>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</si>
  <si>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Expected Min Terminal Value</t>
  </si>
  <si>
    <t>Guaranteed Refund</t>
  </si>
  <si>
    <t>fixed for notes</t>
  </si>
  <si>
    <t>Availability Capacity</t>
  </si>
  <si>
    <t>Rate ($/Mcf)</t>
  </si>
  <si>
    <t>Transporation</t>
  </si>
  <si>
    <t>Demand Fee</t>
  </si>
  <si>
    <t>Compression</t>
  </si>
  <si>
    <t>Rate ($/mth/HP)</t>
  </si>
  <si>
    <t>Volume(HP)</t>
  </si>
  <si>
    <t>Months(/year)</t>
  </si>
  <si>
    <t>Market Rate</t>
  </si>
  <si>
    <t>I. To Note Holders</t>
  </si>
  <si>
    <t>18/06/99</t>
  </si>
  <si>
    <t>18/12/99</t>
  </si>
  <si>
    <t>18/06/00</t>
  </si>
  <si>
    <t>18/12/00</t>
  </si>
  <si>
    <t>18/06/01</t>
  </si>
  <si>
    <t>18/12/01</t>
  </si>
  <si>
    <t>18/06/02</t>
  </si>
  <si>
    <t>18/12/02</t>
  </si>
  <si>
    <t>18/06/03</t>
  </si>
  <si>
    <t>18/12/03</t>
  </si>
  <si>
    <t>18/06/04</t>
  </si>
  <si>
    <t>18/12/04</t>
  </si>
  <si>
    <t>18/06/05</t>
  </si>
  <si>
    <t>18/12/05</t>
  </si>
  <si>
    <t>18/06/06</t>
  </si>
  <si>
    <t>18/12/06</t>
  </si>
  <si>
    <t>18/06/07</t>
  </si>
  <si>
    <t>18/12/07</t>
  </si>
  <si>
    <t>18/06/08</t>
  </si>
  <si>
    <t>18/12/08</t>
  </si>
  <si>
    <t>18/06/09</t>
  </si>
  <si>
    <t>18/12/09</t>
  </si>
  <si>
    <t>18/06/10</t>
  </si>
  <si>
    <t>18/12/10</t>
  </si>
  <si>
    <t>18/06/11</t>
  </si>
  <si>
    <t>18/12/11</t>
  </si>
  <si>
    <t>18/06/12</t>
  </si>
  <si>
    <t>18/12/12</t>
  </si>
  <si>
    <t>18/06/13</t>
  </si>
  <si>
    <t>18/12/13</t>
  </si>
  <si>
    <t>31/12/98</t>
  </si>
  <si>
    <t>II. To Certificate</t>
  </si>
  <si>
    <t>Certificate Distributions</t>
  </si>
  <si>
    <t>CF % to Note</t>
  </si>
  <si>
    <t>CF % to Certificate</t>
  </si>
  <si>
    <t>Contract Volume (Mcf/day)</t>
  </si>
  <si>
    <t>Contract Days (per year)</t>
  </si>
  <si>
    <t>Market Availability</t>
  </si>
  <si>
    <t>Contract Availability</t>
  </si>
  <si>
    <t>Note: Enron has a long position in transporation and compression service.</t>
  </si>
  <si>
    <t>Contract Rate ($/mth/HP)</t>
  </si>
  <si>
    <t>Contract Volume(HP)</t>
  </si>
  <si>
    <t>Market Rate ($/mth/HP)</t>
  </si>
  <si>
    <t>Market Volume(HP)</t>
  </si>
  <si>
    <t>Grand Net Cash Flow</t>
  </si>
  <si>
    <t>EEX</t>
  </si>
  <si>
    <t>ENA prepaid $105m covering 51,680BBtus of natural gas sale to EEX through SPV called Bob West Treasure. Bob West Treasure got a loan of $105m from bank at LIBOR+35bp, ENA assumes the first and last $10m loss, and insurance company assumes the middle $82.2m loss</t>
  </si>
  <si>
    <t>$105m</t>
  </si>
  <si>
    <t>05/31/00</t>
  </si>
  <si>
    <t>02/05/05</t>
  </si>
  <si>
    <t xml:space="preserve">Sale of natural gas to repay the interest and principal </t>
  </si>
  <si>
    <t>Default on interest and principal payment</t>
  </si>
  <si>
    <t>EEX Enron Payment Schedule</t>
  </si>
  <si>
    <t>Hawaii</t>
  </si>
  <si>
    <t>Total</t>
  </si>
  <si>
    <t>Volumes to ENA (BBtu) from BWT</t>
  </si>
  <si>
    <t>Volumes to ENA (BBtu) from EEX</t>
  </si>
  <si>
    <t>Fixed Prices under ENA-BWT swap</t>
  </si>
  <si>
    <t>Fixed Prices under ENA-EEX swap</t>
  </si>
  <si>
    <t>Basis differential</t>
  </si>
  <si>
    <t>Net Cash Flow from BWT to Banks</t>
  </si>
  <si>
    <t>PV of Debt Service</t>
  </si>
  <si>
    <t>Value of Loan</t>
  </si>
  <si>
    <t>LIBOR</t>
  </si>
  <si>
    <t>Debt Servicing</t>
  </si>
  <si>
    <t>Spread</t>
  </si>
  <si>
    <t>Beginning Balance</t>
  </si>
  <si>
    <t>Interest</t>
  </si>
  <si>
    <t>Principal</t>
  </si>
  <si>
    <t>Ending Balance</t>
  </si>
  <si>
    <t>American Coal</t>
  </si>
  <si>
    <t>Motown</t>
  </si>
  <si>
    <t>Corn Husker</t>
  </si>
  <si>
    <t>Riverside 3/6</t>
  </si>
  <si>
    <t>Riverside 9/EEP5 &amp; ECTRL</t>
  </si>
  <si>
    <t>Margaux</t>
  </si>
  <si>
    <t xml:space="preserve">After restructure, the debt is $550m and equity is $15m </t>
  </si>
  <si>
    <t>Split into 3 independent trust, extend to 2 years</t>
  </si>
  <si>
    <t>Floating payment on pricinple</t>
  </si>
  <si>
    <t>Floating payment on pricinple of $105m</t>
  </si>
  <si>
    <t>Default on Principle and interest pay back;</t>
  </si>
  <si>
    <t>No master model covering all the underlying assets, the valuation is based on RAC model from each business unit;</t>
  </si>
  <si>
    <t>Presumably the revenue comes from the underlying assets</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</si>
  <si>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</si>
  <si>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</si>
  <si>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</si>
  <si>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1). First layer of $10m loss;2) the last layer of $10m; (According to RAC, the expected loss is $60,000 on total exposure of $20m)</t>
  </si>
  <si>
    <t>Bank has put option on Enron. Enron is using SPV to borrow money and buy a five-year gas contract, then using the sale of gas to repay principal and interest through SPV. It works as a fully leveraged trading behavior. The participation of insurance company is to lower interest rate totalling 140bp (with 90bp goes to premium) while Enron retains certain risk. In this case, Enron is more exposed to trading risk derived from commodity price fluctuation.</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</si>
  <si>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</si>
  <si>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Step 1:committed $4.2m to acquire 10% LP interest in the Project; Step 2: acquire the remaining 90% interest through "Friend of Enron" structure ( Acquisition Co. was funded 3% equity-$6.3m by independent Co.(which will be repaid coupon payment and termination payment from Enron) and 97% by loan from bank-$207m. Acquisition Co. will repay the bank with CF from the Project, and Enron enter TRS with Bank, paying Bank P&amp;I and receiving CF from the project. Bank has the put option to Acquisition Co; Step 3:Unwind FOE structure by injecting equity and re-issuing loan to buy out Bank of $207m and FOE of $6.4m and project level debt of $145m</t>
  </si>
  <si>
    <t>The revenue comes from the underlying assets</t>
  </si>
  <si>
    <t xml:space="preserve">Enron will buy out both Bank and FOE and retire the existing project level debt by equity injection and new debt issuance </t>
  </si>
  <si>
    <t>Enron has booked $19m earning for 2nd quarter, $384,648 comes from equity investment and $18,831,351 comes from MTM total return 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</si>
</sst>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4" formatCode="_(&quot;$&quot;* #,##0.00_);_(&quot;$&quot;* \(#,##0.00\);_(&quot;$&quot;* &quot;-&quot;??_);_(@_)"/>
    <numFmt numFmtId="43" formatCode="_(* #,##0.00_);_(* \(#,##0.00\);_(* &quot;-&quot;??_);_(@_)"/>
    <numFmt numFmtId="165" formatCode="_(&quot;$&quot;* #,##0_);_(&quot;$&quot;* \(#,##0\);_(&quot;$&quot;* &quot;-&quot;??_);_(@_)"/>
    <numFmt numFmtId="167" formatCode="_(* #,##0_);_(* \(#,##0\);_(* &quot;-&quot;??_);_(@_)"/>
    <numFmt numFmtId="171" formatCode="0.000%"/>
    <numFmt numFmtId="172" formatCode="0.0000%"/>
    <numFmt numFmtId="173" formatCode="0.00000%"/>
    <numFmt numFmtId="180" formatCode="0.0"/>
    <numFmt numFmtId="181" formatCode="mm/dd/yy"/>
    <numFmt numFmtId="182" formatCode="0.00_);\(0.00\)"/>
    <numFmt numFmtId="184" formatCode="0.0000_);\(0.0000\)"/>
    <numFmt numFmtId="189" formatCode="0.000000%"/>
    <numFmt numFmtId="191" formatCode="0.00000000%"/>
  </numFmts>
  <fonts count="9" x14ac:knownFonts="1">
    <font>
      <sz val="10"/>
      <name val="Arial"/>
    </font>
    <font>
      <sz val="10"/>
      <name val="Arial"/>
    </font>
    <font>
      <sz val="8"/>
      <name val="Arial"/>
      <family val="2"/>
    </font>
    <font>
      <b/>
      <sz val="8"/>
      <name val="Arial"/>
      <family val="2"/>
    </font>
    <font>
      <sz val="8"/>
      <color indexed="12"/>
      <name val="Arial"/>
      <family val="2"/>
    </font>
    <font>
      <sz val="8"/>
      <color indexed="81"/>
      <name val="Tahoma"/>
    </font>
    <font>
      <b/>
      <sz val="8"/>
      <color indexed="81"/>
      <name val="Tahoma"/>
    </font>
    <font>
      <b/>
      <sz val="8"/>
      <color indexed="10"/>
      <name val="Arial"/>
      <family val="2"/>
    </font>
    <font>
      <b/>
      <sz val="8"/>
      <color indexed="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applyAlignment="1">
      <alignment wrapText="1"/>
    </xf>
    <xf numFmtId="165" fontId="2" fillId="0" borderId="0" xfId="2" applyNumberFormat="1" applyFont="1" applyAlignment="1">
      <alignment wrapText="1"/>
    </xf>
    <xf numFmtId="0" fontId="3" fillId="0" borderId="0" xfId="0" applyFont="1"/>
    <xf numFmtId="0" fontId="2" fillId="0" borderId="0" xfId="0" applyFont="1" applyAlignment="1">
      <alignment horizontal="center" vertical="center" wrapText="1"/>
    </xf>
    <xf numFmtId="14" fontId="2" fillId="0" borderId="0" xfId="2" applyNumberFormat="1" applyFont="1" applyAlignment="1">
      <alignment wrapText="1"/>
    </xf>
    <xf numFmtId="6" fontId="2" fillId="0" borderId="0" xfId="0" applyNumberFormat="1" applyFont="1" applyAlignment="1">
      <alignment wrapText="1"/>
    </xf>
    <xf numFmtId="0" fontId="2" fillId="0" borderId="0" xfId="0" applyFont="1"/>
    <xf numFmtId="0" fontId="0" fillId="0" borderId="0" xfId="0" applyBorder="1"/>
    <xf numFmtId="14" fontId="2" fillId="0" borderId="0" xfId="0" quotePrefix="1" applyNumberFormat="1" applyFont="1" applyBorder="1" applyAlignment="1">
      <alignment horizontal="right"/>
    </xf>
    <xf numFmtId="14" fontId="2" fillId="0" borderId="0" xfId="0" quotePrefix="1" applyNumberFormat="1" applyFont="1" applyFill="1" applyBorder="1" applyAlignment="1">
      <alignment horizontal="right"/>
    </xf>
    <xf numFmtId="0" fontId="3" fillId="0" borderId="0" xfId="0" applyFont="1" applyAlignment="1">
      <alignment wrapText="1"/>
    </xf>
    <xf numFmtId="14" fontId="2" fillId="0" borderId="0" xfId="0" applyNumberFormat="1" applyFont="1" applyAlignment="1">
      <alignment horizontal="right"/>
    </xf>
    <xf numFmtId="14" fontId="2" fillId="0" borderId="0" xfId="0" applyNumberFormat="1" applyFont="1" applyAlignment="1">
      <alignment horizontal="right" vertical="center" wrapText="1"/>
    </xf>
    <xf numFmtId="0" fontId="0" fillId="0" borderId="0" xfId="0" applyAlignment="1">
      <alignment horizontal="right"/>
    </xf>
    <xf numFmtId="43" fontId="2" fillId="0" borderId="0" xfId="1" applyNumberFormat="1" applyFont="1"/>
    <xf numFmtId="43" fontId="0" fillId="0" borderId="0" xfId="0" applyNumberFormat="1"/>
    <xf numFmtId="8" fontId="0" fillId="0" borderId="0" xfId="0" applyNumberFormat="1"/>
    <xf numFmtId="171" fontId="0" fillId="0" borderId="0" xfId="0" applyNumberFormat="1"/>
    <xf numFmtId="43" fontId="4" fillId="0" borderId="0" xfId="1" applyNumberFormat="1" applyFont="1"/>
    <xf numFmtId="43" fontId="4" fillId="0" borderId="0" xfId="1" applyNumberFormat="1" applyFont="1" applyAlignment="1">
      <alignment horizontal="center" vertical="center" wrapText="1"/>
    </xf>
    <xf numFmtId="180" fontId="0" fillId="0" borderId="0" xfId="0" applyNumberFormat="1"/>
    <xf numFmtId="0" fontId="3" fillId="0" borderId="0" xfId="0" applyFont="1" applyAlignment="1">
      <alignment horizontal="center" vertical="center"/>
    </xf>
    <xf numFmtId="0" fontId="0" fillId="0" borderId="0" xfId="0" applyAlignment="1"/>
    <xf numFmtId="0" fontId="3" fillId="0" borderId="0" xfId="0" applyFont="1" applyAlignment="1"/>
    <xf numFmtId="173" fontId="3" fillId="0" borderId="0" xfId="0" applyNumberFormat="1" applyFont="1" applyAlignment="1"/>
    <xf numFmtId="43" fontId="3" fillId="0" borderId="0" xfId="1" applyFont="1" applyAlignment="1"/>
    <xf numFmtId="43" fontId="0" fillId="0" borderId="0" xfId="0" applyNumberFormat="1" applyAlignment="1"/>
    <xf numFmtId="167" fontId="0" fillId="0" borderId="0" xfId="0" applyNumberFormat="1" applyAlignment="1"/>
    <xf numFmtId="0" fontId="2" fillId="0" borderId="0" xfId="0" applyFont="1" applyAlignment="1">
      <alignment horizontal="right"/>
    </xf>
    <xf numFmtId="181" fontId="2" fillId="0" borderId="0" xfId="0" applyNumberFormat="1" applyFont="1"/>
    <xf numFmtId="182" fontId="2" fillId="0" borderId="0" xfId="0" applyNumberFormat="1" applyFont="1" applyAlignment="1">
      <alignment horizontal="right"/>
    </xf>
    <xf numFmtId="0" fontId="2" fillId="0" borderId="1" xfId="0" applyFont="1" applyBorder="1"/>
    <xf numFmtId="14" fontId="2" fillId="0" borderId="1" xfId="0" applyNumberFormat="1" applyFont="1" applyBorder="1" applyAlignment="1">
      <alignment horizontal="right" vertical="center" wrapText="1"/>
    </xf>
    <xf numFmtId="39" fontId="2" fillId="0" borderId="1" xfId="0" applyNumberFormat="1" applyFont="1" applyBorder="1"/>
    <xf numFmtId="43" fontId="2" fillId="0" borderId="1" xfId="0" applyNumberFormat="1" applyFont="1" applyBorder="1"/>
    <xf numFmtId="43" fontId="2" fillId="0" borderId="1" xfId="1" applyNumberFormat="1" applyFont="1" applyBorder="1"/>
    <xf numFmtId="43" fontId="3" fillId="0" borderId="1" xfId="1" applyFont="1" applyBorder="1"/>
    <xf numFmtId="39" fontId="3" fillId="0" borderId="1" xfId="1" applyNumberFormat="1" applyFont="1" applyBorder="1"/>
    <xf numFmtId="0" fontId="0" fillId="0" borderId="1" xfId="0" applyBorder="1"/>
    <xf numFmtId="43" fontId="0" fillId="0" borderId="1" xfId="0" applyNumberFormat="1" applyBorder="1"/>
    <xf numFmtId="0" fontId="2" fillId="0" borderId="0" xfId="0" applyFont="1" applyBorder="1"/>
    <xf numFmtId="14" fontId="2" fillId="0" borderId="0" xfId="0" applyNumberFormat="1" applyFont="1" applyBorder="1" applyAlignment="1">
      <alignment horizontal="right" vertical="center" wrapText="1"/>
    </xf>
    <xf numFmtId="39" fontId="2" fillId="0" borderId="0" xfId="0" applyNumberFormat="1" applyFont="1" applyBorder="1"/>
    <xf numFmtId="43" fontId="2" fillId="0" borderId="0" xfId="0" applyNumberFormat="1" applyFont="1" applyBorder="1"/>
    <xf numFmtId="43" fontId="2" fillId="0" borderId="0" xfId="1" applyNumberFormat="1" applyFont="1" applyBorder="1"/>
    <xf numFmtId="43" fontId="3" fillId="0" borderId="0" xfId="1" applyFont="1" applyBorder="1"/>
    <xf numFmtId="39" fontId="3" fillId="0" borderId="0" xfId="1" applyNumberFormat="1" applyFont="1" applyBorder="1"/>
    <xf numFmtId="43" fontId="0" fillId="0" borderId="0" xfId="0" applyNumberFormat="1" applyBorder="1"/>
    <xf numFmtId="0" fontId="0" fillId="0" borderId="0" xfId="0" applyAlignment="1">
      <alignment wrapText="1"/>
    </xf>
    <xf numFmtId="0" fontId="2" fillId="0" borderId="0" xfId="0" applyFont="1" applyAlignment="1">
      <alignment horizontal="right" wrapText="1"/>
    </xf>
    <xf numFmtId="43" fontId="7" fillId="0" borderId="0" xfId="1" applyFont="1" applyAlignment="1"/>
    <xf numFmtId="43" fontId="2" fillId="0" borderId="0" xfId="0" applyNumberFormat="1" applyFont="1" applyAlignment="1"/>
    <xf numFmtId="0" fontId="3" fillId="0" borderId="2" xfId="0" applyFont="1" applyBorder="1"/>
    <xf numFmtId="0" fontId="3" fillId="0" borderId="3" xfId="0" applyFont="1" applyBorder="1"/>
    <xf numFmtId="0" fontId="2" fillId="0" borderId="4" xfId="0" applyFont="1" applyBorder="1" applyAlignment="1"/>
    <xf numFmtId="0" fontId="4" fillId="0" borderId="5" xfId="0" applyFont="1" applyBorder="1" applyAlignment="1"/>
    <xf numFmtId="0" fontId="2" fillId="0" borderId="6" xfId="0" applyFont="1" applyBorder="1" applyAlignment="1"/>
    <xf numFmtId="0" fontId="2" fillId="0" borderId="0" xfId="0" applyFont="1" applyBorder="1" applyAlignment="1"/>
    <xf numFmtId="0" fontId="4" fillId="0" borderId="0" xfId="0" applyFont="1" applyBorder="1" applyAlignment="1"/>
    <xf numFmtId="43" fontId="4" fillId="0" borderId="5" xfId="1" applyFont="1" applyBorder="1" applyAlignment="1"/>
    <xf numFmtId="9" fontId="4" fillId="0" borderId="7" xfId="0" applyNumberFormat="1" applyFont="1" applyBorder="1" applyAlignment="1"/>
    <xf numFmtId="182" fontId="2" fillId="0" borderId="0" xfId="0" applyNumberFormat="1" applyFont="1" applyAlignment="1">
      <alignment horizontal="right" wrapText="1"/>
    </xf>
    <xf numFmtId="184" fontId="4" fillId="0" borderId="0" xfId="0" applyNumberFormat="1" applyFont="1"/>
    <xf numFmtId="43" fontId="4" fillId="0" borderId="0" xfId="0" applyNumberFormat="1" applyFont="1" applyBorder="1" applyAlignment="1"/>
    <xf numFmtId="43" fontId="2" fillId="0" borderId="0" xfId="1" applyFont="1" applyAlignment="1">
      <alignment horizontal="right" wrapText="1"/>
    </xf>
    <xf numFmtId="0" fontId="0" fillId="0" borderId="5" xfId="0" applyBorder="1" applyAlignment="1"/>
    <xf numFmtId="0" fontId="0" fillId="0" borderId="7" xfId="0" applyBorder="1" applyAlignment="1"/>
    <xf numFmtId="43" fontId="2" fillId="0" borderId="0" xfId="1" applyFont="1"/>
    <xf numFmtId="2" fontId="2" fillId="0" borderId="0" xfId="2" applyNumberFormat="1" applyFont="1" applyAlignment="1">
      <alignment wrapText="1"/>
    </xf>
    <xf numFmtId="0" fontId="2" fillId="0" borderId="0" xfId="0" applyFont="1" applyAlignment="1"/>
    <xf numFmtId="9" fontId="8" fillId="0" borderId="0" xfId="1" applyNumberFormat="1" applyFont="1" applyAlignment="1"/>
    <xf numFmtId="43" fontId="8" fillId="0" borderId="0" xfId="1" applyFont="1" applyAlignment="1"/>
    <xf numFmtId="173" fontId="8" fillId="0" borderId="0" xfId="0" applyNumberFormat="1" applyFont="1" applyAlignment="1"/>
    <xf numFmtId="43" fontId="8" fillId="0" borderId="0" xfId="1" applyFont="1"/>
    <xf numFmtId="39" fontId="2" fillId="0" borderId="0" xfId="0" applyNumberFormat="1" applyFont="1" applyBorder="1" applyAlignment="1"/>
    <xf numFmtId="0" fontId="3" fillId="0" borderId="8" xfId="0" applyFont="1" applyBorder="1"/>
    <xf numFmtId="43" fontId="2" fillId="0" borderId="5" xfId="0" applyNumberFormat="1" applyFont="1" applyBorder="1" applyAlignment="1"/>
    <xf numFmtId="0" fontId="2" fillId="0" borderId="9" xfId="0" applyFont="1" applyBorder="1" applyAlignment="1"/>
    <xf numFmtId="0" fontId="2" fillId="0" borderId="7" xfId="0" applyFont="1" applyBorder="1" applyAlignment="1"/>
    <xf numFmtId="0" fontId="3" fillId="0" borderId="10" xfId="0" applyFont="1" applyBorder="1"/>
    <xf numFmtId="0" fontId="0" fillId="0" borderId="11" xfId="0" applyBorder="1" applyAlignment="1"/>
    <xf numFmtId="0" fontId="4" fillId="0" borderId="11" xfId="0" applyFont="1" applyBorder="1"/>
    <xf numFmtId="3" fontId="4" fillId="0" borderId="11" xfId="0" applyNumberFormat="1" applyFont="1" applyBorder="1" applyAlignment="1"/>
    <xf numFmtId="0" fontId="4" fillId="0" borderId="11" xfId="0" applyFont="1" applyBorder="1" applyAlignment="1"/>
    <xf numFmtId="9" fontId="4" fillId="0" borderId="11" xfId="1" applyNumberFormat="1" applyFont="1" applyBorder="1" applyAlignment="1"/>
    <xf numFmtId="39" fontId="2" fillId="0" borderId="12" xfId="0" applyNumberFormat="1" applyFont="1" applyBorder="1" applyAlignment="1"/>
    <xf numFmtId="0" fontId="3" fillId="0" borderId="2" xfId="0" applyFont="1" applyBorder="1" applyAlignment="1"/>
    <xf numFmtId="0" fontId="3" fillId="0" borderId="8" xfId="0" applyFont="1" applyBorder="1" applyAlignment="1">
      <alignment horizontal="center" vertical="center"/>
    </xf>
    <xf numFmtId="167" fontId="0" fillId="0" borderId="8" xfId="0" applyNumberFormat="1" applyBorder="1" applyAlignment="1"/>
    <xf numFmtId="0" fontId="0" fillId="0" borderId="8" xfId="0" applyBorder="1" applyAlignment="1"/>
    <xf numFmtId="43" fontId="3" fillId="0" borderId="8" xfId="0" applyNumberFormat="1" applyFont="1" applyBorder="1" applyAlignment="1"/>
    <xf numFmtId="173" fontId="3" fillId="0" borderId="3" xfId="0" applyNumberFormat="1" applyFont="1" applyBorder="1" applyAlignment="1"/>
    <xf numFmtId="0" fontId="3" fillId="0" borderId="4" xfId="0" applyFont="1" applyBorder="1" applyAlignment="1">
      <alignment wrapText="1"/>
    </xf>
    <xf numFmtId="0" fontId="3" fillId="0" borderId="0" xfId="0" applyFont="1" applyBorder="1" applyAlignment="1">
      <alignment wrapText="1"/>
    </xf>
    <xf numFmtId="0" fontId="3" fillId="0" borderId="5" xfId="0" applyFont="1" applyBorder="1" applyAlignment="1">
      <alignment wrapText="1"/>
    </xf>
    <xf numFmtId="0" fontId="2" fillId="0" borderId="4" xfId="0" applyFont="1" applyBorder="1" applyAlignment="1">
      <alignment wrapText="1"/>
    </xf>
    <xf numFmtId="14" fontId="2" fillId="0" borderId="0" xfId="0" applyNumberFormat="1" applyFont="1" applyBorder="1" applyAlignment="1">
      <alignment horizontal="right"/>
    </xf>
    <xf numFmtId="43" fontId="4" fillId="0" borderId="0" xfId="1" applyNumberFormat="1" applyFont="1" applyBorder="1" applyAlignment="1">
      <alignment horizontal="center" vertical="center" wrapText="1"/>
    </xf>
    <xf numFmtId="0" fontId="2" fillId="0" borderId="0" xfId="0" applyFont="1" applyBorder="1" applyAlignment="1">
      <alignment wrapText="1"/>
    </xf>
    <xf numFmtId="0" fontId="2" fillId="0" borderId="4" xfId="0" applyFont="1" applyBorder="1"/>
    <xf numFmtId="0" fontId="2" fillId="0" borderId="0" xfId="0" applyFont="1" applyBorder="1" applyAlignment="1">
      <alignment horizontal="right"/>
    </xf>
    <xf numFmtId="43" fontId="4" fillId="0" borderId="5" xfId="1" applyFont="1" applyBorder="1"/>
    <xf numFmtId="0" fontId="2" fillId="0" borderId="6" xfId="0" applyFont="1" applyBorder="1"/>
    <xf numFmtId="14" fontId="2" fillId="0" borderId="9" xfId="0" applyNumberFormat="1" applyFont="1" applyBorder="1" applyAlignment="1">
      <alignment horizontal="right" vertical="center" wrapText="1"/>
    </xf>
    <xf numFmtId="39" fontId="2" fillId="0" borderId="9" xfId="1" applyNumberFormat="1" applyFont="1" applyBorder="1"/>
    <xf numFmtId="43" fontId="2" fillId="0" borderId="9" xfId="1" applyNumberFormat="1" applyFont="1" applyBorder="1"/>
    <xf numFmtId="43" fontId="2" fillId="0" borderId="7" xfId="1" applyNumberFormat="1" applyFont="1" applyBorder="1"/>
    <xf numFmtId="43" fontId="3" fillId="0" borderId="2" xfId="1" applyFont="1" applyBorder="1" applyAlignment="1"/>
    <xf numFmtId="0" fontId="0" fillId="0" borderId="3" xfId="0" applyBorder="1" applyAlignment="1"/>
    <xf numFmtId="43" fontId="2" fillId="0" borderId="8" xfId="0" applyNumberFormat="1" applyFont="1" applyBorder="1" applyAlignment="1"/>
    <xf numFmtId="10" fontId="3" fillId="0" borderId="0" xfId="0" applyNumberFormat="1" applyFont="1" applyAlignment="1">
      <alignment wrapText="1"/>
    </xf>
    <xf numFmtId="43" fontId="3" fillId="0" borderId="0" xfId="0" applyNumberFormat="1" applyFont="1" applyAlignment="1">
      <alignment wrapText="1"/>
    </xf>
    <xf numFmtId="10" fontId="8" fillId="0" borderId="0" xfId="3" applyNumberFormat="1" applyFont="1" applyAlignment="1"/>
    <xf numFmtId="10" fontId="2" fillId="0" borderId="3" xfId="0" applyNumberFormat="1" applyFont="1" applyBorder="1" applyAlignment="1"/>
    <xf numFmtId="0" fontId="3" fillId="0" borderId="5" xfId="0" applyFont="1" applyBorder="1" applyAlignment="1">
      <alignment horizontal="center" wrapText="1"/>
    </xf>
    <xf numFmtId="43" fontId="4" fillId="0" borderId="5" xfId="1" applyNumberFormat="1" applyFont="1" applyBorder="1" applyAlignment="1">
      <alignment horizontal="center" vertical="center" wrapText="1"/>
    </xf>
    <xf numFmtId="43" fontId="4" fillId="0" borderId="5" xfId="1" applyNumberFormat="1" applyFont="1" applyBorder="1"/>
    <xf numFmtId="43" fontId="4" fillId="0" borderId="7" xfId="1" applyNumberFormat="1" applyFont="1" applyBorder="1"/>
    <xf numFmtId="0" fontId="0" fillId="0" borderId="2" xfId="0" applyBorder="1" applyAlignment="1"/>
    <xf numFmtId="181" fontId="2" fillId="0" borderId="0" xfId="0" applyNumberFormat="1" applyFont="1" applyBorder="1"/>
    <xf numFmtId="184" fontId="4" fillId="0" borderId="0" xfId="0" applyNumberFormat="1" applyFont="1" applyBorder="1"/>
    <xf numFmtId="43" fontId="2" fillId="0" borderId="0" xfId="1" applyFont="1" applyBorder="1" applyAlignment="1">
      <alignment horizontal="right" wrapText="1"/>
    </xf>
    <xf numFmtId="182" fontId="2" fillId="0" borderId="0" xfId="0" applyNumberFormat="1" applyFont="1" applyBorder="1" applyAlignment="1">
      <alignment horizontal="right" wrapText="1"/>
    </xf>
    <xf numFmtId="0" fontId="0" fillId="0" borderId="0" xfId="0" applyBorder="1" applyAlignment="1">
      <alignment wrapText="1"/>
    </xf>
    <xf numFmtId="0" fontId="2" fillId="0" borderId="0" xfId="0" applyFont="1" applyBorder="1" applyAlignment="1">
      <alignment horizontal="right" wrapText="1"/>
    </xf>
    <xf numFmtId="182" fontId="2" fillId="0" borderId="0" xfId="0" applyNumberFormat="1" applyFont="1" applyBorder="1" applyAlignment="1">
      <alignment horizontal="right"/>
    </xf>
    <xf numFmtId="3" fontId="4" fillId="0" borderId="0" xfId="0" applyNumberFormat="1" applyFont="1" applyBorder="1" applyAlignment="1"/>
    <xf numFmtId="9" fontId="4" fillId="0" borderId="0" xfId="1" applyNumberFormat="1" applyFont="1" applyAlignment="1">
      <alignment horizontal="right" wrapText="1"/>
    </xf>
    <xf numFmtId="167" fontId="4" fillId="0" borderId="0" xfId="0" applyNumberFormat="1" applyFont="1" applyBorder="1" applyAlignment="1"/>
    <xf numFmtId="43" fontId="2" fillId="0" borderId="0" xfId="0" applyNumberFormat="1" applyFont="1" applyAlignment="1">
      <alignment horizontal="right"/>
    </xf>
    <xf numFmtId="43" fontId="2" fillId="0" borderId="0" xfId="0" applyNumberFormat="1" applyFont="1"/>
    <xf numFmtId="0" fontId="4" fillId="0" borderId="0" xfId="0" applyFont="1"/>
    <xf numFmtId="43" fontId="4" fillId="0" borderId="0" xfId="0" applyNumberFormat="1" applyFont="1" applyAlignment="1">
      <alignment horizontal="right"/>
    </xf>
    <xf numFmtId="1" fontId="2" fillId="0" borderId="0" xfId="0" applyNumberFormat="1" applyFont="1" applyAlignment="1">
      <alignment horizontal="right"/>
    </xf>
    <xf numFmtId="1" fontId="4" fillId="0" borderId="0" xfId="0" applyNumberFormat="1" applyFont="1" applyAlignment="1">
      <alignment horizontal="right"/>
    </xf>
    <xf numFmtId="43" fontId="2" fillId="0" borderId="0" xfId="1" applyFont="1" applyAlignment="1">
      <alignment horizontal="right"/>
    </xf>
    <xf numFmtId="43" fontId="2" fillId="0" borderId="0" xfId="1" applyFont="1" applyAlignment="1">
      <alignment horizontal="right" vertical="center" wrapText="1"/>
    </xf>
    <xf numFmtId="39" fontId="2" fillId="0" borderId="0" xfId="0" applyNumberFormat="1" applyFont="1" applyAlignment="1">
      <alignment horizontal="right" vertical="center" wrapText="1"/>
    </xf>
    <xf numFmtId="39" fontId="2" fillId="0" borderId="0" xfId="0" applyNumberFormat="1" applyFont="1" applyAlignment="1">
      <alignment horizontal="right"/>
    </xf>
    <xf numFmtId="0" fontId="2" fillId="0" borderId="0" xfId="0" applyFont="1" applyAlignment="1">
      <alignment horizontal="center" wrapText="1"/>
    </xf>
    <xf numFmtId="0" fontId="2" fillId="0" borderId="0" xfId="0" quotePrefix="1" applyFont="1" applyBorder="1" applyAlignment="1">
      <alignment horizontal="right"/>
    </xf>
    <xf numFmtId="10" fontId="4" fillId="0" borderId="0" xfId="0" applyNumberFormat="1" applyFont="1"/>
    <xf numFmtId="172" fontId="4" fillId="0" borderId="0" xfId="0" applyNumberFormat="1" applyFont="1"/>
    <xf numFmtId="189" fontId="2" fillId="0" borderId="0" xfId="0" applyNumberFormat="1" applyFont="1"/>
    <xf numFmtId="43" fontId="3" fillId="0" borderId="0" xfId="1" applyFont="1"/>
    <xf numFmtId="43" fontId="4" fillId="0" borderId="0" xfId="1" applyFont="1"/>
    <xf numFmtId="14" fontId="2" fillId="0" borderId="0" xfId="0" applyNumberFormat="1" applyFont="1"/>
    <xf numFmtId="0" fontId="2" fillId="0" borderId="0" xfId="0" applyFont="1" applyFill="1" applyBorder="1" applyAlignment="1">
      <alignment wrapText="1"/>
    </xf>
    <xf numFmtId="44" fontId="2" fillId="0" borderId="0" xfId="2" applyFont="1" applyAlignment="1">
      <alignment wrapText="1"/>
    </xf>
    <xf numFmtId="191" fontId="2" fillId="0" borderId="0" xfId="3" applyNumberFormat="1" applyFont="1"/>
    <xf numFmtId="17" fontId="2" fillId="0" borderId="0" xfId="0" applyNumberFormat="1" applyFont="1" applyAlignment="1">
      <alignment wrapText="1"/>
    </xf>
    <xf numFmtId="17" fontId="2" fillId="0" borderId="0" xfId="0" applyNumberFormat="1" applyFont="1" applyBorder="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1"/>
  <sheetViews>
    <sheetView tabSelected="1" topLeftCell="K1" workbookViewId="0">
      <pane ySplit="708" topLeftCell="A6" activePane="bottomLeft"/>
      <selection activeCell="H7" sqref="H7"/>
      <selection pane="bottomLeft" activeCell="N10" sqref="N10"/>
    </sheetView>
  </sheetViews>
  <sheetFormatPr defaultColWidth="9.109375" defaultRowHeight="10.199999999999999" x14ac:dyDescent="0.2"/>
  <cols>
    <col min="1" max="1" width="9.109375" style="7"/>
    <col min="2" max="2" width="11.44140625" style="7" customWidth="1"/>
    <col min="3" max="3" width="35.88671875" style="7" customWidth="1"/>
    <col min="4" max="4" width="13.44140625" style="7" bestFit="1" customWidth="1"/>
    <col min="5" max="5" width="12.88671875" style="7" bestFit="1" customWidth="1"/>
    <col min="6" max="6" width="11.33203125" style="7" customWidth="1"/>
    <col min="7" max="7" width="16.44140625" style="7" customWidth="1"/>
    <col min="8" max="8" width="33.33203125" style="7" customWidth="1"/>
    <col min="9" max="9" width="34.44140625" style="7" customWidth="1"/>
    <col min="10" max="10" width="17.33203125" style="7" customWidth="1"/>
    <col min="11" max="11" width="19.88671875" style="7" customWidth="1"/>
    <col min="12" max="12" width="25.5546875" style="7" customWidth="1"/>
    <col min="13" max="13" width="9.109375" style="7"/>
    <col min="14" max="14" width="83.6640625" style="7" customWidth="1"/>
    <col min="15" max="16384" width="9.109375" style="7"/>
  </cols>
  <sheetData>
    <row r="1" spans="1:14" s="3" customFormat="1" x14ac:dyDescent="0.2">
      <c r="A1" s="3" t="s">
        <v>8</v>
      </c>
    </row>
    <row r="2" spans="1:14" s="3" customFormat="1" x14ac:dyDescent="0.2">
      <c r="A2" s="3" t="s">
        <v>0</v>
      </c>
      <c r="B2" s="3" t="s">
        <v>1</v>
      </c>
      <c r="C2" s="3" t="s">
        <v>2</v>
      </c>
      <c r="D2" s="3" t="s">
        <v>7</v>
      </c>
      <c r="E2" s="3" t="s">
        <v>13</v>
      </c>
      <c r="F2" s="3" t="s">
        <v>10</v>
      </c>
      <c r="G2" s="3" t="s">
        <v>9</v>
      </c>
      <c r="H2" s="3" t="s">
        <v>63</v>
      </c>
      <c r="I2" s="3" t="s">
        <v>3</v>
      </c>
      <c r="J2" s="3" t="s">
        <v>5</v>
      </c>
      <c r="K2" s="3" t="s">
        <v>4</v>
      </c>
      <c r="L2" s="3" t="s">
        <v>14</v>
      </c>
      <c r="N2" s="3" t="s">
        <v>24</v>
      </c>
    </row>
    <row r="3" spans="1:14" s="1" customFormat="1" ht="99.75" customHeight="1" x14ac:dyDescent="0.2">
      <c r="A3" s="4">
        <v>1</v>
      </c>
      <c r="B3" s="4" t="s">
        <v>6</v>
      </c>
      <c r="C3" s="1" t="s">
        <v>11</v>
      </c>
      <c r="D3" s="2" t="s">
        <v>17</v>
      </c>
      <c r="E3" s="5">
        <v>36100</v>
      </c>
      <c r="F3" s="5">
        <v>41639</v>
      </c>
      <c r="G3" s="2" t="s">
        <v>44</v>
      </c>
      <c r="H3" s="69" t="s">
        <v>67</v>
      </c>
      <c r="I3" s="1" t="s">
        <v>65</v>
      </c>
      <c r="J3" s="1" t="s">
        <v>12</v>
      </c>
      <c r="K3" s="1" t="s">
        <v>22</v>
      </c>
      <c r="L3" s="6">
        <v>72000000</v>
      </c>
      <c r="M3" s="1" t="s">
        <v>34</v>
      </c>
      <c r="N3" s="1" t="s">
        <v>69</v>
      </c>
    </row>
    <row r="4" spans="1:14" s="1" customFormat="1" ht="96.75" customHeight="1" x14ac:dyDescent="0.2">
      <c r="A4" s="4">
        <v>2</v>
      </c>
      <c r="B4" s="4" t="s">
        <v>15</v>
      </c>
      <c r="C4" s="1" t="s">
        <v>16</v>
      </c>
      <c r="D4" s="6" t="s">
        <v>19</v>
      </c>
      <c r="E4" s="9" t="s">
        <v>20</v>
      </c>
      <c r="F4" s="10" t="s">
        <v>21</v>
      </c>
      <c r="G4" s="1" t="s">
        <v>23</v>
      </c>
      <c r="H4" s="1" t="s">
        <v>45</v>
      </c>
      <c r="I4" s="1" t="s">
        <v>66</v>
      </c>
      <c r="J4" s="1" t="s">
        <v>18</v>
      </c>
      <c r="K4" s="1" t="s">
        <v>42</v>
      </c>
      <c r="L4" s="1" t="s">
        <v>64</v>
      </c>
      <c r="M4" s="1" t="s">
        <v>33</v>
      </c>
      <c r="N4" s="1" t="s">
        <v>43</v>
      </c>
    </row>
    <row r="5" spans="1:14" s="1" customFormat="1" ht="116.25" customHeight="1" x14ac:dyDescent="0.2">
      <c r="A5" s="140">
        <v>3</v>
      </c>
      <c r="B5" s="140" t="s">
        <v>128</v>
      </c>
      <c r="C5" s="1" t="s">
        <v>129</v>
      </c>
      <c r="D5" s="6" t="s">
        <v>130</v>
      </c>
      <c r="E5" s="141" t="s">
        <v>131</v>
      </c>
      <c r="F5" s="10" t="s">
        <v>132</v>
      </c>
      <c r="G5" s="1" t="s">
        <v>162</v>
      </c>
      <c r="H5" s="1" t="s">
        <v>133</v>
      </c>
      <c r="J5" s="1" t="s">
        <v>134</v>
      </c>
      <c r="K5" s="1" t="s">
        <v>169</v>
      </c>
      <c r="L5" s="1" t="s">
        <v>171</v>
      </c>
      <c r="M5" s="1" t="s">
        <v>33</v>
      </c>
      <c r="N5" s="1" t="s">
        <v>170</v>
      </c>
    </row>
    <row r="6" spans="1:14" s="1" customFormat="1" ht="122.4" x14ac:dyDescent="0.2">
      <c r="A6" s="140">
        <v>4</v>
      </c>
      <c r="B6" s="140" t="s">
        <v>136</v>
      </c>
      <c r="C6" s="1" t="s">
        <v>166</v>
      </c>
      <c r="D6" s="1" t="s">
        <v>159</v>
      </c>
      <c r="E6" s="1" t="s">
        <v>160</v>
      </c>
      <c r="G6" s="1" t="s">
        <v>161</v>
      </c>
      <c r="H6" s="1" t="s">
        <v>165</v>
      </c>
      <c r="I6" s="1" t="s">
        <v>164</v>
      </c>
      <c r="J6" s="1" t="s">
        <v>163</v>
      </c>
      <c r="K6" s="1" t="s">
        <v>167</v>
      </c>
      <c r="L6" s="1" t="s">
        <v>168</v>
      </c>
      <c r="M6" s="1" t="s">
        <v>33</v>
      </c>
    </row>
    <row r="7" spans="1:14" s="1" customFormat="1" ht="12" customHeight="1" x14ac:dyDescent="0.2">
      <c r="A7" s="140">
        <v>5</v>
      </c>
      <c r="B7" s="148" t="s">
        <v>153</v>
      </c>
      <c r="F7" s="99"/>
    </row>
    <row r="8" spans="1:14" s="1" customFormat="1" ht="12" customHeight="1" x14ac:dyDescent="0.2">
      <c r="A8" s="140">
        <v>6</v>
      </c>
      <c r="B8" s="99" t="s">
        <v>154</v>
      </c>
      <c r="C8" s="148"/>
      <c r="F8" s="99"/>
    </row>
    <row r="9" spans="1:14" s="1" customFormat="1" ht="159.75" customHeight="1" x14ac:dyDescent="0.2">
      <c r="A9" s="140">
        <v>7</v>
      </c>
      <c r="B9" s="99" t="s">
        <v>155</v>
      </c>
      <c r="C9" s="148" t="s">
        <v>172</v>
      </c>
      <c r="D9" s="149">
        <f>207205000+6347000</f>
        <v>213552000</v>
      </c>
      <c r="E9" s="151">
        <v>36678</v>
      </c>
      <c r="F9" s="152">
        <v>37043</v>
      </c>
      <c r="H9" s="1" t="s">
        <v>173</v>
      </c>
      <c r="J9" s="1" t="s">
        <v>163</v>
      </c>
      <c r="K9" s="1" t="s">
        <v>174</v>
      </c>
      <c r="N9" s="1" t="s">
        <v>175</v>
      </c>
    </row>
    <row r="10" spans="1:14" s="1" customFormat="1" ht="12" customHeight="1" x14ac:dyDescent="0.2">
      <c r="A10" s="140">
        <v>8</v>
      </c>
      <c r="B10" s="99" t="s">
        <v>156</v>
      </c>
      <c r="C10" s="148"/>
      <c r="F10" s="99"/>
    </row>
    <row r="11" spans="1:14" s="1" customFormat="1" ht="12" customHeight="1" x14ac:dyDescent="0.2">
      <c r="A11" s="140">
        <v>9</v>
      </c>
      <c r="B11" s="99" t="s">
        <v>157</v>
      </c>
      <c r="C11" s="148"/>
      <c r="F11" s="99"/>
    </row>
    <row r="12" spans="1:14" s="1" customFormat="1" ht="12" customHeight="1" x14ac:dyDescent="0.2">
      <c r="A12" s="140">
        <v>10</v>
      </c>
      <c r="B12" s="99" t="s">
        <v>158</v>
      </c>
      <c r="C12" s="148"/>
      <c r="F12" s="99"/>
    </row>
    <row r="14" spans="1:14" x14ac:dyDescent="0.2">
      <c r="A14" s="7" t="s">
        <v>36</v>
      </c>
    </row>
    <row r="16" spans="1:14" x14ac:dyDescent="0.2">
      <c r="C16" s="150"/>
      <c r="E16" s="147"/>
      <c r="F16" s="147"/>
    </row>
    <row r="17" spans="3:8" x14ac:dyDescent="0.2">
      <c r="C17" s="150"/>
      <c r="E17" s="147"/>
      <c r="F17" s="147"/>
    </row>
    <row r="18" spans="3:8" x14ac:dyDescent="0.2">
      <c r="C18" s="68"/>
      <c r="E18" s="147"/>
      <c r="F18" s="147"/>
    </row>
    <row r="19" spans="3:8" x14ac:dyDescent="0.2">
      <c r="C19" s="68"/>
      <c r="E19" s="147"/>
      <c r="F19" s="147"/>
      <c r="H19" s="68"/>
    </row>
    <row r="20" spans="3:8" x14ac:dyDescent="0.2">
      <c r="C20" s="68"/>
      <c r="E20" s="147"/>
      <c r="F20" s="147"/>
    </row>
    <row r="21" spans="3:8" x14ac:dyDescent="0.2">
      <c r="C21" s="131"/>
      <c r="D21" s="68"/>
      <c r="E21" s="131"/>
      <c r="H21" s="131"/>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807"/>
  <sheetViews>
    <sheetView topLeftCell="A12" workbookViewId="0">
      <selection activeCell="A5" sqref="A5"/>
    </sheetView>
  </sheetViews>
  <sheetFormatPr defaultRowHeight="13.2" x14ac:dyDescent="0.25"/>
  <cols>
    <col min="1" max="1" width="19.88671875" customWidth="1"/>
    <col min="2" max="2" width="13.5546875" customWidth="1"/>
    <col min="3" max="3" width="13.33203125" customWidth="1"/>
    <col min="4" max="4" width="12.33203125" customWidth="1"/>
    <col min="5" max="5" width="13.109375" customWidth="1"/>
    <col min="6" max="6" width="12.33203125" customWidth="1"/>
    <col min="7" max="7" width="16.5546875" customWidth="1"/>
    <col min="8" max="8" width="13.44140625" customWidth="1"/>
    <col min="9" max="9" width="16" customWidth="1"/>
    <col min="10" max="10" width="12.88671875" customWidth="1"/>
    <col min="11" max="11" width="11.5546875" customWidth="1"/>
    <col min="12" max="12" width="16.33203125" customWidth="1"/>
    <col min="13" max="13" width="13.44140625" customWidth="1"/>
    <col min="14" max="14" width="12.6640625" customWidth="1"/>
    <col min="15" max="61" width="11.5546875" customWidth="1"/>
  </cols>
  <sheetData>
    <row r="1" spans="1:15" s="3" customFormat="1" ht="10.8" thickBot="1" x14ac:dyDescent="0.25">
      <c r="A1" s="3" t="s">
        <v>68</v>
      </c>
    </row>
    <row r="2" spans="1:15" s="3" customFormat="1" ht="10.199999999999999" x14ac:dyDescent="0.2">
      <c r="G2" s="53" t="s">
        <v>59</v>
      </c>
      <c r="H2" s="80"/>
      <c r="I2" s="76"/>
      <c r="J2" s="54"/>
      <c r="L2" s="53" t="s">
        <v>81</v>
      </c>
      <c r="M2" s="80"/>
      <c r="N2" s="76"/>
      <c r="O2" s="54"/>
    </row>
    <row r="3" spans="1:15" s="23" customFormat="1" x14ac:dyDescent="0.25">
      <c r="A3" s="3" t="s">
        <v>37</v>
      </c>
      <c r="B3" s="3"/>
      <c r="C3" s="74">
        <v>8818893</v>
      </c>
      <c r="D3" s="7" t="s">
        <v>51</v>
      </c>
      <c r="E3" s="3"/>
      <c r="G3" s="55" t="s">
        <v>75</v>
      </c>
      <c r="H3" s="81"/>
      <c r="I3" s="58" t="s">
        <v>77</v>
      </c>
      <c r="J3" s="66"/>
      <c r="L3" s="55" t="s">
        <v>75</v>
      </c>
      <c r="M3" s="81"/>
      <c r="N3" s="58" t="s">
        <v>77</v>
      </c>
      <c r="O3" s="66"/>
    </row>
    <row r="4" spans="1:15" s="23" customFormat="1" x14ac:dyDescent="0.25">
      <c r="A4" s="24" t="s">
        <v>30</v>
      </c>
      <c r="C4" s="73">
        <v>7.3899999999999993E-2</v>
      </c>
      <c r="D4" s="70" t="s">
        <v>72</v>
      </c>
      <c r="G4" s="55" t="s">
        <v>74</v>
      </c>
      <c r="H4" s="82">
        <v>0.03</v>
      </c>
      <c r="I4" s="58" t="s">
        <v>78</v>
      </c>
      <c r="J4" s="56">
        <v>8</v>
      </c>
      <c r="L4" s="55" t="s">
        <v>74</v>
      </c>
      <c r="M4" s="82"/>
      <c r="N4" s="58" t="s">
        <v>78</v>
      </c>
      <c r="O4" s="56"/>
    </row>
    <row r="5" spans="1:15" s="23" customFormat="1" x14ac:dyDescent="0.25">
      <c r="A5" s="24" t="s">
        <v>70</v>
      </c>
      <c r="B5" s="25"/>
      <c r="C5" s="72">
        <v>30000000</v>
      </c>
      <c r="D5" s="27"/>
      <c r="G5" s="55" t="s">
        <v>48</v>
      </c>
      <c r="H5" s="83">
        <v>750000</v>
      </c>
      <c r="I5" s="58" t="s">
        <v>79</v>
      </c>
      <c r="J5" s="60">
        <v>45500</v>
      </c>
      <c r="L5" s="55" t="s">
        <v>48</v>
      </c>
      <c r="M5" s="83"/>
      <c r="N5" s="58" t="s">
        <v>79</v>
      </c>
      <c r="O5" s="60"/>
    </row>
    <row r="6" spans="1:15" s="23" customFormat="1" x14ac:dyDescent="0.25">
      <c r="A6" s="24" t="s">
        <v>35</v>
      </c>
      <c r="B6" s="25"/>
      <c r="C6" s="51">
        <v>20000000</v>
      </c>
      <c r="D6" s="70" t="s">
        <v>32</v>
      </c>
      <c r="G6" s="55" t="s">
        <v>47</v>
      </c>
      <c r="H6" s="84">
        <v>365</v>
      </c>
      <c r="I6" s="58" t="s">
        <v>80</v>
      </c>
      <c r="J6" s="56">
        <v>12</v>
      </c>
      <c r="L6" s="55" t="s">
        <v>47</v>
      </c>
      <c r="M6" s="84"/>
      <c r="N6" s="58" t="s">
        <v>80</v>
      </c>
      <c r="O6" s="56"/>
    </row>
    <row r="7" spans="1:15" s="23" customFormat="1" x14ac:dyDescent="0.25">
      <c r="A7" s="24" t="s">
        <v>71</v>
      </c>
      <c r="B7" s="25"/>
      <c r="C7" s="71">
        <v>0.97</v>
      </c>
      <c r="D7" s="27"/>
      <c r="F7" s="25"/>
      <c r="G7" s="55" t="s">
        <v>73</v>
      </c>
      <c r="H7" s="85">
        <v>0.6</v>
      </c>
      <c r="I7" s="58" t="s">
        <v>76</v>
      </c>
      <c r="J7" s="77">
        <f>J4*J5*J6</f>
        <v>4368000</v>
      </c>
      <c r="L7" s="55" t="s">
        <v>73</v>
      </c>
      <c r="M7" s="85"/>
      <c r="N7" s="58" t="s">
        <v>76</v>
      </c>
      <c r="O7" s="77"/>
    </row>
    <row r="8" spans="1:15" s="23" customFormat="1" ht="13.8" thickBot="1" x14ac:dyDescent="0.3">
      <c r="A8" s="70" t="s">
        <v>116</v>
      </c>
      <c r="B8" s="22"/>
      <c r="C8" s="113">
        <v>0.95640000000000003</v>
      </c>
      <c r="E8" s="24"/>
      <c r="F8" s="25"/>
      <c r="G8" s="57" t="s">
        <v>76</v>
      </c>
      <c r="H8" s="86">
        <f>H4*H5*H6*H7</f>
        <v>4927500</v>
      </c>
      <c r="I8" s="78"/>
      <c r="J8" s="79"/>
      <c r="L8" s="57" t="s">
        <v>76</v>
      </c>
      <c r="M8" s="86"/>
      <c r="N8" s="78"/>
      <c r="O8" s="79"/>
    </row>
    <row r="9" spans="1:15" s="23" customFormat="1" x14ac:dyDescent="0.25">
      <c r="A9" s="70" t="s">
        <v>117</v>
      </c>
      <c r="B9" s="22"/>
      <c r="C9" s="113">
        <v>4.36E-2</v>
      </c>
      <c r="E9" s="24"/>
      <c r="F9" s="25"/>
      <c r="G9" s="58"/>
      <c r="H9" s="75"/>
      <c r="I9" s="58"/>
      <c r="J9" s="58"/>
      <c r="L9" s="58"/>
      <c r="M9" s="75"/>
      <c r="N9" s="58"/>
      <c r="O9" s="58"/>
    </row>
    <row r="10" spans="1:15" s="23" customFormat="1" ht="13.8" thickBot="1" x14ac:dyDescent="0.3">
      <c r="B10" s="22"/>
      <c r="C10" s="28"/>
      <c r="E10" s="24"/>
      <c r="F10" s="25"/>
      <c r="G10" s="26"/>
      <c r="H10" s="27"/>
    </row>
    <row r="11" spans="1:15" s="23" customFormat="1" x14ac:dyDescent="0.25">
      <c r="A11" s="87" t="s">
        <v>82</v>
      </c>
      <c r="B11" s="88"/>
      <c r="C11" s="89"/>
      <c r="D11" s="90"/>
      <c r="E11" s="91"/>
      <c r="F11" s="92"/>
      <c r="G11" s="108" t="s">
        <v>114</v>
      </c>
      <c r="H11" s="110"/>
      <c r="I11" s="114"/>
      <c r="J11" s="119"/>
      <c r="K11" s="90"/>
      <c r="L11" s="109"/>
    </row>
    <row r="12" spans="1:15" s="11" customFormat="1" ht="25.5" customHeight="1" x14ac:dyDescent="0.2">
      <c r="A12" s="93"/>
      <c r="B12" s="94" t="s">
        <v>25</v>
      </c>
      <c r="C12" s="94" t="s">
        <v>26</v>
      </c>
      <c r="D12" s="94" t="s">
        <v>27</v>
      </c>
      <c r="E12" s="94" t="s">
        <v>28</v>
      </c>
      <c r="F12" s="95" t="s">
        <v>29</v>
      </c>
      <c r="G12" s="93"/>
      <c r="H12" s="94" t="s">
        <v>25</v>
      </c>
      <c r="I12" s="115" t="s">
        <v>115</v>
      </c>
      <c r="J12" s="93"/>
      <c r="K12" s="94" t="s">
        <v>25</v>
      </c>
      <c r="L12" s="95" t="s">
        <v>52</v>
      </c>
    </row>
    <row r="13" spans="1:15" s="11" customFormat="1" ht="15.75" customHeight="1" x14ac:dyDescent="0.2">
      <c r="A13" s="96">
        <v>0</v>
      </c>
      <c r="B13" s="97" t="s">
        <v>83</v>
      </c>
      <c r="C13" s="98">
        <v>85366298.430000007</v>
      </c>
      <c r="D13" s="99">
        <v>0</v>
      </c>
      <c r="E13" s="94"/>
      <c r="F13" s="95"/>
      <c r="G13" s="96">
        <v>0</v>
      </c>
      <c r="H13" s="97" t="s">
        <v>113</v>
      </c>
      <c r="I13" s="116">
        <v>-2640194.7999999998</v>
      </c>
      <c r="J13" s="96">
        <v>0</v>
      </c>
      <c r="K13" s="97" t="s">
        <v>113</v>
      </c>
      <c r="L13" s="116">
        <v>72000000</v>
      </c>
      <c r="M13" s="111"/>
      <c r="N13" s="112"/>
    </row>
    <row r="14" spans="1:15" x14ac:dyDescent="0.25">
      <c r="A14" s="100">
        <v>1</v>
      </c>
      <c r="B14" s="101" t="s">
        <v>83</v>
      </c>
      <c r="C14" s="45">
        <f t="shared" ref="C14:C43" si="0">C13-D14</f>
        <v>84303222.156988502</v>
      </c>
      <c r="D14" s="45">
        <f>F14-E14</f>
        <v>1063076.2730115</v>
      </c>
      <c r="E14" s="45">
        <f t="shared" ref="E14:E43" si="1">C13*$C$4/2</f>
        <v>3154284.7269885</v>
      </c>
      <c r="F14" s="102">
        <v>4217361</v>
      </c>
      <c r="G14" s="100">
        <v>1</v>
      </c>
      <c r="H14" s="101" t="s">
        <v>83</v>
      </c>
      <c r="I14" s="117">
        <v>192085.61</v>
      </c>
      <c r="J14" s="100">
        <v>1</v>
      </c>
      <c r="K14" s="101" t="s">
        <v>83</v>
      </c>
      <c r="L14" s="117">
        <f>-$C$3/2</f>
        <v>-4409446.5</v>
      </c>
      <c r="M14" s="16"/>
      <c r="N14" s="16"/>
    </row>
    <row r="15" spans="1:15" x14ac:dyDescent="0.25">
      <c r="A15" s="100">
        <v>2</v>
      </c>
      <c r="B15" s="42" t="s">
        <v>84</v>
      </c>
      <c r="C15" s="45">
        <f t="shared" si="0"/>
        <v>83200865.215689227</v>
      </c>
      <c r="D15" s="45">
        <f>F15-E15</f>
        <v>1102356.941299275</v>
      </c>
      <c r="E15" s="45">
        <f t="shared" si="1"/>
        <v>3115004.058700725</v>
      </c>
      <c r="F15" s="102">
        <v>4217361</v>
      </c>
      <c r="G15" s="100">
        <v>2</v>
      </c>
      <c r="H15" s="42" t="s">
        <v>84</v>
      </c>
      <c r="I15" s="117">
        <v>192085.61</v>
      </c>
      <c r="J15" s="100">
        <v>2</v>
      </c>
      <c r="K15" s="42" t="s">
        <v>84</v>
      </c>
      <c r="L15" s="117">
        <f t="shared" ref="L15:L42" si="2">-$C$3/2</f>
        <v>-4409446.5</v>
      </c>
    </row>
    <row r="16" spans="1:15" x14ac:dyDescent="0.25">
      <c r="A16" s="100">
        <v>3</v>
      </c>
      <c r="B16" s="97" t="s">
        <v>85</v>
      </c>
      <c r="C16" s="45">
        <f t="shared" si="0"/>
        <v>82057776.18540895</v>
      </c>
      <c r="D16" s="45">
        <f>F16-E16</f>
        <v>1143089.0302802832</v>
      </c>
      <c r="E16" s="45">
        <f t="shared" si="1"/>
        <v>3074271.9697197168</v>
      </c>
      <c r="F16" s="102">
        <v>4217361</v>
      </c>
      <c r="G16" s="100">
        <v>3</v>
      </c>
      <c r="H16" s="97" t="s">
        <v>85</v>
      </c>
      <c r="I16" s="117">
        <v>192085.61</v>
      </c>
      <c r="J16" s="100">
        <v>3</v>
      </c>
      <c r="K16" s="97" t="s">
        <v>85</v>
      </c>
      <c r="L16" s="117">
        <f t="shared" si="2"/>
        <v>-4409446.5</v>
      </c>
    </row>
    <row r="17" spans="1:12" x14ac:dyDescent="0.25">
      <c r="A17" s="100">
        <v>4</v>
      </c>
      <c r="B17" s="42" t="s">
        <v>86</v>
      </c>
      <c r="C17" s="45">
        <f t="shared" si="0"/>
        <v>80872450.015459806</v>
      </c>
      <c r="D17" s="45">
        <f t="shared" ref="D17:D42" si="3">F17-E17</f>
        <v>1185326.1699491395</v>
      </c>
      <c r="E17" s="45">
        <f t="shared" si="1"/>
        <v>3032034.8300508605</v>
      </c>
      <c r="F17" s="102">
        <v>4217361</v>
      </c>
      <c r="G17" s="100">
        <v>4</v>
      </c>
      <c r="H17" s="42" t="s">
        <v>86</v>
      </c>
      <c r="I17" s="117">
        <v>192085.61</v>
      </c>
      <c r="J17" s="100">
        <v>4</v>
      </c>
      <c r="K17" s="42" t="s">
        <v>86</v>
      </c>
      <c r="L17" s="117">
        <f t="shared" si="2"/>
        <v>-4409446.5</v>
      </c>
    </row>
    <row r="18" spans="1:12" x14ac:dyDescent="0.25">
      <c r="A18" s="100">
        <v>5</v>
      </c>
      <c r="B18" s="97" t="s">
        <v>87</v>
      </c>
      <c r="C18" s="45">
        <f t="shared" si="0"/>
        <v>79643326.043531045</v>
      </c>
      <c r="D18" s="45">
        <f t="shared" si="3"/>
        <v>1229123.9719287604</v>
      </c>
      <c r="E18" s="45">
        <f t="shared" si="1"/>
        <v>2988237.0280712396</v>
      </c>
      <c r="F18" s="102">
        <v>4217361</v>
      </c>
      <c r="G18" s="100">
        <v>5</v>
      </c>
      <c r="H18" s="97" t="s">
        <v>87</v>
      </c>
      <c r="I18" s="117">
        <v>192085.61</v>
      </c>
      <c r="J18" s="100">
        <v>5</v>
      </c>
      <c r="K18" s="97" t="s">
        <v>87</v>
      </c>
      <c r="L18" s="117">
        <f t="shared" si="2"/>
        <v>-4409446.5</v>
      </c>
    </row>
    <row r="19" spans="1:12" x14ac:dyDescent="0.25">
      <c r="A19" s="100">
        <v>6</v>
      </c>
      <c r="B19" s="42" t="s">
        <v>88</v>
      </c>
      <c r="C19" s="45">
        <f t="shared" si="0"/>
        <v>78368785.940839514</v>
      </c>
      <c r="D19" s="45">
        <f t="shared" si="3"/>
        <v>1274540.1026915279</v>
      </c>
      <c r="E19" s="45">
        <f t="shared" si="1"/>
        <v>2942820.8973084721</v>
      </c>
      <c r="F19" s="102">
        <v>4217361</v>
      </c>
      <c r="G19" s="100">
        <v>6</v>
      </c>
      <c r="H19" s="42" t="s">
        <v>88</v>
      </c>
      <c r="I19" s="117">
        <v>192085.61</v>
      </c>
      <c r="J19" s="100">
        <v>6</v>
      </c>
      <c r="K19" s="42" t="s">
        <v>88</v>
      </c>
      <c r="L19" s="117">
        <f t="shared" si="2"/>
        <v>-4409446.5</v>
      </c>
    </row>
    <row r="20" spans="1:12" x14ac:dyDescent="0.25">
      <c r="A20" s="100">
        <v>7</v>
      </c>
      <c r="B20" s="97" t="s">
        <v>89</v>
      </c>
      <c r="C20" s="45">
        <f t="shared" si="0"/>
        <v>77047151.58135353</v>
      </c>
      <c r="D20" s="45">
        <f t="shared" si="3"/>
        <v>1321634.3594859801</v>
      </c>
      <c r="E20" s="45">
        <f t="shared" si="1"/>
        <v>2895726.6405140199</v>
      </c>
      <c r="F20" s="102">
        <v>4217361</v>
      </c>
      <c r="G20" s="100">
        <v>7</v>
      </c>
      <c r="H20" s="97" t="s">
        <v>89</v>
      </c>
      <c r="I20" s="117">
        <v>192085.61</v>
      </c>
      <c r="J20" s="100">
        <v>7</v>
      </c>
      <c r="K20" s="97" t="s">
        <v>89</v>
      </c>
      <c r="L20" s="117">
        <f t="shared" si="2"/>
        <v>-4409446.5</v>
      </c>
    </row>
    <row r="21" spans="1:12" x14ac:dyDescent="0.25">
      <c r="A21" s="100">
        <v>8</v>
      </c>
      <c r="B21" s="42" t="s">
        <v>90</v>
      </c>
      <c r="C21" s="45">
        <f t="shared" si="0"/>
        <v>75676682.83228454</v>
      </c>
      <c r="D21" s="45">
        <f t="shared" si="3"/>
        <v>1370468.7490689871</v>
      </c>
      <c r="E21" s="45">
        <f t="shared" si="1"/>
        <v>2846892.2509310129</v>
      </c>
      <c r="F21" s="102">
        <v>4217361</v>
      </c>
      <c r="G21" s="100">
        <v>8</v>
      </c>
      <c r="H21" s="42" t="s">
        <v>90</v>
      </c>
      <c r="I21" s="117">
        <v>192085.61</v>
      </c>
      <c r="J21" s="100">
        <v>8</v>
      </c>
      <c r="K21" s="42" t="s">
        <v>90</v>
      </c>
      <c r="L21" s="117">
        <f t="shared" si="2"/>
        <v>-4409446.5</v>
      </c>
    </row>
    <row r="22" spans="1:12" x14ac:dyDescent="0.25">
      <c r="A22" s="100">
        <v>9</v>
      </c>
      <c r="B22" s="97" t="s">
        <v>91</v>
      </c>
      <c r="C22" s="45">
        <f t="shared" si="0"/>
        <v>74255575.262937456</v>
      </c>
      <c r="D22" s="45">
        <f t="shared" si="3"/>
        <v>1421107.5693470864</v>
      </c>
      <c r="E22" s="45">
        <f t="shared" si="1"/>
        <v>2796253.4306529136</v>
      </c>
      <c r="F22" s="102">
        <v>4217361</v>
      </c>
      <c r="G22" s="100">
        <v>9</v>
      </c>
      <c r="H22" s="97" t="s">
        <v>91</v>
      </c>
      <c r="I22" s="117">
        <v>192085.61</v>
      </c>
      <c r="J22" s="100">
        <v>9</v>
      </c>
      <c r="K22" s="97" t="s">
        <v>91</v>
      </c>
      <c r="L22" s="117">
        <f t="shared" si="2"/>
        <v>-4409446.5</v>
      </c>
    </row>
    <row r="23" spans="1:12" x14ac:dyDescent="0.25">
      <c r="A23" s="100">
        <v>10</v>
      </c>
      <c r="B23" s="42" t="s">
        <v>92</v>
      </c>
      <c r="C23" s="45">
        <f t="shared" si="0"/>
        <v>72781957.768903002</v>
      </c>
      <c r="D23" s="45">
        <f t="shared" si="3"/>
        <v>1473617.4940344612</v>
      </c>
      <c r="E23" s="45">
        <f t="shared" si="1"/>
        <v>2743743.5059655388</v>
      </c>
      <c r="F23" s="102">
        <v>4217361</v>
      </c>
      <c r="G23" s="100">
        <v>10</v>
      </c>
      <c r="H23" s="42" t="s">
        <v>92</v>
      </c>
      <c r="I23" s="117">
        <v>192085.61</v>
      </c>
      <c r="J23" s="100">
        <v>10</v>
      </c>
      <c r="K23" s="42" t="s">
        <v>92</v>
      </c>
      <c r="L23" s="117">
        <f t="shared" si="2"/>
        <v>-4409446.5</v>
      </c>
    </row>
    <row r="24" spans="1:12" x14ac:dyDescent="0.25">
      <c r="A24" s="100">
        <v>11</v>
      </c>
      <c r="B24" s="97" t="s">
        <v>93</v>
      </c>
      <c r="C24" s="45">
        <f t="shared" si="0"/>
        <v>71253890.108463973</v>
      </c>
      <c r="D24" s="45">
        <f t="shared" si="3"/>
        <v>1528067.6604390345</v>
      </c>
      <c r="E24" s="45">
        <f t="shared" si="1"/>
        <v>2689293.3395609655</v>
      </c>
      <c r="F24" s="102">
        <v>4217361</v>
      </c>
      <c r="G24" s="100">
        <v>11</v>
      </c>
      <c r="H24" s="97" t="s">
        <v>93</v>
      </c>
      <c r="I24" s="117">
        <v>192085.61</v>
      </c>
      <c r="J24" s="100">
        <v>11</v>
      </c>
      <c r="K24" s="97" t="s">
        <v>93</v>
      </c>
      <c r="L24" s="117">
        <f t="shared" si="2"/>
        <v>-4409446.5</v>
      </c>
    </row>
    <row r="25" spans="1:12" x14ac:dyDescent="0.25">
      <c r="A25" s="100">
        <v>12</v>
      </c>
      <c r="B25" s="42" t="s">
        <v>94</v>
      </c>
      <c r="C25" s="45">
        <f t="shared" si="0"/>
        <v>69669360.347971722</v>
      </c>
      <c r="D25" s="45">
        <f t="shared" si="3"/>
        <v>1584529.7604922564</v>
      </c>
      <c r="E25" s="45">
        <f t="shared" si="1"/>
        <v>2632831.2395077436</v>
      </c>
      <c r="F25" s="102">
        <v>4217361</v>
      </c>
      <c r="G25" s="100">
        <v>12</v>
      </c>
      <c r="H25" s="42" t="s">
        <v>94</v>
      </c>
      <c r="I25" s="117">
        <v>192085.61</v>
      </c>
      <c r="J25" s="100">
        <v>12</v>
      </c>
      <c r="K25" s="42" t="s">
        <v>94</v>
      </c>
      <c r="L25" s="117">
        <f t="shared" si="2"/>
        <v>-4409446.5</v>
      </c>
    </row>
    <row r="26" spans="1:12" x14ac:dyDescent="0.25">
      <c r="A26" s="100">
        <v>13</v>
      </c>
      <c r="B26" s="97" t="s">
        <v>95</v>
      </c>
      <c r="C26" s="45">
        <f t="shared" si="0"/>
        <v>68026282.212829277</v>
      </c>
      <c r="D26" s="45">
        <f t="shared" si="3"/>
        <v>1643078.1351424451</v>
      </c>
      <c r="E26" s="45">
        <f t="shared" si="1"/>
        <v>2574282.8648575549</v>
      </c>
      <c r="F26" s="102">
        <v>4217361</v>
      </c>
      <c r="G26" s="100">
        <v>13</v>
      </c>
      <c r="H26" s="97" t="s">
        <v>95</v>
      </c>
      <c r="I26" s="117">
        <v>192085.61</v>
      </c>
      <c r="J26" s="100">
        <v>13</v>
      </c>
      <c r="K26" s="97" t="s">
        <v>95</v>
      </c>
      <c r="L26" s="117">
        <f t="shared" si="2"/>
        <v>-4409446.5</v>
      </c>
    </row>
    <row r="27" spans="1:12" x14ac:dyDescent="0.25">
      <c r="A27" s="100">
        <v>14</v>
      </c>
      <c r="B27" s="42" t="s">
        <v>96</v>
      </c>
      <c r="C27" s="45">
        <f t="shared" si="0"/>
        <v>66322492.340593316</v>
      </c>
      <c r="D27" s="45">
        <f t="shared" si="3"/>
        <v>1703789.8722359585</v>
      </c>
      <c r="E27" s="45">
        <f t="shared" si="1"/>
        <v>2513571.1277640415</v>
      </c>
      <c r="F27" s="102">
        <v>4217361</v>
      </c>
      <c r="G27" s="100">
        <v>14</v>
      </c>
      <c r="H27" s="42" t="s">
        <v>96</v>
      </c>
      <c r="I27" s="117">
        <v>192085.61</v>
      </c>
      <c r="J27" s="100">
        <v>14</v>
      </c>
      <c r="K27" s="42" t="s">
        <v>96</v>
      </c>
      <c r="L27" s="117">
        <f t="shared" si="2"/>
        <v>-4409446.5</v>
      </c>
    </row>
    <row r="28" spans="1:12" x14ac:dyDescent="0.25">
      <c r="A28" s="100">
        <v>15</v>
      </c>
      <c r="B28" s="97" t="s">
        <v>97</v>
      </c>
      <c r="C28" s="45">
        <f t="shared" si="0"/>
        <v>64555747.432578236</v>
      </c>
      <c r="D28" s="45">
        <f t="shared" si="3"/>
        <v>1766744.908015077</v>
      </c>
      <c r="E28" s="45">
        <f t="shared" si="1"/>
        <v>2450616.091984923</v>
      </c>
      <c r="F28" s="102">
        <v>4217361</v>
      </c>
      <c r="G28" s="100">
        <v>15</v>
      </c>
      <c r="H28" s="97" t="s">
        <v>97</v>
      </c>
      <c r="I28" s="117">
        <v>192085.61</v>
      </c>
      <c r="J28" s="100">
        <v>15</v>
      </c>
      <c r="K28" s="97" t="s">
        <v>97</v>
      </c>
      <c r="L28" s="117">
        <f t="shared" si="2"/>
        <v>-4409446.5</v>
      </c>
    </row>
    <row r="29" spans="1:12" x14ac:dyDescent="0.25">
      <c r="A29" s="100">
        <v>16</v>
      </c>
      <c r="B29" s="42" t="s">
        <v>98</v>
      </c>
      <c r="C29" s="45">
        <f t="shared" si="0"/>
        <v>62723721.300212003</v>
      </c>
      <c r="D29" s="45">
        <f t="shared" si="3"/>
        <v>1832026.1323662344</v>
      </c>
      <c r="E29" s="45">
        <f t="shared" si="1"/>
        <v>2385334.8676337656</v>
      </c>
      <c r="F29" s="102">
        <v>4217361</v>
      </c>
      <c r="G29" s="100">
        <v>16</v>
      </c>
      <c r="H29" s="42" t="s">
        <v>98</v>
      </c>
      <c r="I29" s="117">
        <v>192085.61</v>
      </c>
      <c r="J29" s="100">
        <v>16</v>
      </c>
      <c r="K29" s="42" t="s">
        <v>98</v>
      </c>
      <c r="L29" s="117">
        <f t="shared" si="2"/>
        <v>-4409446.5</v>
      </c>
    </row>
    <row r="30" spans="1:12" x14ac:dyDescent="0.25">
      <c r="A30" s="100">
        <v>17</v>
      </c>
      <c r="B30" s="97" t="s">
        <v>99</v>
      </c>
      <c r="C30" s="45">
        <f t="shared" si="0"/>
        <v>60824001.802254833</v>
      </c>
      <c r="D30" s="45">
        <f t="shared" si="3"/>
        <v>1899719.4979571667</v>
      </c>
      <c r="E30" s="45">
        <f t="shared" si="1"/>
        <v>2317641.5020428333</v>
      </c>
      <c r="F30" s="102">
        <v>4217361</v>
      </c>
      <c r="G30" s="100">
        <v>17</v>
      </c>
      <c r="H30" s="97" t="s">
        <v>99</v>
      </c>
      <c r="I30" s="117">
        <v>192085.61</v>
      </c>
      <c r="J30" s="100">
        <v>17</v>
      </c>
      <c r="K30" s="97" t="s">
        <v>99</v>
      </c>
      <c r="L30" s="117">
        <f t="shared" si="2"/>
        <v>-4409446.5</v>
      </c>
    </row>
    <row r="31" spans="1:12" x14ac:dyDescent="0.25">
      <c r="A31" s="100">
        <v>18</v>
      </c>
      <c r="B31" s="42" t="s">
        <v>100</v>
      </c>
      <c r="C31" s="45">
        <f t="shared" si="0"/>
        <v>58854087.668848149</v>
      </c>
      <c r="D31" s="45">
        <f t="shared" si="3"/>
        <v>1969914.1334066843</v>
      </c>
      <c r="E31" s="45">
        <f t="shared" si="1"/>
        <v>2247446.8665933157</v>
      </c>
      <c r="F31" s="102">
        <v>4217361</v>
      </c>
      <c r="G31" s="100">
        <v>18</v>
      </c>
      <c r="H31" s="42" t="s">
        <v>100</v>
      </c>
      <c r="I31" s="117">
        <v>192085.61</v>
      </c>
      <c r="J31" s="100">
        <v>18</v>
      </c>
      <c r="K31" s="42" t="s">
        <v>100</v>
      </c>
      <c r="L31" s="117">
        <f t="shared" si="2"/>
        <v>-4409446.5</v>
      </c>
    </row>
    <row r="32" spans="1:12" x14ac:dyDescent="0.25">
      <c r="A32" s="100">
        <v>19</v>
      </c>
      <c r="B32" s="97" t="s">
        <v>101</v>
      </c>
      <c r="C32" s="45">
        <f t="shared" si="0"/>
        <v>56811385.208212085</v>
      </c>
      <c r="D32" s="45">
        <f t="shared" si="3"/>
        <v>2042702.4606360612</v>
      </c>
      <c r="E32" s="45">
        <f t="shared" si="1"/>
        <v>2174658.5393639388</v>
      </c>
      <c r="F32" s="102">
        <v>4217361</v>
      </c>
      <c r="G32" s="100">
        <v>19</v>
      </c>
      <c r="H32" s="97" t="s">
        <v>101</v>
      </c>
      <c r="I32" s="117">
        <v>192085.61</v>
      </c>
      <c r="J32" s="100">
        <v>19</v>
      </c>
      <c r="K32" s="97" t="s">
        <v>101</v>
      </c>
      <c r="L32" s="117">
        <f t="shared" si="2"/>
        <v>-4409446.5</v>
      </c>
    </row>
    <row r="33" spans="1:90" x14ac:dyDescent="0.25">
      <c r="A33" s="100">
        <v>20</v>
      </c>
      <c r="B33" s="42" t="s">
        <v>102</v>
      </c>
      <c r="C33" s="45">
        <f t="shared" si="0"/>
        <v>54693204.89165552</v>
      </c>
      <c r="D33" s="45">
        <f t="shared" si="3"/>
        <v>2118180.3165565636</v>
      </c>
      <c r="E33" s="45">
        <f t="shared" si="1"/>
        <v>2099180.6834434364</v>
      </c>
      <c r="F33" s="102">
        <v>4217361</v>
      </c>
      <c r="G33" s="100">
        <v>20</v>
      </c>
      <c r="H33" s="42" t="s">
        <v>102</v>
      </c>
      <c r="I33" s="117">
        <v>192085.61</v>
      </c>
      <c r="J33" s="100">
        <v>20</v>
      </c>
      <c r="K33" s="42" t="s">
        <v>102</v>
      </c>
      <c r="L33" s="117">
        <f t="shared" si="2"/>
        <v>-4409446.5</v>
      </c>
    </row>
    <row r="34" spans="1:90" x14ac:dyDescent="0.25">
      <c r="A34" s="100">
        <v>21</v>
      </c>
      <c r="B34" s="97" t="s">
        <v>103</v>
      </c>
      <c r="C34" s="45">
        <f t="shared" si="0"/>
        <v>52496757.812402189</v>
      </c>
      <c r="D34" s="45">
        <f t="shared" si="3"/>
        <v>2196447.079253329</v>
      </c>
      <c r="E34" s="45">
        <f t="shared" si="1"/>
        <v>2020913.9207466713</v>
      </c>
      <c r="F34" s="102">
        <v>4217361</v>
      </c>
      <c r="G34" s="100">
        <v>21</v>
      </c>
      <c r="H34" s="97" t="s">
        <v>103</v>
      </c>
      <c r="I34" s="117">
        <v>192085.61</v>
      </c>
      <c r="J34" s="100">
        <v>21</v>
      </c>
      <c r="K34" s="97" t="s">
        <v>103</v>
      </c>
      <c r="L34" s="117">
        <f t="shared" si="2"/>
        <v>-4409446.5</v>
      </c>
    </row>
    <row r="35" spans="1:90" x14ac:dyDescent="0.25">
      <c r="A35" s="100">
        <v>22</v>
      </c>
      <c r="B35" s="42" t="s">
        <v>104</v>
      </c>
      <c r="C35" s="45">
        <f t="shared" si="0"/>
        <v>50219152.01357045</v>
      </c>
      <c r="D35" s="45">
        <f t="shared" si="3"/>
        <v>2277605.7988317395</v>
      </c>
      <c r="E35" s="45">
        <f t="shared" si="1"/>
        <v>1939755.2011682608</v>
      </c>
      <c r="F35" s="102">
        <v>4217361</v>
      </c>
      <c r="G35" s="100">
        <v>22</v>
      </c>
      <c r="H35" s="42" t="s">
        <v>104</v>
      </c>
      <c r="I35" s="117">
        <v>192085.61</v>
      </c>
      <c r="J35" s="100">
        <v>22</v>
      </c>
      <c r="K35" s="42" t="s">
        <v>104</v>
      </c>
      <c r="L35" s="117">
        <f t="shared" si="2"/>
        <v>-4409446.5</v>
      </c>
    </row>
    <row r="36" spans="1:90" x14ac:dyDescent="0.25">
      <c r="A36" s="100">
        <v>23</v>
      </c>
      <c r="B36" s="97" t="s">
        <v>105</v>
      </c>
      <c r="C36" s="45">
        <f t="shared" si="0"/>
        <v>47857388.680471882</v>
      </c>
      <c r="D36" s="45">
        <f t="shared" si="3"/>
        <v>2361763.3330985717</v>
      </c>
      <c r="E36" s="45">
        <f t="shared" si="1"/>
        <v>1855597.666901428</v>
      </c>
      <c r="F36" s="102">
        <v>4217361</v>
      </c>
      <c r="G36" s="100">
        <v>23</v>
      </c>
      <c r="H36" s="97" t="s">
        <v>105</v>
      </c>
      <c r="I36" s="117">
        <v>192085.61</v>
      </c>
      <c r="J36" s="100">
        <v>23</v>
      </c>
      <c r="K36" s="97" t="s">
        <v>105</v>
      </c>
      <c r="L36" s="117">
        <f t="shared" si="2"/>
        <v>-4409446.5</v>
      </c>
    </row>
    <row r="37" spans="1:90" x14ac:dyDescent="0.25">
      <c r="A37" s="100">
        <v>24</v>
      </c>
      <c r="B37" s="42" t="s">
        <v>106</v>
      </c>
      <c r="C37" s="45">
        <f t="shared" si="0"/>
        <v>45408358.192215316</v>
      </c>
      <c r="D37" s="45">
        <f t="shared" si="3"/>
        <v>2449030.4882565644</v>
      </c>
      <c r="E37" s="45">
        <f t="shared" si="1"/>
        <v>1768330.5117434359</v>
      </c>
      <c r="F37" s="102">
        <v>4217361</v>
      </c>
      <c r="G37" s="100">
        <v>24</v>
      </c>
      <c r="H37" s="42" t="s">
        <v>106</v>
      </c>
      <c r="I37" s="117">
        <v>192085.61</v>
      </c>
      <c r="J37" s="100">
        <v>24</v>
      </c>
      <c r="K37" s="42" t="s">
        <v>106</v>
      </c>
      <c r="L37" s="117">
        <f t="shared" si="2"/>
        <v>-4409446.5</v>
      </c>
    </row>
    <row r="38" spans="1:90" x14ac:dyDescent="0.25">
      <c r="A38" s="100">
        <v>25</v>
      </c>
      <c r="B38" s="97" t="s">
        <v>107</v>
      </c>
      <c r="C38" s="45">
        <f t="shared" si="0"/>
        <v>42868836.027417675</v>
      </c>
      <c r="D38" s="45">
        <f t="shared" si="3"/>
        <v>2539522.1647976441</v>
      </c>
      <c r="E38" s="45">
        <f t="shared" si="1"/>
        <v>1677838.8352023559</v>
      </c>
      <c r="F38" s="102">
        <v>4217361</v>
      </c>
      <c r="G38" s="100">
        <v>25</v>
      </c>
      <c r="H38" s="97" t="s">
        <v>107</v>
      </c>
      <c r="I38" s="117">
        <v>192085.61</v>
      </c>
      <c r="J38" s="100">
        <v>25</v>
      </c>
      <c r="K38" s="97" t="s">
        <v>107</v>
      </c>
      <c r="L38" s="117">
        <f t="shared" si="2"/>
        <v>-4409446.5</v>
      </c>
    </row>
    <row r="39" spans="1:90" x14ac:dyDescent="0.25">
      <c r="A39" s="100">
        <v>26</v>
      </c>
      <c r="B39" s="42" t="s">
        <v>108</v>
      </c>
      <c r="C39" s="45">
        <f t="shared" si="0"/>
        <v>40235478.518630758</v>
      </c>
      <c r="D39" s="45">
        <f t="shared" si="3"/>
        <v>2633357.5087869167</v>
      </c>
      <c r="E39" s="45">
        <f t="shared" si="1"/>
        <v>1584003.491213083</v>
      </c>
      <c r="F39" s="102">
        <v>4217361</v>
      </c>
      <c r="G39" s="100">
        <v>26</v>
      </c>
      <c r="H39" s="42" t="s">
        <v>108</v>
      </c>
      <c r="I39" s="117">
        <v>192085.61</v>
      </c>
      <c r="J39" s="100">
        <v>26</v>
      </c>
      <c r="K39" s="42" t="s">
        <v>108</v>
      </c>
      <c r="L39" s="117">
        <f t="shared" si="2"/>
        <v>-4409446.5</v>
      </c>
    </row>
    <row r="40" spans="1:90" x14ac:dyDescent="0.25">
      <c r="A40" s="100">
        <v>27</v>
      </c>
      <c r="B40" s="97" t="s">
        <v>109</v>
      </c>
      <c r="C40" s="45">
        <f t="shared" si="0"/>
        <v>37504818.449894167</v>
      </c>
      <c r="D40" s="45">
        <f t="shared" si="3"/>
        <v>2730660.0687365937</v>
      </c>
      <c r="E40" s="45">
        <f t="shared" si="1"/>
        <v>1486700.9312634063</v>
      </c>
      <c r="F40" s="102">
        <v>4217361</v>
      </c>
      <c r="G40" s="100">
        <v>27</v>
      </c>
      <c r="H40" s="97" t="s">
        <v>109</v>
      </c>
      <c r="I40" s="117">
        <v>192085.61</v>
      </c>
      <c r="J40" s="100">
        <v>27</v>
      </c>
      <c r="K40" s="97" t="s">
        <v>109</v>
      </c>
      <c r="L40" s="117">
        <f t="shared" si="2"/>
        <v>-4409446.5</v>
      </c>
    </row>
    <row r="41" spans="1:90" x14ac:dyDescent="0.25">
      <c r="A41" s="100">
        <v>28</v>
      </c>
      <c r="B41" s="42" t="s">
        <v>110</v>
      </c>
      <c r="C41" s="45">
        <f t="shared" si="0"/>
        <v>34673260.491617754</v>
      </c>
      <c r="D41" s="45">
        <f t="shared" si="3"/>
        <v>2831557.9582764106</v>
      </c>
      <c r="E41" s="45">
        <f t="shared" si="1"/>
        <v>1385803.0417235894</v>
      </c>
      <c r="F41" s="102">
        <v>4217361</v>
      </c>
      <c r="G41" s="100">
        <v>28</v>
      </c>
      <c r="H41" s="42" t="s">
        <v>110</v>
      </c>
      <c r="I41" s="117">
        <v>192085.61</v>
      </c>
      <c r="J41" s="100">
        <v>28</v>
      </c>
      <c r="K41" s="42" t="s">
        <v>110</v>
      </c>
      <c r="L41" s="117">
        <f t="shared" si="2"/>
        <v>-4409446.5</v>
      </c>
    </row>
    <row r="42" spans="1:90" x14ac:dyDescent="0.25">
      <c r="A42" s="100">
        <v>29</v>
      </c>
      <c r="B42" s="97" t="s">
        <v>111</v>
      </c>
      <c r="C42" s="45">
        <f t="shared" si="0"/>
        <v>31737076.466783032</v>
      </c>
      <c r="D42" s="45">
        <f t="shared" si="3"/>
        <v>2936184.0248347241</v>
      </c>
      <c r="E42" s="45">
        <f t="shared" si="1"/>
        <v>1281176.9751652759</v>
      </c>
      <c r="F42" s="102">
        <v>4217361</v>
      </c>
      <c r="G42" s="100">
        <v>29</v>
      </c>
      <c r="H42" s="97" t="s">
        <v>111</v>
      </c>
      <c r="I42" s="117">
        <v>192085.61</v>
      </c>
      <c r="J42" s="100">
        <v>29</v>
      </c>
      <c r="K42" s="97" t="s">
        <v>111</v>
      </c>
      <c r="L42" s="117">
        <f t="shared" si="2"/>
        <v>-4409446.5</v>
      </c>
    </row>
    <row r="43" spans="1:90" ht="13.8" thickBot="1" x14ac:dyDescent="0.3">
      <c r="A43" s="103">
        <v>30</v>
      </c>
      <c r="B43" s="104" t="s">
        <v>112</v>
      </c>
      <c r="C43" s="105">
        <f t="shared" si="0"/>
        <v>0</v>
      </c>
      <c r="D43" s="106">
        <f>C42</f>
        <v>31737076.466783032</v>
      </c>
      <c r="E43" s="106">
        <f t="shared" si="1"/>
        <v>1172684.9754476328</v>
      </c>
      <c r="F43" s="107">
        <f>D43+E43</f>
        <v>32909761.442230664</v>
      </c>
      <c r="G43" s="103">
        <v>30</v>
      </c>
      <c r="H43" s="104" t="s">
        <v>112</v>
      </c>
      <c r="I43" s="118">
        <v>1498922</v>
      </c>
      <c r="J43" s="103">
        <v>30</v>
      </c>
      <c r="K43" s="104" t="s">
        <v>112</v>
      </c>
      <c r="L43" s="107">
        <f>IF($C$6&gt;$C$5,$C$6-$C$5,$C$6-$C$7*$C$5)</f>
        <v>-9100000</v>
      </c>
    </row>
    <row r="44" spans="1:90" x14ac:dyDescent="0.25">
      <c r="A44" s="7"/>
      <c r="B44" s="12"/>
      <c r="C44" s="15"/>
      <c r="D44" s="15"/>
      <c r="E44" s="15"/>
      <c r="F44" s="19"/>
      <c r="G44" s="15"/>
      <c r="I44" s="16"/>
      <c r="J44" s="16"/>
    </row>
    <row r="45" spans="1:90" x14ac:dyDescent="0.25">
      <c r="A45" s="7"/>
      <c r="B45" s="7">
        <v>1</v>
      </c>
      <c r="C45" s="7">
        <v>2</v>
      </c>
      <c r="D45" s="7">
        <v>3</v>
      </c>
      <c r="E45" s="7">
        <v>4</v>
      </c>
      <c r="F45" s="7">
        <v>5</v>
      </c>
      <c r="G45" s="7">
        <v>6</v>
      </c>
      <c r="H45" s="7">
        <v>7</v>
      </c>
      <c r="I45" s="7">
        <v>8</v>
      </c>
      <c r="J45" s="7">
        <v>9</v>
      </c>
      <c r="K45" s="7">
        <v>10</v>
      </c>
      <c r="L45" s="7">
        <v>11</v>
      </c>
      <c r="M45" s="7">
        <v>12</v>
      </c>
      <c r="N45" s="7">
        <v>13</v>
      </c>
      <c r="O45" s="7">
        <v>14</v>
      </c>
      <c r="P45" s="7">
        <v>15</v>
      </c>
      <c r="Q45" s="7">
        <v>16</v>
      </c>
      <c r="R45" s="7">
        <v>17</v>
      </c>
      <c r="S45" s="7">
        <v>18</v>
      </c>
      <c r="T45" s="7">
        <v>19</v>
      </c>
      <c r="U45" s="7">
        <v>20</v>
      </c>
      <c r="V45" s="7">
        <v>21</v>
      </c>
      <c r="W45" s="7">
        <v>22</v>
      </c>
      <c r="X45" s="7">
        <v>23</v>
      </c>
      <c r="Y45" s="7">
        <v>24</v>
      </c>
      <c r="Z45" s="7">
        <v>25</v>
      </c>
      <c r="AA45" s="7">
        <v>26</v>
      </c>
      <c r="AB45" s="7">
        <v>27</v>
      </c>
      <c r="AC45" s="7">
        <v>28</v>
      </c>
      <c r="AD45" s="7">
        <v>29</v>
      </c>
      <c r="AE45" s="7">
        <v>30</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row>
    <row r="46" spans="1:90" x14ac:dyDescent="0.25">
      <c r="A46" s="7" t="s">
        <v>25</v>
      </c>
      <c r="B46" s="30" t="str">
        <f>VLOOKUP(B45,$A$1:$B$43,2)</f>
        <v>18/06/99</v>
      </c>
      <c r="C46" s="30" t="str">
        <f t="shared" ref="C46:AE46" si="4">VLOOKUP(C45,$A$1:$B$43,2)</f>
        <v>18/12/99</v>
      </c>
      <c r="D46" s="30" t="str">
        <f t="shared" si="4"/>
        <v>18/06/00</v>
      </c>
      <c r="E46" s="30" t="str">
        <f t="shared" si="4"/>
        <v>18/12/00</v>
      </c>
      <c r="F46" s="30" t="str">
        <f t="shared" si="4"/>
        <v>18/06/01</v>
      </c>
      <c r="G46" s="30" t="str">
        <f t="shared" si="4"/>
        <v>18/12/01</v>
      </c>
      <c r="H46" s="30" t="str">
        <f t="shared" si="4"/>
        <v>18/06/02</v>
      </c>
      <c r="I46" s="30" t="str">
        <f t="shared" si="4"/>
        <v>18/12/02</v>
      </c>
      <c r="J46" s="30" t="str">
        <f t="shared" si="4"/>
        <v>18/06/03</v>
      </c>
      <c r="K46" s="30" t="str">
        <f t="shared" si="4"/>
        <v>18/12/03</v>
      </c>
      <c r="L46" s="30" t="str">
        <f t="shared" si="4"/>
        <v>18/06/04</v>
      </c>
      <c r="M46" s="30" t="str">
        <f t="shared" si="4"/>
        <v>18/12/04</v>
      </c>
      <c r="N46" s="30" t="str">
        <f t="shared" si="4"/>
        <v>18/06/05</v>
      </c>
      <c r="O46" s="30" t="str">
        <f t="shared" si="4"/>
        <v>18/12/05</v>
      </c>
      <c r="P46" s="30" t="str">
        <f t="shared" si="4"/>
        <v>18/06/06</v>
      </c>
      <c r="Q46" s="30" t="str">
        <f t="shared" si="4"/>
        <v>18/12/06</v>
      </c>
      <c r="R46" s="30" t="str">
        <f t="shared" si="4"/>
        <v>18/06/07</v>
      </c>
      <c r="S46" s="30" t="str">
        <f t="shared" si="4"/>
        <v>18/12/07</v>
      </c>
      <c r="T46" s="30" t="str">
        <f t="shared" si="4"/>
        <v>18/06/08</v>
      </c>
      <c r="U46" s="30" t="str">
        <f t="shared" si="4"/>
        <v>18/12/08</v>
      </c>
      <c r="V46" s="30" t="str">
        <f t="shared" si="4"/>
        <v>18/06/09</v>
      </c>
      <c r="W46" s="30" t="str">
        <f t="shared" si="4"/>
        <v>18/12/09</v>
      </c>
      <c r="X46" s="30" t="str">
        <f t="shared" si="4"/>
        <v>18/06/10</v>
      </c>
      <c r="Y46" s="30" t="str">
        <f t="shared" si="4"/>
        <v>18/12/10</v>
      </c>
      <c r="Z46" s="30" t="str">
        <f t="shared" si="4"/>
        <v>18/06/11</v>
      </c>
      <c r="AA46" s="30" t="str">
        <f t="shared" si="4"/>
        <v>18/12/11</v>
      </c>
      <c r="AB46" s="30" t="str">
        <f t="shared" si="4"/>
        <v>18/06/12</v>
      </c>
      <c r="AC46" s="30" t="str">
        <f t="shared" si="4"/>
        <v>18/12/12</v>
      </c>
      <c r="AD46" s="30" t="str">
        <f t="shared" si="4"/>
        <v>18/06/13</v>
      </c>
      <c r="AE46" s="30" t="str">
        <f t="shared" si="4"/>
        <v>18/12/13</v>
      </c>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7"/>
      <c r="BK46" s="7"/>
      <c r="BL46" s="7"/>
      <c r="BM46" s="7"/>
      <c r="BN46" s="7"/>
    </row>
    <row r="47" spans="1:90" x14ac:dyDescent="0.25">
      <c r="A47" s="3" t="s">
        <v>75</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7"/>
      <c r="BK47" s="7"/>
      <c r="BL47" s="7"/>
      <c r="BM47" s="7"/>
      <c r="BN47" s="7"/>
    </row>
    <row r="48" spans="1:90" x14ac:dyDescent="0.25">
      <c r="A48" s="7" t="s">
        <v>53</v>
      </c>
      <c r="B48" s="63">
        <f>$H$4</f>
        <v>0.03</v>
      </c>
      <c r="C48" s="63">
        <f>$H$4</f>
        <v>0.03</v>
      </c>
      <c r="D48" s="63">
        <f t="shared" ref="D48:AE48" si="5">$H$4</f>
        <v>0.03</v>
      </c>
      <c r="E48" s="63">
        <f t="shared" si="5"/>
        <v>0.03</v>
      </c>
      <c r="F48" s="63">
        <f t="shared" si="5"/>
        <v>0.03</v>
      </c>
      <c r="G48" s="63">
        <f t="shared" si="5"/>
        <v>0.03</v>
      </c>
      <c r="H48" s="63">
        <f t="shared" si="5"/>
        <v>0.03</v>
      </c>
      <c r="I48" s="63">
        <f t="shared" si="5"/>
        <v>0.03</v>
      </c>
      <c r="J48" s="63">
        <f t="shared" si="5"/>
        <v>0.03</v>
      </c>
      <c r="K48" s="63">
        <f t="shared" si="5"/>
        <v>0.03</v>
      </c>
      <c r="L48" s="63">
        <f t="shared" si="5"/>
        <v>0.03</v>
      </c>
      <c r="M48" s="63">
        <f t="shared" si="5"/>
        <v>0.03</v>
      </c>
      <c r="N48" s="63">
        <f t="shared" si="5"/>
        <v>0.03</v>
      </c>
      <c r="O48" s="63">
        <f t="shared" si="5"/>
        <v>0.03</v>
      </c>
      <c r="P48" s="63">
        <f t="shared" si="5"/>
        <v>0.03</v>
      </c>
      <c r="Q48" s="63">
        <f t="shared" si="5"/>
        <v>0.03</v>
      </c>
      <c r="R48" s="63">
        <f t="shared" si="5"/>
        <v>0.03</v>
      </c>
      <c r="S48" s="63">
        <f t="shared" si="5"/>
        <v>0.03</v>
      </c>
      <c r="T48" s="63">
        <f t="shared" si="5"/>
        <v>0.03</v>
      </c>
      <c r="U48" s="63">
        <f t="shared" si="5"/>
        <v>0.03</v>
      </c>
      <c r="V48" s="63">
        <f t="shared" si="5"/>
        <v>0.03</v>
      </c>
      <c r="W48" s="63">
        <f t="shared" si="5"/>
        <v>0.03</v>
      </c>
      <c r="X48" s="63">
        <f t="shared" si="5"/>
        <v>0.03</v>
      </c>
      <c r="Y48" s="63">
        <f t="shared" si="5"/>
        <v>0.03</v>
      </c>
      <c r="Z48" s="63">
        <f t="shared" si="5"/>
        <v>0.03</v>
      </c>
      <c r="AA48" s="63">
        <f t="shared" si="5"/>
        <v>0.03</v>
      </c>
      <c r="AB48" s="63">
        <f t="shared" si="5"/>
        <v>0.03</v>
      </c>
      <c r="AC48" s="63">
        <f t="shared" si="5"/>
        <v>0.03</v>
      </c>
      <c r="AD48" s="63">
        <f t="shared" si="5"/>
        <v>0.03</v>
      </c>
      <c r="AE48" s="63">
        <f t="shared" si="5"/>
        <v>0.03</v>
      </c>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row>
    <row r="49" spans="1:256" x14ac:dyDescent="0.25">
      <c r="A49" s="55" t="s">
        <v>118</v>
      </c>
      <c r="B49" s="127">
        <f>$H$5</f>
        <v>750000</v>
      </c>
      <c r="C49" s="127">
        <f>$H$5</f>
        <v>750000</v>
      </c>
      <c r="D49" s="127">
        <f t="shared" ref="D49:AE49" si="6">$H$5</f>
        <v>750000</v>
      </c>
      <c r="E49" s="127">
        <f t="shared" si="6"/>
        <v>750000</v>
      </c>
      <c r="F49" s="127">
        <f t="shared" si="6"/>
        <v>750000</v>
      </c>
      <c r="G49" s="127">
        <f t="shared" si="6"/>
        <v>750000</v>
      </c>
      <c r="H49" s="127">
        <f t="shared" si="6"/>
        <v>750000</v>
      </c>
      <c r="I49" s="127">
        <f t="shared" si="6"/>
        <v>750000</v>
      </c>
      <c r="J49" s="127">
        <f t="shared" si="6"/>
        <v>750000</v>
      </c>
      <c r="K49" s="127">
        <f t="shared" si="6"/>
        <v>750000</v>
      </c>
      <c r="L49" s="127">
        <f t="shared" si="6"/>
        <v>750000</v>
      </c>
      <c r="M49" s="127">
        <f t="shared" si="6"/>
        <v>750000</v>
      </c>
      <c r="N49" s="127">
        <f t="shared" si="6"/>
        <v>750000</v>
      </c>
      <c r="O49" s="127">
        <f t="shared" si="6"/>
        <v>750000</v>
      </c>
      <c r="P49" s="127">
        <f t="shared" si="6"/>
        <v>750000</v>
      </c>
      <c r="Q49" s="127">
        <f t="shared" si="6"/>
        <v>750000</v>
      </c>
      <c r="R49" s="127">
        <f t="shared" si="6"/>
        <v>750000</v>
      </c>
      <c r="S49" s="127">
        <f t="shared" si="6"/>
        <v>750000</v>
      </c>
      <c r="T49" s="127">
        <f t="shared" si="6"/>
        <v>750000</v>
      </c>
      <c r="U49" s="127">
        <f t="shared" si="6"/>
        <v>750000</v>
      </c>
      <c r="V49" s="127">
        <f t="shared" si="6"/>
        <v>750000</v>
      </c>
      <c r="W49" s="127">
        <f t="shared" si="6"/>
        <v>750000</v>
      </c>
      <c r="X49" s="127">
        <f t="shared" si="6"/>
        <v>750000</v>
      </c>
      <c r="Y49" s="127">
        <f t="shared" si="6"/>
        <v>750000</v>
      </c>
      <c r="Z49" s="127">
        <f t="shared" si="6"/>
        <v>750000</v>
      </c>
      <c r="AA49" s="127">
        <f t="shared" si="6"/>
        <v>750000</v>
      </c>
      <c r="AB49" s="127">
        <f t="shared" si="6"/>
        <v>750000</v>
      </c>
      <c r="AC49" s="127">
        <f t="shared" si="6"/>
        <v>750000</v>
      </c>
      <c r="AD49" s="127">
        <f t="shared" si="6"/>
        <v>750000</v>
      </c>
      <c r="AE49" s="127">
        <f t="shared" si="6"/>
        <v>750000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row>
    <row r="50" spans="1:256" x14ac:dyDescent="0.25">
      <c r="A50" s="55" t="s">
        <v>119</v>
      </c>
      <c r="B50" s="129">
        <f>$H$6/2</f>
        <v>182.5</v>
      </c>
      <c r="C50" s="129">
        <f>$H$6/2</f>
        <v>182.5</v>
      </c>
      <c r="D50" s="129">
        <f t="shared" ref="D50:AE50" si="7">$H$6/2</f>
        <v>182.5</v>
      </c>
      <c r="E50" s="129">
        <f t="shared" si="7"/>
        <v>182.5</v>
      </c>
      <c r="F50" s="129">
        <f t="shared" si="7"/>
        <v>182.5</v>
      </c>
      <c r="G50" s="129">
        <f t="shared" si="7"/>
        <v>182.5</v>
      </c>
      <c r="H50" s="129">
        <f t="shared" si="7"/>
        <v>182.5</v>
      </c>
      <c r="I50" s="129">
        <f t="shared" si="7"/>
        <v>182.5</v>
      </c>
      <c r="J50" s="129">
        <f t="shared" si="7"/>
        <v>182.5</v>
      </c>
      <c r="K50" s="129">
        <f t="shared" si="7"/>
        <v>182.5</v>
      </c>
      <c r="L50" s="129">
        <f t="shared" si="7"/>
        <v>182.5</v>
      </c>
      <c r="M50" s="129">
        <f t="shared" si="7"/>
        <v>182.5</v>
      </c>
      <c r="N50" s="129">
        <f t="shared" si="7"/>
        <v>182.5</v>
      </c>
      <c r="O50" s="129">
        <f t="shared" si="7"/>
        <v>182.5</v>
      </c>
      <c r="P50" s="129">
        <f t="shared" si="7"/>
        <v>182.5</v>
      </c>
      <c r="Q50" s="129">
        <f t="shared" si="7"/>
        <v>182.5</v>
      </c>
      <c r="R50" s="129">
        <f t="shared" si="7"/>
        <v>182.5</v>
      </c>
      <c r="S50" s="129">
        <f t="shared" si="7"/>
        <v>182.5</v>
      </c>
      <c r="T50" s="129">
        <f t="shared" si="7"/>
        <v>182.5</v>
      </c>
      <c r="U50" s="129">
        <f t="shared" si="7"/>
        <v>182.5</v>
      </c>
      <c r="V50" s="129">
        <f t="shared" si="7"/>
        <v>182.5</v>
      </c>
      <c r="W50" s="129">
        <f t="shared" si="7"/>
        <v>182.5</v>
      </c>
      <c r="X50" s="129">
        <f t="shared" si="7"/>
        <v>182.5</v>
      </c>
      <c r="Y50" s="129">
        <f t="shared" si="7"/>
        <v>182.5</v>
      </c>
      <c r="Z50" s="129">
        <f t="shared" si="7"/>
        <v>182.5</v>
      </c>
      <c r="AA50" s="129">
        <f t="shared" si="7"/>
        <v>182.5</v>
      </c>
      <c r="AB50" s="129">
        <f t="shared" si="7"/>
        <v>182.5</v>
      </c>
      <c r="AC50" s="129">
        <f t="shared" si="7"/>
        <v>182.5</v>
      </c>
      <c r="AD50" s="129">
        <f t="shared" si="7"/>
        <v>182.5</v>
      </c>
      <c r="AE50" s="129">
        <f t="shared" si="7"/>
        <v>182.5</v>
      </c>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row>
    <row r="51" spans="1:256" x14ac:dyDescent="0.25">
      <c r="A51" s="55" t="s">
        <v>121</v>
      </c>
      <c r="B51" s="128">
        <f>$H$7</f>
        <v>0.6</v>
      </c>
      <c r="C51" s="128">
        <f>$H$7</f>
        <v>0.6</v>
      </c>
      <c r="D51" s="128">
        <f t="shared" ref="D51:AE51" si="8">$H$7</f>
        <v>0.6</v>
      </c>
      <c r="E51" s="128">
        <f t="shared" si="8"/>
        <v>0.6</v>
      </c>
      <c r="F51" s="128">
        <f t="shared" si="8"/>
        <v>0.6</v>
      </c>
      <c r="G51" s="128">
        <f t="shared" si="8"/>
        <v>0.6</v>
      </c>
      <c r="H51" s="128">
        <f t="shared" si="8"/>
        <v>0.6</v>
      </c>
      <c r="I51" s="128">
        <f t="shared" si="8"/>
        <v>0.6</v>
      </c>
      <c r="J51" s="128">
        <f t="shared" si="8"/>
        <v>0.6</v>
      </c>
      <c r="K51" s="128">
        <f t="shared" si="8"/>
        <v>0.6</v>
      </c>
      <c r="L51" s="128">
        <f t="shared" si="8"/>
        <v>0.6</v>
      </c>
      <c r="M51" s="128">
        <f t="shared" si="8"/>
        <v>0.6</v>
      </c>
      <c r="N51" s="128">
        <f t="shared" si="8"/>
        <v>0.6</v>
      </c>
      <c r="O51" s="128">
        <f t="shared" si="8"/>
        <v>0.6</v>
      </c>
      <c r="P51" s="128">
        <f t="shared" si="8"/>
        <v>0.6</v>
      </c>
      <c r="Q51" s="128">
        <f t="shared" si="8"/>
        <v>0.6</v>
      </c>
      <c r="R51" s="128">
        <f t="shared" si="8"/>
        <v>0.6</v>
      </c>
      <c r="S51" s="128">
        <f t="shared" si="8"/>
        <v>0.6</v>
      </c>
      <c r="T51" s="128">
        <f t="shared" si="8"/>
        <v>0.6</v>
      </c>
      <c r="U51" s="128">
        <f t="shared" si="8"/>
        <v>0.6</v>
      </c>
      <c r="V51" s="128">
        <f t="shared" si="8"/>
        <v>0.6</v>
      </c>
      <c r="W51" s="128">
        <f t="shared" si="8"/>
        <v>0.6</v>
      </c>
      <c r="X51" s="128">
        <f t="shared" si="8"/>
        <v>0.6</v>
      </c>
      <c r="Y51" s="128">
        <f t="shared" si="8"/>
        <v>0.6</v>
      </c>
      <c r="Z51" s="128">
        <f t="shared" si="8"/>
        <v>0.6</v>
      </c>
      <c r="AA51" s="128">
        <f t="shared" si="8"/>
        <v>0.6</v>
      </c>
      <c r="AB51" s="128">
        <f t="shared" si="8"/>
        <v>0.6</v>
      </c>
      <c r="AC51" s="128">
        <f t="shared" si="8"/>
        <v>0.6</v>
      </c>
      <c r="AD51" s="128">
        <f t="shared" si="8"/>
        <v>0.6</v>
      </c>
      <c r="AE51" s="128">
        <f t="shared" si="8"/>
        <v>0.6</v>
      </c>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row>
    <row r="52" spans="1:256" x14ac:dyDescent="0.25">
      <c r="A52" s="7" t="s">
        <v>76</v>
      </c>
      <c r="B52" s="65">
        <f>-B48*B49*B50*B51</f>
        <v>-2463750</v>
      </c>
      <c r="C52" s="65">
        <f t="shared" ref="C52:AE52" si="9">-C48*C49*C50*C51</f>
        <v>-2463750</v>
      </c>
      <c r="D52" s="65">
        <f t="shared" si="9"/>
        <v>-2463750</v>
      </c>
      <c r="E52" s="65">
        <f t="shared" si="9"/>
        <v>-2463750</v>
      </c>
      <c r="F52" s="65">
        <f t="shared" si="9"/>
        <v>-2463750</v>
      </c>
      <c r="G52" s="65">
        <f t="shared" si="9"/>
        <v>-2463750</v>
      </c>
      <c r="H52" s="65">
        <f t="shared" si="9"/>
        <v>-2463750</v>
      </c>
      <c r="I52" s="65">
        <f t="shared" si="9"/>
        <v>-2463750</v>
      </c>
      <c r="J52" s="65">
        <f t="shared" si="9"/>
        <v>-2463750</v>
      </c>
      <c r="K52" s="65">
        <f t="shared" si="9"/>
        <v>-2463750</v>
      </c>
      <c r="L52" s="65">
        <f t="shared" si="9"/>
        <v>-2463750</v>
      </c>
      <c r="M52" s="65">
        <f t="shared" si="9"/>
        <v>-2463750</v>
      </c>
      <c r="N52" s="65">
        <f t="shared" si="9"/>
        <v>-2463750</v>
      </c>
      <c r="O52" s="65">
        <f t="shared" si="9"/>
        <v>-2463750</v>
      </c>
      <c r="P52" s="65">
        <f t="shared" si="9"/>
        <v>-2463750</v>
      </c>
      <c r="Q52" s="65">
        <f t="shared" si="9"/>
        <v>-2463750</v>
      </c>
      <c r="R52" s="65">
        <f t="shared" si="9"/>
        <v>-2463750</v>
      </c>
      <c r="S52" s="65">
        <f t="shared" si="9"/>
        <v>-2463750</v>
      </c>
      <c r="T52" s="65">
        <f t="shared" si="9"/>
        <v>-2463750</v>
      </c>
      <c r="U52" s="65">
        <f t="shared" si="9"/>
        <v>-2463750</v>
      </c>
      <c r="V52" s="65">
        <f t="shared" si="9"/>
        <v>-2463750</v>
      </c>
      <c r="W52" s="65">
        <f t="shared" si="9"/>
        <v>-2463750</v>
      </c>
      <c r="X52" s="65">
        <f t="shared" si="9"/>
        <v>-2463750</v>
      </c>
      <c r="Y52" s="65">
        <f t="shared" si="9"/>
        <v>-2463750</v>
      </c>
      <c r="Z52" s="65">
        <f t="shared" si="9"/>
        <v>-2463750</v>
      </c>
      <c r="AA52" s="65">
        <f t="shared" si="9"/>
        <v>-2463750</v>
      </c>
      <c r="AB52" s="65">
        <f t="shared" si="9"/>
        <v>-2463750</v>
      </c>
      <c r="AC52" s="65">
        <f t="shared" si="9"/>
        <v>-2463750</v>
      </c>
      <c r="AD52" s="65">
        <f t="shared" si="9"/>
        <v>-2463750</v>
      </c>
      <c r="AE52" s="65">
        <f t="shared" si="9"/>
        <v>-2463750</v>
      </c>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row>
    <row r="53" spans="1:256" x14ac:dyDescent="0.25">
      <c r="A53" s="7" t="s">
        <v>57</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row>
    <row r="54" spans="1:256" x14ac:dyDescent="0.25">
      <c r="A54" s="58" t="s">
        <v>50</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row>
    <row r="55" spans="1:256" x14ac:dyDescent="0.25">
      <c r="A55" s="58" t="s">
        <v>58</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row>
    <row r="56" spans="1:256" x14ac:dyDescent="0.25">
      <c r="A56" s="58" t="s">
        <v>120</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row>
    <row r="57" spans="1:256" x14ac:dyDescent="0.25">
      <c r="A57" s="1" t="s">
        <v>38</v>
      </c>
      <c r="B57" s="31">
        <f>B53*B54*B55*B56</f>
        <v>0</v>
      </c>
      <c r="C57" s="31">
        <f t="shared" ref="C57:AE57" si="10">C53*C54*C55*C56</f>
        <v>0</v>
      </c>
      <c r="D57" s="31">
        <f t="shared" si="10"/>
        <v>0</v>
      </c>
      <c r="E57" s="31">
        <f t="shared" si="10"/>
        <v>0</v>
      </c>
      <c r="F57" s="31">
        <f t="shared" si="10"/>
        <v>0</v>
      </c>
      <c r="G57" s="31">
        <f t="shared" si="10"/>
        <v>0</v>
      </c>
      <c r="H57" s="31">
        <f t="shared" si="10"/>
        <v>0</v>
      </c>
      <c r="I57" s="31">
        <f t="shared" si="10"/>
        <v>0</v>
      </c>
      <c r="J57" s="31">
        <f t="shared" si="10"/>
        <v>0</v>
      </c>
      <c r="K57" s="31">
        <f t="shared" si="10"/>
        <v>0</v>
      </c>
      <c r="L57" s="31">
        <f t="shared" si="10"/>
        <v>0</v>
      </c>
      <c r="M57" s="31">
        <f t="shared" si="10"/>
        <v>0</v>
      </c>
      <c r="N57" s="31">
        <f t="shared" si="10"/>
        <v>0</v>
      </c>
      <c r="O57" s="31">
        <f t="shared" si="10"/>
        <v>0</v>
      </c>
      <c r="P57" s="31">
        <f t="shared" si="10"/>
        <v>0</v>
      </c>
      <c r="Q57" s="31">
        <f t="shared" si="10"/>
        <v>0</v>
      </c>
      <c r="R57" s="31">
        <f t="shared" si="10"/>
        <v>0</v>
      </c>
      <c r="S57" s="31">
        <f t="shared" si="10"/>
        <v>0</v>
      </c>
      <c r="T57" s="31">
        <f t="shared" si="10"/>
        <v>0</v>
      </c>
      <c r="U57" s="31">
        <f t="shared" si="10"/>
        <v>0</v>
      </c>
      <c r="V57" s="31">
        <f t="shared" si="10"/>
        <v>0</v>
      </c>
      <c r="W57" s="31">
        <f t="shared" si="10"/>
        <v>0</v>
      </c>
      <c r="X57" s="31">
        <f t="shared" si="10"/>
        <v>0</v>
      </c>
      <c r="Y57" s="31">
        <f t="shared" si="10"/>
        <v>0</v>
      </c>
      <c r="Z57" s="31">
        <f t="shared" si="10"/>
        <v>0</v>
      </c>
      <c r="AA57" s="31">
        <f t="shared" si="10"/>
        <v>0</v>
      </c>
      <c r="AB57" s="31">
        <f t="shared" si="10"/>
        <v>0</v>
      </c>
      <c r="AC57" s="31">
        <f t="shared" si="10"/>
        <v>0</v>
      </c>
      <c r="AD57" s="31">
        <f t="shared" si="10"/>
        <v>0</v>
      </c>
      <c r="AE57" s="31">
        <f t="shared" si="10"/>
        <v>0</v>
      </c>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row>
    <row r="58" spans="1:256" x14ac:dyDescent="0.25">
      <c r="A58" s="7" t="s">
        <v>39</v>
      </c>
      <c r="B58" s="130">
        <f t="shared" ref="B58:AE58" si="11">B52+B57</f>
        <v>-2463750</v>
      </c>
      <c r="C58" s="130">
        <f t="shared" si="11"/>
        <v>-2463750</v>
      </c>
      <c r="D58" s="130">
        <f t="shared" si="11"/>
        <v>-2463750</v>
      </c>
      <c r="E58" s="130">
        <f t="shared" si="11"/>
        <v>-2463750</v>
      </c>
      <c r="F58" s="130">
        <f t="shared" si="11"/>
        <v>-2463750</v>
      </c>
      <c r="G58" s="130">
        <f t="shared" si="11"/>
        <v>-2463750</v>
      </c>
      <c r="H58" s="130">
        <f t="shared" si="11"/>
        <v>-2463750</v>
      </c>
      <c r="I58" s="130">
        <f t="shared" si="11"/>
        <v>-2463750</v>
      </c>
      <c r="J58" s="130">
        <f t="shared" si="11"/>
        <v>-2463750</v>
      </c>
      <c r="K58" s="130">
        <f t="shared" si="11"/>
        <v>-2463750</v>
      </c>
      <c r="L58" s="130">
        <f t="shared" si="11"/>
        <v>-2463750</v>
      </c>
      <c r="M58" s="130">
        <f t="shared" si="11"/>
        <v>-2463750</v>
      </c>
      <c r="N58" s="130">
        <f t="shared" si="11"/>
        <v>-2463750</v>
      </c>
      <c r="O58" s="130">
        <f t="shared" si="11"/>
        <v>-2463750</v>
      </c>
      <c r="P58" s="130">
        <f t="shared" si="11"/>
        <v>-2463750</v>
      </c>
      <c r="Q58" s="130">
        <f t="shared" si="11"/>
        <v>-2463750</v>
      </c>
      <c r="R58" s="130">
        <f t="shared" si="11"/>
        <v>-2463750</v>
      </c>
      <c r="S58" s="130">
        <f t="shared" si="11"/>
        <v>-2463750</v>
      </c>
      <c r="T58" s="130">
        <f t="shared" si="11"/>
        <v>-2463750</v>
      </c>
      <c r="U58" s="130">
        <f t="shared" si="11"/>
        <v>-2463750</v>
      </c>
      <c r="V58" s="130">
        <f t="shared" si="11"/>
        <v>-2463750</v>
      </c>
      <c r="W58" s="130">
        <f t="shared" si="11"/>
        <v>-2463750</v>
      </c>
      <c r="X58" s="130">
        <f t="shared" si="11"/>
        <v>-2463750</v>
      </c>
      <c r="Y58" s="130">
        <f t="shared" si="11"/>
        <v>-2463750</v>
      </c>
      <c r="Z58" s="130">
        <f t="shared" si="11"/>
        <v>-2463750</v>
      </c>
      <c r="AA58" s="130">
        <f t="shared" si="11"/>
        <v>-2463750</v>
      </c>
      <c r="AB58" s="130">
        <f t="shared" si="11"/>
        <v>-2463750</v>
      </c>
      <c r="AC58" s="130">
        <f t="shared" si="11"/>
        <v>-2463750</v>
      </c>
      <c r="AD58" s="130">
        <f t="shared" si="11"/>
        <v>-2463750</v>
      </c>
      <c r="AE58" s="130">
        <f t="shared" si="11"/>
        <v>-2463750</v>
      </c>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0"/>
      <c r="GJ58" s="130"/>
      <c r="GK58" s="130"/>
      <c r="GL58" s="130"/>
      <c r="GM58" s="130"/>
      <c r="GN58" s="130"/>
      <c r="GO58" s="130"/>
      <c r="GP58" s="130"/>
      <c r="GQ58" s="130"/>
      <c r="GR58" s="130"/>
      <c r="GS58" s="130"/>
      <c r="GT58" s="130"/>
      <c r="GU58" s="130"/>
      <c r="GV58" s="130"/>
      <c r="GW58" s="130"/>
      <c r="GX58" s="130"/>
      <c r="GY58" s="130"/>
      <c r="GZ58" s="130"/>
      <c r="HA58" s="130"/>
      <c r="HB58" s="130"/>
      <c r="HC58" s="130"/>
      <c r="HD58" s="130"/>
      <c r="HE58" s="130"/>
      <c r="HF58" s="130"/>
      <c r="HG58" s="130"/>
      <c r="HH58" s="130"/>
      <c r="HI58" s="130"/>
      <c r="HJ58" s="130"/>
      <c r="HK58" s="130"/>
      <c r="HL58" s="130"/>
      <c r="HM58" s="130"/>
      <c r="HN58" s="130"/>
      <c r="HO58" s="130"/>
      <c r="HP58" s="130"/>
      <c r="HQ58" s="130"/>
      <c r="HR58" s="130"/>
      <c r="HS58" s="130"/>
      <c r="HT58" s="130"/>
      <c r="HU58" s="130"/>
      <c r="HV58" s="130"/>
      <c r="HW58" s="130"/>
      <c r="HX58" s="130"/>
      <c r="HY58" s="130"/>
      <c r="HZ58" s="130"/>
      <c r="IA58" s="130"/>
      <c r="IB58" s="130"/>
      <c r="IC58" s="130"/>
      <c r="ID58" s="130"/>
      <c r="IE58" s="130"/>
      <c r="IF58" s="130"/>
      <c r="IG58" s="130"/>
      <c r="IH58" s="130"/>
      <c r="II58" s="130"/>
      <c r="IJ58" s="130"/>
      <c r="IK58" s="130"/>
      <c r="IL58" s="130"/>
      <c r="IM58" s="130"/>
      <c r="IN58" s="130"/>
      <c r="IO58" s="130"/>
      <c r="IP58" s="130"/>
      <c r="IQ58" s="130"/>
      <c r="IR58" s="130"/>
      <c r="IS58" s="130"/>
      <c r="IT58" s="130"/>
      <c r="IU58" s="130"/>
      <c r="IV58" s="130"/>
    </row>
    <row r="59" spans="1:256" s="7" customFormat="1" ht="10.199999999999999" x14ac:dyDescent="0.2">
      <c r="A59" s="3" t="s">
        <v>77</v>
      </c>
      <c r="B59" s="29"/>
    </row>
    <row r="60" spans="1:256" s="7" customFormat="1" ht="10.199999999999999" x14ac:dyDescent="0.2">
      <c r="A60" s="58" t="s">
        <v>123</v>
      </c>
      <c r="B60" s="132">
        <f>$J$4</f>
        <v>8</v>
      </c>
      <c r="C60" s="132">
        <f t="shared" ref="C60:AE60" si="12">$J$4</f>
        <v>8</v>
      </c>
      <c r="D60" s="132">
        <f t="shared" si="12"/>
        <v>8</v>
      </c>
      <c r="E60" s="132">
        <f t="shared" si="12"/>
        <v>8</v>
      </c>
      <c r="F60" s="132">
        <f t="shared" si="12"/>
        <v>8</v>
      </c>
      <c r="G60" s="132">
        <f t="shared" si="12"/>
        <v>8</v>
      </c>
      <c r="H60" s="132">
        <f t="shared" si="12"/>
        <v>8</v>
      </c>
      <c r="I60" s="132">
        <f t="shared" si="12"/>
        <v>8</v>
      </c>
      <c r="J60" s="132">
        <f t="shared" si="12"/>
        <v>8</v>
      </c>
      <c r="K60" s="132">
        <f t="shared" si="12"/>
        <v>8</v>
      </c>
      <c r="L60" s="132">
        <f t="shared" si="12"/>
        <v>8</v>
      </c>
      <c r="M60" s="132">
        <f t="shared" si="12"/>
        <v>8</v>
      </c>
      <c r="N60" s="132">
        <f t="shared" si="12"/>
        <v>8</v>
      </c>
      <c r="O60" s="132">
        <f t="shared" si="12"/>
        <v>8</v>
      </c>
      <c r="P60" s="132">
        <f t="shared" si="12"/>
        <v>8</v>
      </c>
      <c r="Q60" s="132">
        <f t="shared" si="12"/>
        <v>8</v>
      </c>
      <c r="R60" s="132">
        <f t="shared" si="12"/>
        <v>8</v>
      </c>
      <c r="S60" s="132">
        <f t="shared" si="12"/>
        <v>8</v>
      </c>
      <c r="T60" s="132">
        <f t="shared" si="12"/>
        <v>8</v>
      </c>
      <c r="U60" s="132">
        <f t="shared" si="12"/>
        <v>8</v>
      </c>
      <c r="V60" s="132">
        <f t="shared" si="12"/>
        <v>8</v>
      </c>
      <c r="W60" s="132">
        <f t="shared" si="12"/>
        <v>8</v>
      </c>
      <c r="X60" s="132">
        <f t="shared" si="12"/>
        <v>8</v>
      </c>
      <c r="Y60" s="132">
        <f t="shared" si="12"/>
        <v>8</v>
      </c>
      <c r="Z60" s="132">
        <f t="shared" si="12"/>
        <v>8</v>
      </c>
      <c r="AA60" s="132">
        <f t="shared" si="12"/>
        <v>8</v>
      </c>
      <c r="AB60" s="132">
        <f t="shared" si="12"/>
        <v>8</v>
      </c>
      <c r="AC60" s="132">
        <f t="shared" si="12"/>
        <v>8</v>
      </c>
      <c r="AD60" s="132">
        <f t="shared" si="12"/>
        <v>8</v>
      </c>
      <c r="AE60" s="132">
        <f t="shared" si="12"/>
        <v>8</v>
      </c>
    </row>
    <row r="61" spans="1:256" s="7" customFormat="1" ht="10.199999999999999" x14ac:dyDescent="0.2">
      <c r="A61" s="58" t="s">
        <v>124</v>
      </c>
      <c r="B61" s="133">
        <f t="shared" ref="B61:AE61" si="13">$J$5</f>
        <v>45500</v>
      </c>
      <c r="C61" s="133">
        <f t="shared" si="13"/>
        <v>45500</v>
      </c>
      <c r="D61" s="133">
        <f t="shared" si="13"/>
        <v>45500</v>
      </c>
      <c r="E61" s="133">
        <f t="shared" si="13"/>
        <v>45500</v>
      </c>
      <c r="F61" s="133">
        <f t="shared" si="13"/>
        <v>45500</v>
      </c>
      <c r="G61" s="133">
        <f t="shared" si="13"/>
        <v>45500</v>
      </c>
      <c r="H61" s="133">
        <f t="shared" si="13"/>
        <v>45500</v>
      </c>
      <c r="I61" s="133">
        <f t="shared" si="13"/>
        <v>45500</v>
      </c>
      <c r="J61" s="133">
        <f t="shared" si="13"/>
        <v>45500</v>
      </c>
      <c r="K61" s="133">
        <f t="shared" si="13"/>
        <v>45500</v>
      </c>
      <c r="L61" s="133">
        <f t="shared" si="13"/>
        <v>45500</v>
      </c>
      <c r="M61" s="133">
        <f t="shared" si="13"/>
        <v>45500</v>
      </c>
      <c r="N61" s="133">
        <f t="shared" si="13"/>
        <v>45500</v>
      </c>
      <c r="O61" s="133">
        <f t="shared" si="13"/>
        <v>45500</v>
      </c>
      <c r="P61" s="133">
        <f t="shared" si="13"/>
        <v>45500</v>
      </c>
      <c r="Q61" s="133">
        <f t="shared" si="13"/>
        <v>45500</v>
      </c>
      <c r="R61" s="133">
        <f t="shared" si="13"/>
        <v>45500</v>
      </c>
      <c r="S61" s="133">
        <f t="shared" si="13"/>
        <v>45500</v>
      </c>
      <c r="T61" s="133">
        <f t="shared" si="13"/>
        <v>45500</v>
      </c>
      <c r="U61" s="133">
        <f t="shared" si="13"/>
        <v>45500</v>
      </c>
      <c r="V61" s="133">
        <f t="shared" si="13"/>
        <v>45500</v>
      </c>
      <c r="W61" s="133">
        <f t="shared" si="13"/>
        <v>45500</v>
      </c>
      <c r="X61" s="133">
        <f t="shared" si="13"/>
        <v>45500</v>
      </c>
      <c r="Y61" s="133">
        <f t="shared" si="13"/>
        <v>45500</v>
      </c>
      <c r="Z61" s="133">
        <f t="shared" si="13"/>
        <v>45500</v>
      </c>
      <c r="AA61" s="133">
        <f t="shared" si="13"/>
        <v>45500</v>
      </c>
      <c r="AB61" s="133">
        <f t="shared" si="13"/>
        <v>45500</v>
      </c>
      <c r="AC61" s="133">
        <f t="shared" si="13"/>
        <v>45500</v>
      </c>
      <c r="AD61" s="133">
        <f t="shared" si="13"/>
        <v>45500</v>
      </c>
      <c r="AE61" s="133">
        <f t="shared" si="13"/>
        <v>45500</v>
      </c>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c r="EC61" s="133"/>
      <c r="ED61" s="133"/>
      <c r="EE61" s="133"/>
      <c r="EF61" s="133"/>
      <c r="EG61" s="133"/>
      <c r="EH61" s="133"/>
      <c r="EI61" s="133"/>
      <c r="EJ61" s="133"/>
      <c r="EK61" s="133"/>
      <c r="EL61" s="133"/>
      <c r="EM61" s="133"/>
      <c r="EN61" s="133"/>
      <c r="EO61" s="133"/>
      <c r="EP61" s="133"/>
      <c r="EQ61" s="133"/>
      <c r="ER61" s="133"/>
      <c r="ES61" s="133"/>
      <c r="ET61" s="133"/>
      <c r="EU61" s="133"/>
      <c r="EV61" s="133"/>
      <c r="EW61" s="133"/>
      <c r="EX61" s="133"/>
      <c r="EY61" s="133"/>
      <c r="EZ61" s="133"/>
      <c r="FA61" s="133"/>
      <c r="FB61" s="133"/>
      <c r="FC61" s="133"/>
      <c r="FD61" s="133"/>
      <c r="FE61" s="133"/>
      <c r="FF61" s="133"/>
      <c r="FG61" s="133"/>
      <c r="FH61" s="133"/>
      <c r="FI61" s="133"/>
      <c r="FJ61" s="133"/>
      <c r="FK61" s="133"/>
      <c r="FL61" s="133"/>
      <c r="FM61" s="133"/>
      <c r="FN61" s="133"/>
      <c r="FO61" s="133"/>
      <c r="FP61" s="133"/>
      <c r="FQ61" s="133"/>
      <c r="FR61" s="133"/>
      <c r="FS61" s="133"/>
      <c r="FT61" s="133"/>
      <c r="FU61" s="133"/>
      <c r="FV61" s="133"/>
      <c r="FW61" s="133"/>
      <c r="FX61" s="133"/>
      <c r="FY61" s="133"/>
      <c r="FZ61" s="133"/>
      <c r="GA61" s="133"/>
      <c r="GB61" s="133"/>
      <c r="GC61" s="133"/>
      <c r="GD61" s="133"/>
      <c r="GE61" s="133"/>
      <c r="GF61" s="133"/>
      <c r="GG61" s="133"/>
      <c r="GH61" s="133"/>
      <c r="GI61" s="133"/>
      <c r="GJ61" s="133"/>
      <c r="GK61" s="133"/>
      <c r="GL61" s="133"/>
      <c r="GM61" s="133"/>
      <c r="GN61" s="133"/>
      <c r="GO61" s="133"/>
      <c r="GP61" s="133"/>
      <c r="GQ61" s="133"/>
      <c r="GR61" s="133"/>
      <c r="GS61" s="133"/>
      <c r="GT61" s="133"/>
      <c r="GU61" s="133"/>
      <c r="GV61" s="133"/>
      <c r="GW61" s="133"/>
      <c r="GX61" s="133"/>
      <c r="GY61" s="133"/>
      <c r="GZ61" s="133"/>
      <c r="HA61" s="133"/>
      <c r="HB61" s="133"/>
      <c r="HC61" s="133"/>
      <c r="HD61" s="133"/>
      <c r="HE61" s="133"/>
      <c r="HF61" s="133"/>
      <c r="HG61" s="133"/>
      <c r="HH61" s="133"/>
      <c r="HI61" s="133"/>
      <c r="HJ61" s="133"/>
      <c r="HK61" s="133"/>
      <c r="HL61" s="133"/>
      <c r="HM61" s="133"/>
      <c r="HN61" s="133"/>
      <c r="HO61" s="133"/>
      <c r="HP61" s="133"/>
      <c r="HQ61" s="133"/>
      <c r="HR61" s="133"/>
      <c r="HS61" s="133"/>
      <c r="HT61" s="133"/>
      <c r="HU61" s="133"/>
      <c r="HV61" s="133"/>
      <c r="HW61" s="133"/>
      <c r="HX61" s="133"/>
      <c r="HY61" s="133"/>
      <c r="HZ61" s="133"/>
      <c r="IA61" s="133"/>
      <c r="IB61" s="133"/>
      <c r="IC61" s="133"/>
      <c r="ID61" s="133"/>
      <c r="IE61" s="133"/>
      <c r="IF61" s="133"/>
      <c r="IG61" s="133"/>
      <c r="IH61" s="133"/>
      <c r="II61" s="133"/>
      <c r="IJ61" s="133"/>
      <c r="IK61" s="133"/>
      <c r="IL61" s="133"/>
      <c r="IM61" s="133"/>
      <c r="IN61" s="133"/>
      <c r="IO61" s="133"/>
      <c r="IP61" s="133"/>
      <c r="IQ61" s="133"/>
      <c r="IR61" s="133"/>
      <c r="IS61" s="133"/>
      <c r="IT61" s="133"/>
      <c r="IU61" s="133"/>
      <c r="IV61" s="133"/>
    </row>
    <row r="62" spans="1:256" s="7" customFormat="1" ht="10.199999999999999" x14ac:dyDescent="0.2">
      <c r="A62" s="58" t="s">
        <v>80</v>
      </c>
      <c r="B62" s="135">
        <f t="shared" ref="B62:AE62" si="14">$J$6/2</f>
        <v>6</v>
      </c>
      <c r="C62" s="135">
        <f t="shared" si="14"/>
        <v>6</v>
      </c>
      <c r="D62" s="135">
        <f t="shared" si="14"/>
        <v>6</v>
      </c>
      <c r="E62" s="135">
        <f t="shared" si="14"/>
        <v>6</v>
      </c>
      <c r="F62" s="135">
        <f t="shared" si="14"/>
        <v>6</v>
      </c>
      <c r="G62" s="135">
        <f t="shared" si="14"/>
        <v>6</v>
      </c>
      <c r="H62" s="135">
        <f t="shared" si="14"/>
        <v>6</v>
      </c>
      <c r="I62" s="135">
        <f t="shared" si="14"/>
        <v>6</v>
      </c>
      <c r="J62" s="135">
        <f t="shared" si="14"/>
        <v>6</v>
      </c>
      <c r="K62" s="135">
        <f t="shared" si="14"/>
        <v>6</v>
      </c>
      <c r="L62" s="135">
        <f t="shared" si="14"/>
        <v>6</v>
      </c>
      <c r="M62" s="135">
        <f t="shared" si="14"/>
        <v>6</v>
      </c>
      <c r="N62" s="135">
        <f t="shared" si="14"/>
        <v>6</v>
      </c>
      <c r="O62" s="135">
        <f t="shared" si="14"/>
        <v>6</v>
      </c>
      <c r="P62" s="135">
        <f t="shared" si="14"/>
        <v>6</v>
      </c>
      <c r="Q62" s="135">
        <f t="shared" si="14"/>
        <v>6</v>
      </c>
      <c r="R62" s="135">
        <f t="shared" si="14"/>
        <v>6</v>
      </c>
      <c r="S62" s="135">
        <f t="shared" si="14"/>
        <v>6</v>
      </c>
      <c r="T62" s="135">
        <f t="shared" si="14"/>
        <v>6</v>
      </c>
      <c r="U62" s="135">
        <f t="shared" si="14"/>
        <v>6</v>
      </c>
      <c r="V62" s="135">
        <f t="shared" si="14"/>
        <v>6</v>
      </c>
      <c r="W62" s="135">
        <f t="shared" si="14"/>
        <v>6</v>
      </c>
      <c r="X62" s="135">
        <f t="shared" si="14"/>
        <v>6</v>
      </c>
      <c r="Y62" s="135">
        <f t="shared" si="14"/>
        <v>6</v>
      </c>
      <c r="Z62" s="135">
        <f t="shared" si="14"/>
        <v>6</v>
      </c>
      <c r="AA62" s="135">
        <f t="shared" si="14"/>
        <v>6</v>
      </c>
      <c r="AB62" s="135">
        <f t="shared" si="14"/>
        <v>6</v>
      </c>
      <c r="AC62" s="135">
        <f t="shared" si="14"/>
        <v>6</v>
      </c>
      <c r="AD62" s="135">
        <f t="shared" si="14"/>
        <v>6</v>
      </c>
      <c r="AE62" s="135">
        <f t="shared" si="14"/>
        <v>6</v>
      </c>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c r="CX62" s="135"/>
      <c r="CY62" s="135"/>
      <c r="CZ62" s="135"/>
      <c r="DA62" s="135"/>
      <c r="DB62" s="135"/>
      <c r="DC62" s="135"/>
      <c r="DD62" s="135"/>
      <c r="DE62" s="135"/>
      <c r="DF62" s="135"/>
      <c r="DG62" s="135"/>
      <c r="DH62" s="135"/>
      <c r="DI62" s="135"/>
      <c r="DJ62" s="135"/>
      <c r="DK62" s="135"/>
      <c r="DL62" s="135"/>
      <c r="DM62" s="135"/>
      <c r="DN62" s="135"/>
      <c r="DO62" s="135"/>
      <c r="DP62" s="135"/>
      <c r="DQ62" s="135"/>
      <c r="DR62" s="135"/>
      <c r="DS62" s="135"/>
      <c r="DT62" s="135"/>
      <c r="DU62" s="135"/>
      <c r="DV62" s="135"/>
      <c r="DW62" s="135"/>
      <c r="DX62" s="135"/>
      <c r="DY62" s="135"/>
      <c r="DZ62" s="135"/>
      <c r="EA62" s="135"/>
      <c r="EB62" s="135"/>
      <c r="EC62" s="135"/>
      <c r="ED62" s="135"/>
      <c r="EE62" s="135"/>
      <c r="EF62" s="135"/>
      <c r="EG62" s="135"/>
      <c r="EH62" s="135"/>
      <c r="EI62" s="135"/>
      <c r="EJ62" s="135"/>
      <c r="EK62" s="135"/>
      <c r="EL62" s="135"/>
      <c r="EM62" s="135"/>
      <c r="EN62" s="135"/>
      <c r="EO62" s="135"/>
      <c r="EP62" s="135"/>
      <c r="EQ62" s="135"/>
      <c r="ER62" s="135"/>
      <c r="ES62" s="135"/>
      <c r="ET62" s="135"/>
      <c r="EU62" s="135"/>
      <c r="EV62" s="135"/>
      <c r="EW62" s="135"/>
      <c r="EX62" s="135"/>
      <c r="EY62" s="135"/>
      <c r="EZ62" s="135"/>
      <c r="FA62" s="135"/>
      <c r="FB62" s="135"/>
      <c r="FC62" s="135"/>
      <c r="FD62" s="135"/>
      <c r="FE62" s="135"/>
      <c r="FF62" s="135"/>
      <c r="FG62" s="135"/>
      <c r="FH62" s="135"/>
      <c r="FI62" s="135"/>
      <c r="FJ62" s="135"/>
      <c r="FK62" s="135"/>
      <c r="FL62" s="135"/>
      <c r="FM62" s="135"/>
      <c r="FN62" s="135"/>
      <c r="FO62" s="135"/>
      <c r="FP62" s="135"/>
      <c r="FQ62" s="135"/>
      <c r="FR62" s="135"/>
      <c r="FS62" s="135"/>
      <c r="FT62" s="135"/>
      <c r="FU62" s="135"/>
      <c r="FV62" s="135"/>
      <c r="FW62" s="135"/>
      <c r="FX62" s="135"/>
      <c r="FY62" s="135"/>
      <c r="FZ62" s="135"/>
      <c r="GA62" s="135"/>
      <c r="GB62" s="135"/>
      <c r="GC62" s="135"/>
      <c r="GD62" s="135"/>
      <c r="GE62" s="135"/>
      <c r="GF62" s="135"/>
      <c r="GG62" s="135"/>
      <c r="GH62" s="135"/>
      <c r="GI62" s="135"/>
      <c r="GJ62" s="135"/>
      <c r="GK62" s="135"/>
      <c r="GL62" s="135"/>
      <c r="GM62" s="135"/>
      <c r="GN62" s="135"/>
      <c r="GO62" s="135"/>
      <c r="GP62" s="135"/>
      <c r="GQ62" s="135"/>
      <c r="GR62" s="135"/>
      <c r="GS62" s="135"/>
      <c r="GT62" s="135"/>
      <c r="GU62" s="135"/>
      <c r="GV62" s="135"/>
      <c r="GW62" s="135"/>
      <c r="GX62" s="135"/>
      <c r="GY62" s="135"/>
      <c r="GZ62" s="135"/>
      <c r="HA62" s="135"/>
      <c r="HB62" s="135"/>
      <c r="HC62" s="135"/>
      <c r="HD62" s="135"/>
      <c r="HE62" s="135"/>
      <c r="HF62" s="135"/>
      <c r="HG62" s="135"/>
      <c r="HH62" s="135"/>
      <c r="HI62" s="135"/>
      <c r="HJ62" s="135"/>
      <c r="HK62" s="135"/>
      <c r="HL62" s="135"/>
      <c r="HM62" s="135"/>
      <c r="HN62" s="135"/>
      <c r="HO62" s="135"/>
      <c r="HP62" s="135"/>
      <c r="HQ62" s="135"/>
      <c r="HR62" s="135"/>
      <c r="HS62" s="135"/>
      <c r="HT62" s="135"/>
      <c r="HU62" s="135"/>
      <c r="HV62" s="135"/>
      <c r="HW62" s="135"/>
      <c r="HX62" s="135"/>
      <c r="HY62" s="135"/>
      <c r="HZ62" s="135"/>
      <c r="IA62" s="135"/>
      <c r="IB62" s="135"/>
      <c r="IC62" s="135"/>
      <c r="ID62" s="135"/>
      <c r="IE62" s="135"/>
      <c r="IF62" s="135"/>
      <c r="IG62" s="135"/>
      <c r="IH62" s="135"/>
      <c r="II62" s="135"/>
      <c r="IJ62" s="135"/>
      <c r="IK62" s="135"/>
      <c r="IL62" s="135"/>
      <c r="IM62" s="135"/>
      <c r="IN62" s="135"/>
      <c r="IO62" s="135"/>
      <c r="IP62" s="135"/>
      <c r="IQ62" s="135"/>
      <c r="IR62" s="135"/>
      <c r="IS62" s="135"/>
      <c r="IT62" s="135"/>
      <c r="IU62" s="135"/>
      <c r="IV62" s="135"/>
    </row>
    <row r="63" spans="1:256" s="7" customFormat="1" ht="10.199999999999999" x14ac:dyDescent="0.2">
      <c r="A63" s="58" t="s">
        <v>76</v>
      </c>
      <c r="B63" s="137">
        <f t="shared" ref="B63:AE63" si="15">-B62*B61*B60</f>
        <v>-2184000</v>
      </c>
      <c r="C63" s="137">
        <f t="shared" si="15"/>
        <v>-2184000</v>
      </c>
      <c r="D63" s="137">
        <f t="shared" si="15"/>
        <v>-2184000</v>
      </c>
      <c r="E63" s="137">
        <f t="shared" si="15"/>
        <v>-2184000</v>
      </c>
      <c r="F63" s="137">
        <f t="shared" si="15"/>
        <v>-2184000</v>
      </c>
      <c r="G63" s="137">
        <f t="shared" si="15"/>
        <v>-2184000</v>
      </c>
      <c r="H63" s="137">
        <f t="shared" si="15"/>
        <v>-2184000</v>
      </c>
      <c r="I63" s="137">
        <f t="shared" si="15"/>
        <v>-2184000</v>
      </c>
      <c r="J63" s="137">
        <f t="shared" si="15"/>
        <v>-2184000</v>
      </c>
      <c r="K63" s="137">
        <f t="shared" si="15"/>
        <v>-2184000</v>
      </c>
      <c r="L63" s="137">
        <f t="shared" si="15"/>
        <v>-2184000</v>
      </c>
      <c r="M63" s="137">
        <f t="shared" si="15"/>
        <v>-2184000</v>
      </c>
      <c r="N63" s="137">
        <f t="shared" si="15"/>
        <v>-2184000</v>
      </c>
      <c r="O63" s="137">
        <f t="shared" si="15"/>
        <v>-2184000</v>
      </c>
      <c r="P63" s="137">
        <f t="shared" si="15"/>
        <v>-2184000</v>
      </c>
      <c r="Q63" s="137">
        <f t="shared" si="15"/>
        <v>-2184000</v>
      </c>
      <c r="R63" s="137">
        <f t="shared" si="15"/>
        <v>-2184000</v>
      </c>
      <c r="S63" s="137">
        <f t="shared" si="15"/>
        <v>-2184000</v>
      </c>
      <c r="T63" s="137">
        <f t="shared" si="15"/>
        <v>-2184000</v>
      </c>
      <c r="U63" s="137">
        <f t="shared" si="15"/>
        <v>-2184000</v>
      </c>
      <c r="V63" s="137">
        <f t="shared" si="15"/>
        <v>-2184000</v>
      </c>
      <c r="W63" s="137">
        <f t="shared" si="15"/>
        <v>-2184000</v>
      </c>
      <c r="X63" s="137">
        <f t="shared" si="15"/>
        <v>-2184000</v>
      </c>
      <c r="Y63" s="137">
        <f t="shared" si="15"/>
        <v>-2184000</v>
      </c>
      <c r="Z63" s="137">
        <f t="shared" si="15"/>
        <v>-2184000</v>
      </c>
      <c r="AA63" s="137">
        <f t="shared" si="15"/>
        <v>-2184000</v>
      </c>
      <c r="AB63" s="137">
        <f t="shared" si="15"/>
        <v>-2184000</v>
      </c>
      <c r="AC63" s="137">
        <f t="shared" si="15"/>
        <v>-2184000</v>
      </c>
      <c r="AD63" s="137">
        <f t="shared" si="15"/>
        <v>-2184000</v>
      </c>
      <c r="AE63" s="137">
        <f t="shared" si="15"/>
        <v>-2184000</v>
      </c>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c r="EU63" s="137"/>
      <c r="EV63" s="137"/>
      <c r="EW63" s="137"/>
      <c r="EX63" s="137"/>
      <c r="EY63" s="137"/>
      <c r="EZ63" s="137"/>
      <c r="FA63" s="137"/>
      <c r="FB63" s="137"/>
      <c r="FC63" s="137"/>
      <c r="FD63" s="137"/>
      <c r="FE63" s="137"/>
      <c r="FF63" s="137"/>
      <c r="FG63" s="137"/>
      <c r="FH63" s="137"/>
      <c r="FI63" s="137"/>
      <c r="FJ63" s="137"/>
      <c r="FK63" s="137"/>
      <c r="FL63" s="137"/>
      <c r="FM63" s="137"/>
      <c r="FN63" s="137"/>
      <c r="FO63" s="137"/>
      <c r="FP63" s="137"/>
      <c r="FQ63" s="137"/>
      <c r="FR63" s="137"/>
      <c r="FS63" s="137"/>
      <c r="FT63" s="137"/>
      <c r="FU63" s="137"/>
      <c r="FV63" s="137"/>
      <c r="FW63" s="137"/>
      <c r="FX63" s="137"/>
      <c r="FY63" s="137"/>
      <c r="FZ63" s="137"/>
      <c r="GA63" s="137"/>
      <c r="GB63" s="137"/>
      <c r="GC63" s="137"/>
      <c r="GD63" s="137"/>
      <c r="GE63" s="137"/>
      <c r="GF63" s="137"/>
      <c r="GG63" s="137"/>
      <c r="GH63" s="137"/>
      <c r="GI63" s="137"/>
      <c r="GJ63" s="137"/>
      <c r="GK63" s="137"/>
      <c r="GL63" s="137"/>
      <c r="GM63" s="137"/>
      <c r="GN63" s="137"/>
      <c r="GO63" s="137"/>
      <c r="GP63" s="137"/>
      <c r="GQ63" s="137"/>
      <c r="GR63" s="137"/>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row>
    <row r="64" spans="1:256" s="7" customFormat="1" ht="10.199999999999999" x14ac:dyDescent="0.2">
      <c r="A64" s="58" t="s">
        <v>125</v>
      </c>
      <c r="B64" s="136"/>
      <c r="C64" s="15"/>
      <c r="D64" s="15"/>
      <c r="E64" s="15"/>
      <c r="F64" s="19"/>
      <c r="G64" s="15"/>
      <c r="I64" s="131"/>
      <c r="J64" s="131"/>
    </row>
    <row r="65" spans="1:256" s="7" customFormat="1" ht="10.199999999999999" x14ac:dyDescent="0.2">
      <c r="A65" s="58" t="s">
        <v>126</v>
      </c>
      <c r="B65" s="13"/>
      <c r="C65" s="15"/>
      <c r="D65" s="15"/>
      <c r="E65" s="15"/>
      <c r="F65" s="19"/>
      <c r="G65" s="15"/>
      <c r="I65" s="131"/>
      <c r="J65" s="131"/>
    </row>
    <row r="66" spans="1:256" s="7" customFormat="1" ht="10.199999999999999" x14ac:dyDescent="0.2">
      <c r="A66" s="58" t="s">
        <v>80</v>
      </c>
      <c r="B66" s="134">
        <f>B62</f>
        <v>6</v>
      </c>
      <c r="C66" s="15"/>
      <c r="D66" s="15"/>
      <c r="E66" s="15"/>
      <c r="F66" s="19"/>
      <c r="G66" s="15"/>
      <c r="I66" s="131"/>
      <c r="J66" s="131"/>
    </row>
    <row r="67" spans="1:256" s="7" customFormat="1" ht="10.199999999999999" x14ac:dyDescent="0.2">
      <c r="A67" s="58" t="s">
        <v>38</v>
      </c>
      <c r="B67" s="138">
        <f>B64*B65*B66</f>
        <v>0</v>
      </c>
      <c r="C67" s="138">
        <f t="shared" ref="C67:AE67" si="16">C64*C65*C66</f>
        <v>0</v>
      </c>
      <c r="D67" s="138">
        <f t="shared" si="16"/>
        <v>0</v>
      </c>
      <c r="E67" s="138">
        <f t="shared" si="16"/>
        <v>0</v>
      </c>
      <c r="F67" s="138">
        <f t="shared" si="16"/>
        <v>0</v>
      </c>
      <c r="G67" s="138">
        <f t="shared" si="16"/>
        <v>0</v>
      </c>
      <c r="H67" s="138">
        <f t="shared" si="16"/>
        <v>0</v>
      </c>
      <c r="I67" s="138">
        <f t="shared" si="16"/>
        <v>0</v>
      </c>
      <c r="J67" s="138">
        <f t="shared" si="16"/>
        <v>0</v>
      </c>
      <c r="K67" s="138">
        <f t="shared" si="16"/>
        <v>0</v>
      </c>
      <c r="L67" s="138">
        <f t="shared" si="16"/>
        <v>0</v>
      </c>
      <c r="M67" s="138">
        <f t="shared" si="16"/>
        <v>0</v>
      </c>
      <c r="N67" s="138">
        <f t="shared" si="16"/>
        <v>0</v>
      </c>
      <c r="O67" s="138">
        <f t="shared" si="16"/>
        <v>0</v>
      </c>
      <c r="P67" s="138">
        <f t="shared" si="16"/>
        <v>0</v>
      </c>
      <c r="Q67" s="138">
        <f t="shared" si="16"/>
        <v>0</v>
      </c>
      <c r="R67" s="138">
        <f t="shared" si="16"/>
        <v>0</v>
      </c>
      <c r="S67" s="138">
        <f t="shared" si="16"/>
        <v>0</v>
      </c>
      <c r="T67" s="138">
        <f t="shared" si="16"/>
        <v>0</v>
      </c>
      <c r="U67" s="138">
        <f t="shared" si="16"/>
        <v>0</v>
      </c>
      <c r="V67" s="138">
        <f t="shared" si="16"/>
        <v>0</v>
      </c>
      <c r="W67" s="138">
        <f t="shared" si="16"/>
        <v>0</v>
      </c>
      <c r="X67" s="138">
        <f t="shared" si="16"/>
        <v>0</v>
      </c>
      <c r="Y67" s="138">
        <f t="shared" si="16"/>
        <v>0</v>
      </c>
      <c r="Z67" s="138">
        <f t="shared" si="16"/>
        <v>0</v>
      </c>
      <c r="AA67" s="138">
        <f t="shared" si="16"/>
        <v>0</v>
      </c>
      <c r="AB67" s="138">
        <f t="shared" si="16"/>
        <v>0</v>
      </c>
      <c r="AC67" s="138">
        <f t="shared" si="16"/>
        <v>0</v>
      </c>
      <c r="AD67" s="138">
        <f t="shared" si="16"/>
        <v>0</v>
      </c>
      <c r="AE67" s="138">
        <f t="shared" si="16"/>
        <v>0</v>
      </c>
    </row>
    <row r="68" spans="1:256" s="7" customFormat="1" ht="10.199999999999999" x14ac:dyDescent="0.2">
      <c r="A68" s="7" t="s">
        <v>39</v>
      </c>
      <c r="B68" s="139">
        <f>B67+B63</f>
        <v>-2184000</v>
      </c>
      <c r="C68" s="139">
        <f t="shared" ref="C68:AE68" si="17">C67+C63</f>
        <v>-2184000</v>
      </c>
      <c r="D68" s="139">
        <f t="shared" si="17"/>
        <v>-2184000</v>
      </c>
      <c r="E68" s="139">
        <f t="shared" si="17"/>
        <v>-2184000</v>
      </c>
      <c r="F68" s="139">
        <f t="shared" si="17"/>
        <v>-2184000</v>
      </c>
      <c r="G68" s="139">
        <f t="shared" si="17"/>
        <v>-2184000</v>
      </c>
      <c r="H68" s="139">
        <f t="shared" si="17"/>
        <v>-2184000</v>
      </c>
      <c r="I68" s="139">
        <f t="shared" si="17"/>
        <v>-2184000</v>
      </c>
      <c r="J68" s="139">
        <f t="shared" si="17"/>
        <v>-2184000</v>
      </c>
      <c r="K68" s="139">
        <f t="shared" si="17"/>
        <v>-2184000</v>
      </c>
      <c r="L68" s="139">
        <f t="shared" si="17"/>
        <v>-2184000</v>
      </c>
      <c r="M68" s="139">
        <f t="shared" si="17"/>
        <v>-2184000</v>
      </c>
      <c r="N68" s="139">
        <f t="shared" si="17"/>
        <v>-2184000</v>
      </c>
      <c r="O68" s="139">
        <f t="shared" si="17"/>
        <v>-2184000</v>
      </c>
      <c r="P68" s="139">
        <f t="shared" si="17"/>
        <v>-2184000</v>
      </c>
      <c r="Q68" s="139">
        <f t="shared" si="17"/>
        <v>-2184000</v>
      </c>
      <c r="R68" s="139">
        <f t="shared" si="17"/>
        <v>-2184000</v>
      </c>
      <c r="S68" s="139">
        <f t="shared" si="17"/>
        <v>-2184000</v>
      </c>
      <c r="T68" s="139">
        <f t="shared" si="17"/>
        <v>-2184000</v>
      </c>
      <c r="U68" s="139">
        <f t="shared" si="17"/>
        <v>-2184000</v>
      </c>
      <c r="V68" s="139">
        <f t="shared" si="17"/>
        <v>-2184000</v>
      </c>
      <c r="W68" s="139">
        <f t="shared" si="17"/>
        <v>-2184000</v>
      </c>
      <c r="X68" s="139">
        <f t="shared" si="17"/>
        <v>-2184000</v>
      </c>
      <c r="Y68" s="139">
        <f t="shared" si="17"/>
        <v>-2184000</v>
      </c>
      <c r="Z68" s="139">
        <f t="shared" si="17"/>
        <v>-2184000</v>
      </c>
      <c r="AA68" s="139">
        <f t="shared" si="17"/>
        <v>-2184000</v>
      </c>
      <c r="AB68" s="139">
        <f t="shared" si="17"/>
        <v>-2184000</v>
      </c>
      <c r="AC68" s="139">
        <f t="shared" si="17"/>
        <v>-2184000</v>
      </c>
      <c r="AD68" s="139">
        <f t="shared" si="17"/>
        <v>-2184000</v>
      </c>
      <c r="AE68" s="139">
        <f t="shared" si="17"/>
        <v>-2184000</v>
      </c>
    </row>
    <row r="69" spans="1:256" x14ac:dyDescent="0.25">
      <c r="A69" s="7" t="s">
        <v>127</v>
      </c>
      <c r="B69" s="138">
        <f>B68+B58</f>
        <v>-4647750</v>
      </c>
      <c r="C69" s="138">
        <f t="shared" ref="C69:AE69" si="18">C68+C58</f>
        <v>-4647750</v>
      </c>
      <c r="D69" s="138">
        <f t="shared" si="18"/>
        <v>-4647750</v>
      </c>
      <c r="E69" s="138">
        <f t="shared" si="18"/>
        <v>-4647750</v>
      </c>
      <c r="F69" s="138">
        <f t="shared" si="18"/>
        <v>-4647750</v>
      </c>
      <c r="G69" s="138">
        <f t="shared" si="18"/>
        <v>-4647750</v>
      </c>
      <c r="H69" s="138">
        <f t="shared" si="18"/>
        <v>-4647750</v>
      </c>
      <c r="I69" s="138">
        <f t="shared" si="18"/>
        <v>-4647750</v>
      </c>
      <c r="J69" s="138">
        <f t="shared" si="18"/>
        <v>-4647750</v>
      </c>
      <c r="K69" s="138">
        <f t="shared" si="18"/>
        <v>-4647750</v>
      </c>
      <c r="L69" s="138">
        <f t="shared" si="18"/>
        <v>-4647750</v>
      </c>
      <c r="M69" s="138">
        <f t="shared" si="18"/>
        <v>-4647750</v>
      </c>
      <c r="N69" s="138">
        <f t="shared" si="18"/>
        <v>-4647750</v>
      </c>
      <c r="O69" s="138">
        <f t="shared" si="18"/>
        <v>-4647750</v>
      </c>
      <c r="P69" s="138">
        <f t="shared" si="18"/>
        <v>-4647750</v>
      </c>
      <c r="Q69" s="138">
        <f t="shared" si="18"/>
        <v>-4647750</v>
      </c>
      <c r="R69" s="138">
        <f t="shared" si="18"/>
        <v>-4647750</v>
      </c>
      <c r="S69" s="138">
        <f t="shared" si="18"/>
        <v>-4647750</v>
      </c>
      <c r="T69" s="138">
        <f t="shared" si="18"/>
        <v>-4647750</v>
      </c>
      <c r="U69" s="138">
        <f t="shared" si="18"/>
        <v>-4647750</v>
      </c>
      <c r="V69" s="138">
        <f t="shared" si="18"/>
        <v>-4647750</v>
      </c>
      <c r="W69" s="138">
        <f t="shared" si="18"/>
        <v>-4647750</v>
      </c>
      <c r="X69" s="138">
        <f t="shared" si="18"/>
        <v>-4647750</v>
      </c>
      <c r="Y69" s="138">
        <f t="shared" si="18"/>
        <v>-4647750</v>
      </c>
      <c r="Z69" s="138">
        <f t="shared" si="18"/>
        <v>-4647750</v>
      </c>
      <c r="AA69" s="138">
        <f t="shared" si="18"/>
        <v>-4647750</v>
      </c>
      <c r="AB69" s="138">
        <f t="shared" si="18"/>
        <v>-4647750</v>
      </c>
      <c r="AC69" s="138">
        <f t="shared" si="18"/>
        <v>-4647750</v>
      </c>
      <c r="AD69" s="138">
        <f t="shared" si="18"/>
        <v>-4647750</v>
      </c>
      <c r="AE69" s="138">
        <f t="shared" si="18"/>
        <v>-4647750</v>
      </c>
    </row>
    <row r="70" spans="1:256" x14ac:dyDescent="0.25">
      <c r="B70" s="29"/>
      <c r="C70" s="7"/>
      <c r="D70" s="7"/>
      <c r="E70" s="7"/>
      <c r="F70" s="7"/>
      <c r="G70" s="7"/>
      <c r="H70" s="7"/>
    </row>
    <row r="71" spans="1:256" x14ac:dyDescent="0.25">
      <c r="A71" s="7" t="s">
        <v>122</v>
      </c>
      <c r="B71" s="13"/>
      <c r="C71" s="15"/>
      <c r="D71" s="15"/>
      <c r="E71" s="15"/>
      <c r="F71" s="19"/>
      <c r="G71" s="15"/>
      <c r="I71" s="16"/>
      <c r="J71" s="16"/>
    </row>
    <row r="72" spans="1:256" x14ac:dyDescent="0.25">
      <c r="A72" s="7"/>
      <c r="B72" s="12"/>
      <c r="C72" s="15"/>
      <c r="D72" s="15"/>
      <c r="E72" s="15"/>
      <c r="F72" s="19"/>
      <c r="G72" s="15"/>
      <c r="I72" s="16"/>
      <c r="J72" s="16"/>
    </row>
    <row r="73" spans="1:256" x14ac:dyDescent="0.25">
      <c r="A73" s="7"/>
      <c r="B73" s="13"/>
      <c r="C73" s="15"/>
      <c r="D73" s="15"/>
      <c r="E73" s="15"/>
      <c r="F73" s="19"/>
      <c r="G73" s="15"/>
      <c r="I73" s="16"/>
      <c r="J73" s="16"/>
    </row>
    <row r="74" spans="1:256" x14ac:dyDescent="0.25">
      <c r="A74" s="7"/>
      <c r="B74" s="12"/>
      <c r="C74" s="43"/>
      <c r="D74" s="15"/>
      <c r="E74" s="15"/>
      <c r="F74" s="19"/>
      <c r="G74" s="15"/>
      <c r="I74" s="16"/>
      <c r="J74" s="16"/>
    </row>
    <row r="75" spans="1:256" s="39" customFormat="1" x14ac:dyDescent="0.25">
      <c r="A75" s="41"/>
      <c r="B75" s="42"/>
      <c r="C75" s="43"/>
      <c r="D75" s="44"/>
      <c r="E75" s="45"/>
      <c r="F75" s="46"/>
      <c r="G75" s="47"/>
      <c r="H75" s="8"/>
      <c r="I75" s="48"/>
      <c r="J75" s="4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spans="1:256" s="8" customFormat="1" x14ac:dyDescent="0.25">
      <c r="A76" s="41"/>
      <c r="B76" s="42"/>
      <c r="C76" s="41"/>
      <c r="D76" s="44"/>
      <c r="E76" s="45"/>
      <c r="F76" s="46"/>
      <c r="G76" s="47"/>
      <c r="I76" s="48"/>
      <c r="J76" s="48"/>
    </row>
    <row r="77" spans="1:256" s="7" customFormat="1" ht="10.199999999999999" x14ac:dyDescent="0.2">
      <c r="A77" s="41"/>
      <c r="B77" s="41"/>
      <c r="C77" s="120"/>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row>
    <row r="78" spans="1:256" x14ac:dyDescent="0.25">
      <c r="A78" s="41"/>
      <c r="B78" s="120"/>
      <c r="C78" s="121"/>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41"/>
      <c r="BK78" s="41"/>
      <c r="BL78" s="41"/>
      <c r="BM78" s="41"/>
      <c r="BN78" s="41"/>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spans="1:256" s="7" customFormat="1" ht="10.199999999999999" x14ac:dyDescent="0.2">
      <c r="A79" s="41"/>
      <c r="B79" s="120"/>
      <c r="C79" s="5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row>
    <row r="80" spans="1:256" s="41" customFormat="1" ht="10.199999999999999" x14ac:dyDescent="0.2">
      <c r="A80" s="58"/>
      <c r="B80" s="58"/>
      <c r="C80" s="64"/>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58"/>
      <c r="DY80" s="58"/>
      <c r="DZ80" s="58"/>
      <c r="EA80" s="58"/>
      <c r="EB80" s="58"/>
      <c r="EC80" s="58"/>
      <c r="ED80" s="58"/>
      <c r="EE80" s="58"/>
      <c r="EF80" s="58"/>
      <c r="EG80" s="58"/>
      <c r="EH80" s="58"/>
      <c r="EI80" s="58"/>
      <c r="EJ80" s="58"/>
      <c r="EK80" s="58"/>
      <c r="EL80" s="58"/>
      <c r="EM80" s="58"/>
      <c r="EN80" s="58"/>
      <c r="EO80" s="58"/>
      <c r="EP80" s="58"/>
      <c r="EQ80" s="58"/>
      <c r="ER80" s="58"/>
      <c r="ES80" s="58"/>
      <c r="ET80" s="58"/>
      <c r="EU80" s="58"/>
      <c r="EV80" s="58"/>
      <c r="EW80" s="58"/>
      <c r="EX80" s="58"/>
      <c r="EY80" s="58"/>
      <c r="EZ80" s="58"/>
      <c r="FA80" s="58"/>
      <c r="FB80" s="58"/>
      <c r="FC80" s="58"/>
      <c r="FD80" s="58"/>
      <c r="FE80" s="58"/>
      <c r="FF80" s="58"/>
      <c r="FG80" s="58"/>
      <c r="FH80" s="58"/>
      <c r="FI80" s="58"/>
      <c r="FJ80" s="58"/>
      <c r="FK80" s="58"/>
      <c r="FL80" s="58"/>
      <c r="FM80" s="58"/>
      <c r="FN80" s="58"/>
      <c r="FO80" s="58"/>
      <c r="FP80" s="58"/>
      <c r="FQ80" s="58"/>
      <c r="FR80" s="58"/>
      <c r="FS80" s="58"/>
      <c r="FT80" s="58"/>
      <c r="FU80" s="58"/>
      <c r="FV80" s="58"/>
      <c r="FW80" s="58"/>
      <c r="FX80" s="58"/>
      <c r="FY80" s="58"/>
      <c r="FZ80" s="58"/>
      <c r="GA80" s="58"/>
      <c r="GB80" s="58"/>
      <c r="GC80" s="58"/>
      <c r="GD80" s="58"/>
      <c r="GE80" s="58"/>
      <c r="GF80" s="58"/>
      <c r="GG80" s="58"/>
      <c r="GH80" s="58"/>
      <c r="GI80" s="58"/>
      <c r="GJ80" s="58"/>
      <c r="GK80" s="58"/>
      <c r="GL80" s="58"/>
      <c r="GM80" s="58"/>
      <c r="GN80" s="58"/>
      <c r="GO80" s="58"/>
      <c r="GP80" s="58"/>
      <c r="GQ80" s="58"/>
      <c r="GR80" s="58"/>
      <c r="GS80" s="58"/>
      <c r="GT80" s="58"/>
      <c r="GU80" s="58"/>
      <c r="GV80" s="58"/>
      <c r="GW80" s="58"/>
      <c r="GX80" s="58"/>
      <c r="GY80" s="58"/>
      <c r="GZ80" s="58"/>
      <c r="HA80" s="58"/>
      <c r="HB80" s="58"/>
      <c r="HC80" s="58"/>
      <c r="HD80" s="58"/>
      <c r="HE80" s="58"/>
      <c r="HF80" s="58"/>
      <c r="HG80" s="58"/>
      <c r="HH80" s="58"/>
      <c r="HI80" s="58"/>
      <c r="HJ80" s="58"/>
      <c r="HK80" s="58"/>
      <c r="HL80" s="58"/>
      <c r="HM80" s="58"/>
      <c r="HN80" s="58"/>
      <c r="HO80" s="58"/>
      <c r="HP80" s="58"/>
      <c r="HQ80" s="58"/>
      <c r="HR80" s="58"/>
      <c r="HS80" s="58"/>
      <c r="HT80" s="58"/>
      <c r="HU80" s="58"/>
      <c r="HV80" s="58"/>
      <c r="HW80" s="58"/>
      <c r="HX80" s="58"/>
      <c r="HY80" s="58"/>
      <c r="HZ80" s="58"/>
      <c r="IA80" s="58"/>
      <c r="IB80" s="58"/>
      <c r="IC80" s="58"/>
      <c r="ID80" s="58"/>
      <c r="IE80" s="58"/>
      <c r="IF80" s="58"/>
      <c r="IG80" s="58"/>
      <c r="IH80" s="58"/>
      <c r="II80" s="58"/>
      <c r="IJ80" s="58"/>
      <c r="IK80" s="58"/>
      <c r="IL80" s="58"/>
      <c r="IM80" s="58"/>
      <c r="IN80" s="58"/>
      <c r="IO80" s="58"/>
      <c r="IP80" s="58"/>
      <c r="IQ80" s="58"/>
      <c r="IR80" s="58"/>
      <c r="IS80" s="58"/>
      <c r="IT80" s="58"/>
      <c r="IU80" s="58"/>
      <c r="IV80" s="58"/>
    </row>
    <row r="81" spans="1:256" s="41" customFormat="1" ht="10.199999999999999" x14ac:dyDescent="0.2">
      <c r="A81" s="58"/>
      <c r="B81" s="58"/>
      <c r="C81" s="122"/>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c r="EI81" s="58"/>
      <c r="EJ81" s="58"/>
      <c r="EK81" s="58"/>
      <c r="EL81" s="58"/>
      <c r="EM81" s="58"/>
      <c r="EN81" s="58"/>
      <c r="EO81" s="58"/>
      <c r="EP81" s="58"/>
      <c r="EQ81" s="58"/>
      <c r="ER81" s="58"/>
      <c r="ES81" s="58"/>
      <c r="ET81" s="58"/>
      <c r="EU81" s="58"/>
      <c r="EV81" s="58"/>
      <c r="EW81" s="58"/>
      <c r="EX81" s="58"/>
      <c r="EY81" s="58"/>
      <c r="EZ81" s="58"/>
      <c r="FA81" s="58"/>
      <c r="FB81" s="58"/>
      <c r="FC81" s="58"/>
      <c r="FD81" s="58"/>
      <c r="FE81" s="58"/>
      <c r="FF81" s="58"/>
      <c r="FG81" s="58"/>
      <c r="FH81" s="58"/>
      <c r="FI81" s="58"/>
      <c r="FJ81" s="58"/>
      <c r="FK81" s="58"/>
      <c r="FL81" s="58"/>
      <c r="FM81" s="58"/>
      <c r="FN81" s="58"/>
      <c r="FO81" s="58"/>
      <c r="FP81" s="58"/>
      <c r="FQ81" s="58"/>
      <c r="FR81" s="58"/>
      <c r="FS81" s="58"/>
      <c r="FT81" s="58"/>
      <c r="FU81" s="58"/>
      <c r="FV81" s="58"/>
      <c r="FW81" s="58"/>
      <c r="FX81" s="58"/>
      <c r="FY81" s="58"/>
      <c r="FZ81" s="58"/>
      <c r="GA81" s="58"/>
      <c r="GB81" s="58"/>
      <c r="GC81" s="58"/>
      <c r="GD81" s="58"/>
      <c r="GE81" s="58"/>
      <c r="GF81" s="58"/>
      <c r="GG81" s="58"/>
      <c r="GH81" s="58"/>
      <c r="GI81" s="58"/>
      <c r="GJ81" s="58"/>
      <c r="GK81" s="58"/>
      <c r="GL81" s="58"/>
      <c r="GM81" s="58"/>
      <c r="GN81" s="58"/>
      <c r="GO81" s="58"/>
      <c r="GP81" s="58"/>
      <c r="GQ81" s="58"/>
      <c r="GR81" s="58"/>
      <c r="GS81" s="58"/>
      <c r="GT81" s="58"/>
      <c r="GU81" s="58"/>
      <c r="GV81" s="58"/>
      <c r="GW81" s="58"/>
      <c r="GX81" s="58"/>
      <c r="GY81" s="58"/>
      <c r="GZ81" s="58"/>
      <c r="HA81" s="58"/>
      <c r="HB81" s="58"/>
      <c r="HC81" s="58"/>
      <c r="HD81" s="58"/>
      <c r="HE81" s="58"/>
      <c r="HF81" s="58"/>
      <c r="HG81" s="58"/>
      <c r="HH81" s="58"/>
      <c r="HI81" s="58"/>
      <c r="HJ81" s="58"/>
      <c r="HK81" s="58"/>
      <c r="HL81" s="58"/>
      <c r="HM81" s="58"/>
      <c r="HN81" s="58"/>
      <c r="HO81" s="58"/>
      <c r="HP81" s="58"/>
      <c r="HQ81" s="58"/>
      <c r="HR81" s="58"/>
      <c r="HS81" s="58"/>
      <c r="HT81" s="58"/>
      <c r="HU81" s="58"/>
      <c r="HV81" s="58"/>
      <c r="HW81" s="58"/>
      <c r="HX81" s="58"/>
      <c r="HY81" s="58"/>
      <c r="HZ81" s="58"/>
      <c r="IA81" s="58"/>
      <c r="IB81" s="58"/>
      <c r="IC81" s="58"/>
      <c r="ID81" s="58"/>
      <c r="IE81" s="58"/>
      <c r="IF81" s="58"/>
      <c r="IG81" s="58"/>
      <c r="IH81" s="58"/>
      <c r="II81" s="58"/>
      <c r="IJ81" s="58"/>
      <c r="IK81" s="58"/>
      <c r="IL81" s="58"/>
      <c r="IM81" s="58"/>
      <c r="IN81" s="58"/>
      <c r="IO81" s="58"/>
      <c r="IP81" s="58"/>
      <c r="IQ81" s="58"/>
      <c r="IR81" s="58"/>
      <c r="IS81" s="58"/>
      <c r="IT81" s="58"/>
      <c r="IU81" s="58"/>
      <c r="IV81" s="58"/>
    </row>
    <row r="82" spans="1:256" s="49" customFormat="1" ht="24" customHeight="1" x14ac:dyDescent="0.25">
      <c r="A82" s="99"/>
      <c r="B82" s="123"/>
      <c r="C82" s="123"/>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row>
    <row r="83" spans="1:256" s="49" customFormat="1" ht="14.25" customHeight="1" x14ac:dyDescent="0.25">
      <c r="A83" s="41"/>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row>
    <row r="84" spans="1:256" s="49" customFormat="1" ht="14.25" customHeight="1" x14ac:dyDescent="0.25">
      <c r="A84" s="58"/>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row>
    <row r="85" spans="1:256" s="49" customFormat="1" ht="13.5" customHeight="1" x14ac:dyDescent="0.25">
      <c r="A85" s="58"/>
      <c r="B85" s="123"/>
      <c r="C85" s="125"/>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row>
    <row r="86" spans="1:256" s="49" customFormat="1" ht="29.25" customHeight="1" x14ac:dyDescent="0.25">
      <c r="A86" s="99"/>
      <c r="B86" s="125"/>
      <c r="C86" s="126"/>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row>
    <row r="87" spans="1:256" x14ac:dyDescent="0.25">
      <c r="A87" s="41"/>
      <c r="B87" s="126"/>
      <c r="C87" s="41"/>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spans="1:256" x14ac:dyDescent="0.25">
      <c r="A88" s="8"/>
      <c r="B88" s="101"/>
      <c r="C88" s="41"/>
      <c r="D88" s="41"/>
      <c r="E88" s="41"/>
      <c r="F88" s="41"/>
      <c r="G88" s="41"/>
      <c r="H88" s="41"/>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spans="1:256" x14ac:dyDescent="0.25">
      <c r="A89" s="8"/>
      <c r="B89" s="101"/>
      <c r="C89" s="41"/>
      <c r="D89" s="41"/>
      <c r="E89" s="41"/>
      <c r="F89" s="41"/>
      <c r="G89" s="41"/>
      <c r="H89" s="41"/>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spans="1:256" x14ac:dyDescent="0.25">
      <c r="A90" s="41"/>
      <c r="B90" s="101"/>
      <c r="C90" s="41"/>
      <c r="D90" s="41"/>
      <c r="E90" s="41"/>
      <c r="F90" s="41"/>
      <c r="G90" s="41"/>
      <c r="H90" s="41"/>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spans="1:256" x14ac:dyDescent="0.25">
      <c r="A91" s="8"/>
      <c r="B91" s="101"/>
      <c r="C91" s="41"/>
      <c r="D91" s="41"/>
      <c r="E91" s="41"/>
      <c r="F91" s="41"/>
      <c r="G91" s="41"/>
      <c r="H91" s="41"/>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spans="1:256" x14ac:dyDescent="0.25">
      <c r="A92" s="8"/>
      <c r="B92" s="101"/>
      <c r="C92" s="41"/>
      <c r="D92" s="41"/>
      <c r="E92" s="41"/>
      <c r="F92" s="41"/>
      <c r="G92" s="41"/>
      <c r="H92" s="41"/>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spans="1:256" x14ac:dyDescent="0.25">
      <c r="A93" s="8"/>
      <c r="B93" s="101"/>
      <c r="C93" s="41"/>
      <c r="D93" s="41"/>
      <c r="E93" s="41"/>
      <c r="F93" s="41"/>
      <c r="G93" s="41"/>
      <c r="H93" s="41"/>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spans="1:256" x14ac:dyDescent="0.25">
      <c r="A94" s="8"/>
      <c r="B94" s="101"/>
      <c r="C94" s="41"/>
      <c r="D94" s="41"/>
      <c r="E94" s="41"/>
      <c r="F94" s="41"/>
      <c r="G94" s="41"/>
      <c r="H94" s="41"/>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spans="1:256" x14ac:dyDescent="0.25">
      <c r="B95" s="29"/>
      <c r="C95" s="7"/>
      <c r="D95" s="7"/>
      <c r="E95" s="7"/>
      <c r="F95" s="7"/>
      <c r="G95" s="7"/>
      <c r="H95" s="7"/>
    </row>
    <row r="96" spans="1:256" x14ac:dyDescent="0.25">
      <c r="B96" s="29"/>
      <c r="C96" s="7"/>
      <c r="D96" s="7"/>
      <c r="E96" s="7"/>
      <c r="F96" s="7"/>
      <c r="G96" s="7"/>
      <c r="H96" s="7"/>
    </row>
    <row r="97" spans="2:8" x14ac:dyDescent="0.25">
      <c r="B97" s="29"/>
      <c r="C97" s="7"/>
      <c r="D97" s="7"/>
      <c r="E97" s="7"/>
      <c r="F97" s="7"/>
      <c r="G97" s="7"/>
      <c r="H97" s="7"/>
    </row>
    <row r="98" spans="2:8" x14ac:dyDescent="0.25">
      <c r="B98" s="29"/>
      <c r="C98" s="7"/>
      <c r="D98" s="7"/>
      <c r="E98" s="7"/>
      <c r="F98" s="7"/>
      <c r="G98" s="7"/>
      <c r="H98" s="7"/>
    </row>
    <row r="99" spans="2:8" x14ac:dyDescent="0.25">
      <c r="B99" s="29"/>
      <c r="C99" s="7"/>
      <c r="D99" s="7"/>
      <c r="E99" s="7"/>
      <c r="F99" s="7"/>
      <c r="G99" s="7"/>
      <c r="H99" s="7"/>
    </row>
    <row r="100" spans="2:8" x14ac:dyDescent="0.25">
      <c r="B100" s="29"/>
      <c r="C100" s="7"/>
      <c r="D100" s="7"/>
      <c r="E100" s="7"/>
      <c r="F100" s="7"/>
      <c r="G100" s="7"/>
      <c r="H100" s="7"/>
    </row>
    <row r="101" spans="2:8" x14ac:dyDescent="0.25">
      <c r="B101" s="29"/>
      <c r="C101" s="7"/>
      <c r="D101" s="7"/>
      <c r="E101" s="7"/>
      <c r="F101" s="7"/>
      <c r="G101" s="7"/>
      <c r="H101" s="7"/>
    </row>
    <row r="102" spans="2:8" x14ac:dyDescent="0.25">
      <c r="B102" s="29"/>
      <c r="C102" s="7"/>
      <c r="D102" s="7"/>
      <c r="E102" s="7"/>
      <c r="F102" s="7"/>
      <c r="G102" s="7"/>
      <c r="H102" s="7"/>
    </row>
    <row r="103" spans="2:8" x14ac:dyDescent="0.25">
      <c r="B103" s="29"/>
      <c r="C103" s="7"/>
      <c r="D103" s="7"/>
      <c r="E103" s="7"/>
      <c r="F103" s="7"/>
      <c r="G103" s="7"/>
      <c r="H103" s="7"/>
    </row>
    <row r="104" spans="2:8" x14ac:dyDescent="0.25">
      <c r="B104" s="29"/>
      <c r="C104" s="7"/>
      <c r="D104" s="7"/>
      <c r="E104" s="7"/>
      <c r="F104" s="7"/>
      <c r="G104" s="7"/>
      <c r="H104" s="7"/>
    </row>
    <row r="105" spans="2:8" x14ac:dyDescent="0.25">
      <c r="B105" s="29"/>
      <c r="C105" s="7"/>
      <c r="D105" s="7"/>
      <c r="E105" s="7"/>
      <c r="F105" s="7"/>
      <c r="G105" s="7"/>
      <c r="H105" s="7"/>
    </row>
    <row r="106" spans="2:8" x14ac:dyDescent="0.25">
      <c r="B106" s="29"/>
      <c r="C106" s="7"/>
      <c r="D106" s="7"/>
      <c r="E106" s="7"/>
      <c r="F106" s="7"/>
      <c r="G106" s="7"/>
      <c r="H106" s="7"/>
    </row>
    <row r="107" spans="2:8" x14ac:dyDescent="0.25">
      <c r="B107" s="29"/>
      <c r="C107" s="7"/>
      <c r="D107" s="7"/>
      <c r="E107" s="7"/>
      <c r="F107" s="7"/>
      <c r="G107" s="7"/>
      <c r="H107" s="7"/>
    </row>
    <row r="108" spans="2:8" x14ac:dyDescent="0.25">
      <c r="B108" s="29"/>
      <c r="C108" s="7"/>
      <c r="D108" s="7"/>
      <c r="E108" s="7"/>
      <c r="F108" s="7"/>
      <c r="G108" s="7"/>
      <c r="H108" s="7"/>
    </row>
    <row r="109" spans="2:8" x14ac:dyDescent="0.25">
      <c r="B109" s="29"/>
      <c r="C109" s="7"/>
      <c r="D109" s="7"/>
      <c r="E109" s="7"/>
      <c r="F109" s="7"/>
      <c r="G109" s="7"/>
      <c r="H109" s="7"/>
    </row>
    <row r="110" spans="2:8" x14ac:dyDescent="0.25">
      <c r="B110" s="29"/>
      <c r="C110" s="7"/>
      <c r="D110" s="7"/>
      <c r="E110" s="7"/>
      <c r="F110" s="7"/>
      <c r="G110" s="7"/>
      <c r="H110" s="7"/>
    </row>
    <row r="111" spans="2:8" x14ac:dyDescent="0.25">
      <c r="B111" s="29"/>
      <c r="C111" s="7"/>
      <c r="D111" s="7"/>
      <c r="E111" s="7"/>
      <c r="F111" s="7"/>
      <c r="G111" s="7"/>
      <c r="H111" s="7"/>
    </row>
    <row r="112" spans="2:8" x14ac:dyDescent="0.25">
      <c r="B112" s="29"/>
      <c r="C112" s="7"/>
      <c r="D112" s="7"/>
      <c r="E112" s="7"/>
      <c r="F112" s="7"/>
      <c r="G112" s="7"/>
      <c r="H112" s="7"/>
    </row>
    <row r="113" spans="2:8" x14ac:dyDescent="0.25">
      <c r="B113" s="29"/>
      <c r="C113" s="7"/>
      <c r="D113" s="7"/>
      <c r="E113" s="7"/>
      <c r="F113" s="7"/>
      <c r="G113" s="7"/>
      <c r="H113" s="7"/>
    </row>
    <row r="114" spans="2:8" x14ac:dyDescent="0.25">
      <c r="B114" s="29"/>
      <c r="C114" s="7"/>
      <c r="D114" s="7"/>
      <c r="E114" s="7"/>
      <c r="F114" s="7"/>
      <c r="G114" s="7"/>
      <c r="H114" s="7"/>
    </row>
    <row r="115" spans="2:8" x14ac:dyDescent="0.25">
      <c r="B115" s="29"/>
      <c r="C115" s="7"/>
      <c r="D115" s="7"/>
      <c r="E115" s="7"/>
      <c r="F115" s="7"/>
      <c r="G115" s="7"/>
      <c r="H115" s="7"/>
    </row>
    <row r="116" spans="2:8" x14ac:dyDescent="0.25">
      <c r="B116" s="29"/>
      <c r="C116" s="7"/>
      <c r="D116" s="7"/>
      <c r="E116" s="7"/>
      <c r="F116" s="7"/>
      <c r="G116" s="7"/>
      <c r="H116" s="7"/>
    </row>
    <row r="117" spans="2:8" x14ac:dyDescent="0.25">
      <c r="B117" s="29"/>
      <c r="C117" s="7"/>
      <c r="D117" s="7"/>
      <c r="E117" s="7"/>
      <c r="F117" s="7"/>
      <c r="G117" s="7"/>
      <c r="H117" s="7"/>
    </row>
    <row r="118" spans="2:8" x14ac:dyDescent="0.25">
      <c r="B118" s="29"/>
      <c r="C118" s="7"/>
      <c r="D118" s="7"/>
      <c r="E118" s="7"/>
      <c r="F118" s="7"/>
      <c r="G118" s="7"/>
      <c r="H118" s="7"/>
    </row>
    <row r="119" spans="2:8" x14ac:dyDescent="0.25">
      <c r="B119" s="29"/>
      <c r="C119" s="7"/>
      <c r="D119" s="7"/>
      <c r="E119" s="7"/>
      <c r="F119" s="7"/>
      <c r="G119" s="7"/>
      <c r="H119" s="7"/>
    </row>
    <row r="120" spans="2:8" x14ac:dyDescent="0.25">
      <c r="B120" s="29"/>
      <c r="C120" s="7"/>
      <c r="D120" s="7"/>
      <c r="E120" s="7"/>
      <c r="F120" s="7"/>
      <c r="G120" s="7"/>
      <c r="H120" s="7"/>
    </row>
    <row r="121" spans="2:8" x14ac:dyDescent="0.25">
      <c r="B121" s="29"/>
      <c r="C121" s="7"/>
      <c r="D121" s="7"/>
      <c r="E121" s="7"/>
      <c r="F121" s="7"/>
      <c r="G121" s="7"/>
      <c r="H121" s="7"/>
    </row>
    <row r="122" spans="2:8" x14ac:dyDescent="0.25">
      <c r="B122" s="29"/>
      <c r="C122" s="7"/>
      <c r="D122" s="7"/>
      <c r="E122" s="7"/>
      <c r="F122" s="7"/>
      <c r="G122" s="7"/>
      <c r="H122" s="7"/>
    </row>
    <row r="123" spans="2:8" x14ac:dyDescent="0.25">
      <c r="B123" s="29"/>
      <c r="C123" s="7"/>
      <c r="D123" s="7"/>
      <c r="E123" s="7"/>
      <c r="F123" s="7"/>
      <c r="G123" s="7"/>
      <c r="H123" s="7"/>
    </row>
    <row r="124" spans="2:8" x14ac:dyDescent="0.25">
      <c r="B124" s="29"/>
      <c r="C124" s="7"/>
      <c r="D124" s="7"/>
      <c r="E124" s="7"/>
      <c r="F124" s="7"/>
      <c r="G124" s="7"/>
      <c r="H124" s="7"/>
    </row>
    <row r="125" spans="2:8" x14ac:dyDescent="0.25">
      <c r="B125" s="29"/>
      <c r="C125" s="7"/>
      <c r="D125" s="7"/>
      <c r="E125" s="7"/>
      <c r="F125" s="7"/>
      <c r="G125" s="7"/>
      <c r="H125" s="7"/>
    </row>
    <row r="126" spans="2:8" x14ac:dyDescent="0.25">
      <c r="B126" s="29"/>
      <c r="C126" s="7"/>
      <c r="D126" s="7"/>
      <c r="E126" s="7"/>
      <c r="F126" s="7"/>
      <c r="G126" s="7"/>
      <c r="H126" s="7"/>
    </row>
    <row r="127" spans="2:8" x14ac:dyDescent="0.25">
      <c r="B127" s="29"/>
      <c r="C127" s="7"/>
      <c r="D127" s="7"/>
      <c r="E127" s="7"/>
      <c r="F127" s="7"/>
      <c r="G127" s="7"/>
      <c r="H127" s="7"/>
    </row>
    <row r="128" spans="2:8" x14ac:dyDescent="0.25">
      <c r="B128" s="29"/>
      <c r="C128" s="7"/>
      <c r="D128" s="7"/>
      <c r="E128" s="7"/>
      <c r="F128" s="7"/>
      <c r="G128" s="7"/>
      <c r="H128" s="7"/>
    </row>
    <row r="129" spans="2:8" x14ac:dyDescent="0.25">
      <c r="B129" s="29"/>
      <c r="C129" s="7"/>
      <c r="D129" s="7"/>
      <c r="E129" s="7"/>
      <c r="F129" s="7"/>
      <c r="G129" s="7"/>
      <c r="H129" s="7"/>
    </row>
    <row r="130" spans="2:8" x14ac:dyDescent="0.25">
      <c r="B130" s="14"/>
      <c r="C130" s="7"/>
      <c r="D130" s="7"/>
      <c r="E130" s="7"/>
      <c r="F130" s="7"/>
    </row>
    <row r="131" spans="2:8" x14ac:dyDescent="0.25">
      <c r="B131" s="14"/>
      <c r="C131" s="7"/>
      <c r="D131" s="7"/>
      <c r="E131" s="7"/>
      <c r="F131" s="7"/>
    </row>
    <row r="132" spans="2:8" x14ac:dyDescent="0.25">
      <c r="B132" s="14"/>
      <c r="C132" s="7"/>
      <c r="D132" s="7"/>
      <c r="E132" s="7"/>
      <c r="F132" s="7"/>
    </row>
    <row r="133" spans="2:8" x14ac:dyDescent="0.25">
      <c r="B133" s="14"/>
      <c r="C133" s="7"/>
      <c r="D133" s="7"/>
      <c r="E133" s="7"/>
      <c r="F133" s="7"/>
    </row>
    <row r="134" spans="2:8" x14ac:dyDescent="0.25">
      <c r="B134" s="14"/>
      <c r="C134" s="7"/>
      <c r="D134" s="7"/>
      <c r="E134" s="7"/>
      <c r="F134" s="7"/>
    </row>
    <row r="135" spans="2:8" x14ac:dyDescent="0.25">
      <c r="B135" s="14"/>
      <c r="C135" s="7"/>
      <c r="D135" s="7"/>
      <c r="E135" s="7"/>
      <c r="F135" s="7"/>
    </row>
    <row r="136" spans="2:8" x14ac:dyDescent="0.25">
      <c r="B136" s="14"/>
      <c r="C136" s="7"/>
      <c r="D136" s="7"/>
      <c r="E136" s="7"/>
      <c r="F136" s="7"/>
    </row>
    <row r="137" spans="2:8" x14ac:dyDescent="0.25">
      <c r="B137" s="14"/>
      <c r="C137" s="7"/>
      <c r="D137" s="7"/>
      <c r="E137" s="7"/>
      <c r="F137" s="7"/>
    </row>
    <row r="138" spans="2:8" x14ac:dyDescent="0.25">
      <c r="B138" s="14"/>
      <c r="C138" s="7"/>
      <c r="D138" s="7"/>
      <c r="E138" s="7"/>
      <c r="F138" s="7"/>
    </row>
    <row r="139" spans="2:8" x14ac:dyDescent="0.25">
      <c r="B139" s="14"/>
      <c r="C139" s="7"/>
      <c r="D139" s="7"/>
      <c r="E139" s="7"/>
      <c r="F139" s="7"/>
    </row>
    <row r="140" spans="2:8" x14ac:dyDescent="0.25">
      <c r="B140" s="14"/>
      <c r="C140" s="7"/>
      <c r="D140" s="7"/>
      <c r="E140" s="7"/>
      <c r="F140" s="7"/>
    </row>
    <row r="141" spans="2:8" x14ac:dyDescent="0.25">
      <c r="B141" s="14"/>
      <c r="C141" s="7"/>
      <c r="D141" s="7"/>
      <c r="E141" s="7"/>
      <c r="F141" s="7"/>
    </row>
    <row r="142" spans="2:8" x14ac:dyDescent="0.25">
      <c r="B142" s="14"/>
      <c r="C142" s="7"/>
      <c r="D142" s="7"/>
      <c r="E142" s="7"/>
      <c r="F142" s="7"/>
    </row>
    <row r="143" spans="2:8" x14ac:dyDescent="0.25">
      <c r="B143" s="14"/>
      <c r="C143" s="7"/>
      <c r="D143" s="7"/>
      <c r="E143" s="7"/>
      <c r="F143" s="7"/>
    </row>
    <row r="144" spans="2:8" x14ac:dyDescent="0.25">
      <c r="B144" s="14"/>
      <c r="C144" s="7"/>
      <c r="D144" s="7"/>
      <c r="E144" s="7"/>
      <c r="F144" s="7"/>
    </row>
    <row r="145" spans="2:6" x14ac:dyDescent="0.25">
      <c r="B145" s="14"/>
      <c r="C145" s="7"/>
      <c r="D145" s="7"/>
      <c r="E145" s="7"/>
      <c r="F145" s="7"/>
    </row>
    <row r="146" spans="2:6" x14ac:dyDescent="0.25">
      <c r="B146" s="14"/>
      <c r="C146" s="7"/>
      <c r="D146" s="7"/>
      <c r="E146" s="7"/>
      <c r="F146" s="7"/>
    </row>
    <row r="147" spans="2:6" x14ac:dyDescent="0.25">
      <c r="B147" s="14"/>
      <c r="C147" s="7"/>
      <c r="D147" s="7"/>
      <c r="E147" s="7"/>
      <c r="F147" s="7"/>
    </row>
    <row r="148" spans="2:6" x14ac:dyDescent="0.25">
      <c r="B148" s="14"/>
      <c r="C148" s="7"/>
      <c r="D148" s="7"/>
      <c r="E148" s="7"/>
      <c r="F148" s="7"/>
    </row>
    <row r="149" spans="2:6" x14ac:dyDescent="0.25">
      <c r="B149" s="14"/>
      <c r="C149" s="7"/>
      <c r="D149" s="7"/>
      <c r="E149" s="7"/>
      <c r="F149" s="7"/>
    </row>
    <row r="150" spans="2:6" x14ac:dyDescent="0.25">
      <c r="B150" s="14"/>
      <c r="C150" s="7"/>
      <c r="D150" s="7"/>
      <c r="E150" s="7"/>
      <c r="F150" s="7"/>
    </row>
    <row r="151" spans="2:6" x14ac:dyDescent="0.25">
      <c r="B151" s="14"/>
      <c r="C151" s="7"/>
      <c r="D151" s="7"/>
      <c r="E151" s="7"/>
      <c r="F151" s="7"/>
    </row>
    <row r="152" spans="2:6" x14ac:dyDescent="0.25">
      <c r="B152" s="14"/>
      <c r="C152" s="7"/>
      <c r="D152" s="7"/>
      <c r="E152" s="7"/>
      <c r="F152" s="7"/>
    </row>
    <row r="153" spans="2:6" x14ac:dyDescent="0.25">
      <c r="B153" s="14"/>
      <c r="C153" s="7"/>
      <c r="D153" s="7"/>
      <c r="E153" s="7"/>
      <c r="F153" s="7"/>
    </row>
    <row r="154" spans="2:6" x14ac:dyDescent="0.25">
      <c r="B154" s="14"/>
      <c r="C154" s="7"/>
      <c r="D154" s="7"/>
      <c r="E154" s="7"/>
      <c r="F154" s="7"/>
    </row>
    <row r="155" spans="2:6" x14ac:dyDescent="0.25">
      <c r="B155" s="14"/>
      <c r="C155" s="7"/>
      <c r="D155" s="7"/>
      <c r="E155" s="7"/>
      <c r="F155" s="7"/>
    </row>
    <row r="156" spans="2:6" x14ac:dyDescent="0.25">
      <c r="B156" s="14"/>
      <c r="C156" s="7"/>
      <c r="D156" s="7"/>
      <c r="E156" s="7"/>
      <c r="F156" s="7"/>
    </row>
    <row r="157" spans="2:6" x14ac:dyDescent="0.25">
      <c r="B157" s="14"/>
      <c r="C157" s="7"/>
      <c r="D157" s="7"/>
      <c r="E157" s="7"/>
      <c r="F157" s="7"/>
    </row>
    <row r="158" spans="2:6" x14ac:dyDescent="0.25">
      <c r="B158" s="14"/>
      <c r="C158" s="7"/>
      <c r="D158" s="7"/>
      <c r="E158" s="7"/>
      <c r="F158" s="7"/>
    </row>
    <row r="159" spans="2:6" x14ac:dyDescent="0.25">
      <c r="B159" s="14"/>
      <c r="C159" s="7"/>
      <c r="D159" s="7"/>
      <c r="E159" s="7"/>
      <c r="F159" s="7"/>
    </row>
    <row r="160" spans="2:6" x14ac:dyDescent="0.25">
      <c r="B160" s="14"/>
      <c r="C160" s="7"/>
      <c r="D160" s="7"/>
      <c r="E160" s="7"/>
      <c r="F160" s="7"/>
    </row>
    <row r="161" spans="2:6" x14ac:dyDescent="0.25">
      <c r="B161" s="14"/>
      <c r="C161" s="7"/>
      <c r="D161" s="7"/>
      <c r="E161" s="7"/>
      <c r="F161" s="7"/>
    </row>
    <row r="162" spans="2:6" x14ac:dyDescent="0.25">
      <c r="B162" s="14"/>
      <c r="C162" s="7"/>
      <c r="D162" s="7"/>
      <c r="E162" s="7"/>
      <c r="F162" s="7"/>
    </row>
    <row r="163" spans="2:6" x14ac:dyDescent="0.25">
      <c r="B163" s="14"/>
      <c r="C163" s="7"/>
      <c r="D163" s="7"/>
      <c r="E163" s="7"/>
      <c r="F163" s="7"/>
    </row>
    <row r="164" spans="2:6" x14ac:dyDescent="0.25">
      <c r="B164" s="14"/>
      <c r="C164" s="7"/>
      <c r="D164" s="7"/>
      <c r="E164" s="7"/>
      <c r="F164" s="7"/>
    </row>
    <row r="165" spans="2:6" x14ac:dyDescent="0.25">
      <c r="B165" s="14"/>
      <c r="D165" s="7"/>
      <c r="E165" s="7"/>
      <c r="F165" s="7"/>
    </row>
    <row r="166" spans="2:6" x14ac:dyDescent="0.25">
      <c r="B166" s="14"/>
      <c r="C166" s="7"/>
      <c r="D166" s="7"/>
      <c r="E166" s="7"/>
      <c r="F166" s="7"/>
    </row>
    <row r="167" spans="2:6" x14ac:dyDescent="0.25">
      <c r="B167" s="14"/>
      <c r="C167" s="7"/>
      <c r="D167" s="7"/>
      <c r="E167" s="7"/>
      <c r="F167" s="7"/>
    </row>
    <row r="168" spans="2:6" x14ac:dyDescent="0.25">
      <c r="B168" s="14"/>
      <c r="C168" s="7"/>
      <c r="D168" s="7"/>
      <c r="E168" s="7"/>
      <c r="F168" s="7"/>
    </row>
    <row r="169" spans="2:6" x14ac:dyDescent="0.25">
      <c r="B169" s="14"/>
      <c r="C169" s="7"/>
      <c r="D169" s="7"/>
      <c r="E169" s="7"/>
      <c r="F169" s="7"/>
    </row>
    <row r="170" spans="2:6" x14ac:dyDescent="0.25">
      <c r="B170" s="14"/>
      <c r="C170" s="7"/>
      <c r="D170" s="7"/>
      <c r="E170" s="7"/>
      <c r="F170" s="7"/>
    </row>
    <row r="171" spans="2:6" x14ac:dyDescent="0.25">
      <c r="B171" s="14"/>
      <c r="C171" s="7"/>
      <c r="D171" s="7"/>
      <c r="E171" s="7"/>
      <c r="F171" s="7"/>
    </row>
    <row r="172" spans="2:6" x14ac:dyDescent="0.25">
      <c r="B172" s="14"/>
      <c r="C172" s="7"/>
      <c r="D172" s="7"/>
      <c r="E172" s="7"/>
      <c r="F172" s="7"/>
    </row>
    <row r="173" spans="2:6" x14ac:dyDescent="0.25">
      <c r="B173" s="14"/>
      <c r="C173" s="7"/>
      <c r="D173" s="7"/>
      <c r="E173" s="7"/>
      <c r="F173" s="7"/>
    </row>
    <row r="174" spans="2:6" x14ac:dyDescent="0.25">
      <c r="B174" s="14"/>
      <c r="C174" s="7"/>
      <c r="D174" s="7"/>
      <c r="E174" s="7"/>
      <c r="F174" s="7"/>
    </row>
    <row r="175" spans="2:6" x14ac:dyDescent="0.25">
      <c r="B175" s="14"/>
      <c r="C175" s="7"/>
      <c r="D175" s="7"/>
      <c r="E175" s="7"/>
      <c r="F175" s="7"/>
    </row>
    <row r="176" spans="2:6" x14ac:dyDescent="0.25">
      <c r="B176" s="14"/>
      <c r="C176" s="7"/>
      <c r="D176" s="7"/>
      <c r="E176" s="7"/>
      <c r="F176" s="7"/>
    </row>
    <row r="177" spans="2:6" x14ac:dyDescent="0.25">
      <c r="B177" s="14"/>
      <c r="C177" s="7"/>
      <c r="D177" s="7"/>
      <c r="E177" s="7"/>
      <c r="F177" s="7"/>
    </row>
    <row r="178" spans="2:6" x14ac:dyDescent="0.25">
      <c r="B178" s="14"/>
      <c r="C178" s="7"/>
      <c r="D178" s="7"/>
      <c r="E178" s="7"/>
      <c r="F178" s="7"/>
    </row>
    <row r="179" spans="2:6" x14ac:dyDescent="0.25">
      <c r="B179" s="14"/>
      <c r="C179" s="7"/>
      <c r="D179" s="7"/>
      <c r="E179" s="7"/>
      <c r="F179" s="7"/>
    </row>
    <row r="180" spans="2:6" x14ac:dyDescent="0.25">
      <c r="B180" s="14"/>
      <c r="C180" s="7"/>
      <c r="D180" s="7"/>
      <c r="E180" s="7"/>
      <c r="F180" s="7"/>
    </row>
    <row r="181" spans="2:6" x14ac:dyDescent="0.25">
      <c r="B181" s="14"/>
      <c r="C181" s="7"/>
      <c r="D181" s="7"/>
      <c r="E181" s="7"/>
      <c r="F181" s="7"/>
    </row>
    <row r="182" spans="2:6" x14ac:dyDescent="0.25">
      <c r="B182" s="14"/>
      <c r="C182" s="7"/>
      <c r="D182" s="7"/>
      <c r="E182" s="7"/>
      <c r="F182" s="7"/>
    </row>
    <row r="183" spans="2:6" x14ac:dyDescent="0.25">
      <c r="B183" s="14"/>
      <c r="C183" s="7"/>
      <c r="D183" s="7"/>
      <c r="E183" s="7"/>
      <c r="F183" s="7"/>
    </row>
    <row r="184" spans="2:6" x14ac:dyDescent="0.25">
      <c r="B184" s="14"/>
      <c r="C184" s="7"/>
      <c r="D184" s="7"/>
      <c r="E184" s="7"/>
      <c r="F184" s="7"/>
    </row>
    <row r="185" spans="2:6" x14ac:dyDescent="0.25">
      <c r="B185" s="14"/>
      <c r="C185" s="7"/>
      <c r="D185" s="7"/>
      <c r="E185" s="7"/>
      <c r="F185" s="7"/>
    </row>
    <row r="186" spans="2:6" x14ac:dyDescent="0.25">
      <c r="B186" s="14"/>
      <c r="C186" s="7"/>
      <c r="D186" s="7"/>
      <c r="E186" s="7"/>
      <c r="F186" s="7"/>
    </row>
    <row r="187" spans="2:6" x14ac:dyDescent="0.25">
      <c r="B187" s="14"/>
      <c r="C187" s="7"/>
      <c r="D187" s="7"/>
      <c r="E187" s="7"/>
      <c r="F187" s="7"/>
    </row>
    <row r="188" spans="2:6" x14ac:dyDescent="0.25">
      <c r="B188" s="14"/>
      <c r="C188" s="7"/>
      <c r="D188" s="7"/>
      <c r="E188" s="7"/>
      <c r="F188" s="7"/>
    </row>
    <row r="189" spans="2:6" x14ac:dyDescent="0.25">
      <c r="B189" s="14"/>
      <c r="C189" s="7"/>
      <c r="D189" s="7"/>
      <c r="E189" s="7"/>
      <c r="F189" s="7"/>
    </row>
    <row r="190" spans="2:6" x14ac:dyDescent="0.25">
      <c r="B190" s="14"/>
      <c r="C190" s="7"/>
      <c r="D190" s="7"/>
      <c r="E190" s="7"/>
      <c r="F190" s="7"/>
    </row>
    <row r="191" spans="2:6" x14ac:dyDescent="0.25">
      <c r="B191" s="14"/>
      <c r="C191" s="7"/>
      <c r="D191" s="7"/>
      <c r="E191" s="7"/>
      <c r="F191" s="7"/>
    </row>
    <row r="192" spans="2:6" x14ac:dyDescent="0.25">
      <c r="B192" s="14"/>
      <c r="C192" s="7"/>
      <c r="D192" s="7"/>
      <c r="E192" s="7"/>
      <c r="F192" s="7"/>
    </row>
    <row r="193" spans="2:6" x14ac:dyDescent="0.25">
      <c r="B193" s="14"/>
      <c r="C193" s="7"/>
      <c r="D193" s="7"/>
      <c r="E193" s="7"/>
      <c r="F193" s="7"/>
    </row>
    <row r="194" spans="2:6" x14ac:dyDescent="0.25">
      <c r="B194" s="14"/>
      <c r="C194" s="7"/>
      <c r="D194" s="7"/>
      <c r="E194" s="7"/>
      <c r="F194" s="7"/>
    </row>
    <row r="195" spans="2:6" x14ac:dyDescent="0.25">
      <c r="B195" s="14"/>
      <c r="C195" s="7"/>
      <c r="D195" s="7"/>
      <c r="E195" s="7"/>
      <c r="F195" s="7"/>
    </row>
    <row r="196" spans="2:6" x14ac:dyDescent="0.25">
      <c r="B196" s="14"/>
      <c r="C196" s="7"/>
      <c r="D196" s="7"/>
      <c r="E196" s="7"/>
      <c r="F196" s="7"/>
    </row>
    <row r="197" spans="2:6" x14ac:dyDescent="0.25">
      <c r="B197" s="14"/>
      <c r="C197" s="7"/>
      <c r="D197" s="7"/>
      <c r="E197" s="7"/>
      <c r="F197" s="7"/>
    </row>
    <row r="198" spans="2:6" x14ac:dyDescent="0.25">
      <c r="B198" s="14"/>
      <c r="C198" s="7"/>
      <c r="D198" s="7"/>
      <c r="E198" s="7"/>
      <c r="F198" s="7"/>
    </row>
    <row r="199" spans="2:6" x14ac:dyDescent="0.25">
      <c r="B199" s="14"/>
      <c r="C199" s="7"/>
      <c r="D199" s="7"/>
      <c r="E199" s="7"/>
      <c r="F199" s="7"/>
    </row>
    <row r="200" spans="2:6" x14ac:dyDescent="0.25">
      <c r="B200" s="14"/>
      <c r="C200" s="7"/>
      <c r="D200" s="7"/>
      <c r="E200" s="7"/>
      <c r="F200" s="7"/>
    </row>
    <row r="201" spans="2:6" x14ac:dyDescent="0.25">
      <c r="B201" s="14"/>
      <c r="C201" s="7"/>
      <c r="D201" s="7"/>
      <c r="E201" s="7"/>
      <c r="F201" s="7"/>
    </row>
    <row r="202" spans="2:6" x14ac:dyDescent="0.25">
      <c r="B202" s="14"/>
      <c r="C202" s="7"/>
      <c r="D202" s="7"/>
      <c r="E202" s="7"/>
      <c r="F202" s="7"/>
    </row>
    <row r="203" spans="2:6" x14ac:dyDescent="0.25">
      <c r="B203" s="14"/>
      <c r="C203" s="7"/>
      <c r="D203" s="7"/>
      <c r="E203" s="7"/>
      <c r="F203" s="7"/>
    </row>
    <row r="204" spans="2:6" x14ac:dyDescent="0.25">
      <c r="B204" s="14"/>
      <c r="C204" s="7"/>
      <c r="D204" s="7"/>
      <c r="E204" s="7"/>
      <c r="F204" s="7"/>
    </row>
    <row r="205" spans="2:6" x14ac:dyDescent="0.25">
      <c r="B205" s="14"/>
      <c r="C205" s="7"/>
      <c r="D205" s="7"/>
      <c r="E205" s="7"/>
      <c r="F205" s="7"/>
    </row>
    <row r="206" spans="2:6" x14ac:dyDescent="0.25">
      <c r="B206" s="14"/>
      <c r="C206" s="7"/>
      <c r="D206" s="7"/>
      <c r="E206" s="7"/>
      <c r="F206" s="7"/>
    </row>
    <row r="207" spans="2:6" x14ac:dyDescent="0.25">
      <c r="B207" s="14"/>
      <c r="C207" s="7"/>
      <c r="D207" s="7"/>
      <c r="E207" s="7"/>
      <c r="F207" s="7"/>
    </row>
    <row r="208" spans="2:6" x14ac:dyDescent="0.25">
      <c r="B208" s="14"/>
      <c r="C208" s="7"/>
      <c r="D208" s="7"/>
      <c r="E208" s="7"/>
      <c r="F208" s="7"/>
    </row>
    <row r="209" spans="2:6" x14ac:dyDescent="0.25">
      <c r="B209" s="14"/>
      <c r="C209" s="7"/>
      <c r="D209" s="7"/>
      <c r="E209" s="7"/>
      <c r="F209" s="7"/>
    </row>
    <row r="210" spans="2:6" x14ac:dyDescent="0.25">
      <c r="B210" s="14"/>
      <c r="C210" s="7"/>
      <c r="D210" s="7"/>
      <c r="E210" s="7"/>
      <c r="F210" s="7"/>
    </row>
    <row r="211" spans="2:6" x14ac:dyDescent="0.25">
      <c r="B211" s="14"/>
      <c r="C211" s="7"/>
      <c r="D211" s="7"/>
      <c r="E211" s="7"/>
      <c r="F211" s="7"/>
    </row>
    <row r="212" spans="2:6" x14ac:dyDescent="0.25">
      <c r="B212" s="14"/>
      <c r="C212" s="7"/>
      <c r="D212" s="7"/>
      <c r="E212" s="7"/>
      <c r="F212" s="7"/>
    </row>
    <row r="213" spans="2:6" x14ac:dyDescent="0.25">
      <c r="B213" s="14"/>
      <c r="C213" s="7"/>
      <c r="D213" s="7"/>
      <c r="E213" s="7"/>
      <c r="F213" s="7"/>
    </row>
    <row r="214" spans="2:6" x14ac:dyDescent="0.25">
      <c r="B214" s="14"/>
      <c r="C214" s="7"/>
      <c r="D214" s="7"/>
      <c r="E214" s="7"/>
      <c r="F214" s="7"/>
    </row>
    <row r="215" spans="2:6" x14ac:dyDescent="0.25">
      <c r="B215" s="14"/>
      <c r="C215" s="7"/>
      <c r="D215" s="7"/>
      <c r="E215" s="7"/>
      <c r="F215" s="7"/>
    </row>
    <row r="216" spans="2:6" x14ac:dyDescent="0.25">
      <c r="B216" s="14"/>
      <c r="C216" s="7"/>
      <c r="D216" s="7"/>
      <c r="E216" s="7"/>
      <c r="F216" s="7"/>
    </row>
    <row r="217" spans="2:6" x14ac:dyDescent="0.25">
      <c r="B217" s="14"/>
      <c r="C217" s="7"/>
      <c r="D217" s="7"/>
      <c r="E217" s="7"/>
      <c r="F217" s="7"/>
    </row>
    <row r="218" spans="2:6" x14ac:dyDescent="0.25">
      <c r="B218" s="14"/>
      <c r="C218" s="7"/>
      <c r="D218" s="7"/>
      <c r="E218" s="7"/>
      <c r="F218" s="7"/>
    </row>
    <row r="219" spans="2:6" x14ac:dyDescent="0.25">
      <c r="B219" s="14"/>
      <c r="C219" s="7"/>
      <c r="D219" s="7"/>
      <c r="E219" s="7"/>
      <c r="F219" s="7"/>
    </row>
    <row r="220" spans="2:6" x14ac:dyDescent="0.25">
      <c r="B220" s="14"/>
      <c r="C220" s="7"/>
      <c r="D220" s="7"/>
      <c r="E220" s="7"/>
      <c r="F220" s="7"/>
    </row>
    <row r="221" spans="2:6" x14ac:dyDescent="0.25">
      <c r="B221" s="14"/>
      <c r="C221" s="7"/>
      <c r="D221" s="7"/>
      <c r="E221" s="7"/>
      <c r="F221" s="7"/>
    </row>
    <row r="222" spans="2:6" x14ac:dyDescent="0.25">
      <c r="B222" s="14"/>
      <c r="C222" s="7"/>
      <c r="D222" s="7"/>
      <c r="E222" s="7"/>
      <c r="F222" s="7"/>
    </row>
    <row r="223" spans="2:6" x14ac:dyDescent="0.25">
      <c r="B223" s="14"/>
      <c r="C223" s="7"/>
      <c r="D223" s="7"/>
      <c r="E223" s="7"/>
      <c r="F223" s="7"/>
    </row>
    <row r="224" spans="2:6" x14ac:dyDescent="0.25">
      <c r="B224" s="14"/>
      <c r="C224" s="7"/>
      <c r="D224" s="7"/>
      <c r="E224" s="7"/>
      <c r="F224" s="7"/>
    </row>
    <row r="225" spans="2:6" x14ac:dyDescent="0.25">
      <c r="B225" s="14"/>
      <c r="C225" s="7"/>
      <c r="D225" s="7"/>
      <c r="E225" s="7"/>
      <c r="F225" s="7"/>
    </row>
    <row r="226" spans="2:6" x14ac:dyDescent="0.25">
      <c r="B226" s="14"/>
      <c r="C226" s="7"/>
      <c r="D226" s="7"/>
      <c r="E226" s="7"/>
      <c r="F226" s="7"/>
    </row>
    <row r="227" spans="2:6" x14ac:dyDescent="0.25">
      <c r="B227" s="14"/>
      <c r="C227" s="7"/>
      <c r="D227" s="7"/>
      <c r="E227" s="7"/>
      <c r="F227" s="7"/>
    </row>
    <row r="228" spans="2:6" x14ac:dyDescent="0.25">
      <c r="B228" s="14"/>
      <c r="C228" s="7"/>
      <c r="D228" s="7"/>
      <c r="E228" s="7"/>
      <c r="F228" s="7"/>
    </row>
    <row r="229" spans="2:6" x14ac:dyDescent="0.25">
      <c r="B229" s="14"/>
      <c r="C229" s="7"/>
      <c r="D229" s="7"/>
      <c r="E229" s="7"/>
      <c r="F229" s="7"/>
    </row>
    <row r="230" spans="2:6" x14ac:dyDescent="0.25">
      <c r="B230" s="14"/>
      <c r="C230" s="7"/>
      <c r="D230" s="7"/>
      <c r="E230" s="7"/>
      <c r="F230" s="7"/>
    </row>
    <row r="231" spans="2:6" x14ac:dyDescent="0.25">
      <c r="B231" s="14"/>
      <c r="C231" s="7"/>
      <c r="D231" s="7"/>
      <c r="E231" s="7"/>
      <c r="F231" s="7"/>
    </row>
    <row r="232" spans="2:6" x14ac:dyDescent="0.25">
      <c r="B232" s="14"/>
      <c r="C232" s="7"/>
      <c r="D232" s="7"/>
      <c r="E232" s="7"/>
      <c r="F232" s="7"/>
    </row>
    <row r="233" spans="2:6" x14ac:dyDescent="0.25">
      <c r="B233" s="14"/>
      <c r="C233" s="7"/>
      <c r="D233" s="7"/>
      <c r="E233" s="7"/>
      <c r="F233" s="7"/>
    </row>
    <row r="234" spans="2:6" x14ac:dyDescent="0.25">
      <c r="B234" s="14"/>
      <c r="C234" s="7"/>
      <c r="D234" s="7"/>
      <c r="E234" s="7"/>
      <c r="F234" s="7"/>
    </row>
    <row r="235" spans="2:6" x14ac:dyDescent="0.25">
      <c r="B235" s="14"/>
      <c r="C235" s="7"/>
      <c r="D235" s="7"/>
      <c r="E235" s="7"/>
      <c r="F235" s="7"/>
    </row>
    <row r="236" spans="2:6" x14ac:dyDescent="0.25">
      <c r="B236" s="14"/>
      <c r="C236" s="7"/>
      <c r="D236" s="7"/>
      <c r="E236" s="7"/>
      <c r="F236" s="7"/>
    </row>
    <row r="237" spans="2:6" x14ac:dyDescent="0.25">
      <c r="B237" s="14"/>
      <c r="C237" s="7"/>
      <c r="D237" s="7"/>
      <c r="E237" s="7"/>
      <c r="F237" s="7"/>
    </row>
    <row r="238" spans="2:6" x14ac:dyDescent="0.25">
      <c r="B238" s="14"/>
      <c r="C238" s="7"/>
      <c r="D238" s="7"/>
      <c r="E238" s="7"/>
      <c r="F238" s="7"/>
    </row>
    <row r="239" spans="2:6" x14ac:dyDescent="0.25">
      <c r="B239" s="14"/>
      <c r="C239" s="7"/>
      <c r="D239" s="7"/>
      <c r="E239" s="7"/>
      <c r="F239" s="7"/>
    </row>
    <row r="240" spans="2:6" x14ac:dyDescent="0.25">
      <c r="B240" s="14"/>
      <c r="C240" s="7"/>
      <c r="D240" s="7"/>
      <c r="E240" s="7"/>
      <c r="F240" s="7"/>
    </row>
    <row r="241" spans="2:6" x14ac:dyDescent="0.25">
      <c r="B241" s="14"/>
      <c r="C241" s="7"/>
      <c r="D241" s="7"/>
      <c r="E241" s="7"/>
      <c r="F241" s="7"/>
    </row>
    <row r="242" spans="2:6" x14ac:dyDescent="0.25">
      <c r="B242" s="14"/>
      <c r="C242" s="7"/>
      <c r="D242" s="7"/>
      <c r="E242" s="7"/>
      <c r="F242" s="7"/>
    </row>
    <row r="243" spans="2:6" x14ac:dyDescent="0.25">
      <c r="B243" s="14"/>
      <c r="C243" s="7"/>
      <c r="D243" s="7"/>
      <c r="E243" s="7"/>
      <c r="F243" s="7"/>
    </row>
    <row r="244" spans="2:6" x14ac:dyDescent="0.25">
      <c r="B244" s="14"/>
      <c r="C244" s="7"/>
      <c r="D244" s="7"/>
      <c r="E244" s="7"/>
      <c r="F244" s="7"/>
    </row>
    <row r="245" spans="2:6" x14ac:dyDescent="0.25">
      <c r="B245" s="14"/>
      <c r="C245" s="7"/>
      <c r="D245" s="7"/>
      <c r="E245" s="7"/>
      <c r="F245" s="7"/>
    </row>
    <row r="246" spans="2:6" x14ac:dyDescent="0.25">
      <c r="B246" s="14"/>
      <c r="C246" s="7"/>
      <c r="D246" s="7"/>
      <c r="E246" s="7"/>
      <c r="F246" s="7"/>
    </row>
    <row r="247" spans="2:6" x14ac:dyDescent="0.25">
      <c r="B247" s="14"/>
      <c r="C247" s="7"/>
      <c r="D247" s="7"/>
      <c r="E247" s="7"/>
      <c r="F247" s="7"/>
    </row>
    <row r="248" spans="2:6" x14ac:dyDescent="0.25">
      <c r="B248" s="14"/>
      <c r="C248" s="7"/>
      <c r="D248" s="7"/>
      <c r="E248" s="7"/>
      <c r="F248" s="7"/>
    </row>
    <row r="249" spans="2:6" x14ac:dyDescent="0.25">
      <c r="B249" s="14"/>
      <c r="C249" s="7"/>
      <c r="D249" s="7"/>
      <c r="E249" s="7"/>
      <c r="F249" s="7"/>
    </row>
    <row r="250" spans="2:6" x14ac:dyDescent="0.25">
      <c r="B250" s="14"/>
      <c r="C250" s="7"/>
      <c r="D250" s="7"/>
      <c r="E250" s="7"/>
      <c r="F250" s="7"/>
    </row>
    <row r="251" spans="2:6" x14ac:dyDescent="0.25">
      <c r="B251" s="14"/>
      <c r="C251" s="7"/>
      <c r="D251" s="7"/>
      <c r="E251" s="7"/>
      <c r="F251" s="7"/>
    </row>
    <row r="252" spans="2:6" x14ac:dyDescent="0.25">
      <c r="B252" s="14"/>
      <c r="C252" s="7"/>
      <c r="D252" s="7"/>
      <c r="E252" s="7"/>
      <c r="F252" s="7"/>
    </row>
    <row r="253" spans="2:6" x14ac:dyDescent="0.25">
      <c r="B253" s="14"/>
      <c r="C253" s="7"/>
      <c r="D253" s="7"/>
      <c r="E253" s="7"/>
      <c r="F253" s="7"/>
    </row>
    <row r="254" spans="2:6" x14ac:dyDescent="0.25">
      <c r="B254" s="14"/>
      <c r="C254" s="7"/>
      <c r="D254" s="7"/>
      <c r="E254" s="7"/>
      <c r="F254" s="7"/>
    </row>
    <row r="255" spans="2:6" x14ac:dyDescent="0.25">
      <c r="B255" s="14"/>
      <c r="C255" s="7"/>
      <c r="D255" s="7"/>
      <c r="E255" s="7"/>
      <c r="F255" s="7"/>
    </row>
    <row r="256" spans="2:6" x14ac:dyDescent="0.25">
      <c r="B256" s="14"/>
      <c r="C256" s="7"/>
      <c r="D256" s="7"/>
      <c r="E256" s="7"/>
      <c r="F256" s="7"/>
    </row>
    <row r="257" spans="2:6" x14ac:dyDescent="0.25">
      <c r="B257" s="14"/>
      <c r="C257" s="7"/>
      <c r="D257" s="7"/>
      <c r="E257" s="7"/>
      <c r="F257" s="7"/>
    </row>
    <row r="258" spans="2:6" x14ac:dyDescent="0.25">
      <c r="B258" s="14"/>
      <c r="C258" s="7"/>
      <c r="D258" s="7"/>
      <c r="E258" s="7"/>
      <c r="F258" s="7"/>
    </row>
    <row r="259" spans="2:6" x14ac:dyDescent="0.25">
      <c r="B259" s="14"/>
      <c r="C259" s="7"/>
      <c r="D259" s="7"/>
      <c r="E259" s="7"/>
      <c r="F259" s="7"/>
    </row>
    <row r="260" spans="2:6" x14ac:dyDescent="0.25">
      <c r="B260" s="14"/>
      <c r="C260" s="7"/>
      <c r="D260" s="7"/>
      <c r="E260" s="7"/>
      <c r="F260" s="7"/>
    </row>
    <row r="261" spans="2:6" x14ac:dyDescent="0.25">
      <c r="B261" s="14"/>
      <c r="C261" s="7"/>
      <c r="D261" s="7"/>
      <c r="E261" s="7"/>
      <c r="F261" s="7"/>
    </row>
    <row r="262" spans="2:6" x14ac:dyDescent="0.25">
      <c r="B262" s="14"/>
      <c r="C262" s="7"/>
      <c r="D262" s="7"/>
      <c r="E262" s="7"/>
      <c r="F262" s="7"/>
    </row>
    <row r="263" spans="2:6" x14ac:dyDescent="0.25">
      <c r="B263" s="14"/>
      <c r="C263" s="7"/>
      <c r="D263" s="7"/>
      <c r="E263" s="7"/>
      <c r="F263" s="7"/>
    </row>
    <row r="264" spans="2:6" x14ac:dyDescent="0.25">
      <c r="B264" s="14"/>
      <c r="C264" s="7"/>
      <c r="D264" s="7"/>
      <c r="E264" s="7"/>
      <c r="F264" s="7"/>
    </row>
    <row r="265" spans="2:6" x14ac:dyDescent="0.25">
      <c r="B265" s="14"/>
      <c r="C265" s="7"/>
      <c r="D265" s="7"/>
      <c r="E265" s="7"/>
      <c r="F265" s="7"/>
    </row>
    <row r="266" spans="2:6" x14ac:dyDescent="0.25">
      <c r="B266" s="14"/>
      <c r="C266" s="7"/>
      <c r="D266" s="7"/>
      <c r="E266" s="7"/>
      <c r="F266" s="7"/>
    </row>
    <row r="267" spans="2:6" x14ac:dyDescent="0.25">
      <c r="B267" s="14"/>
      <c r="C267" s="7"/>
      <c r="D267" s="7"/>
      <c r="E267" s="7"/>
      <c r="F267" s="7"/>
    </row>
    <row r="268" spans="2:6" x14ac:dyDescent="0.25">
      <c r="B268" s="14"/>
      <c r="C268" s="7"/>
      <c r="D268" s="7"/>
      <c r="E268" s="7"/>
      <c r="F268" s="7"/>
    </row>
    <row r="269" spans="2:6" x14ac:dyDescent="0.25">
      <c r="B269" s="14"/>
      <c r="C269" s="7"/>
      <c r="D269" s="7"/>
      <c r="E269" s="7"/>
      <c r="F269" s="7"/>
    </row>
    <row r="270" spans="2:6" x14ac:dyDescent="0.25">
      <c r="B270" s="14"/>
      <c r="C270" s="7"/>
      <c r="D270" s="7"/>
      <c r="E270" s="7"/>
      <c r="F270" s="7"/>
    </row>
    <row r="271" spans="2:6" x14ac:dyDescent="0.25">
      <c r="B271" s="14"/>
      <c r="C271" s="7"/>
      <c r="D271" s="7"/>
      <c r="E271" s="7"/>
      <c r="F271" s="7"/>
    </row>
    <row r="272" spans="2:6" x14ac:dyDescent="0.25">
      <c r="B272" s="14"/>
      <c r="C272" s="7"/>
      <c r="D272" s="7"/>
      <c r="E272" s="7"/>
      <c r="F272" s="7"/>
    </row>
    <row r="273" spans="2:6" x14ac:dyDescent="0.25">
      <c r="B273" s="14"/>
      <c r="C273" s="7"/>
      <c r="D273" s="7"/>
      <c r="E273" s="7"/>
      <c r="F273" s="7"/>
    </row>
    <row r="274" spans="2:6" x14ac:dyDescent="0.25">
      <c r="B274" s="14"/>
      <c r="C274" s="7"/>
      <c r="D274" s="7"/>
      <c r="E274" s="7"/>
      <c r="F274" s="7"/>
    </row>
    <row r="275" spans="2:6" x14ac:dyDescent="0.25">
      <c r="B275" s="14"/>
      <c r="C275" s="7"/>
      <c r="D275" s="7"/>
      <c r="E275" s="7"/>
      <c r="F275" s="7"/>
    </row>
    <row r="276" spans="2:6" x14ac:dyDescent="0.25">
      <c r="B276" s="14"/>
      <c r="C276" s="7"/>
      <c r="D276" s="7"/>
      <c r="E276" s="7"/>
      <c r="F276" s="7"/>
    </row>
    <row r="277" spans="2:6" x14ac:dyDescent="0.25">
      <c r="B277" s="14"/>
      <c r="C277" s="7"/>
      <c r="D277" s="7"/>
      <c r="E277" s="7"/>
      <c r="F277" s="7"/>
    </row>
    <row r="278" spans="2:6" x14ac:dyDescent="0.25">
      <c r="B278" s="14"/>
      <c r="C278" s="7"/>
      <c r="D278" s="7"/>
      <c r="E278" s="7"/>
      <c r="F278" s="7"/>
    </row>
    <row r="279" spans="2:6" x14ac:dyDescent="0.25">
      <c r="B279" s="14"/>
      <c r="C279" s="7"/>
      <c r="D279" s="7"/>
      <c r="E279" s="7"/>
      <c r="F279" s="7"/>
    </row>
    <row r="280" spans="2:6" x14ac:dyDescent="0.25">
      <c r="B280" s="14"/>
      <c r="C280" s="7"/>
      <c r="D280" s="7"/>
      <c r="E280" s="7"/>
      <c r="F280" s="7"/>
    </row>
    <row r="281" spans="2:6" x14ac:dyDescent="0.25">
      <c r="B281" s="14"/>
      <c r="C281" s="7"/>
      <c r="D281" s="7"/>
      <c r="E281" s="7"/>
      <c r="F281" s="7"/>
    </row>
    <row r="282" spans="2:6" x14ac:dyDescent="0.25">
      <c r="B282" s="14"/>
      <c r="C282" s="7"/>
      <c r="D282" s="7"/>
      <c r="E282" s="7"/>
      <c r="F282" s="7"/>
    </row>
    <row r="283" spans="2:6" x14ac:dyDescent="0.25">
      <c r="B283" s="14"/>
      <c r="C283" s="7"/>
      <c r="D283" s="7"/>
      <c r="E283" s="7"/>
      <c r="F283" s="7"/>
    </row>
    <row r="284" spans="2:6" x14ac:dyDescent="0.25">
      <c r="B284" s="14"/>
      <c r="C284" s="7"/>
      <c r="D284" s="7"/>
      <c r="E284" s="7"/>
      <c r="F284" s="7"/>
    </row>
    <row r="285" spans="2:6" x14ac:dyDescent="0.25">
      <c r="B285" s="14"/>
      <c r="C285" s="7"/>
      <c r="D285" s="7"/>
      <c r="E285" s="7"/>
      <c r="F285" s="7"/>
    </row>
    <row r="286" spans="2:6" x14ac:dyDescent="0.25">
      <c r="B286" s="14"/>
      <c r="C286" s="7"/>
      <c r="D286" s="7"/>
      <c r="E286" s="7"/>
      <c r="F286" s="7"/>
    </row>
    <row r="287" spans="2:6" x14ac:dyDescent="0.25">
      <c r="B287" s="14"/>
      <c r="C287" s="7"/>
      <c r="D287" s="7"/>
      <c r="E287" s="7"/>
      <c r="F287" s="7"/>
    </row>
    <row r="288" spans="2:6" x14ac:dyDescent="0.25">
      <c r="B288" s="14"/>
      <c r="C288" s="7"/>
      <c r="D288" s="7"/>
      <c r="E288" s="7"/>
      <c r="F288" s="7"/>
    </row>
    <row r="289" spans="2:6" x14ac:dyDescent="0.25">
      <c r="B289" s="14"/>
      <c r="C289" s="7"/>
      <c r="D289" s="7"/>
      <c r="E289" s="7"/>
      <c r="F289" s="7"/>
    </row>
    <row r="290" spans="2:6" x14ac:dyDescent="0.25">
      <c r="B290" s="14"/>
      <c r="C290" s="7"/>
      <c r="D290" s="7"/>
      <c r="E290" s="7"/>
      <c r="F290" s="7"/>
    </row>
    <row r="291" spans="2:6" x14ac:dyDescent="0.25">
      <c r="B291" s="14"/>
      <c r="C291" s="7"/>
      <c r="D291" s="7"/>
      <c r="E291" s="7"/>
      <c r="F291" s="7"/>
    </row>
    <row r="292" spans="2:6" x14ac:dyDescent="0.25">
      <c r="B292" s="14"/>
      <c r="C292" s="7"/>
      <c r="D292" s="7"/>
      <c r="E292" s="7"/>
      <c r="F292" s="7"/>
    </row>
    <row r="293" spans="2:6" x14ac:dyDescent="0.25">
      <c r="B293" s="14"/>
      <c r="C293" s="7"/>
      <c r="D293" s="7"/>
      <c r="E293" s="7"/>
      <c r="F293" s="7"/>
    </row>
    <row r="294" spans="2:6" x14ac:dyDescent="0.25">
      <c r="B294" s="14"/>
      <c r="C294" s="7"/>
      <c r="D294" s="7"/>
      <c r="E294" s="7"/>
      <c r="F294" s="7"/>
    </row>
    <row r="295" spans="2:6" x14ac:dyDescent="0.25">
      <c r="B295" s="14"/>
      <c r="C295" s="7"/>
      <c r="D295" s="7"/>
      <c r="E295" s="7"/>
      <c r="F295" s="7"/>
    </row>
    <row r="296" spans="2:6" x14ac:dyDescent="0.25">
      <c r="B296" s="14"/>
      <c r="C296" s="7"/>
      <c r="D296" s="7"/>
      <c r="E296" s="7"/>
      <c r="F296" s="7"/>
    </row>
    <row r="297" spans="2:6" x14ac:dyDescent="0.25">
      <c r="B297" s="14"/>
      <c r="C297" s="7"/>
      <c r="D297" s="7"/>
      <c r="E297" s="7"/>
      <c r="F297" s="7"/>
    </row>
    <row r="298" spans="2:6" x14ac:dyDescent="0.25">
      <c r="B298" s="14"/>
      <c r="C298" s="7"/>
      <c r="D298" s="7"/>
      <c r="E298" s="7"/>
      <c r="F298" s="7"/>
    </row>
    <row r="299" spans="2:6" x14ac:dyDescent="0.25">
      <c r="B299" s="14"/>
      <c r="C299" s="7"/>
      <c r="D299" s="7"/>
      <c r="E299" s="7"/>
      <c r="F299" s="7"/>
    </row>
    <row r="300" spans="2:6" x14ac:dyDescent="0.25">
      <c r="B300" s="14"/>
      <c r="C300" s="7"/>
      <c r="D300" s="7"/>
      <c r="E300" s="7"/>
      <c r="F300" s="7"/>
    </row>
    <row r="301" spans="2:6" x14ac:dyDescent="0.25">
      <c r="B301" s="14"/>
      <c r="C301" s="7"/>
      <c r="D301" s="7"/>
      <c r="E301" s="7"/>
      <c r="F301" s="7"/>
    </row>
    <row r="302" spans="2:6" x14ac:dyDescent="0.25">
      <c r="B302" s="14"/>
      <c r="C302" s="7"/>
      <c r="D302" s="7"/>
      <c r="E302" s="7"/>
      <c r="F302" s="7"/>
    </row>
    <row r="303" spans="2:6" x14ac:dyDescent="0.25">
      <c r="B303" s="14"/>
      <c r="C303" s="7"/>
      <c r="D303" s="7"/>
      <c r="E303" s="7"/>
      <c r="F303" s="7"/>
    </row>
    <row r="304" spans="2:6" x14ac:dyDescent="0.25">
      <c r="B304" s="14"/>
      <c r="C304" s="7"/>
      <c r="D304" s="7"/>
      <c r="E304" s="7"/>
      <c r="F304" s="7"/>
    </row>
    <row r="305" spans="2:6" x14ac:dyDescent="0.25">
      <c r="B305" s="14"/>
      <c r="C305" s="7"/>
      <c r="D305" s="7"/>
      <c r="E305" s="7"/>
      <c r="F305" s="7"/>
    </row>
    <row r="306" spans="2:6" x14ac:dyDescent="0.25">
      <c r="B306" s="14"/>
      <c r="C306" s="7"/>
      <c r="D306" s="7"/>
      <c r="E306" s="7"/>
      <c r="F306" s="7"/>
    </row>
    <row r="307" spans="2:6" x14ac:dyDescent="0.25">
      <c r="B307" s="14"/>
      <c r="C307" s="7"/>
      <c r="D307" s="7"/>
      <c r="E307" s="7"/>
      <c r="F307" s="7"/>
    </row>
    <row r="308" spans="2:6" x14ac:dyDescent="0.25">
      <c r="B308" s="14"/>
      <c r="C308" s="7"/>
      <c r="D308" s="7"/>
      <c r="E308" s="7"/>
      <c r="F308" s="7"/>
    </row>
    <row r="309" spans="2:6" x14ac:dyDescent="0.25">
      <c r="B309" s="14"/>
      <c r="C309" s="7"/>
      <c r="D309" s="7"/>
      <c r="E309" s="7"/>
      <c r="F309" s="7"/>
    </row>
    <row r="310" spans="2:6" x14ac:dyDescent="0.25">
      <c r="B310" s="14"/>
      <c r="C310" s="7"/>
      <c r="D310" s="7"/>
      <c r="E310" s="7"/>
      <c r="F310" s="7"/>
    </row>
    <row r="311" spans="2:6" x14ac:dyDescent="0.25">
      <c r="B311" s="14"/>
      <c r="C311" s="7"/>
      <c r="D311" s="7"/>
      <c r="E311" s="7"/>
      <c r="F311" s="7"/>
    </row>
    <row r="312" spans="2:6" x14ac:dyDescent="0.25">
      <c r="B312" s="14"/>
      <c r="C312" s="7"/>
      <c r="D312" s="7"/>
      <c r="E312" s="7"/>
      <c r="F312" s="7"/>
    </row>
    <row r="313" spans="2:6" x14ac:dyDescent="0.25">
      <c r="B313" s="14"/>
      <c r="C313" s="7"/>
      <c r="D313" s="7"/>
      <c r="E313" s="7"/>
      <c r="F313" s="7"/>
    </row>
    <row r="314" spans="2:6" x14ac:dyDescent="0.25">
      <c r="B314" s="14"/>
      <c r="C314" s="7"/>
      <c r="D314" s="7"/>
      <c r="E314" s="7"/>
      <c r="F314" s="7"/>
    </row>
    <row r="315" spans="2:6" x14ac:dyDescent="0.25">
      <c r="B315" s="14"/>
      <c r="C315" s="7"/>
      <c r="D315" s="7"/>
      <c r="E315" s="7"/>
      <c r="F315" s="7"/>
    </row>
    <row r="316" spans="2:6" x14ac:dyDescent="0.25">
      <c r="B316" s="14"/>
      <c r="C316" s="7"/>
      <c r="D316" s="7"/>
      <c r="E316" s="7"/>
      <c r="F316" s="7"/>
    </row>
    <row r="317" spans="2:6" x14ac:dyDescent="0.25">
      <c r="B317" s="14"/>
      <c r="C317" s="7"/>
      <c r="D317" s="7"/>
      <c r="E317" s="7"/>
      <c r="F317" s="7"/>
    </row>
    <row r="318" spans="2:6" x14ac:dyDescent="0.25">
      <c r="B318" s="14"/>
      <c r="C318" s="7"/>
      <c r="D318" s="7"/>
      <c r="E318" s="7"/>
      <c r="F318" s="7"/>
    </row>
    <row r="319" spans="2:6" x14ac:dyDescent="0.25">
      <c r="B319" s="14"/>
      <c r="C319" s="7"/>
      <c r="D319" s="7"/>
      <c r="E319" s="7"/>
      <c r="F319" s="7"/>
    </row>
    <row r="320" spans="2:6" x14ac:dyDescent="0.25">
      <c r="B320" s="14"/>
      <c r="C320" s="7"/>
      <c r="D320" s="7"/>
      <c r="E320" s="7"/>
      <c r="F320" s="7"/>
    </row>
    <row r="321" spans="2:6" x14ac:dyDescent="0.25">
      <c r="B321" s="14"/>
      <c r="C321" s="7"/>
      <c r="D321" s="7"/>
      <c r="E321" s="7"/>
      <c r="F321" s="7"/>
    </row>
    <row r="322" spans="2:6" x14ac:dyDescent="0.25">
      <c r="B322" s="14"/>
      <c r="C322" s="7"/>
      <c r="D322" s="7"/>
      <c r="E322" s="7"/>
      <c r="F322" s="7"/>
    </row>
    <row r="323" spans="2:6" x14ac:dyDescent="0.25">
      <c r="B323" s="14"/>
      <c r="C323" s="7"/>
      <c r="D323" s="7"/>
      <c r="E323" s="7"/>
      <c r="F323" s="7"/>
    </row>
    <row r="324" spans="2:6" x14ac:dyDescent="0.25">
      <c r="B324" s="14"/>
      <c r="C324" s="7"/>
      <c r="D324" s="7"/>
      <c r="E324" s="7"/>
      <c r="F324" s="7"/>
    </row>
    <row r="325" spans="2:6" x14ac:dyDescent="0.25">
      <c r="B325" s="14"/>
      <c r="C325" s="7"/>
      <c r="D325" s="7"/>
      <c r="E325" s="7"/>
      <c r="F325" s="7"/>
    </row>
    <row r="326" spans="2:6" x14ac:dyDescent="0.25">
      <c r="B326" s="14"/>
      <c r="C326" s="7"/>
      <c r="D326" s="7"/>
      <c r="E326" s="7"/>
      <c r="F326" s="7"/>
    </row>
    <row r="327" spans="2:6" x14ac:dyDescent="0.25">
      <c r="B327" s="14"/>
      <c r="C327" s="7"/>
      <c r="D327" s="7"/>
      <c r="E327" s="7"/>
      <c r="F327" s="7"/>
    </row>
    <row r="328" spans="2:6" x14ac:dyDescent="0.25">
      <c r="B328" s="14"/>
      <c r="C328" s="7"/>
      <c r="D328" s="7"/>
      <c r="E328" s="7"/>
      <c r="F328" s="7"/>
    </row>
    <row r="329" spans="2:6" x14ac:dyDescent="0.25">
      <c r="B329" s="14"/>
      <c r="C329" s="7"/>
      <c r="D329" s="7"/>
      <c r="E329" s="7"/>
      <c r="F329" s="7"/>
    </row>
    <row r="330" spans="2:6" x14ac:dyDescent="0.25">
      <c r="B330" s="14"/>
      <c r="C330" s="7"/>
      <c r="D330" s="7"/>
      <c r="E330" s="7"/>
      <c r="F330" s="7"/>
    </row>
    <row r="331" spans="2:6" x14ac:dyDescent="0.25">
      <c r="B331" s="14"/>
      <c r="C331" s="7"/>
      <c r="D331" s="7"/>
      <c r="E331" s="7"/>
      <c r="F331" s="7"/>
    </row>
    <row r="332" spans="2:6" x14ac:dyDescent="0.25">
      <c r="B332" s="14"/>
      <c r="C332" s="7"/>
      <c r="D332" s="7"/>
      <c r="E332" s="7"/>
      <c r="F332" s="7"/>
    </row>
    <row r="333" spans="2:6" x14ac:dyDescent="0.25">
      <c r="B333" s="14"/>
      <c r="C333" s="7"/>
      <c r="D333" s="7"/>
      <c r="E333" s="7"/>
      <c r="F333" s="7"/>
    </row>
    <row r="334" spans="2:6" x14ac:dyDescent="0.25">
      <c r="B334" s="14"/>
      <c r="C334" s="7"/>
      <c r="D334" s="7"/>
      <c r="E334" s="7"/>
      <c r="F334" s="7"/>
    </row>
    <row r="335" spans="2:6" x14ac:dyDescent="0.25">
      <c r="B335" s="14"/>
      <c r="C335" s="7"/>
      <c r="D335" s="7"/>
      <c r="E335" s="7"/>
      <c r="F335" s="7"/>
    </row>
    <row r="336" spans="2:6" x14ac:dyDescent="0.25">
      <c r="B336" s="14"/>
      <c r="C336" s="7"/>
      <c r="D336" s="7"/>
      <c r="E336" s="7"/>
      <c r="F336" s="7"/>
    </row>
    <row r="337" spans="2:6" x14ac:dyDescent="0.25">
      <c r="B337" s="14"/>
      <c r="C337" s="7"/>
      <c r="D337" s="7"/>
      <c r="E337" s="7"/>
      <c r="F337" s="7"/>
    </row>
    <row r="338" spans="2:6" x14ac:dyDescent="0.25">
      <c r="B338" s="14"/>
      <c r="C338" s="7"/>
      <c r="D338" s="7"/>
      <c r="E338" s="7"/>
      <c r="F338" s="7"/>
    </row>
    <row r="339" spans="2:6" x14ac:dyDescent="0.25">
      <c r="B339" s="14"/>
      <c r="C339" s="7"/>
      <c r="D339" s="7"/>
      <c r="E339" s="7"/>
      <c r="F339" s="7"/>
    </row>
    <row r="340" spans="2:6" x14ac:dyDescent="0.25">
      <c r="B340" s="14"/>
      <c r="C340" s="7"/>
      <c r="D340" s="7"/>
      <c r="E340" s="7"/>
      <c r="F340" s="7"/>
    </row>
    <row r="341" spans="2:6" x14ac:dyDescent="0.25">
      <c r="B341" s="14"/>
      <c r="C341" s="7"/>
      <c r="D341" s="7"/>
      <c r="E341" s="7"/>
      <c r="F341" s="7"/>
    </row>
    <row r="342" spans="2:6" x14ac:dyDescent="0.25">
      <c r="B342" s="14"/>
      <c r="C342" s="7"/>
      <c r="D342" s="7"/>
      <c r="E342" s="7"/>
      <c r="F342" s="7"/>
    </row>
    <row r="343" spans="2:6" x14ac:dyDescent="0.25">
      <c r="B343" s="14"/>
      <c r="C343" s="7"/>
      <c r="D343" s="7"/>
      <c r="E343" s="7"/>
      <c r="F343" s="7"/>
    </row>
    <row r="344" spans="2:6" x14ac:dyDescent="0.25">
      <c r="B344" s="14"/>
      <c r="C344" s="7"/>
      <c r="D344" s="7"/>
      <c r="E344" s="7"/>
      <c r="F344" s="7"/>
    </row>
    <row r="345" spans="2:6" x14ac:dyDescent="0.25">
      <c r="B345" s="14"/>
      <c r="C345" s="7"/>
      <c r="D345" s="7"/>
      <c r="E345" s="7"/>
      <c r="F345" s="7"/>
    </row>
    <row r="346" spans="2:6" x14ac:dyDescent="0.25">
      <c r="B346" s="14"/>
      <c r="C346" s="7"/>
      <c r="D346" s="7"/>
      <c r="E346" s="7"/>
      <c r="F346" s="7"/>
    </row>
    <row r="347" spans="2:6" x14ac:dyDescent="0.25">
      <c r="B347" s="14"/>
      <c r="C347" s="7"/>
      <c r="D347" s="7"/>
      <c r="E347" s="7"/>
      <c r="F347" s="7"/>
    </row>
    <row r="348" spans="2:6" x14ac:dyDescent="0.25">
      <c r="B348" s="14"/>
      <c r="C348" s="7"/>
      <c r="D348" s="7"/>
      <c r="E348" s="7"/>
      <c r="F348" s="7"/>
    </row>
    <row r="349" spans="2:6" x14ac:dyDescent="0.25">
      <c r="B349" s="14"/>
      <c r="C349" s="7"/>
      <c r="D349" s="7"/>
      <c r="E349" s="7"/>
      <c r="F349" s="7"/>
    </row>
    <row r="350" spans="2:6" x14ac:dyDescent="0.25">
      <c r="B350" s="14"/>
      <c r="C350" s="7"/>
      <c r="D350" s="7"/>
      <c r="E350" s="7"/>
      <c r="F350" s="7"/>
    </row>
    <row r="351" spans="2:6" x14ac:dyDescent="0.25">
      <c r="B351" s="14"/>
      <c r="C351" s="7"/>
      <c r="D351" s="7"/>
      <c r="E351" s="7"/>
      <c r="F351" s="7"/>
    </row>
    <row r="352" spans="2:6" x14ac:dyDescent="0.25">
      <c r="B352" s="14"/>
      <c r="C352" s="7"/>
      <c r="D352" s="7"/>
      <c r="E352" s="7"/>
      <c r="F352" s="7"/>
    </row>
    <row r="353" spans="2:6" x14ac:dyDescent="0.25">
      <c r="B353" s="14"/>
      <c r="C353" s="7"/>
      <c r="D353" s="7"/>
      <c r="E353" s="7"/>
      <c r="F353" s="7"/>
    </row>
    <row r="354" spans="2:6" x14ac:dyDescent="0.25">
      <c r="B354" s="14"/>
      <c r="C354" s="7"/>
      <c r="D354" s="7"/>
      <c r="E354" s="7"/>
      <c r="F354" s="7"/>
    </row>
    <row r="355" spans="2:6" x14ac:dyDescent="0.25">
      <c r="B355" s="14"/>
      <c r="C355" s="7"/>
      <c r="D355" s="7"/>
      <c r="E355" s="7"/>
      <c r="F355" s="7"/>
    </row>
    <row r="356" spans="2:6" x14ac:dyDescent="0.25">
      <c r="B356" s="14"/>
      <c r="C356" s="7"/>
      <c r="D356" s="7"/>
      <c r="E356" s="7"/>
      <c r="F356" s="7"/>
    </row>
    <row r="357" spans="2:6" x14ac:dyDescent="0.25">
      <c r="B357" s="14"/>
      <c r="C357" s="7"/>
      <c r="D357" s="7"/>
      <c r="E357" s="7"/>
      <c r="F357" s="7"/>
    </row>
    <row r="358" spans="2:6" x14ac:dyDescent="0.25">
      <c r="B358" s="14"/>
      <c r="C358" s="7"/>
      <c r="D358" s="7"/>
      <c r="E358" s="7"/>
      <c r="F358" s="7"/>
    </row>
    <row r="359" spans="2:6" x14ac:dyDescent="0.25">
      <c r="B359" s="14"/>
      <c r="C359" s="7"/>
      <c r="D359" s="7"/>
      <c r="E359" s="7"/>
      <c r="F359" s="7"/>
    </row>
    <row r="360" spans="2:6" x14ac:dyDescent="0.25">
      <c r="B360" s="14"/>
      <c r="C360" s="7"/>
      <c r="D360" s="7"/>
      <c r="E360" s="7"/>
      <c r="F360" s="7"/>
    </row>
    <row r="361" spans="2:6" x14ac:dyDescent="0.25">
      <c r="B361" s="14"/>
      <c r="C361" s="7"/>
      <c r="D361" s="7"/>
      <c r="E361" s="7"/>
      <c r="F361" s="7"/>
    </row>
    <row r="362" spans="2:6" x14ac:dyDescent="0.25">
      <c r="B362" s="14"/>
      <c r="C362" s="7"/>
      <c r="D362" s="7"/>
      <c r="E362" s="7"/>
      <c r="F362" s="7"/>
    </row>
    <row r="363" spans="2:6" x14ac:dyDescent="0.25">
      <c r="B363" s="14"/>
      <c r="C363" s="7"/>
      <c r="D363" s="7"/>
      <c r="E363" s="7"/>
      <c r="F363" s="7"/>
    </row>
    <row r="364" spans="2:6" x14ac:dyDescent="0.25">
      <c r="B364" s="14"/>
      <c r="C364" s="7"/>
      <c r="D364" s="7"/>
      <c r="E364" s="7"/>
      <c r="F364" s="7"/>
    </row>
    <row r="365" spans="2:6" x14ac:dyDescent="0.25">
      <c r="B365" s="14"/>
      <c r="C365" s="7"/>
      <c r="D365" s="7"/>
      <c r="E365" s="7"/>
      <c r="F365" s="7"/>
    </row>
    <row r="366" spans="2:6" x14ac:dyDescent="0.25">
      <c r="B366" s="14"/>
      <c r="C366" s="7"/>
      <c r="D366" s="7"/>
      <c r="E366" s="7"/>
      <c r="F366" s="7"/>
    </row>
    <row r="367" spans="2:6" x14ac:dyDescent="0.25">
      <c r="B367" s="14"/>
      <c r="C367" s="7"/>
      <c r="D367" s="7"/>
      <c r="E367" s="7"/>
      <c r="F367" s="7"/>
    </row>
    <row r="368" spans="2:6" x14ac:dyDescent="0.25">
      <c r="B368" s="14"/>
      <c r="C368" s="7"/>
      <c r="D368" s="7"/>
      <c r="E368" s="7"/>
      <c r="F368" s="7"/>
    </row>
    <row r="369" spans="2:6" x14ac:dyDescent="0.25">
      <c r="B369" s="14"/>
      <c r="C369" s="7"/>
      <c r="D369" s="7"/>
      <c r="E369" s="7"/>
      <c r="F369" s="7"/>
    </row>
    <row r="370" spans="2:6" x14ac:dyDescent="0.25">
      <c r="B370" s="14"/>
      <c r="C370" s="7"/>
      <c r="D370" s="7"/>
      <c r="E370" s="7"/>
      <c r="F370" s="7"/>
    </row>
    <row r="371" spans="2:6" x14ac:dyDescent="0.25">
      <c r="B371" s="14"/>
      <c r="C371" s="7"/>
      <c r="D371" s="7"/>
      <c r="E371" s="7"/>
      <c r="F371" s="7"/>
    </row>
    <row r="372" spans="2:6" x14ac:dyDescent="0.25">
      <c r="B372" s="14"/>
      <c r="C372" s="7"/>
      <c r="D372" s="7"/>
      <c r="E372" s="7"/>
      <c r="F372" s="7"/>
    </row>
    <row r="373" spans="2:6" x14ac:dyDescent="0.25">
      <c r="B373" s="14"/>
      <c r="C373" s="7"/>
      <c r="D373" s="7"/>
      <c r="E373" s="7"/>
      <c r="F373" s="7"/>
    </row>
    <row r="374" spans="2:6" x14ac:dyDescent="0.25">
      <c r="B374" s="14"/>
      <c r="C374" s="7"/>
      <c r="D374" s="7"/>
      <c r="E374" s="7"/>
      <c r="F374" s="7"/>
    </row>
    <row r="375" spans="2:6" x14ac:dyDescent="0.25">
      <c r="B375" s="14"/>
      <c r="C375" s="7"/>
      <c r="D375" s="7"/>
      <c r="E375" s="7"/>
      <c r="F375" s="7"/>
    </row>
    <row r="376" spans="2:6" x14ac:dyDescent="0.25">
      <c r="B376" s="14"/>
      <c r="C376" s="7"/>
      <c r="D376" s="7"/>
      <c r="E376" s="7"/>
      <c r="F376" s="7"/>
    </row>
    <row r="377" spans="2:6" x14ac:dyDescent="0.25">
      <c r="B377" s="14"/>
      <c r="C377" s="7"/>
      <c r="D377" s="7"/>
      <c r="E377" s="7"/>
      <c r="F377" s="7"/>
    </row>
    <row r="378" spans="2:6" x14ac:dyDescent="0.25">
      <c r="B378" s="14"/>
      <c r="C378" s="7"/>
      <c r="D378" s="7"/>
      <c r="E378" s="7"/>
      <c r="F378" s="7"/>
    </row>
    <row r="379" spans="2:6" x14ac:dyDescent="0.25">
      <c r="B379" s="14"/>
      <c r="C379" s="7"/>
      <c r="D379" s="7"/>
      <c r="E379" s="7"/>
      <c r="F379" s="7"/>
    </row>
    <row r="380" spans="2:6" x14ac:dyDescent="0.25">
      <c r="B380" s="14"/>
      <c r="C380" s="7"/>
      <c r="D380" s="7"/>
      <c r="E380" s="7"/>
      <c r="F380" s="7"/>
    </row>
    <row r="381" spans="2:6" x14ac:dyDescent="0.25">
      <c r="B381" s="14"/>
      <c r="C381" s="7"/>
      <c r="D381" s="7"/>
      <c r="E381" s="7"/>
      <c r="F381" s="7"/>
    </row>
    <row r="382" spans="2:6" x14ac:dyDescent="0.25">
      <c r="B382" s="14"/>
      <c r="C382" s="7"/>
      <c r="D382" s="7"/>
      <c r="E382" s="7"/>
      <c r="F382" s="7"/>
    </row>
    <row r="383" spans="2:6" x14ac:dyDescent="0.25">
      <c r="B383" s="14"/>
      <c r="C383" s="7"/>
      <c r="D383" s="7"/>
      <c r="E383" s="7"/>
      <c r="F383" s="7"/>
    </row>
    <row r="384" spans="2:6" x14ac:dyDescent="0.25">
      <c r="B384" s="14"/>
      <c r="C384" s="7"/>
      <c r="D384" s="7"/>
      <c r="E384" s="7"/>
      <c r="F384" s="7"/>
    </row>
    <row r="385" spans="2:6" x14ac:dyDescent="0.25">
      <c r="B385" s="14"/>
      <c r="C385" s="7"/>
      <c r="D385" s="7"/>
      <c r="E385" s="7"/>
      <c r="F385" s="7"/>
    </row>
    <row r="386" spans="2:6" x14ac:dyDescent="0.25">
      <c r="B386" s="14"/>
      <c r="C386" s="7"/>
      <c r="D386" s="7"/>
      <c r="E386" s="7"/>
      <c r="F386" s="7"/>
    </row>
    <row r="387" spans="2:6" x14ac:dyDescent="0.25">
      <c r="B387" s="14"/>
      <c r="C387" s="7"/>
      <c r="D387" s="7"/>
      <c r="E387" s="7"/>
      <c r="F387" s="7"/>
    </row>
    <row r="388" spans="2:6" x14ac:dyDescent="0.25">
      <c r="B388" s="14"/>
      <c r="C388" s="7"/>
      <c r="D388" s="7"/>
      <c r="E388" s="7"/>
      <c r="F388" s="7"/>
    </row>
    <row r="389" spans="2:6" x14ac:dyDescent="0.25">
      <c r="B389" s="14"/>
      <c r="C389" s="7"/>
      <c r="D389" s="7"/>
      <c r="E389" s="7"/>
      <c r="F389" s="7"/>
    </row>
    <row r="390" spans="2:6" x14ac:dyDescent="0.25">
      <c r="B390" s="14"/>
      <c r="C390" s="7"/>
      <c r="D390" s="7"/>
      <c r="E390" s="7"/>
      <c r="F390" s="7"/>
    </row>
    <row r="391" spans="2:6" x14ac:dyDescent="0.25">
      <c r="B391" s="14"/>
      <c r="C391" s="7"/>
      <c r="D391" s="7"/>
      <c r="E391" s="7"/>
      <c r="F391" s="7"/>
    </row>
    <row r="392" spans="2:6" x14ac:dyDescent="0.25">
      <c r="B392" s="14"/>
      <c r="C392" s="7"/>
      <c r="D392" s="7"/>
      <c r="E392" s="7"/>
      <c r="F392" s="7"/>
    </row>
    <row r="393" spans="2:6" x14ac:dyDescent="0.25">
      <c r="B393" s="14"/>
      <c r="C393" s="7"/>
      <c r="D393" s="7"/>
      <c r="E393" s="7"/>
      <c r="F393" s="7"/>
    </row>
    <row r="394" spans="2:6" x14ac:dyDescent="0.25">
      <c r="B394" s="14"/>
      <c r="C394" s="7"/>
      <c r="D394" s="7"/>
      <c r="E394" s="7"/>
      <c r="F394" s="7"/>
    </row>
    <row r="395" spans="2:6" x14ac:dyDescent="0.25">
      <c r="B395" s="14"/>
      <c r="C395" s="7"/>
      <c r="D395" s="7"/>
      <c r="E395" s="7"/>
      <c r="F395" s="7"/>
    </row>
    <row r="396" spans="2:6" x14ac:dyDescent="0.25">
      <c r="B396" s="14"/>
      <c r="C396" s="7"/>
      <c r="D396" s="7"/>
      <c r="E396" s="7"/>
      <c r="F396" s="7"/>
    </row>
    <row r="397" spans="2:6" x14ac:dyDescent="0.25">
      <c r="B397" s="14"/>
      <c r="C397" s="7"/>
      <c r="D397" s="7"/>
      <c r="E397" s="7"/>
      <c r="F397" s="7"/>
    </row>
    <row r="398" spans="2:6" x14ac:dyDescent="0.25">
      <c r="B398" s="14"/>
      <c r="C398" s="7"/>
      <c r="D398" s="7"/>
      <c r="E398" s="7"/>
      <c r="F398" s="7"/>
    </row>
    <row r="399" spans="2:6" x14ac:dyDescent="0.25">
      <c r="B399" s="14"/>
      <c r="C399" s="7"/>
      <c r="D399" s="7"/>
      <c r="E399" s="7"/>
      <c r="F399" s="7"/>
    </row>
    <row r="400" spans="2:6" x14ac:dyDescent="0.25">
      <c r="B400" s="14"/>
      <c r="C400" s="7"/>
      <c r="D400" s="7"/>
      <c r="E400" s="7"/>
      <c r="F400" s="7"/>
    </row>
    <row r="401" spans="2:6" x14ac:dyDescent="0.25">
      <c r="B401" s="14"/>
      <c r="C401" s="7"/>
      <c r="D401" s="7"/>
      <c r="E401" s="7"/>
      <c r="F401" s="7"/>
    </row>
    <row r="402" spans="2:6" x14ac:dyDescent="0.25">
      <c r="B402" s="14"/>
      <c r="C402" s="7"/>
      <c r="D402" s="7"/>
      <c r="E402" s="7"/>
      <c r="F402" s="7"/>
    </row>
    <row r="403" spans="2:6" x14ac:dyDescent="0.25">
      <c r="B403" s="14"/>
      <c r="C403" s="7"/>
      <c r="D403" s="7"/>
      <c r="E403" s="7"/>
      <c r="F403" s="7"/>
    </row>
    <row r="404" spans="2:6" x14ac:dyDescent="0.25">
      <c r="B404" s="14"/>
      <c r="C404" s="7"/>
      <c r="D404" s="7"/>
      <c r="E404" s="7"/>
      <c r="F404" s="7"/>
    </row>
    <row r="405" spans="2:6" x14ac:dyDescent="0.25">
      <c r="B405" s="14"/>
      <c r="C405" s="7"/>
      <c r="D405" s="7"/>
      <c r="E405" s="7"/>
      <c r="F405" s="7"/>
    </row>
    <row r="406" spans="2:6" x14ac:dyDescent="0.25">
      <c r="B406" s="14"/>
      <c r="C406" s="7"/>
      <c r="D406" s="7"/>
      <c r="E406" s="7"/>
      <c r="F406" s="7"/>
    </row>
    <row r="407" spans="2:6" x14ac:dyDescent="0.25">
      <c r="B407" s="14"/>
      <c r="C407" s="7"/>
      <c r="D407" s="7"/>
      <c r="E407" s="7"/>
      <c r="F407" s="7"/>
    </row>
    <row r="408" spans="2:6" x14ac:dyDescent="0.25">
      <c r="B408" s="14"/>
      <c r="C408" s="7"/>
      <c r="D408" s="7"/>
      <c r="E408" s="7"/>
      <c r="F408" s="7"/>
    </row>
    <row r="409" spans="2:6" x14ac:dyDescent="0.25">
      <c r="B409" s="14"/>
      <c r="C409" s="7"/>
      <c r="D409" s="7"/>
      <c r="E409" s="7"/>
      <c r="F409" s="7"/>
    </row>
    <row r="410" spans="2:6" x14ac:dyDescent="0.25">
      <c r="B410" s="14"/>
      <c r="C410" s="7"/>
      <c r="D410" s="7"/>
      <c r="E410" s="7"/>
      <c r="F410" s="7"/>
    </row>
    <row r="411" spans="2:6" x14ac:dyDescent="0.25">
      <c r="B411" s="14"/>
      <c r="C411" s="7"/>
      <c r="D411" s="7"/>
      <c r="E411" s="7"/>
      <c r="F411" s="7"/>
    </row>
    <row r="412" spans="2:6" x14ac:dyDescent="0.25">
      <c r="B412" s="14"/>
      <c r="C412" s="7"/>
      <c r="D412" s="7"/>
      <c r="E412" s="7"/>
      <c r="F412" s="7"/>
    </row>
    <row r="413" spans="2:6" x14ac:dyDescent="0.25">
      <c r="B413" s="14"/>
      <c r="C413" s="7"/>
      <c r="D413" s="7"/>
      <c r="E413" s="7"/>
      <c r="F413" s="7"/>
    </row>
    <row r="414" spans="2:6" x14ac:dyDescent="0.25">
      <c r="B414" s="14"/>
      <c r="C414" s="7"/>
      <c r="D414" s="7"/>
      <c r="E414" s="7"/>
      <c r="F414" s="7"/>
    </row>
    <row r="415" spans="2:6" x14ac:dyDescent="0.25">
      <c r="B415" s="14"/>
      <c r="C415" s="7"/>
      <c r="D415" s="7"/>
      <c r="E415" s="7"/>
      <c r="F415" s="7"/>
    </row>
    <row r="416" spans="2:6" x14ac:dyDescent="0.25">
      <c r="B416" s="14"/>
      <c r="C416" s="7"/>
      <c r="D416" s="7"/>
      <c r="E416" s="7"/>
      <c r="F416" s="7"/>
    </row>
    <row r="417" spans="2:6" x14ac:dyDescent="0.25">
      <c r="B417" s="14"/>
      <c r="C417" s="7"/>
      <c r="D417" s="7"/>
      <c r="E417" s="7"/>
      <c r="F417" s="7"/>
    </row>
    <row r="418" spans="2:6" x14ac:dyDescent="0.25">
      <c r="B418" s="14"/>
      <c r="C418" s="7"/>
      <c r="D418" s="7"/>
      <c r="E418" s="7"/>
      <c r="F418" s="7"/>
    </row>
    <row r="419" spans="2:6" x14ac:dyDescent="0.25">
      <c r="B419" s="14"/>
      <c r="C419" s="7"/>
      <c r="D419" s="7"/>
      <c r="E419" s="7"/>
      <c r="F419" s="7"/>
    </row>
    <row r="420" spans="2:6" x14ac:dyDescent="0.25">
      <c r="B420" s="14"/>
      <c r="C420" s="7"/>
      <c r="D420" s="7"/>
      <c r="E420" s="7"/>
      <c r="F420" s="7"/>
    </row>
    <row r="421" spans="2:6" x14ac:dyDescent="0.25">
      <c r="B421" s="14"/>
      <c r="C421" s="7"/>
      <c r="D421" s="7"/>
      <c r="E421" s="7"/>
      <c r="F421" s="7"/>
    </row>
    <row r="422" spans="2:6" x14ac:dyDescent="0.25">
      <c r="B422" s="14"/>
      <c r="C422" s="7"/>
      <c r="D422" s="7"/>
      <c r="E422" s="7"/>
      <c r="F422" s="7"/>
    </row>
    <row r="423" spans="2:6" x14ac:dyDescent="0.25">
      <c r="B423" s="14"/>
      <c r="C423" s="7"/>
      <c r="D423" s="7"/>
      <c r="E423" s="7"/>
      <c r="F423" s="7"/>
    </row>
    <row r="424" spans="2:6" x14ac:dyDescent="0.25">
      <c r="B424" s="14"/>
      <c r="C424" s="7"/>
      <c r="D424" s="7"/>
      <c r="E424" s="7"/>
      <c r="F424" s="7"/>
    </row>
    <row r="425" spans="2:6" x14ac:dyDescent="0.25">
      <c r="B425" s="14"/>
      <c r="C425" s="7"/>
      <c r="D425" s="7"/>
      <c r="E425" s="7"/>
      <c r="F425" s="7"/>
    </row>
    <row r="426" spans="2:6" x14ac:dyDescent="0.25">
      <c r="B426" s="14"/>
      <c r="C426" s="7"/>
      <c r="D426" s="7"/>
      <c r="E426" s="7"/>
      <c r="F426" s="7"/>
    </row>
    <row r="427" spans="2:6" x14ac:dyDescent="0.25">
      <c r="B427" s="14"/>
      <c r="C427" s="7"/>
      <c r="D427" s="7"/>
      <c r="E427" s="7"/>
      <c r="F427" s="7"/>
    </row>
    <row r="428" spans="2:6" x14ac:dyDescent="0.25">
      <c r="B428" s="14"/>
      <c r="C428" s="7"/>
      <c r="D428" s="7"/>
      <c r="E428" s="7"/>
      <c r="F428" s="7"/>
    </row>
    <row r="429" spans="2:6" x14ac:dyDescent="0.25">
      <c r="B429" s="14"/>
      <c r="C429" s="7"/>
      <c r="D429" s="7"/>
      <c r="E429" s="7"/>
      <c r="F429" s="7"/>
    </row>
    <row r="430" spans="2:6" x14ac:dyDescent="0.25">
      <c r="B430" s="14"/>
      <c r="C430" s="7"/>
      <c r="D430" s="7"/>
      <c r="E430" s="7"/>
      <c r="F430" s="7"/>
    </row>
    <row r="431" spans="2:6" x14ac:dyDescent="0.25">
      <c r="B431" s="14"/>
      <c r="C431" s="7"/>
      <c r="D431" s="7"/>
      <c r="E431" s="7"/>
      <c r="F431" s="7"/>
    </row>
    <row r="432" spans="2:6" x14ac:dyDescent="0.25">
      <c r="B432" s="14"/>
      <c r="C432" s="7"/>
      <c r="D432" s="7"/>
      <c r="E432" s="7"/>
      <c r="F432" s="7"/>
    </row>
    <row r="433" spans="2:6" x14ac:dyDescent="0.25">
      <c r="B433" s="14"/>
      <c r="C433" s="7"/>
      <c r="D433" s="7"/>
      <c r="E433" s="7"/>
      <c r="F433" s="7"/>
    </row>
    <row r="434" spans="2:6" x14ac:dyDescent="0.25">
      <c r="B434" s="14"/>
      <c r="C434" s="7"/>
      <c r="D434" s="7"/>
      <c r="E434" s="7"/>
      <c r="F434" s="7"/>
    </row>
    <row r="435" spans="2:6" x14ac:dyDescent="0.25">
      <c r="B435" s="14"/>
      <c r="C435" s="7"/>
      <c r="D435" s="7"/>
      <c r="E435" s="7"/>
      <c r="F435" s="7"/>
    </row>
    <row r="436" spans="2:6" x14ac:dyDescent="0.25">
      <c r="B436" s="14"/>
      <c r="C436" s="7"/>
      <c r="D436" s="7"/>
      <c r="E436" s="7"/>
      <c r="F436" s="7"/>
    </row>
    <row r="437" spans="2:6" x14ac:dyDescent="0.25">
      <c r="B437" s="14"/>
      <c r="C437" s="7"/>
      <c r="D437" s="7"/>
      <c r="E437" s="7"/>
      <c r="F437" s="7"/>
    </row>
    <row r="438" spans="2:6" x14ac:dyDescent="0.25">
      <c r="B438" s="14"/>
      <c r="C438" s="7"/>
      <c r="D438" s="7"/>
      <c r="E438" s="7"/>
      <c r="F438" s="7"/>
    </row>
    <row r="439" spans="2:6" x14ac:dyDescent="0.25">
      <c r="B439" s="14"/>
      <c r="C439" s="7"/>
      <c r="D439" s="7"/>
      <c r="E439" s="7"/>
      <c r="F439" s="7"/>
    </row>
    <row r="440" spans="2:6" x14ac:dyDescent="0.25">
      <c r="B440" s="14"/>
      <c r="C440" s="7"/>
      <c r="D440" s="7"/>
      <c r="E440" s="7"/>
      <c r="F440" s="7"/>
    </row>
    <row r="441" spans="2:6" x14ac:dyDescent="0.25">
      <c r="B441" s="14"/>
      <c r="C441" s="7"/>
      <c r="D441" s="7"/>
      <c r="E441" s="7"/>
      <c r="F441" s="7"/>
    </row>
    <row r="442" spans="2:6" x14ac:dyDescent="0.25">
      <c r="B442" s="14"/>
      <c r="C442" s="7"/>
      <c r="D442" s="7"/>
      <c r="E442" s="7"/>
      <c r="F442" s="7"/>
    </row>
    <row r="443" spans="2:6" x14ac:dyDescent="0.25">
      <c r="B443" s="14"/>
      <c r="C443" s="7"/>
      <c r="D443" s="7"/>
      <c r="E443" s="7"/>
      <c r="F443" s="7"/>
    </row>
    <row r="444" spans="2:6" x14ac:dyDescent="0.25">
      <c r="B444" s="14"/>
      <c r="C444" s="7"/>
      <c r="D444" s="7"/>
      <c r="E444" s="7"/>
      <c r="F444" s="7"/>
    </row>
    <row r="445" spans="2:6" x14ac:dyDescent="0.25">
      <c r="B445" s="14"/>
      <c r="C445" s="7"/>
      <c r="D445" s="7"/>
      <c r="E445" s="7"/>
      <c r="F445" s="7"/>
    </row>
    <row r="446" spans="2:6" x14ac:dyDescent="0.25">
      <c r="B446" s="14"/>
      <c r="C446" s="7"/>
      <c r="D446" s="7"/>
      <c r="E446" s="7"/>
      <c r="F446" s="7"/>
    </row>
    <row r="447" spans="2:6" x14ac:dyDescent="0.25">
      <c r="B447" s="14"/>
      <c r="C447" s="7"/>
      <c r="D447" s="7"/>
      <c r="E447" s="7"/>
      <c r="F447" s="7"/>
    </row>
    <row r="448" spans="2:6" x14ac:dyDescent="0.25">
      <c r="B448" s="14"/>
      <c r="C448" s="7"/>
      <c r="D448" s="7"/>
      <c r="E448" s="7"/>
      <c r="F448" s="7"/>
    </row>
    <row r="449" spans="2:6" x14ac:dyDescent="0.25">
      <c r="B449" s="14"/>
      <c r="C449" s="7"/>
      <c r="D449" s="7"/>
      <c r="E449" s="7"/>
      <c r="F449" s="7"/>
    </row>
    <row r="450" spans="2:6" x14ac:dyDescent="0.25">
      <c r="B450" s="14"/>
      <c r="C450" s="7"/>
      <c r="D450" s="7"/>
      <c r="E450" s="7"/>
      <c r="F450" s="7"/>
    </row>
    <row r="451" spans="2:6" x14ac:dyDescent="0.25">
      <c r="B451" s="14"/>
      <c r="C451" s="7"/>
      <c r="D451" s="7"/>
      <c r="E451" s="7"/>
      <c r="F451" s="7"/>
    </row>
    <row r="452" spans="2:6" x14ac:dyDescent="0.25">
      <c r="B452" s="14"/>
      <c r="C452" s="7"/>
      <c r="D452" s="7"/>
      <c r="E452" s="7"/>
      <c r="F452" s="7"/>
    </row>
    <row r="453" spans="2:6" x14ac:dyDescent="0.25">
      <c r="B453" s="14"/>
      <c r="C453" s="7"/>
      <c r="D453" s="7"/>
      <c r="E453" s="7"/>
      <c r="F453" s="7"/>
    </row>
    <row r="454" spans="2:6" x14ac:dyDescent="0.25">
      <c r="B454" s="14"/>
      <c r="C454" s="7"/>
      <c r="D454" s="7"/>
      <c r="E454" s="7"/>
      <c r="F454" s="7"/>
    </row>
    <row r="455" spans="2:6" x14ac:dyDescent="0.25">
      <c r="B455" s="14"/>
      <c r="C455" s="7"/>
      <c r="D455" s="7"/>
      <c r="E455" s="7"/>
      <c r="F455" s="7"/>
    </row>
    <row r="456" spans="2:6" x14ac:dyDescent="0.25">
      <c r="B456" s="14"/>
      <c r="C456" s="7"/>
      <c r="D456" s="7"/>
      <c r="E456" s="7"/>
      <c r="F456" s="7"/>
    </row>
    <row r="457" spans="2:6" x14ac:dyDescent="0.25">
      <c r="B457" s="14"/>
      <c r="C457" s="7"/>
      <c r="D457" s="7"/>
      <c r="E457" s="7"/>
      <c r="F457" s="7"/>
    </row>
    <row r="458" spans="2:6" x14ac:dyDescent="0.25">
      <c r="B458" s="14"/>
      <c r="C458" s="7"/>
      <c r="D458" s="7"/>
      <c r="E458" s="7"/>
      <c r="F458" s="7"/>
    </row>
    <row r="459" spans="2:6" x14ac:dyDescent="0.25">
      <c r="B459" s="14"/>
      <c r="C459" s="7"/>
      <c r="D459" s="7"/>
      <c r="E459" s="7"/>
      <c r="F459" s="7"/>
    </row>
    <row r="460" spans="2:6" x14ac:dyDescent="0.25">
      <c r="B460" s="14"/>
      <c r="C460" s="7"/>
      <c r="D460" s="7"/>
      <c r="E460" s="7"/>
      <c r="F460" s="7"/>
    </row>
    <row r="461" spans="2:6" x14ac:dyDescent="0.25">
      <c r="B461" s="14"/>
      <c r="C461" s="7"/>
      <c r="D461" s="7"/>
      <c r="E461" s="7"/>
      <c r="F461" s="7"/>
    </row>
    <row r="462" spans="2:6" x14ac:dyDescent="0.25">
      <c r="B462" s="14"/>
      <c r="C462" s="7"/>
      <c r="D462" s="7"/>
      <c r="E462" s="7"/>
      <c r="F462" s="7"/>
    </row>
    <row r="463" spans="2:6" x14ac:dyDescent="0.25">
      <c r="B463" s="14"/>
      <c r="C463" s="7"/>
      <c r="D463" s="7"/>
      <c r="E463" s="7"/>
      <c r="F463" s="7"/>
    </row>
    <row r="464" spans="2:6" x14ac:dyDescent="0.25">
      <c r="B464" s="14"/>
      <c r="C464" s="7"/>
      <c r="D464" s="7"/>
      <c r="E464" s="7"/>
      <c r="F464" s="7"/>
    </row>
    <row r="465" spans="2:6" x14ac:dyDescent="0.25">
      <c r="B465" s="14"/>
      <c r="C465" s="7"/>
      <c r="D465" s="7"/>
      <c r="E465" s="7"/>
      <c r="F465" s="7"/>
    </row>
    <row r="466" spans="2:6" x14ac:dyDescent="0.25">
      <c r="B466" s="14"/>
      <c r="C466" s="7"/>
      <c r="D466" s="7"/>
      <c r="E466" s="7"/>
      <c r="F466" s="7"/>
    </row>
    <row r="467" spans="2:6" x14ac:dyDescent="0.25">
      <c r="B467" s="14"/>
      <c r="C467" s="7"/>
      <c r="D467" s="7"/>
      <c r="E467" s="7"/>
      <c r="F467" s="7"/>
    </row>
    <row r="468" spans="2:6" x14ac:dyDescent="0.25">
      <c r="B468" s="14"/>
      <c r="C468" s="7"/>
      <c r="D468" s="7"/>
      <c r="E468" s="7"/>
      <c r="F468" s="7"/>
    </row>
    <row r="469" spans="2:6" x14ac:dyDescent="0.25">
      <c r="B469" s="14"/>
      <c r="C469" s="7"/>
      <c r="D469" s="7"/>
      <c r="E469" s="7"/>
      <c r="F469" s="7"/>
    </row>
    <row r="470" spans="2:6" x14ac:dyDescent="0.25">
      <c r="B470" s="14"/>
      <c r="C470" s="7"/>
      <c r="D470" s="7"/>
      <c r="E470" s="7"/>
      <c r="F470" s="7"/>
    </row>
    <row r="471" spans="2:6" x14ac:dyDescent="0.25">
      <c r="B471" s="14"/>
      <c r="C471" s="7"/>
      <c r="D471" s="7"/>
      <c r="E471" s="7"/>
      <c r="F471" s="7"/>
    </row>
    <row r="472" spans="2:6" x14ac:dyDescent="0.25">
      <c r="B472" s="14"/>
      <c r="C472" s="7"/>
      <c r="D472" s="7"/>
      <c r="E472" s="7"/>
      <c r="F472" s="7"/>
    </row>
    <row r="473" spans="2:6" x14ac:dyDescent="0.25">
      <c r="B473" s="14"/>
      <c r="C473" s="7"/>
      <c r="D473" s="7"/>
      <c r="E473" s="7"/>
      <c r="F473" s="7"/>
    </row>
    <row r="474" spans="2:6" x14ac:dyDescent="0.25">
      <c r="B474" s="14"/>
      <c r="C474" s="7"/>
      <c r="D474" s="7"/>
      <c r="E474" s="7"/>
      <c r="F474" s="7"/>
    </row>
    <row r="475" spans="2:6" x14ac:dyDescent="0.25">
      <c r="B475" s="14"/>
      <c r="C475" s="7"/>
      <c r="D475" s="7"/>
      <c r="E475" s="7"/>
      <c r="F475" s="7"/>
    </row>
    <row r="476" spans="2:6" x14ac:dyDescent="0.25">
      <c r="B476" s="14"/>
      <c r="C476" s="7"/>
      <c r="D476" s="7"/>
      <c r="E476" s="7"/>
      <c r="F476" s="7"/>
    </row>
    <row r="477" spans="2:6" x14ac:dyDescent="0.25">
      <c r="B477" s="14"/>
      <c r="C477" s="7"/>
      <c r="D477" s="7"/>
      <c r="E477" s="7"/>
      <c r="F477" s="7"/>
    </row>
    <row r="478" spans="2:6" x14ac:dyDescent="0.25">
      <c r="B478" s="14"/>
      <c r="C478" s="7"/>
      <c r="D478" s="7"/>
      <c r="E478" s="7"/>
      <c r="F478" s="7"/>
    </row>
    <row r="479" spans="2:6" x14ac:dyDescent="0.25">
      <c r="B479" s="14"/>
      <c r="C479" s="7"/>
      <c r="D479" s="7"/>
      <c r="E479" s="7"/>
      <c r="F479" s="7"/>
    </row>
    <row r="480" spans="2:6" x14ac:dyDescent="0.25">
      <c r="B480" s="14"/>
      <c r="C480" s="7"/>
      <c r="D480" s="7"/>
      <c r="E480" s="7"/>
      <c r="F480" s="7"/>
    </row>
    <row r="481" spans="2:6" x14ac:dyDescent="0.25">
      <c r="B481" s="14"/>
      <c r="C481" s="7"/>
      <c r="D481" s="7"/>
      <c r="E481" s="7"/>
      <c r="F481" s="7"/>
    </row>
    <row r="482" spans="2:6" x14ac:dyDescent="0.25">
      <c r="B482" s="14"/>
      <c r="C482" s="7"/>
      <c r="D482" s="7"/>
      <c r="E482" s="7"/>
      <c r="F482" s="7"/>
    </row>
    <row r="483" spans="2:6" x14ac:dyDescent="0.25">
      <c r="B483" s="14"/>
      <c r="C483" s="7"/>
      <c r="D483" s="7"/>
      <c r="E483" s="7"/>
      <c r="F483" s="7"/>
    </row>
    <row r="484" spans="2:6" x14ac:dyDescent="0.25">
      <c r="B484" s="14"/>
      <c r="C484" s="7"/>
      <c r="D484" s="7"/>
      <c r="E484" s="7"/>
      <c r="F484" s="7"/>
    </row>
    <row r="485" spans="2:6" x14ac:dyDescent="0.25">
      <c r="B485" s="14"/>
      <c r="C485" s="7"/>
      <c r="D485" s="7"/>
      <c r="E485" s="7"/>
      <c r="F485" s="7"/>
    </row>
    <row r="486" spans="2:6" x14ac:dyDescent="0.25">
      <c r="B486" s="14"/>
      <c r="C486" s="7"/>
      <c r="D486" s="7"/>
      <c r="E486" s="7"/>
      <c r="F486" s="7"/>
    </row>
    <row r="487" spans="2:6" x14ac:dyDescent="0.25">
      <c r="B487" s="14"/>
      <c r="C487" s="7"/>
      <c r="D487" s="7"/>
      <c r="E487" s="7"/>
      <c r="F487" s="7"/>
    </row>
    <row r="488" spans="2:6" x14ac:dyDescent="0.25">
      <c r="B488" s="14"/>
      <c r="C488" s="7"/>
      <c r="D488" s="7"/>
      <c r="E488" s="7"/>
      <c r="F488" s="7"/>
    </row>
    <row r="489" spans="2:6" x14ac:dyDescent="0.25">
      <c r="B489" s="14"/>
      <c r="C489" s="7"/>
      <c r="D489" s="7"/>
      <c r="E489" s="7"/>
      <c r="F489" s="7"/>
    </row>
    <row r="490" spans="2:6" x14ac:dyDescent="0.25">
      <c r="B490" s="14"/>
      <c r="C490" s="7"/>
      <c r="D490" s="7"/>
      <c r="E490" s="7"/>
      <c r="F490" s="7"/>
    </row>
    <row r="491" spans="2:6" x14ac:dyDescent="0.25">
      <c r="B491" s="14"/>
      <c r="C491" s="7"/>
      <c r="D491" s="7"/>
      <c r="E491" s="7"/>
      <c r="F491" s="7"/>
    </row>
    <row r="492" spans="2:6" x14ac:dyDescent="0.25">
      <c r="B492" s="14"/>
      <c r="C492" s="7"/>
      <c r="D492" s="7"/>
      <c r="E492" s="7"/>
      <c r="F492" s="7"/>
    </row>
    <row r="493" spans="2:6" x14ac:dyDescent="0.25">
      <c r="B493" s="14"/>
      <c r="C493" s="7"/>
      <c r="D493" s="7"/>
      <c r="E493" s="7"/>
      <c r="F493" s="7"/>
    </row>
    <row r="494" spans="2:6" x14ac:dyDescent="0.25">
      <c r="B494" s="14"/>
      <c r="C494" s="7"/>
      <c r="D494" s="7"/>
      <c r="E494" s="7"/>
      <c r="F494" s="7"/>
    </row>
    <row r="495" spans="2:6" x14ac:dyDescent="0.25">
      <c r="B495" s="14"/>
      <c r="C495" s="7"/>
      <c r="D495" s="7"/>
      <c r="E495" s="7"/>
      <c r="F495" s="7"/>
    </row>
    <row r="496" spans="2:6" x14ac:dyDescent="0.25">
      <c r="B496" s="14"/>
      <c r="C496" s="7"/>
      <c r="D496" s="7"/>
      <c r="E496" s="7"/>
      <c r="F496" s="7"/>
    </row>
    <row r="497" spans="2:6" x14ac:dyDescent="0.25">
      <c r="B497" s="14"/>
      <c r="C497" s="7"/>
      <c r="D497" s="7"/>
      <c r="E497" s="7"/>
      <c r="F497" s="7"/>
    </row>
    <row r="498" spans="2:6" x14ac:dyDescent="0.25">
      <c r="B498" s="14"/>
      <c r="C498" s="7"/>
      <c r="D498" s="7"/>
      <c r="E498" s="7"/>
      <c r="F498" s="7"/>
    </row>
    <row r="499" spans="2:6" x14ac:dyDescent="0.25">
      <c r="B499" s="14"/>
      <c r="C499" s="7"/>
      <c r="D499" s="7"/>
      <c r="E499" s="7"/>
      <c r="F499" s="7"/>
    </row>
    <row r="500" spans="2:6" x14ac:dyDescent="0.25">
      <c r="B500" s="14"/>
      <c r="C500" s="7"/>
      <c r="D500" s="7"/>
      <c r="E500" s="7"/>
      <c r="F500" s="7"/>
    </row>
    <row r="501" spans="2:6" x14ac:dyDescent="0.25">
      <c r="B501" s="14"/>
      <c r="C501" s="7"/>
      <c r="D501" s="7"/>
      <c r="E501" s="7"/>
      <c r="F501" s="7"/>
    </row>
    <row r="502" spans="2:6" x14ac:dyDescent="0.25">
      <c r="B502" s="14"/>
      <c r="C502" s="7"/>
      <c r="D502" s="7"/>
      <c r="E502" s="7"/>
      <c r="F502" s="7"/>
    </row>
    <row r="503" spans="2:6" x14ac:dyDescent="0.25">
      <c r="B503" s="14"/>
      <c r="C503" s="7"/>
      <c r="D503" s="7"/>
      <c r="E503" s="7"/>
      <c r="F503" s="7"/>
    </row>
    <row r="504" spans="2:6" x14ac:dyDescent="0.25">
      <c r="B504" s="14"/>
      <c r="C504" s="7"/>
      <c r="D504" s="7"/>
      <c r="E504" s="7"/>
      <c r="F504" s="7"/>
    </row>
    <row r="505" spans="2:6" x14ac:dyDescent="0.25">
      <c r="B505" s="14"/>
      <c r="C505" s="7"/>
      <c r="D505" s="7"/>
      <c r="E505" s="7"/>
      <c r="F505" s="7"/>
    </row>
    <row r="506" spans="2:6" x14ac:dyDescent="0.25">
      <c r="B506" s="14"/>
      <c r="C506" s="7"/>
      <c r="D506" s="7"/>
      <c r="E506" s="7"/>
      <c r="F506" s="7"/>
    </row>
    <row r="507" spans="2:6" x14ac:dyDescent="0.25">
      <c r="B507" s="14"/>
      <c r="C507" s="7"/>
      <c r="D507" s="7"/>
      <c r="E507" s="7"/>
      <c r="F507" s="7"/>
    </row>
    <row r="508" spans="2:6" x14ac:dyDescent="0.25">
      <c r="B508" s="14"/>
      <c r="C508" s="7"/>
      <c r="D508" s="7"/>
      <c r="E508" s="7"/>
      <c r="F508" s="7"/>
    </row>
    <row r="509" spans="2:6" x14ac:dyDescent="0.25">
      <c r="B509" s="14"/>
      <c r="C509" s="7"/>
      <c r="D509" s="7"/>
      <c r="E509" s="7"/>
      <c r="F509" s="7"/>
    </row>
    <row r="510" spans="2:6" x14ac:dyDescent="0.25">
      <c r="B510" s="14"/>
      <c r="C510" s="7"/>
      <c r="D510" s="7"/>
      <c r="E510" s="7"/>
      <c r="F510" s="7"/>
    </row>
    <row r="511" spans="2:6" x14ac:dyDescent="0.25">
      <c r="B511" s="14"/>
      <c r="C511" s="7"/>
      <c r="D511" s="7"/>
      <c r="E511" s="7"/>
      <c r="F511" s="7"/>
    </row>
    <row r="512" spans="2:6" x14ac:dyDescent="0.25">
      <c r="B512" s="14"/>
      <c r="C512" s="7"/>
      <c r="D512" s="7"/>
      <c r="E512" s="7"/>
      <c r="F512" s="7"/>
    </row>
    <row r="513" spans="2:6" x14ac:dyDescent="0.25">
      <c r="B513" s="14"/>
      <c r="C513" s="7"/>
      <c r="D513" s="7"/>
      <c r="E513" s="7"/>
      <c r="F513" s="7"/>
    </row>
    <row r="514" spans="2:6" x14ac:dyDescent="0.25">
      <c r="B514" s="14"/>
      <c r="C514" s="7"/>
      <c r="D514" s="7"/>
      <c r="E514" s="7"/>
      <c r="F514" s="7"/>
    </row>
    <row r="515" spans="2:6" x14ac:dyDescent="0.25">
      <c r="B515" s="14"/>
      <c r="C515" s="7"/>
      <c r="D515" s="7"/>
      <c r="E515" s="7"/>
      <c r="F515" s="7"/>
    </row>
    <row r="516" spans="2:6" x14ac:dyDescent="0.25">
      <c r="B516" s="14"/>
      <c r="C516" s="7"/>
      <c r="D516" s="7"/>
      <c r="E516" s="7"/>
      <c r="F516" s="7"/>
    </row>
    <row r="517" spans="2:6" x14ac:dyDescent="0.25">
      <c r="B517" s="14"/>
      <c r="C517" s="7"/>
      <c r="D517" s="7"/>
      <c r="E517" s="7"/>
      <c r="F517" s="7"/>
    </row>
    <row r="518" spans="2:6" x14ac:dyDescent="0.25">
      <c r="B518" s="14"/>
      <c r="C518" s="7"/>
      <c r="D518" s="7"/>
      <c r="E518" s="7"/>
      <c r="F518" s="7"/>
    </row>
    <row r="519" spans="2:6" x14ac:dyDescent="0.25">
      <c r="B519" s="14"/>
      <c r="C519" s="7"/>
      <c r="D519" s="7"/>
      <c r="E519" s="7"/>
      <c r="F519" s="7"/>
    </row>
    <row r="520" spans="2:6" x14ac:dyDescent="0.25">
      <c r="B520" s="14"/>
      <c r="C520" s="7"/>
      <c r="D520" s="7"/>
      <c r="E520" s="7"/>
      <c r="F520" s="7"/>
    </row>
    <row r="521" spans="2:6" x14ac:dyDescent="0.25">
      <c r="B521" s="14"/>
      <c r="C521" s="7"/>
      <c r="D521" s="7"/>
      <c r="E521" s="7"/>
      <c r="F521" s="7"/>
    </row>
    <row r="522" spans="2:6" x14ac:dyDescent="0.25">
      <c r="B522" s="14"/>
      <c r="C522" s="7"/>
      <c r="D522" s="7"/>
      <c r="E522" s="7"/>
      <c r="F522" s="7"/>
    </row>
    <row r="523" spans="2:6" x14ac:dyDescent="0.25">
      <c r="B523" s="14"/>
      <c r="C523" s="7"/>
      <c r="D523" s="7"/>
      <c r="E523" s="7"/>
      <c r="F523" s="7"/>
    </row>
    <row r="524" spans="2:6" x14ac:dyDescent="0.25">
      <c r="B524" s="14"/>
      <c r="C524" s="7"/>
      <c r="D524" s="7"/>
      <c r="E524" s="7"/>
      <c r="F524" s="7"/>
    </row>
    <row r="525" spans="2:6" x14ac:dyDescent="0.25">
      <c r="B525" s="14"/>
      <c r="C525" s="7"/>
      <c r="D525" s="7"/>
      <c r="E525" s="7"/>
      <c r="F525" s="7"/>
    </row>
    <row r="526" spans="2:6" x14ac:dyDescent="0.25">
      <c r="B526" s="14"/>
      <c r="C526" s="7"/>
      <c r="D526" s="7"/>
      <c r="E526" s="7"/>
      <c r="F526" s="7"/>
    </row>
    <row r="527" spans="2:6" x14ac:dyDescent="0.25">
      <c r="B527" s="14"/>
      <c r="C527" s="7"/>
      <c r="D527" s="7"/>
      <c r="E527" s="7"/>
      <c r="F527" s="7"/>
    </row>
    <row r="528" spans="2:6" x14ac:dyDescent="0.25">
      <c r="B528" s="14"/>
      <c r="C528" s="7"/>
      <c r="D528" s="7"/>
      <c r="E528" s="7"/>
      <c r="F528" s="7"/>
    </row>
    <row r="529" spans="2:6" x14ac:dyDescent="0.25">
      <c r="B529" s="14"/>
      <c r="C529" s="7"/>
      <c r="D529" s="7"/>
      <c r="E529" s="7"/>
      <c r="F529" s="7"/>
    </row>
    <row r="530" spans="2:6" x14ac:dyDescent="0.25">
      <c r="B530" s="14"/>
      <c r="C530" s="7"/>
      <c r="D530" s="7"/>
      <c r="E530" s="7"/>
      <c r="F530" s="7"/>
    </row>
    <row r="531" spans="2:6" x14ac:dyDescent="0.25">
      <c r="B531" s="14"/>
      <c r="C531" s="7"/>
      <c r="D531" s="7"/>
      <c r="E531" s="7"/>
      <c r="F531" s="7"/>
    </row>
    <row r="532" spans="2:6" x14ac:dyDescent="0.25">
      <c r="B532" s="14"/>
      <c r="C532" s="7"/>
      <c r="D532" s="7"/>
      <c r="E532" s="7"/>
      <c r="F532" s="7"/>
    </row>
    <row r="533" spans="2:6" x14ac:dyDescent="0.25">
      <c r="B533" s="14"/>
      <c r="C533" s="7"/>
      <c r="D533" s="7"/>
      <c r="E533" s="7"/>
      <c r="F533" s="7"/>
    </row>
    <row r="534" spans="2:6" x14ac:dyDescent="0.25">
      <c r="B534" s="14"/>
      <c r="C534" s="7"/>
      <c r="D534" s="7"/>
      <c r="E534" s="7"/>
      <c r="F534" s="7"/>
    </row>
    <row r="535" spans="2:6" x14ac:dyDescent="0.25">
      <c r="B535" s="14"/>
      <c r="C535" s="7"/>
      <c r="D535" s="7"/>
      <c r="E535" s="7"/>
      <c r="F535" s="7"/>
    </row>
    <row r="536" spans="2:6" x14ac:dyDescent="0.25">
      <c r="B536" s="14"/>
      <c r="C536" s="7"/>
      <c r="D536" s="7"/>
      <c r="E536" s="7"/>
      <c r="F536" s="7"/>
    </row>
    <row r="537" spans="2:6" x14ac:dyDescent="0.25">
      <c r="B537" s="14"/>
      <c r="C537" s="7"/>
      <c r="D537" s="7"/>
      <c r="E537" s="7"/>
      <c r="F537" s="7"/>
    </row>
    <row r="538" spans="2:6" x14ac:dyDescent="0.25">
      <c r="B538" s="14"/>
      <c r="C538" s="7"/>
      <c r="D538" s="7"/>
      <c r="E538" s="7"/>
      <c r="F538" s="7"/>
    </row>
    <row r="539" spans="2:6" x14ac:dyDescent="0.25">
      <c r="B539" s="14"/>
      <c r="C539" s="7"/>
      <c r="D539" s="7"/>
      <c r="E539" s="7"/>
      <c r="F539" s="7"/>
    </row>
    <row r="540" spans="2:6" x14ac:dyDescent="0.25">
      <c r="B540" s="14"/>
      <c r="C540" s="7"/>
      <c r="D540" s="7"/>
      <c r="E540" s="7"/>
      <c r="F540" s="7"/>
    </row>
    <row r="541" spans="2:6" x14ac:dyDescent="0.25">
      <c r="B541" s="14"/>
      <c r="C541" s="7"/>
      <c r="D541" s="7"/>
      <c r="E541" s="7"/>
      <c r="F541" s="7"/>
    </row>
    <row r="542" spans="2:6" x14ac:dyDescent="0.25">
      <c r="B542" s="14"/>
      <c r="C542" s="7"/>
      <c r="D542" s="7"/>
      <c r="E542" s="7"/>
      <c r="F542" s="7"/>
    </row>
    <row r="543" spans="2:6" x14ac:dyDescent="0.25">
      <c r="B543" s="14"/>
      <c r="C543" s="7"/>
      <c r="D543" s="7"/>
      <c r="E543" s="7"/>
      <c r="F543" s="7"/>
    </row>
    <row r="544" spans="2:6" x14ac:dyDescent="0.25">
      <c r="B544" s="14"/>
      <c r="C544" s="7"/>
      <c r="D544" s="7"/>
      <c r="E544" s="7"/>
      <c r="F544" s="7"/>
    </row>
    <row r="545" spans="2:6" x14ac:dyDescent="0.25">
      <c r="B545" s="14"/>
      <c r="C545" s="7"/>
      <c r="D545" s="7"/>
      <c r="E545" s="7"/>
      <c r="F545" s="7"/>
    </row>
    <row r="546" spans="2:6" x14ac:dyDescent="0.25">
      <c r="B546" s="14"/>
      <c r="C546" s="7"/>
      <c r="D546" s="7"/>
      <c r="E546" s="7"/>
      <c r="F546" s="7"/>
    </row>
    <row r="547" spans="2:6" x14ac:dyDescent="0.25">
      <c r="B547" s="14"/>
      <c r="C547" s="7"/>
      <c r="D547" s="7"/>
      <c r="E547" s="7"/>
      <c r="F547" s="7"/>
    </row>
    <row r="548" spans="2:6" x14ac:dyDescent="0.25">
      <c r="B548" s="14"/>
      <c r="C548" s="7"/>
      <c r="D548" s="7"/>
      <c r="E548" s="7"/>
      <c r="F548" s="7"/>
    </row>
    <row r="549" spans="2:6" x14ac:dyDescent="0.25">
      <c r="B549" s="14"/>
      <c r="C549" s="7"/>
      <c r="D549" s="7"/>
      <c r="E549" s="7"/>
      <c r="F549" s="7"/>
    </row>
    <row r="550" spans="2:6" x14ac:dyDescent="0.25">
      <c r="B550" s="14"/>
      <c r="C550" s="7"/>
      <c r="D550" s="7"/>
      <c r="E550" s="7"/>
      <c r="F550" s="7"/>
    </row>
    <row r="551" spans="2:6" x14ac:dyDescent="0.25">
      <c r="B551" s="14"/>
      <c r="C551" s="7"/>
      <c r="D551" s="7"/>
      <c r="E551" s="7"/>
      <c r="F551" s="7"/>
    </row>
    <row r="552" spans="2:6" x14ac:dyDescent="0.25">
      <c r="B552" s="14"/>
      <c r="C552" s="7"/>
      <c r="D552" s="7"/>
      <c r="E552" s="7"/>
      <c r="F552" s="7"/>
    </row>
    <row r="553" spans="2:6" x14ac:dyDescent="0.25">
      <c r="B553" s="14"/>
      <c r="C553" s="7"/>
      <c r="D553" s="7"/>
      <c r="E553" s="7"/>
      <c r="F553" s="7"/>
    </row>
    <row r="554" spans="2:6" x14ac:dyDescent="0.25">
      <c r="B554" s="14"/>
      <c r="C554" s="7"/>
      <c r="D554" s="7"/>
      <c r="E554" s="7"/>
      <c r="F554" s="7"/>
    </row>
    <row r="555" spans="2:6" x14ac:dyDescent="0.25">
      <c r="B555" s="14"/>
      <c r="C555" s="7"/>
      <c r="D555" s="7"/>
      <c r="E555" s="7"/>
      <c r="F555" s="7"/>
    </row>
    <row r="556" spans="2:6" x14ac:dyDescent="0.25">
      <c r="B556" s="14"/>
      <c r="C556" s="7"/>
      <c r="D556" s="7"/>
      <c r="E556" s="7"/>
      <c r="F556" s="7"/>
    </row>
    <row r="557" spans="2:6" x14ac:dyDescent="0.25">
      <c r="B557" s="14"/>
      <c r="C557" s="7"/>
      <c r="D557" s="7"/>
      <c r="E557" s="7"/>
      <c r="F557" s="7"/>
    </row>
    <row r="558" spans="2:6" x14ac:dyDescent="0.25">
      <c r="B558" s="14"/>
      <c r="C558" s="7"/>
      <c r="D558" s="7"/>
      <c r="E558" s="7"/>
      <c r="F558" s="7"/>
    </row>
    <row r="559" spans="2:6" x14ac:dyDescent="0.25">
      <c r="B559" s="14"/>
      <c r="C559" s="7"/>
      <c r="D559" s="7"/>
      <c r="E559" s="7"/>
      <c r="F559" s="7"/>
    </row>
    <row r="560" spans="2:6" x14ac:dyDescent="0.25">
      <c r="B560" s="14"/>
      <c r="C560" s="7"/>
      <c r="D560" s="7"/>
      <c r="E560" s="7"/>
      <c r="F560" s="7"/>
    </row>
    <row r="561" spans="2:6" x14ac:dyDescent="0.25">
      <c r="B561" s="14"/>
      <c r="C561" s="7"/>
      <c r="D561" s="7"/>
      <c r="E561" s="7"/>
      <c r="F561" s="7"/>
    </row>
    <row r="562" spans="2:6" x14ac:dyDescent="0.25">
      <c r="B562" s="14"/>
      <c r="C562" s="7"/>
      <c r="D562" s="7"/>
      <c r="E562" s="7"/>
      <c r="F562" s="7"/>
    </row>
    <row r="563" spans="2:6" x14ac:dyDescent="0.25">
      <c r="B563" s="14"/>
      <c r="C563" s="7"/>
      <c r="D563" s="7"/>
      <c r="E563" s="7"/>
      <c r="F563" s="7"/>
    </row>
    <row r="564" spans="2:6" x14ac:dyDescent="0.25">
      <c r="B564" s="14"/>
      <c r="C564" s="7"/>
      <c r="D564" s="7"/>
      <c r="E564" s="7"/>
      <c r="F564" s="7"/>
    </row>
    <row r="565" spans="2:6" x14ac:dyDescent="0.25">
      <c r="B565" s="14"/>
      <c r="C565" s="7"/>
      <c r="D565" s="7"/>
      <c r="E565" s="7"/>
      <c r="F565" s="7"/>
    </row>
    <row r="566" spans="2:6" x14ac:dyDescent="0.25">
      <c r="B566" s="14"/>
      <c r="C566" s="7"/>
      <c r="D566" s="7"/>
      <c r="E566" s="7"/>
      <c r="F566" s="7"/>
    </row>
    <row r="567" spans="2:6" x14ac:dyDescent="0.25">
      <c r="B567" s="14"/>
      <c r="C567" s="7"/>
      <c r="D567" s="7"/>
      <c r="E567" s="7"/>
      <c r="F567" s="7"/>
    </row>
    <row r="568" spans="2:6" x14ac:dyDescent="0.25">
      <c r="B568" s="14"/>
      <c r="C568" s="7"/>
      <c r="D568" s="7"/>
      <c r="E568" s="7"/>
      <c r="F568" s="7"/>
    </row>
    <row r="569" spans="2:6" x14ac:dyDescent="0.25">
      <c r="B569" s="14"/>
      <c r="C569" s="7"/>
      <c r="D569" s="7"/>
      <c r="E569" s="7"/>
      <c r="F569" s="7"/>
    </row>
    <row r="570" spans="2:6" x14ac:dyDescent="0.25">
      <c r="B570" s="14"/>
      <c r="C570" s="7"/>
      <c r="D570" s="7"/>
      <c r="E570" s="7"/>
      <c r="F570" s="7"/>
    </row>
    <row r="571" spans="2:6" x14ac:dyDescent="0.25">
      <c r="B571" s="14"/>
      <c r="C571" s="7"/>
      <c r="D571" s="7"/>
      <c r="E571" s="7"/>
      <c r="F571" s="7"/>
    </row>
    <row r="572" spans="2:6" x14ac:dyDescent="0.25">
      <c r="B572" s="14"/>
      <c r="C572" s="7"/>
      <c r="D572" s="7"/>
      <c r="E572" s="7"/>
      <c r="F572" s="7"/>
    </row>
    <row r="573" spans="2:6" x14ac:dyDescent="0.25">
      <c r="B573" s="14"/>
      <c r="C573" s="7"/>
      <c r="D573" s="7"/>
      <c r="E573" s="7"/>
      <c r="F573" s="7"/>
    </row>
    <row r="574" spans="2:6" x14ac:dyDescent="0.25">
      <c r="B574" s="14"/>
      <c r="C574" s="7"/>
      <c r="D574" s="7"/>
      <c r="E574" s="7"/>
      <c r="F574" s="7"/>
    </row>
    <row r="575" spans="2:6" x14ac:dyDescent="0.25">
      <c r="B575" s="14"/>
      <c r="C575" s="7"/>
      <c r="D575" s="7"/>
      <c r="E575" s="7"/>
      <c r="F575" s="7"/>
    </row>
    <row r="576" spans="2:6" x14ac:dyDescent="0.25">
      <c r="B576" s="14"/>
      <c r="C576" s="7"/>
      <c r="D576" s="7"/>
      <c r="E576" s="7"/>
      <c r="F576" s="7"/>
    </row>
    <row r="577" spans="2:6" x14ac:dyDescent="0.25">
      <c r="B577" s="14"/>
      <c r="C577" s="7"/>
      <c r="D577" s="7"/>
      <c r="E577" s="7"/>
      <c r="F577" s="7"/>
    </row>
    <row r="578" spans="2:6" x14ac:dyDescent="0.25">
      <c r="B578" s="14"/>
      <c r="C578" s="7"/>
      <c r="D578" s="7"/>
      <c r="E578" s="7"/>
      <c r="F578" s="7"/>
    </row>
    <row r="579" spans="2:6" x14ac:dyDescent="0.25">
      <c r="B579" s="14"/>
      <c r="C579" s="7"/>
      <c r="D579" s="7"/>
      <c r="E579" s="7"/>
      <c r="F579" s="7"/>
    </row>
    <row r="580" spans="2:6" x14ac:dyDescent="0.25">
      <c r="B580" s="14"/>
      <c r="C580" s="7"/>
      <c r="D580" s="7"/>
      <c r="E580" s="7"/>
      <c r="F580" s="7"/>
    </row>
    <row r="581" spans="2:6" x14ac:dyDescent="0.25">
      <c r="B581" s="14"/>
      <c r="C581" s="7"/>
      <c r="D581" s="7"/>
      <c r="E581" s="7"/>
      <c r="F581" s="7"/>
    </row>
    <row r="582" spans="2:6" x14ac:dyDescent="0.25">
      <c r="B582" s="14"/>
      <c r="C582" s="7"/>
      <c r="D582" s="7"/>
      <c r="E582" s="7"/>
      <c r="F582" s="7"/>
    </row>
    <row r="583" spans="2:6" x14ac:dyDescent="0.25">
      <c r="B583" s="14"/>
      <c r="C583" s="7"/>
      <c r="D583" s="7"/>
      <c r="E583" s="7"/>
      <c r="F583" s="7"/>
    </row>
    <row r="584" spans="2:6" x14ac:dyDescent="0.25">
      <c r="B584" s="14"/>
      <c r="C584" s="7"/>
      <c r="D584" s="7"/>
      <c r="E584" s="7"/>
      <c r="F584" s="7"/>
    </row>
    <row r="585" spans="2:6" x14ac:dyDescent="0.25">
      <c r="B585" s="14"/>
      <c r="C585" s="7"/>
      <c r="D585" s="7"/>
      <c r="E585" s="7"/>
      <c r="F585" s="7"/>
    </row>
    <row r="586" spans="2:6" x14ac:dyDescent="0.25">
      <c r="B586" s="14"/>
      <c r="C586" s="7"/>
      <c r="D586" s="7"/>
      <c r="E586" s="7"/>
      <c r="F586" s="7"/>
    </row>
    <row r="587" spans="2:6" x14ac:dyDescent="0.25">
      <c r="B587" s="14"/>
      <c r="C587" s="7"/>
      <c r="D587" s="7"/>
      <c r="E587" s="7"/>
      <c r="F587" s="7"/>
    </row>
    <row r="588" spans="2:6" x14ac:dyDescent="0.25">
      <c r="B588" s="14"/>
      <c r="C588" s="7"/>
      <c r="D588" s="7"/>
      <c r="E588" s="7"/>
      <c r="F588" s="7"/>
    </row>
    <row r="589" spans="2:6" x14ac:dyDescent="0.25">
      <c r="B589" s="14"/>
      <c r="C589" s="7"/>
      <c r="D589" s="7"/>
      <c r="E589" s="7"/>
      <c r="F589" s="7"/>
    </row>
    <row r="590" spans="2:6" x14ac:dyDescent="0.25">
      <c r="B590" s="14"/>
      <c r="C590" s="7"/>
      <c r="D590" s="7"/>
      <c r="E590" s="7"/>
      <c r="F590" s="7"/>
    </row>
    <row r="591" spans="2:6" x14ac:dyDescent="0.25">
      <c r="B591" s="14"/>
      <c r="C591" s="7"/>
      <c r="D591" s="7"/>
      <c r="E591" s="7"/>
      <c r="F591" s="7"/>
    </row>
    <row r="592" spans="2:6" x14ac:dyDescent="0.25">
      <c r="B592" s="14"/>
      <c r="C592" s="7"/>
      <c r="D592" s="7"/>
      <c r="E592" s="7"/>
      <c r="F592" s="7"/>
    </row>
    <row r="593" spans="2:6" x14ac:dyDescent="0.25">
      <c r="B593" s="14"/>
      <c r="C593" s="7"/>
      <c r="D593" s="7"/>
      <c r="E593" s="7"/>
      <c r="F593" s="7"/>
    </row>
    <row r="594" spans="2:6" x14ac:dyDescent="0.25">
      <c r="B594" s="14"/>
      <c r="C594" s="7"/>
      <c r="D594" s="7"/>
      <c r="E594" s="7"/>
      <c r="F594" s="7"/>
    </row>
    <row r="595" spans="2:6" x14ac:dyDescent="0.25">
      <c r="B595" s="14"/>
    </row>
    <row r="596" spans="2:6" x14ac:dyDescent="0.25">
      <c r="B596" s="14"/>
    </row>
    <row r="597" spans="2:6" x14ac:dyDescent="0.25">
      <c r="B597" s="14"/>
    </row>
    <row r="598" spans="2:6" x14ac:dyDescent="0.25">
      <c r="B598" s="14"/>
    </row>
    <row r="599" spans="2:6" x14ac:dyDescent="0.25">
      <c r="B599" s="14"/>
    </row>
    <row r="600" spans="2:6" x14ac:dyDescent="0.25">
      <c r="B600" s="14"/>
    </row>
    <row r="601" spans="2:6" x14ac:dyDescent="0.25">
      <c r="B601" s="14"/>
    </row>
    <row r="602" spans="2:6" x14ac:dyDescent="0.25">
      <c r="B602" s="14"/>
    </row>
    <row r="603" spans="2:6" x14ac:dyDescent="0.25">
      <c r="B603" s="14"/>
    </row>
    <row r="604" spans="2:6" x14ac:dyDescent="0.25">
      <c r="B604" s="14"/>
    </row>
    <row r="605" spans="2:6" x14ac:dyDescent="0.25">
      <c r="B605" s="14"/>
    </row>
    <row r="606" spans="2:6" x14ac:dyDescent="0.25">
      <c r="B606" s="14"/>
    </row>
    <row r="607" spans="2:6" x14ac:dyDescent="0.25">
      <c r="B607" s="14"/>
    </row>
    <row r="608" spans="2:6" x14ac:dyDescent="0.25">
      <c r="B608" s="14"/>
    </row>
    <row r="609" spans="2:2" x14ac:dyDescent="0.25">
      <c r="B609" s="14"/>
    </row>
    <row r="610" spans="2:2" x14ac:dyDescent="0.25">
      <c r="B610" s="14"/>
    </row>
    <row r="611" spans="2:2" x14ac:dyDescent="0.25">
      <c r="B611" s="14"/>
    </row>
    <row r="612" spans="2:2" x14ac:dyDescent="0.25">
      <c r="B612" s="14"/>
    </row>
    <row r="613" spans="2:2" x14ac:dyDescent="0.25">
      <c r="B613" s="14"/>
    </row>
    <row r="614" spans="2:2" x14ac:dyDescent="0.25">
      <c r="B614" s="14"/>
    </row>
    <row r="615" spans="2:2" x14ac:dyDescent="0.25">
      <c r="B615" s="14"/>
    </row>
    <row r="616" spans="2:2" x14ac:dyDescent="0.25">
      <c r="B616" s="14"/>
    </row>
    <row r="617" spans="2:2" x14ac:dyDescent="0.25">
      <c r="B617" s="14"/>
    </row>
    <row r="618" spans="2:2" x14ac:dyDescent="0.25">
      <c r="B618" s="14"/>
    </row>
    <row r="619" spans="2:2" x14ac:dyDescent="0.25">
      <c r="B619" s="14"/>
    </row>
    <row r="620" spans="2:2" x14ac:dyDescent="0.25">
      <c r="B620" s="14"/>
    </row>
    <row r="621" spans="2:2" x14ac:dyDescent="0.25">
      <c r="B621" s="14"/>
    </row>
    <row r="622" spans="2:2" x14ac:dyDescent="0.25">
      <c r="B622" s="14"/>
    </row>
    <row r="623" spans="2:2" x14ac:dyDescent="0.25">
      <c r="B623" s="14"/>
    </row>
    <row r="624" spans="2:2" x14ac:dyDescent="0.25">
      <c r="B624" s="14"/>
    </row>
    <row r="625" spans="2:2" x14ac:dyDescent="0.25">
      <c r="B625" s="14"/>
    </row>
    <row r="626" spans="2:2" x14ac:dyDescent="0.25">
      <c r="B626" s="14"/>
    </row>
    <row r="627" spans="2:2" x14ac:dyDescent="0.25">
      <c r="B627" s="14"/>
    </row>
    <row r="628" spans="2:2" x14ac:dyDescent="0.25">
      <c r="B628" s="14"/>
    </row>
    <row r="629" spans="2:2" x14ac:dyDescent="0.25">
      <c r="B629" s="14"/>
    </row>
    <row r="630" spans="2:2" x14ac:dyDescent="0.25">
      <c r="B630" s="14"/>
    </row>
    <row r="631" spans="2:2" x14ac:dyDescent="0.25">
      <c r="B631" s="14"/>
    </row>
    <row r="632" spans="2:2" x14ac:dyDescent="0.25">
      <c r="B632" s="14"/>
    </row>
    <row r="633" spans="2:2" x14ac:dyDescent="0.25">
      <c r="B633" s="14"/>
    </row>
    <row r="634" spans="2:2" x14ac:dyDescent="0.25">
      <c r="B634" s="14"/>
    </row>
    <row r="635" spans="2:2" x14ac:dyDescent="0.25">
      <c r="B635" s="14"/>
    </row>
    <row r="636" spans="2:2" x14ac:dyDescent="0.25">
      <c r="B636" s="14"/>
    </row>
    <row r="637" spans="2:2" x14ac:dyDescent="0.25">
      <c r="B637" s="14"/>
    </row>
    <row r="638" spans="2:2" x14ac:dyDescent="0.25">
      <c r="B638" s="14"/>
    </row>
    <row r="639" spans="2:2" x14ac:dyDescent="0.25">
      <c r="B639" s="14"/>
    </row>
    <row r="640" spans="2:2" x14ac:dyDescent="0.25">
      <c r="B640" s="14"/>
    </row>
    <row r="641" spans="2:2" x14ac:dyDescent="0.25">
      <c r="B641" s="14"/>
    </row>
    <row r="642" spans="2:2" x14ac:dyDescent="0.25">
      <c r="B642" s="14"/>
    </row>
    <row r="643" spans="2:2" x14ac:dyDescent="0.25">
      <c r="B643" s="14"/>
    </row>
    <row r="644" spans="2:2" x14ac:dyDescent="0.25">
      <c r="B644" s="14"/>
    </row>
    <row r="645" spans="2:2" x14ac:dyDescent="0.25">
      <c r="B645" s="14"/>
    </row>
    <row r="646" spans="2:2" x14ac:dyDescent="0.25">
      <c r="B646" s="14"/>
    </row>
    <row r="647" spans="2:2" x14ac:dyDescent="0.25">
      <c r="B647" s="14"/>
    </row>
    <row r="648" spans="2:2" x14ac:dyDescent="0.25">
      <c r="B648" s="14"/>
    </row>
    <row r="649" spans="2:2" x14ac:dyDescent="0.25">
      <c r="B649" s="14"/>
    </row>
    <row r="650" spans="2:2" x14ac:dyDescent="0.25">
      <c r="B650" s="14"/>
    </row>
    <row r="651" spans="2:2" x14ac:dyDescent="0.25">
      <c r="B651" s="14"/>
    </row>
    <row r="652" spans="2:2" x14ac:dyDescent="0.25">
      <c r="B652" s="14"/>
    </row>
    <row r="653" spans="2:2" x14ac:dyDescent="0.25">
      <c r="B653" s="14"/>
    </row>
    <row r="654" spans="2:2" x14ac:dyDescent="0.25">
      <c r="B654" s="14"/>
    </row>
    <row r="655" spans="2:2" x14ac:dyDescent="0.25">
      <c r="B655" s="14"/>
    </row>
    <row r="656" spans="2:2" x14ac:dyDescent="0.25">
      <c r="B656" s="14"/>
    </row>
    <row r="657" spans="2:2" x14ac:dyDescent="0.25">
      <c r="B657" s="14"/>
    </row>
    <row r="658" spans="2:2" x14ac:dyDescent="0.25">
      <c r="B658" s="14"/>
    </row>
    <row r="659" spans="2:2" x14ac:dyDescent="0.25">
      <c r="B659" s="14"/>
    </row>
    <row r="660" spans="2:2" x14ac:dyDescent="0.25">
      <c r="B660" s="14"/>
    </row>
    <row r="661" spans="2:2" x14ac:dyDescent="0.25">
      <c r="B661" s="14"/>
    </row>
    <row r="662" spans="2:2" x14ac:dyDescent="0.25">
      <c r="B662" s="14"/>
    </row>
    <row r="663" spans="2:2" x14ac:dyDescent="0.25">
      <c r="B663" s="14"/>
    </row>
    <row r="664" spans="2:2" x14ac:dyDescent="0.25">
      <c r="B664" s="14"/>
    </row>
    <row r="665" spans="2:2" x14ac:dyDescent="0.25">
      <c r="B665" s="14"/>
    </row>
    <row r="666" spans="2:2" x14ac:dyDescent="0.25">
      <c r="B666" s="14"/>
    </row>
    <row r="667" spans="2:2" x14ac:dyDescent="0.25">
      <c r="B667" s="14"/>
    </row>
    <row r="668" spans="2:2" x14ac:dyDescent="0.25">
      <c r="B668" s="14"/>
    </row>
    <row r="669" spans="2:2" x14ac:dyDescent="0.25">
      <c r="B669" s="14"/>
    </row>
    <row r="670" spans="2:2" x14ac:dyDescent="0.25">
      <c r="B670" s="14"/>
    </row>
    <row r="671" spans="2:2" x14ac:dyDescent="0.25">
      <c r="B671" s="14"/>
    </row>
    <row r="672" spans="2:2" x14ac:dyDescent="0.25">
      <c r="B672" s="14"/>
    </row>
    <row r="673" spans="2:2" x14ac:dyDescent="0.25">
      <c r="B673" s="14"/>
    </row>
    <row r="674" spans="2:2" x14ac:dyDescent="0.25">
      <c r="B674" s="14"/>
    </row>
    <row r="675" spans="2:2" x14ac:dyDescent="0.25">
      <c r="B675" s="14"/>
    </row>
    <row r="676" spans="2:2" x14ac:dyDescent="0.25">
      <c r="B676" s="14"/>
    </row>
    <row r="677" spans="2:2" x14ac:dyDescent="0.25">
      <c r="B677" s="14"/>
    </row>
    <row r="678" spans="2:2" x14ac:dyDescent="0.25">
      <c r="B678" s="14"/>
    </row>
    <row r="679" spans="2:2" x14ac:dyDescent="0.25">
      <c r="B679" s="14"/>
    </row>
    <row r="680" spans="2:2" x14ac:dyDescent="0.25">
      <c r="B680" s="14"/>
    </row>
    <row r="681" spans="2:2" x14ac:dyDescent="0.25">
      <c r="B681" s="14"/>
    </row>
    <row r="682" spans="2:2" x14ac:dyDescent="0.25">
      <c r="B682" s="14"/>
    </row>
    <row r="683" spans="2:2" x14ac:dyDescent="0.25">
      <c r="B683" s="14"/>
    </row>
    <row r="684" spans="2:2" x14ac:dyDescent="0.25">
      <c r="B684" s="14"/>
    </row>
    <row r="685" spans="2:2" x14ac:dyDescent="0.25">
      <c r="B685" s="14"/>
    </row>
    <row r="686" spans="2:2" x14ac:dyDescent="0.25">
      <c r="B686" s="14"/>
    </row>
    <row r="687" spans="2:2" x14ac:dyDescent="0.25">
      <c r="B687" s="14"/>
    </row>
    <row r="688" spans="2:2" x14ac:dyDescent="0.25">
      <c r="B688" s="14"/>
    </row>
    <row r="689" spans="2:2" x14ac:dyDescent="0.25">
      <c r="B689" s="14"/>
    </row>
    <row r="690" spans="2:2" x14ac:dyDescent="0.25">
      <c r="B690" s="14"/>
    </row>
    <row r="691" spans="2:2" x14ac:dyDescent="0.25">
      <c r="B691" s="14"/>
    </row>
    <row r="692" spans="2:2" x14ac:dyDescent="0.25">
      <c r="B692" s="14"/>
    </row>
    <row r="693" spans="2:2" x14ac:dyDescent="0.25">
      <c r="B693" s="14"/>
    </row>
    <row r="694" spans="2:2" x14ac:dyDescent="0.25">
      <c r="B694" s="14"/>
    </row>
    <row r="695" spans="2:2" x14ac:dyDescent="0.25">
      <c r="B695" s="14"/>
    </row>
    <row r="696" spans="2:2" x14ac:dyDescent="0.25">
      <c r="B696" s="14"/>
    </row>
    <row r="697" spans="2:2" x14ac:dyDescent="0.25">
      <c r="B697" s="14"/>
    </row>
    <row r="698" spans="2:2" x14ac:dyDescent="0.25">
      <c r="B698" s="14"/>
    </row>
    <row r="699" spans="2:2" x14ac:dyDescent="0.25">
      <c r="B699" s="14"/>
    </row>
    <row r="700" spans="2:2" x14ac:dyDescent="0.25">
      <c r="B700" s="14"/>
    </row>
    <row r="701" spans="2:2" x14ac:dyDescent="0.25">
      <c r="B701" s="14"/>
    </row>
    <row r="702" spans="2:2" x14ac:dyDescent="0.25">
      <c r="B702" s="14"/>
    </row>
    <row r="703" spans="2:2" x14ac:dyDescent="0.25">
      <c r="B703" s="14"/>
    </row>
    <row r="704" spans="2:2" x14ac:dyDescent="0.25">
      <c r="B704" s="14"/>
    </row>
    <row r="705" spans="2:2" x14ac:dyDescent="0.25">
      <c r="B705" s="14"/>
    </row>
    <row r="706" spans="2:2" x14ac:dyDescent="0.25">
      <c r="B706" s="14"/>
    </row>
    <row r="707" spans="2:2" x14ac:dyDescent="0.25">
      <c r="B707" s="14"/>
    </row>
    <row r="708" spans="2:2" x14ac:dyDescent="0.25">
      <c r="B708" s="14"/>
    </row>
    <row r="709" spans="2:2" x14ac:dyDescent="0.25">
      <c r="B709" s="14"/>
    </row>
    <row r="710" spans="2:2" x14ac:dyDescent="0.25">
      <c r="B710" s="14"/>
    </row>
    <row r="711" spans="2:2" x14ac:dyDescent="0.25">
      <c r="B711" s="14"/>
    </row>
    <row r="712" spans="2:2" x14ac:dyDescent="0.25">
      <c r="B712" s="14"/>
    </row>
    <row r="713" spans="2:2" x14ac:dyDescent="0.25">
      <c r="B713" s="14"/>
    </row>
    <row r="714" spans="2:2" x14ac:dyDescent="0.25">
      <c r="B714" s="14"/>
    </row>
    <row r="715" spans="2:2" x14ac:dyDescent="0.25">
      <c r="B715" s="14"/>
    </row>
    <row r="716" spans="2:2" x14ac:dyDescent="0.25">
      <c r="B716" s="14"/>
    </row>
    <row r="717" spans="2:2" x14ac:dyDescent="0.25">
      <c r="B717" s="14"/>
    </row>
    <row r="718" spans="2:2" x14ac:dyDescent="0.25">
      <c r="B718" s="14"/>
    </row>
    <row r="719" spans="2:2" x14ac:dyDescent="0.25">
      <c r="B719" s="14"/>
    </row>
    <row r="720" spans="2:2" x14ac:dyDescent="0.25">
      <c r="B720" s="14"/>
    </row>
    <row r="721" spans="2:2" x14ac:dyDescent="0.25">
      <c r="B721" s="14"/>
    </row>
    <row r="722" spans="2:2" x14ac:dyDescent="0.25">
      <c r="B722" s="14"/>
    </row>
    <row r="723" spans="2:2" x14ac:dyDescent="0.25">
      <c r="B723" s="14"/>
    </row>
    <row r="724" spans="2:2" x14ac:dyDescent="0.25">
      <c r="B724" s="14"/>
    </row>
    <row r="725" spans="2:2" x14ac:dyDescent="0.25">
      <c r="B725" s="14"/>
    </row>
    <row r="726" spans="2:2" x14ac:dyDescent="0.25">
      <c r="B726" s="14"/>
    </row>
    <row r="727" spans="2:2" x14ac:dyDescent="0.25">
      <c r="B727" s="14"/>
    </row>
    <row r="728" spans="2:2" x14ac:dyDescent="0.25">
      <c r="B728" s="14"/>
    </row>
    <row r="729" spans="2:2" x14ac:dyDescent="0.25">
      <c r="B729" s="14"/>
    </row>
    <row r="730" spans="2:2" x14ac:dyDescent="0.25">
      <c r="B730" s="14"/>
    </row>
    <row r="731" spans="2:2" x14ac:dyDescent="0.25">
      <c r="B731" s="14"/>
    </row>
    <row r="732" spans="2:2" x14ac:dyDescent="0.25">
      <c r="B732" s="14"/>
    </row>
    <row r="733" spans="2:2" x14ac:dyDescent="0.25">
      <c r="B733" s="14"/>
    </row>
    <row r="734" spans="2:2" x14ac:dyDescent="0.25">
      <c r="B734" s="14"/>
    </row>
    <row r="735" spans="2:2" x14ac:dyDescent="0.25">
      <c r="B735" s="14"/>
    </row>
    <row r="736" spans="2:2" x14ac:dyDescent="0.25">
      <c r="B736" s="14"/>
    </row>
    <row r="737" spans="2:2" x14ac:dyDescent="0.25">
      <c r="B737" s="14"/>
    </row>
    <row r="738" spans="2:2" x14ac:dyDescent="0.25">
      <c r="B738" s="14"/>
    </row>
    <row r="739" spans="2:2" x14ac:dyDescent="0.25">
      <c r="B739" s="14"/>
    </row>
    <row r="740" spans="2:2" x14ac:dyDescent="0.25">
      <c r="B740" s="14"/>
    </row>
    <row r="741" spans="2:2" x14ac:dyDescent="0.25">
      <c r="B741" s="14"/>
    </row>
    <row r="742" spans="2:2" x14ac:dyDescent="0.25">
      <c r="B742" s="14"/>
    </row>
    <row r="743" spans="2:2" x14ac:dyDescent="0.25">
      <c r="B743" s="14"/>
    </row>
    <row r="744" spans="2:2" x14ac:dyDescent="0.25">
      <c r="B744" s="14"/>
    </row>
    <row r="745" spans="2:2" x14ac:dyDescent="0.25">
      <c r="B745" s="14"/>
    </row>
    <row r="746" spans="2:2" x14ac:dyDescent="0.25">
      <c r="B746" s="14"/>
    </row>
    <row r="747" spans="2:2" x14ac:dyDescent="0.25">
      <c r="B747" s="14"/>
    </row>
    <row r="748" spans="2:2" x14ac:dyDescent="0.25">
      <c r="B748" s="14"/>
    </row>
    <row r="749" spans="2:2" x14ac:dyDescent="0.25">
      <c r="B749" s="14"/>
    </row>
    <row r="750" spans="2:2" x14ac:dyDescent="0.25">
      <c r="B750" s="14"/>
    </row>
    <row r="751" spans="2:2" x14ac:dyDescent="0.25">
      <c r="B751" s="14"/>
    </row>
    <row r="752" spans="2:2" x14ac:dyDescent="0.25">
      <c r="B752" s="14"/>
    </row>
    <row r="753" spans="2:2" x14ac:dyDescent="0.25">
      <c r="B753" s="14"/>
    </row>
    <row r="754" spans="2:2" x14ac:dyDescent="0.25">
      <c r="B754" s="14"/>
    </row>
    <row r="755" spans="2:2" x14ac:dyDescent="0.25">
      <c r="B755" s="14"/>
    </row>
    <row r="756" spans="2:2" x14ac:dyDescent="0.25">
      <c r="B756" s="14"/>
    </row>
    <row r="757" spans="2:2" x14ac:dyDescent="0.25">
      <c r="B757" s="14"/>
    </row>
    <row r="758" spans="2:2" x14ac:dyDescent="0.25">
      <c r="B758" s="14"/>
    </row>
    <row r="759" spans="2:2" x14ac:dyDescent="0.25">
      <c r="B759" s="14"/>
    </row>
    <row r="760" spans="2:2" x14ac:dyDescent="0.25">
      <c r="B760" s="14"/>
    </row>
    <row r="761" spans="2:2" x14ac:dyDescent="0.25">
      <c r="B761" s="14"/>
    </row>
    <row r="762" spans="2:2" x14ac:dyDescent="0.25">
      <c r="B762" s="14"/>
    </row>
    <row r="763" spans="2:2" x14ac:dyDescent="0.25">
      <c r="B763" s="14"/>
    </row>
    <row r="764" spans="2:2" x14ac:dyDescent="0.25">
      <c r="B764" s="14"/>
    </row>
    <row r="765" spans="2:2" x14ac:dyDescent="0.25">
      <c r="B765" s="14"/>
    </row>
    <row r="766" spans="2:2" x14ac:dyDescent="0.25">
      <c r="B766" s="14"/>
    </row>
    <row r="767" spans="2:2" x14ac:dyDescent="0.25">
      <c r="B767" s="14"/>
    </row>
    <row r="768" spans="2:2" x14ac:dyDescent="0.25">
      <c r="B768" s="14"/>
    </row>
    <row r="769" spans="2:2" x14ac:dyDescent="0.25">
      <c r="B769" s="14"/>
    </row>
    <row r="770" spans="2:2" x14ac:dyDescent="0.25">
      <c r="B770" s="14"/>
    </row>
    <row r="771" spans="2:2" x14ac:dyDescent="0.25">
      <c r="B771" s="14"/>
    </row>
    <row r="772" spans="2:2" x14ac:dyDescent="0.25">
      <c r="B772" s="14"/>
    </row>
    <row r="773" spans="2:2" x14ac:dyDescent="0.25">
      <c r="B773" s="14"/>
    </row>
    <row r="774" spans="2:2" x14ac:dyDescent="0.25">
      <c r="B774" s="14"/>
    </row>
    <row r="775" spans="2:2" x14ac:dyDescent="0.25">
      <c r="B775" s="14"/>
    </row>
    <row r="776" spans="2:2" x14ac:dyDescent="0.25">
      <c r="B776" s="14"/>
    </row>
    <row r="777" spans="2:2" x14ac:dyDescent="0.25">
      <c r="B777" s="14"/>
    </row>
    <row r="778" spans="2:2" x14ac:dyDescent="0.25">
      <c r="B778" s="14"/>
    </row>
    <row r="779" spans="2:2" x14ac:dyDescent="0.25">
      <c r="B779" s="14"/>
    </row>
    <row r="780" spans="2:2" x14ac:dyDescent="0.25">
      <c r="B780" s="14"/>
    </row>
    <row r="781" spans="2:2" x14ac:dyDescent="0.25">
      <c r="B781" s="14"/>
    </row>
    <row r="782" spans="2:2" x14ac:dyDescent="0.25">
      <c r="B782" s="14"/>
    </row>
    <row r="783" spans="2:2" x14ac:dyDescent="0.25">
      <c r="B783" s="14"/>
    </row>
    <row r="784" spans="2:2" x14ac:dyDescent="0.25">
      <c r="B784" s="14"/>
    </row>
    <row r="785" spans="2:2" x14ac:dyDescent="0.25">
      <c r="B785" s="14"/>
    </row>
    <row r="786" spans="2:2" x14ac:dyDescent="0.25">
      <c r="B786" s="14"/>
    </row>
    <row r="787" spans="2:2" x14ac:dyDescent="0.25">
      <c r="B787" s="14"/>
    </row>
    <row r="788" spans="2:2" x14ac:dyDescent="0.25">
      <c r="B788" s="14"/>
    </row>
    <row r="789" spans="2:2" x14ac:dyDescent="0.25">
      <c r="B789" s="14"/>
    </row>
    <row r="790" spans="2:2" x14ac:dyDescent="0.25">
      <c r="B790" s="14"/>
    </row>
    <row r="791" spans="2:2" x14ac:dyDescent="0.25">
      <c r="B791" s="14"/>
    </row>
    <row r="792" spans="2:2" x14ac:dyDescent="0.25">
      <c r="B792" s="14"/>
    </row>
    <row r="793" spans="2:2" x14ac:dyDescent="0.25">
      <c r="B793" s="14"/>
    </row>
    <row r="794" spans="2:2" x14ac:dyDescent="0.25">
      <c r="B794" s="14"/>
    </row>
    <row r="795" spans="2:2" x14ac:dyDescent="0.25">
      <c r="B795" s="14"/>
    </row>
    <row r="796" spans="2:2" x14ac:dyDescent="0.25">
      <c r="B796" s="14"/>
    </row>
    <row r="797" spans="2:2" x14ac:dyDescent="0.25">
      <c r="B797" s="14"/>
    </row>
    <row r="798" spans="2:2" x14ac:dyDescent="0.25">
      <c r="B798" s="14"/>
    </row>
    <row r="799" spans="2:2" x14ac:dyDescent="0.25">
      <c r="B799" s="14"/>
    </row>
    <row r="800" spans="2:2" x14ac:dyDescent="0.25">
      <c r="B800" s="14"/>
    </row>
    <row r="801" spans="2:2" x14ac:dyDescent="0.25">
      <c r="B801" s="14"/>
    </row>
    <row r="802" spans="2:2" x14ac:dyDescent="0.25">
      <c r="B802" s="14"/>
    </row>
    <row r="803" spans="2:2" x14ac:dyDescent="0.25">
      <c r="B803" s="14"/>
    </row>
    <row r="804" spans="2:2" x14ac:dyDescent="0.25">
      <c r="B804" s="14"/>
    </row>
    <row r="805" spans="2:2" x14ac:dyDescent="0.25">
      <c r="B805" s="14"/>
    </row>
    <row r="806" spans="2:2" x14ac:dyDescent="0.25">
      <c r="B806" s="14"/>
    </row>
    <row r="807" spans="2:2" x14ac:dyDescent="0.25">
      <c r="B807" s="14"/>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V803"/>
  <sheetViews>
    <sheetView topLeftCell="A7" workbookViewId="0">
      <selection activeCell="E9" sqref="E9"/>
    </sheetView>
  </sheetViews>
  <sheetFormatPr defaultRowHeight="13.2" x14ac:dyDescent="0.25"/>
  <cols>
    <col min="1" max="1" width="12" customWidth="1"/>
    <col min="2" max="2" width="15" customWidth="1"/>
    <col min="3" max="3" width="13.33203125" customWidth="1"/>
    <col min="4" max="4" width="12.33203125" bestFit="1" customWidth="1"/>
    <col min="5" max="5" width="13.109375" customWidth="1"/>
    <col min="6" max="6" width="12.33203125" customWidth="1"/>
    <col min="7" max="7" width="17.44140625" bestFit="1" customWidth="1"/>
    <col min="8" max="8" width="16.109375" bestFit="1" customWidth="1"/>
    <col min="9" max="9" width="16" bestFit="1" customWidth="1"/>
    <col min="10" max="10" width="14.109375" bestFit="1" customWidth="1"/>
    <col min="11" max="61" width="11.5546875" bestFit="1" customWidth="1"/>
  </cols>
  <sheetData>
    <row r="1" spans="1:11" s="3" customFormat="1" ht="10.8" thickBot="1" x14ac:dyDescent="0.25">
      <c r="A1" s="3" t="s">
        <v>40</v>
      </c>
      <c r="I1" s="24" t="s">
        <v>61</v>
      </c>
    </row>
    <row r="2" spans="1:11" s="3" customFormat="1" ht="10.199999999999999" x14ac:dyDescent="0.2">
      <c r="A2" s="3" t="s">
        <v>41</v>
      </c>
      <c r="G2" s="53" t="s">
        <v>59</v>
      </c>
      <c r="H2" s="54"/>
      <c r="I2" s="53" t="s">
        <v>81</v>
      </c>
      <c r="J2" s="54"/>
      <c r="K2" s="24" t="s">
        <v>62</v>
      </c>
    </row>
    <row r="3" spans="1:11" s="23" customFormat="1" x14ac:dyDescent="0.25">
      <c r="A3" s="3" t="s">
        <v>37</v>
      </c>
      <c r="B3" s="3"/>
      <c r="C3" s="74">
        <v>7750000</v>
      </c>
      <c r="D3" s="3" t="s">
        <v>51</v>
      </c>
      <c r="E3" s="3"/>
      <c r="G3" s="55" t="s">
        <v>46</v>
      </c>
      <c r="H3" s="56">
        <v>8.48E-2</v>
      </c>
      <c r="I3" s="55" t="s">
        <v>46</v>
      </c>
      <c r="J3" s="66"/>
    </row>
    <row r="4" spans="1:11" s="23" customFormat="1" x14ac:dyDescent="0.25">
      <c r="A4" s="24" t="s">
        <v>30</v>
      </c>
      <c r="C4" s="73">
        <v>7.0238499999999995E-2</v>
      </c>
      <c r="G4" s="55" t="s">
        <v>47</v>
      </c>
      <c r="H4" s="56">
        <v>365</v>
      </c>
      <c r="I4" s="55" t="s">
        <v>47</v>
      </c>
      <c r="J4" s="66"/>
    </row>
    <row r="5" spans="1:11" s="23" customFormat="1" x14ac:dyDescent="0.25">
      <c r="A5" s="24" t="s">
        <v>70</v>
      </c>
      <c r="B5" s="25"/>
      <c r="C5" s="72">
        <v>70200000</v>
      </c>
      <c r="D5" s="27"/>
      <c r="G5" s="55" t="s">
        <v>48</v>
      </c>
      <c r="H5" s="60">
        <v>500000</v>
      </c>
      <c r="I5" s="55" t="s">
        <v>48</v>
      </c>
      <c r="J5" s="66"/>
    </row>
    <row r="6" spans="1:11" s="23" customFormat="1" ht="13.8" thickBot="1" x14ac:dyDescent="0.3">
      <c r="A6" s="24" t="s">
        <v>35</v>
      </c>
      <c r="B6" s="25"/>
      <c r="C6" s="51">
        <v>56000000</v>
      </c>
      <c r="D6" s="23" t="s">
        <v>32</v>
      </c>
      <c r="G6" s="57" t="s">
        <v>49</v>
      </c>
      <c r="H6" s="61">
        <v>0.5</v>
      </c>
      <c r="I6" s="57" t="s">
        <v>49</v>
      </c>
      <c r="J6" s="67"/>
    </row>
    <row r="7" spans="1:11" s="23" customFormat="1" x14ac:dyDescent="0.25">
      <c r="A7" s="24" t="s">
        <v>31</v>
      </c>
      <c r="B7" s="25"/>
      <c r="C7" s="72">
        <v>56000000</v>
      </c>
      <c r="D7" s="27"/>
      <c r="F7" s="25"/>
      <c r="G7" s="26"/>
      <c r="H7" s="52"/>
    </row>
    <row r="8" spans="1:11" s="23" customFormat="1" x14ac:dyDescent="0.25">
      <c r="B8" s="22"/>
      <c r="C8" s="28"/>
      <c r="E8" s="24"/>
      <c r="F8" s="25"/>
      <c r="G8" s="26"/>
      <c r="H8" s="27"/>
    </row>
    <row r="9" spans="1:11" s="23" customFormat="1" x14ac:dyDescent="0.25">
      <c r="B9" s="22"/>
      <c r="C9" s="28"/>
      <c r="E9" s="24"/>
      <c r="F9" s="25"/>
      <c r="G9" s="26"/>
      <c r="H9" s="27"/>
    </row>
    <row r="10" spans="1:11" s="23" customFormat="1" x14ac:dyDescent="0.25">
      <c r="B10" s="22"/>
      <c r="C10" s="28"/>
      <c r="E10" s="24"/>
      <c r="F10" s="25"/>
      <c r="G10" s="26"/>
      <c r="H10" s="27"/>
    </row>
    <row r="11" spans="1:11" s="11" customFormat="1" ht="25.5" customHeight="1" x14ac:dyDescent="0.2">
      <c r="B11" s="11" t="s">
        <v>25</v>
      </c>
      <c r="C11" s="11" t="s">
        <v>26</v>
      </c>
      <c r="D11" s="11" t="s">
        <v>27</v>
      </c>
      <c r="E11" s="11" t="s">
        <v>28</v>
      </c>
      <c r="F11" s="11" t="s">
        <v>29</v>
      </c>
      <c r="G11" s="11" t="s">
        <v>52</v>
      </c>
    </row>
    <row r="12" spans="1:11" x14ac:dyDescent="0.25">
      <c r="A12" s="7">
        <v>1</v>
      </c>
      <c r="B12" s="12">
        <v>36068</v>
      </c>
      <c r="C12" s="20">
        <v>78844739</v>
      </c>
      <c r="D12" s="15">
        <v>0</v>
      </c>
      <c r="E12" s="15"/>
      <c r="F12" s="21"/>
      <c r="G12" s="18"/>
    </row>
    <row r="13" spans="1:11" x14ac:dyDescent="0.25">
      <c r="A13" s="7">
        <v>2</v>
      </c>
      <c r="B13" s="13">
        <v>36160</v>
      </c>
      <c r="C13" s="15">
        <f>C12-D13</f>
        <v>78381484.460062876</v>
      </c>
      <c r="D13" s="15">
        <f>F13-E13</f>
        <v>463254.53993712529</v>
      </c>
      <c r="E13" s="15">
        <f t="shared" ref="E13:E44" si="0">C12*$C$4/4</f>
        <v>1384484.0500628748</v>
      </c>
      <c r="F13" s="19">
        <v>1847738.59</v>
      </c>
      <c r="G13" s="15">
        <f t="shared" ref="G13:G44" si="1">-$C$3/4</f>
        <v>-1937500</v>
      </c>
      <c r="I13" s="17"/>
      <c r="J13" s="16"/>
    </row>
    <row r="14" spans="1:11" x14ac:dyDescent="0.25">
      <c r="A14" s="7">
        <v>3</v>
      </c>
      <c r="B14" s="12">
        <v>36250</v>
      </c>
      <c r="C14" s="15">
        <f>C13-D14</f>
        <v>77910095.344124913</v>
      </c>
      <c r="D14" s="15">
        <f>F14-E14</f>
        <v>471389.11593796848</v>
      </c>
      <c r="E14" s="15">
        <f t="shared" si="0"/>
        <v>1376349.4740620316</v>
      </c>
      <c r="F14" s="19">
        <v>1847738.59</v>
      </c>
      <c r="G14" s="15">
        <f t="shared" si="1"/>
        <v>-1937500</v>
      </c>
      <c r="H14" s="16"/>
      <c r="I14" s="16"/>
      <c r="J14" s="16"/>
    </row>
    <row r="15" spans="1:11" x14ac:dyDescent="0.25">
      <c r="A15" s="7">
        <v>4</v>
      </c>
      <c r="B15" s="13">
        <v>36341</v>
      </c>
      <c r="C15" s="15">
        <f t="shared" ref="C15:C70" si="2">C14-D15</f>
        <v>77430428.812081993</v>
      </c>
      <c r="D15" s="15">
        <f t="shared" ref="D15:D70" si="3">F15-E15</f>
        <v>479666.53204292082</v>
      </c>
      <c r="E15" s="15">
        <f t="shared" si="0"/>
        <v>1368072.0579570793</v>
      </c>
      <c r="F15" s="19">
        <v>1847738.59</v>
      </c>
      <c r="G15" s="15">
        <f t="shared" si="1"/>
        <v>-1937500</v>
      </c>
      <c r="H15" s="16"/>
      <c r="I15" s="16"/>
      <c r="J15" s="16"/>
    </row>
    <row r="16" spans="1:11" x14ac:dyDescent="0.25">
      <c r="A16" s="7">
        <v>5</v>
      </c>
      <c r="B16" s="12">
        <v>36433</v>
      </c>
      <c r="C16" s="15">
        <f t="shared" si="2"/>
        <v>76942339.515611351</v>
      </c>
      <c r="D16" s="15">
        <f t="shared" si="3"/>
        <v>488089.29647064488</v>
      </c>
      <c r="E16" s="15">
        <f t="shared" si="0"/>
        <v>1359649.2935293552</v>
      </c>
      <c r="F16" s="19">
        <v>1847738.59</v>
      </c>
      <c r="G16" s="15">
        <f t="shared" si="1"/>
        <v>-1937500</v>
      </c>
      <c r="I16" s="16"/>
      <c r="J16" s="16"/>
    </row>
    <row r="17" spans="1:10" x14ac:dyDescent="0.25">
      <c r="A17" s="7">
        <v>6</v>
      </c>
      <c r="B17" s="13">
        <v>36525</v>
      </c>
      <c r="C17" s="15">
        <f t="shared" si="2"/>
        <v>76445679.55412817</v>
      </c>
      <c r="D17" s="15">
        <f t="shared" si="3"/>
        <v>496659.96148318332</v>
      </c>
      <c r="E17" s="15">
        <f t="shared" si="0"/>
        <v>1351078.6285168168</v>
      </c>
      <c r="F17" s="19">
        <v>1847738.59</v>
      </c>
      <c r="G17" s="15">
        <f t="shared" si="1"/>
        <v>-1937500</v>
      </c>
      <c r="I17" s="16"/>
      <c r="J17" s="16"/>
    </row>
    <row r="18" spans="1:10" x14ac:dyDescent="0.25">
      <c r="A18" s="7">
        <v>7</v>
      </c>
      <c r="B18" s="12">
        <v>36616</v>
      </c>
      <c r="C18" s="15">
        <f t="shared" si="2"/>
        <v>75940298.429968834</v>
      </c>
      <c r="D18" s="15">
        <f t="shared" si="3"/>
        <v>505381.12415934238</v>
      </c>
      <c r="E18" s="15">
        <f t="shared" si="0"/>
        <v>1342357.4658406577</v>
      </c>
      <c r="F18" s="19">
        <v>1847738.59</v>
      </c>
      <c r="G18" s="15">
        <f t="shared" si="1"/>
        <v>-1937500</v>
      </c>
      <c r="I18" s="16"/>
      <c r="J18" s="16"/>
    </row>
    <row r="19" spans="1:10" x14ac:dyDescent="0.25">
      <c r="A19" s="7">
        <v>8</v>
      </c>
      <c r="B19" s="13">
        <v>36707</v>
      </c>
      <c r="C19" s="15">
        <f t="shared" si="2"/>
        <v>75426043.002787173</v>
      </c>
      <c r="D19" s="15">
        <f t="shared" si="3"/>
        <v>514255.4271816588</v>
      </c>
      <c r="E19" s="15">
        <f t="shared" si="0"/>
        <v>1333483.1628183413</v>
      </c>
      <c r="F19" s="19">
        <v>1847738.59</v>
      </c>
      <c r="G19" s="15">
        <f t="shared" si="1"/>
        <v>-1937500</v>
      </c>
      <c r="I19" s="16"/>
      <c r="J19" s="16"/>
    </row>
    <row r="20" spans="1:10" x14ac:dyDescent="0.25">
      <c r="A20" s="7">
        <v>9</v>
      </c>
      <c r="B20" s="12">
        <v>36799</v>
      </c>
      <c r="C20" s="15">
        <f t="shared" si="2"/>
        <v>74902757.443149984</v>
      </c>
      <c r="D20" s="15">
        <f t="shared" si="3"/>
        <v>523285.55963718356</v>
      </c>
      <c r="E20" s="15">
        <f t="shared" si="0"/>
        <v>1324453.0303628165</v>
      </c>
      <c r="F20" s="19">
        <v>1847738.59</v>
      </c>
      <c r="G20" s="15">
        <f t="shared" si="1"/>
        <v>-1937500</v>
      </c>
      <c r="I20" s="16"/>
      <c r="J20" s="16"/>
    </row>
    <row r="21" spans="1:10" x14ac:dyDescent="0.25">
      <c r="A21" s="7">
        <v>10</v>
      </c>
      <c r="B21" s="13">
        <v>36891</v>
      </c>
      <c r="C21" s="15">
        <f t="shared" si="2"/>
        <v>74370283.18531765</v>
      </c>
      <c r="D21" s="15">
        <f t="shared" si="3"/>
        <v>532474.25783232762</v>
      </c>
      <c r="E21" s="15">
        <f t="shared" si="0"/>
        <v>1315264.3321676725</v>
      </c>
      <c r="F21" s="19">
        <v>1847738.59</v>
      </c>
      <c r="G21" s="15">
        <f t="shared" si="1"/>
        <v>-1937500</v>
      </c>
      <c r="I21" s="16"/>
      <c r="J21" s="16"/>
    </row>
    <row r="22" spans="1:10" x14ac:dyDescent="0.25">
      <c r="A22" s="7">
        <v>11</v>
      </c>
      <c r="B22" s="12">
        <v>36981</v>
      </c>
      <c r="C22" s="15">
        <f t="shared" si="2"/>
        <v>73828458.879195631</v>
      </c>
      <c r="D22" s="15">
        <f t="shared" si="3"/>
        <v>541824.30612201663</v>
      </c>
      <c r="E22" s="15">
        <f t="shared" si="0"/>
        <v>1305914.2838779835</v>
      </c>
      <c r="F22" s="19">
        <v>1847738.59</v>
      </c>
      <c r="G22" s="15">
        <f t="shared" si="1"/>
        <v>-1937500</v>
      </c>
      <c r="I22" s="16"/>
      <c r="J22" s="16"/>
    </row>
    <row r="23" spans="1:10" x14ac:dyDescent="0.25">
      <c r="A23" s="7">
        <v>12</v>
      </c>
      <c r="B23" s="13">
        <v>37072</v>
      </c>
      <c r="C23" s="15">
        <f t="shared" si="2"/>
        <v>73277120.341442227</v>
      </c>
      <c r="D23" s="15">
        <f t="shared" si="3"/>
        <v>551338.53775340458</v>
      </c>
      <c r="E23" s="15">
        <f t="shared" si="0"/>
        <v>1296400.0522465955</v>
      </c>
      <c r="F23" s="19">
        <v>1847738.59</v>
      </c>
      <c r="G23" s="15">
        <f t="shared" si="1"/>
        <v>-1937500</v>
      </c>
      <c r="I23" s="16"/>
      <c r="J23" s="16"/>
    </row>
    <row r="24" spans="1:10" x14ac:dyDescent="0.25">
      <c r="A24" s="7">
        <v>13</v>
      </c>
      <c r="B24" s="12">
        <v>37164</v>
      </c>
      <c r="C24" s="15">
        <f t="shared" si="2"/>
        <v>72716100.505717829</v>
      </c>
      <c r="D24" s="15">
        <f t="shared" si="3"/>
        <v>561019.83572440268</v>
      </c>
      <c r="E24" s="15">
        <f t="shared" si="0"/>
        <v>1286718.7542755974</v>
      </c>
      <c r="F24" s="19">
        <v>1847738.59</v>
      </c>
      <c r="G24" s="15">
        <f t="shared" si="1"/>
        <v>-1937500</v>
      </c>
      <c r="I24" s="16"/>
      <c r="J24" s="16"/>
    </row>
    <row r="25" spans="1:10" x14ac:dyDescent="0.25">
      <c r="A25" s="7">
        <v>14</v>
      </c>
      <c r="B25" s="13">
        <v>37256</v>
      </c>
      <c r="C25" s="15">
        <f t="shared" si="2"/>
        <v>72145229.372060537</v>
      </c>
      <c r="D25" s="15">
        <f t="shared" si="3"/>
        <v>570871.13365728478</v>
      </c>
      <c r="E25" s="15">
        <f t="shared" si="0"/>
        <v>1276867.4563427153</v>
      </c>
      <c r="F25" s="19">
        <v>1847738.59</v>
      </c>
      <c r="G25" s="15">
        <f t="shared" si="1"/>
        <v>-1937500</v>
      </c>
      <c r="I25" s="16"/>
      <c r="J25" s="16"/>
    </row>
    <row r="26" spans="1:10" x14ac:dyDescent="0.25">
      <c r="A26" s="7">
        <v>15</v>
      </c>
      <c r="B26" s="12">
        <v>37346</v>
      </c>
      <c r="C26" s="15">
        <f t="shared" si="2"/>
        <v>71564333.9553729</v>
      </c>
      <c r="D26" s="15">
        <f t="shared" si="3"/>
        <v>580895.41668763175</v>
      </c>
      <c r="E26" s="15">
        <f t="shared" si="0"/>
        <v>1266843.1733123683</v>
      </c>
      <c r="F26" s="19">
        <v>1847738.59</v>
      </c>
      <c r="G26" s="15">
        <f t="shared" si="1"/>
        <v>-1937500</v>
      </c>
      <c r="I26" s="16"/>
      <c r="J26" s="16"/>
    </row>
    <row r="27" spans="1:10" x14ac:dyDescent="0.25">
      <c r="A27" s="7">
        <v>16</v>
      </c>
      <c r="B27" s="13">
        <v>37437</v>
      </c>
      <c r="C27" s="15">
        <f t="shared" si="2"/>
        <v>70973238.233004019</v>
      </c>
      <c r="D27" s="15">
        <f t="shared" si="3"/>
        <v>591095.7223688853</v>
      </c>
      <c r="E27" s="15">
        <f t="shared" si="0"/>
        <v>1256642.8676311148</v>
      </c>
      <c r="F27" s="19">
        <v>1847738.59</v>
      </c>
      <c r="G27" s="15">
        <f t="shared" si="1"/>
        <v>-1937500</v>
      </c>
      <c r="I27" s="16"/>
      <c r="J27" s="16"/>
    </row>
    <row r="28" spans="1:10" x14ac:dyDescent="0.25">
      <c r="A28" s="7">
        <v>17</v>
      </c>
      <c r="B28" s="12">
        <v>37529</v>
      </c>
      <c r="C28" s="15">
        <f t="shared" si="2"/>
        <v>70371763.091411233</v>
      </c>
      <c r="D28" s="15">
        <f t="shared" si="3"/>
        <v>601475.14159278688</v>
      </c>
      <c r="E28" s="15">
        <f t="shared" si="0"/>
        <v>1246263.4484072132</v>
      </c>
      <c r="F28" s="19">
        <v>1847738.59</v>
      </c>
      <c r="G28" s="15">
        <f t="shared" si="1"/>
        <v>-1937500</v>
      </c>
      <c r="I28" s="16"/>
      <c r="J28" s="16"/>
    </row>
    <row r="29" spans="1:10" x14ac:dyDescent="0.25">
      <c r="A29" s="7">
        <v>18</v>
      </c>
      <c r="B29" s="13">
        <v>37621</v>
      </c>
      <c r="C29" s="15">
        <f t="shared" si="2"/>
        <v>69759726.271885261</v>
      </c>
      <c r="D29" s="15">
        <f t="shared" si="3"/>
        <v>612036.8195259783</v>
      </c>
      <c r="E29" s="15">
        <f t="shared" si="0"/>
        <v>1235701.7704740218</v>
      </c>
      <c r="F29" s="19">
        <v>1847738.59</v>
      </c>
      <c r="G29" s="15">
        <f t="shared" si="1"/>
        <v>-1937500</v>
      </c>
      <c r="I29" s="16"/>
      <c r="J29" s="16"/>
    </row>
    <row r="30" spans="1:10" x14ac:dyDescent="0.25">
      <c r="A30" s="7">
        <v>19</v>
      </c>
      <c r="B30" s="12">
        <v>37711</v>
      </c>
      <c r="C30" s="15">
        <f t="shared" si="2"/>
        <v>69136942.31532222</v>
      </c>
      <c r="D30" s="15">
        <f t="shared" si="3"/>
        <v>622783.9565630469</v>
      </c>
      <c r="E30" s="15">
        <f t="shared" si="0"/>
        <v>1224954.6334369532</v>
      </c>
      <c r="F30" s="19">
        <v>1847738.59</v>
      </c>
      <c r="G30" s="15">
        <f t="shared" si="1"/>
        <v>-1937500</v>
      </c>
      <c r="I30" s="16"/>
      <c r="J30" s="16"/>
    </row>
    <row r="31" spans="1:10" x14ac:dyDescent="0.25">
      <c r="A31" s="7">
        <v>20</v>
      </c>
      <c r="B31" s="13">
        <v>37802</v>
      </c>
      <c r="C31" s="15">
        <f t="shared" si="2"/>
        <v>68503222.50602591</v>
      </c>
      <c r="D31" s="15">
        <f t="shared" si="3"/>
        <v>633719.80929631018</v>
      </c>
      <c r="E31" s="15">
        <f t="shared" si="0"/>
        <v>1214018.7807036899</v>
      </c>
      <c r="F31" s="19">
        <v>1847738.59</v>
      </c>
      <c r="G31" s="15">
        <f t="shared" si="1"/>
        <v>-1937500</v>
      </c>
      <c r="I31" s="16"/>
      <c r="J31" s="16"/>
    </row>
    <row r="32" spans="1:10" x14ac:dyDescent="0.25">
      <c r="A32" s="7">
        <v>21</v>
      </c>
      <c r="B32" s="12">
        <v>37894</v>
      </c>
      <c r="C32" s="15">
        <f t="shared" si="2"/>
        <v>67858374.81452328</v>
      </c>
      <c r="D32" s="15">
        <f t="shared" si="3"/>
        <v>644847.69150262489</v>
      </c>
      <c r="E32" s="15">
        <f t="shared" si="0"/>
        <v>1202890.8984973752</v>
      </c>
      <c r="F32" s="19">
        <v>1847738.59</v>
      </c>
      <c r="G32" s="15">
        <f t="shared" si="1"/>
        <v>-1937500</v>
      </c>
      <c r="I32" s="16"/>
      <c r="J32" s="16"/>
    </row>
    <row r="33" spans="1:10" x14ac:dyDescent="0.25">
      <c r="A33" s="7">
        <v>22</v>
      </c>
      <c r="B33" s="13">
        <v>37986</v>
      </c>
      <c r="C33" s="15">
        <f t="shared" si="2"/>
        <v>67202203.839375749</v>
      </c>
      <c r="D33" s="15">
        <f t="shared" si="3"/>
        <v>656170.97514752671</v>
      </c>
      <c r="E33" s="15">
        <f t="shared" si="0"/>
        <v>1191567.6148524734</v>
      </c>
      <c r="F33" s="19">
        <v>1847738.59</v>
      </c>
      <c r="G33" s="15">
        <f t="shared" si="1"/>
        <v>-1937500</v>
      </c>
      <c r="I33" s="16"/>
      <c r="J33" s="16"/>
    </row>
    <row r="34" spans="1:10" x14ac:dyDescent="0.25">
      <c r="A34" s="7">
        <v>23</v>
      </c>
      <c r="B34" s="12">
        <v>38077</v>
      </c>
      <c r="C34" s="15">
        <f t="shared" si="2"/>
        <v>66534510.747968748</v>
      </c>
      <c r="D34" s="15">
        <f t="shared" si="3"/>
        <v>667693.09140700172</v>
      </c>
      <c r="E34" s="15">
        <f t="shared" si="0"/>
        <v>1180045.4985929984</v>
      </c>
      <c r="F34" s="19">
        <v>1847738.59</v>
      </c>
      <c r="G34" s="15">
        <f t="shared" si="1"/>
        <v>-1937500</v>
      </c>
      <c r="I34" s="16"/>
      <c r="J34" s="16"/>
    </row>
    <row r="35" spans="1:10" x14ac:dyDescent="0.25">
      <c r="A35" s="7">
        <v>24</v>
      </c>
      <c r="B35" s="13">
        <v>38168</v>
      </c>
      <c r="C35" s="15">
        <f t="shared" si="2"/>
        <v>65855093.216261551</v>
      </c>
      <c r="D35" s="15">
        <f t="shared" si="3"/>
        <v>679417.53170719952</v>
      </c>
      <c r="E35" s="15">
        <f t="shared" si="0"/>
        <v>1168321.0582928006</v>
      </c>
      <c r="F35" s="19">
        <v>1847738.59</v>
      </c>
      <c r="G35" s="15">
        <f t="shared" si="1"/>
        <v>-1937500</v>
      </c>
      <c r="I35" s="16"/>
      <c r="J35" s="16"/>
    </row>
    <row r="36" spans="1:10" x14ac:dyDescent="0.25">
      <c r="A36" s="7">
        <v>25</v>
      </c>
      <c r="B36" s="12">
        <v>38260</v>
      </c>
      <c r="C36" s="15">
        <f t="shared" si="2"/>
        <v>65163745.367479146</v>
      </c>
      <c r="D36" s="15">
        <f t="shared" si="3"/>
        <v>691347.84878240339</v>
      </c>
      <c r="E36" s="15">
        <f t="shared" si="0"/>
        <v>1156390.7412175967</v>
      </c>
      <c r="F36" s="19">
        <v>1847738.59</v>
      </c>
      <c r="G36" s="15">
        <f t="shared" si="1"/>
        <v>-1937500</v>
      </c>
      <c r="I36" s="16"/>
      <c r="J36" s="16"/>
    </row>
    <row r="37" spans="1:10" x14ac:dyDescent="0.25">
      <c r="A37" s="7">
        <v>26</v>
      </c>
      <c r="B37" s="13">
        <v>38352</v>
      </c>
      <c r="C37" s="15">
        <f t="shared" si="2"/>
        <v>64460257.709727563</v>
      </c>
      <c r="D37" s="15">
        <f t="shared" si="3"/>
        <v>703487.65775157907</v>
      </c>
      <c r="E37" s="15">
        <f t="shared" si="0"/>
        <v>1144250.932248421</v>
      </c>
      <c r="F37" s="19">
        <v>1847738.59</v>
      </c>
      <c r="G37" s="15">
        <f t="shared" si="1"/>
        <v>-1937500</v>
      </c>
      <c r="I37" s="16"/>
      <c r="J37" s="16"/>
    </row>
    <row r="38" spans="1:10" x14ac:dyDescent="0.25">
      <c r="A38" s="7">
        <v>27</v>
      </c>
      <c r="B38" s="12">
        <v>38442</v>
      </c>
      <c r="C38" s="15">
        <f t="shared" si="2"/>
        <v>63744417.072513737</v>
      </c>
      <c r="D38" s="15">
        <f t="shared" si="3"/>
        <v>715840.63721382525</v>
      </c>
      <c r="E38" s="15">
        <f t="shared" si="0"/>
        <v>1131897.9527861748</v>
      </c>
      <c r="F38" s="19">
        <v>1847738.59</v>
      </c>
      <c r="G38" s="15">
        <f t="shared" si="1"/>
        <v>-1937500</v>
      </c>
      <c r="I38" s="16"/>
      <c r="J38" s="16"/>
    </row>
    <row r="39" spans="1:10" x14ac:dyDescent="0.25">
      <c r="A39" s="7">
        <v>28</v>
      </c>
      <c r="B39" s="13">
        <v>38533</v>
      </c>
      <c r="C39" s="15">
        <f t="shared" si="2"/>
        <v>63016006.542150676</v>
      </c>
      <c r="D39" s="15">
        <f t="shared" si="3"/>
        <v>728410.53036306123</v>
      </c>
      <c r="E39" s="15">
        <f t="shared" si="0"/>
        <v>1119328.0596369389</v>
      </c>
      <c r="F39" s="19">
        <v>1847738.59</v>
      </c>
      <c r="G39" s="15">
        <f t="shared" si="1"/>
        <v>-1937500</v>
      </c>
      <c r="I39" s="16"/>
      <c r="J39" s="16"/>
    </row>
    <row r="40" spans="1:10" x14ac:dyDescent="0.25">
      <c r="A40" s="7">
        <v>29</v>
      </c>
      <c r="B40" s="12">
        <v>38625</v>
      </c>
      <c r="C40" s="15">
        <f t="shared" si="2"/>
        <v>62274805.396028392</v>
      </c>
      <c r="D40" s="15">
        <f t="shared" si="3"/>
        <v>741201.14612228749</v>
      </c>
      <c r="E40" s="15">
        <f t="shared" si="0"/>
        <v>1106537.4438777126</v>
      </c>
      <c r="F40" s="19">
        <v>1847738.59</v>
      </c>
      <c r="G40" s="15">
        <f t="shared" si="1"/>
        <v>-1937500</v>
      </c>
      <c r="I40" s="16"/>
      <c r="J40" s="16"/>
    </row>
    <row r="41" spans="1:10" x14ac:dyDescent="0.25">
      <c r="A41" s="7">
        <v>30</v>
      </c>
      <c r="B41" s="13">
        <v>38717</v>
      </c>
      <c r="C41" s="15">
        <f t="shared" si="2"/>
        <v>61520589.03573063</v>
      </c>
      <c r="D41" s="15">
        <f t="shared" si="3"/>
        <v>754216.36029776512</v>
      </c>
      <c r="E41" s="15">
        <f t="shared" si="0"/>
        <v>1093522.229702235</v>
      </c>
      <c r="F41" s="19">
        <v>1847738.59</v>
      </c>
      <c r="G41" s="15">
        <f t="shared" si="1"/>
        <v>-1937500</v>
      </c>
      <c r="I41" s="16"/>
      <c r="J41" s="16"/>
    </row>
    <row r="42" spans="1:10" x14ac:dyDescent="0.25">
      <c r="A42" s="7">
        <v>31</v>
      </c>
      <c r="B42" s="12">
        <v>38807</v>
      </c>
      <c r="C42" s="15">
        <f t="shared" si="2"/>
        <v>60753128.918977171</v>
      </c>
      <c r="D42" s="15">
        <f t="shared" si="3"/>
        <v>767460.11675345874</v>
      </c>
      <c r="E42" s="15">
        <f t="shared" si="0"/>
        <v>1080278.4732465413</v>
      </c>
      <c r="F42" s="19">
        <v>1847738.59</v>
      </c>
      <c r="G42" s="15">
        <f t="shared" si="1"/>
        <v>-1937500</v>
      </c>
      <c r="I42" s="16"/>
      <c r="J42" s="16"/>
    </row>
    <row r="43" spans="1:10" x14ac:dyDescent="0.25">
      <c r="A43" s="7">
        <v>32</v>
      </c>
      <c r="B43" s="13">
        <v>38898</v>
      </c>
      <c r="C43" s="15">
        <f t="shared" si="2"/>
        <v>59972192.490371063</v>
      </c>
      <c r="D43" s="15">
        <f t="shared" si="3"/>
        <v>780936.42860610574</v>
      </c>
      <c r="E43" s="15">
        <f t="shared" si="0"/>
        <v>1066802.1613938943</v>
      </c>
      <c r="F43" s="19">
        <v>1847738.59</v>
      </c>
      <c r="G43" s="15">
        <f t="shared" si="1"/>
        <v>-1937500</v>
      </c>
      <c r="I43" s="16"/>
      <c r="J43" s="16"/>
    </row>
    <row r="44" spans="1:10" x14ac:dyDescent="0.25">
      <c r="A44" s="7">
        <v>33</v>
      </c>
      <c r="B44" s="12">
        <v>38990</v>
      </c>
      <c r="C44" s="15">
        <f t="shared" si="2"/>
        <v>59177543.110929795</v>
      </c>
      <c r="D44" s="15">
        <f t="shared" si="3"/>
        <v>794649.37944126828</v>
      </c>
      <c r="E44" s="15">
        <f t="shared" si="0"/>
        <v>1053089.2105587318</v>
      </c>
      <c r="F44" s="19">
        <v>1847738.59</v>
      </c>
      <c r="G44" s="15">
        <f t="shared" si="1"/>
        <v>-1937500</v>
      </c>
      <c r="I44" s="16"/>
      <c r="J44" s="16"/>
    </row>
    <row r="45" spans="1:10" x14ac:dyDescent="0.25">
      <c r="A45" s="7">
        <v>34</v>
      </c>
      <c r="B45" s="13">
        <v>39082</v>
      </c>
      <c r="C45" s="15">
        <f t="shared" si="2"/>
        <v>58368939.986379057</v>
      </c>
      <c r="D45" s="15">
        <f t="shared" si="3"/>
        <v>808603.12455073954</v>
      </c>
      <c r="E45" s="15">
        <f t="shared" ref="E45:E71" si="4">C44*$C$4/4</f>
        <v>1039135.4654492605</v>
      </c>
      <c r="F45" s="19">
        <v>1847738.59</v>
      </c>
      <c r="G45" s="15">
        <f t="shared" ref="G45:G70" si="5">-$C$3/4</f>
        <v>-1937500</v>
      </c>
      <c r="I45" s="16"/>
      <c r="J45" s="16"/>
    </row>
    <row r="46" spans="1:10" x14ac:dyDescent="0.25">
      <c r="A46" s="7">
        <v>35</v>
      </c>
      <c r="B46" s="12">
        <v>39172</v>
      </c>
      <c r="C46" s="15">
        <f t="shared" si="2"/>
        <v>57546138.094187379</v>
      </c>
      <c r="D46" s="15">
        <f t="shared" si="3"/>
        <v>822801.89219167875</v>
      </c>
      <c r="E46" s="15">
        <f t="shared" si="4"/>
        <v>1024936.6978083213</v>
      </c>
      <c r="F46" s="19">
        <v>1847738.59</v>
      </c>
      <c r="G46" s="15">
        <f t="shared" si="5"/>
        <v>-1937500</v>
      </c>
      <c r="I46" s="16"/>
      <c r="J46" s="16"/>
    </row>
    <row r="47" spans="1:10" x14ac:dyDescent="0.25">
      <c r="A47" s="7">
        <v>36</v>
      </c>
      <c r="B47" s="13">
        <v>39263</v>
      </c>
      <c r="C47" s="15">
        <f t="shared" si="2"/>
        <v>56708888.109319523</v>
      </c>
      <c r="D47" s="15">
        <f t="shared" si="3"/>
        <v>837249.98486785509</v>
      </c>
      <c r="E47" s="15">
        <f t="shared" si="4"/>
        <v>1010488.605132145</v>
      </c>
      <c r="F47" s="19">
        <v>1847738.59</v>
      </c>
      <c r="G47" s="15">
        <f t="shared" si="5"/>
        <v>-1937500</v>
      </c>
      <c r="I47" s="16"/>
      <c r="J47" s="16"/>
    </row>
    <row r="48" spans="1:10" x14ac:dyDescent="0.25">
      <c r="A48" s="7">
        <v>37</v>
      </c>
      <c r="B48" s="12">
        <v>39355</v>
      </c>
      <c r="C48" s="15">
        <f t="shared" si="2"/>
        <v>55856936.328686133</v>
      </c>
      <c r="D48" s="15">
        <f t="shared" si="3"/>
        <v>851951.7806333903</v>
      </c>
      <c r="E48" s="15">
        <f t="shared" si="4"/>
        <v>995786.80936660978</v>
      </c>
      <c r="F48" s="19">
        <v>1847738.59</v>
      </c>
      <c r="G48" s="15">
        <f t="shared" si="5"/>
        <v>-1937500</v>
      </c>
      <c r="I48" s="16"/>
      <c r="J48" s="16"/>
    </row>
    <row r="49" spans="1:10" x14ac:dyDescent="0.25">
      <c r="A49" s="7">
        <v>38</v>
      </c>
      <c r="B49" s="13">
        <v>39447</v>
      </c>
      <c r="C49" s="15">
        <f t="shared" si="2"/>
        <v>54990024.594266735</v>
      </c>
      <c r="D49" s="15">
        <f t="shared" si="3"/>
        <v>866911.73441939487</v>
      </c>
      <c r="E49" s="15">
        <f t="shared" si="4"/>
        <v>980826.85558060522</v>
      </c>
      <c r="F49" s="19">
        <v>1847738.59</v>
      </c>
      <c r="G49" s="15">
        <f t="shared" si="5"/>
        <v>-1937500</v>
      </c>
      <c r="I49" s="16"/>
      <c r="J49" s="16"/>
    </row>
    <row r="50" spans="1:10" x14ac:dyDescent="0.25">
      <c r="A50" s="7">
        <v>39</v>
      </c>
      <c r="B50" s="12">
        <v>39538</v>
      </c>
      <c r="C50" s="15">
        <f t="shared" si="2"/>
        <v>54107890.214882836</v>
      </c>
      <c r="D50" s="15">
        <f t="shared" si="3"/>
        <v>882134.37938389916</v>
      </c>
      <c r="E50" s="15">
        <f t="shared" si="4"/>
        <v>965604.21061610093</v>
      </c>
      <c r="F50" s="19">
        <v>1847738.59</v>
      </c>
      <c r="G50" s="15">
        <f t="shared" si="5"/>
        <v>-1937500</v>
      </c>
      <c r="I50" s="16"/>
      <c r="J50" s="16"/>
    </row>
    <row r="51" spans="1:10" x14ac:dyDescent="0.25">
      <c r="A51" s="7">
        <v>40</v>
      </c>
      <c r="B51" s="13">
        <v>39629</v>
      </c>
      <c r="C51" s="15">
        <f t="shared" si="2"/>
        <v>53210265.88659735</v>
      </c>
      <c r="D51" s="15">
        <f t="shared" si="3"/>
        <v>897624.32828548818</v>
      </c>
      <c r="E51" s="15">
        <f t="shared" si="4"/>
        <v>950114.2617145119</v>
      </c>
      <c r="F51" s="19">
        <v>1847738.59</v>
      </c>
      <c r="G51" s="15">
        <f t="shared" si="5"/>
        <v>-1937500</v>
      </c>
      <c r="I51" s="16"/>
      <c r="J51" s="16"/>
    </row>
    <row r="52" spans="1:10" x14ac:dyDescent="0.25">
      <c r="A52" s="7">
        <v>41</v>
      </c>
      <c r="B52" s="12">
        <v>39721</v>
      </c>
      <c r="C52" s="15">
        <f t="shared" si="2"/>
        <v>52296879.611716293</v>
      </c>
      <c r="D52" s="15">
        <f t="shared" si="3"/>
        <v>913386.27488105814</v>
      </c>
      <c r="E52" s="15">
        <f t="shared" si="4"/>
        <v>934352.31511894194</v>
      </c>
      <c r="F52" s="19">
        <v>1847738.59</v>
      </c>
      <c r="G52" s="15">
        <f t="shared" si="5"/>
        <v>-1937500</v>
      </c>
      <c r="I52" s="16"/>
      <c r="J52" s="16"/>
    </row>
    <row r="53" spans="1:10" x14ac:dyDescent="0.25">
      <c r="A53" s="7">
        <v>42</v>
      </c>
      <c r="B53" s="13">
        <v>39813</v>
      </c>
      <c r="C53" s="15">
        <f t="shared" si="2"/>
        <v>51367454.616368175</v>
      </c>
      <c r="D53" s="15">
        <f t="shared" si="3"/>
        <v>929424.99534811638</v>
      </c>
      <c r="E53" s="15">
        <f t="shared" si="4"/>
        <v>918313.5946518837</v>
      </c>
      <c r="F53" s="19">
        <v>1847738.59</v>
      </c>
      <c r="G53" s="15">
        <f t="shared" si="5"/>
        <v>-1937500</v>
      </c>
      <c r="I53" s="16"/>
      <c r="J53" s="16"/>
    </row>
    <row r="54" spans="1:10" x14ac:dyDescent="0.25">
      <c r="A54" s="7">
        <v>43</v>
      </c>
      <c r="B54" s="12">
        <v>39903</v>
      </c>
      <c r="C54" s="15">
        <f t="shared" si="2"/>
        <v>50421709.266636118</v>
      </c>
      <c r="D54" s="15">
        <f t="shared" si="3"/>
        <v>945745.34973205614</v>
      </c>
      <c r="E54" s="15">
        <f t="shared" si="4"/>
        <v>901993.24026794394</v>
      </c>
      <c r="F54" s="19">
        <v>1847738.59</v>
      </c>
      <c r="G54" s="15">
        <f t="shared" si="5"/>
        <v>-1937500</v>
      </c>
      <c r="I54" s="16"/>
      <c r="J54" s="16"/>
    </row>
    <row r="55" spans="1:10" x14ac:dyDescent="0.25">
      <c r="A55" s="7">
        <v>44</v>
      </c>
      <c r="B55" s="13">
        <v>39994</v>
      </c>
      <c r="C55" s="15">
        <f t="shared" si="2"/>
        <v>49459356.983217277</v>
      </c>
      <c r="D55" s="15">
        <f t="shared" si="3"/>
        <v>962352.28341884492</v>
      </c>
      <c r="E55" s="15">
        <f t="shared" si="4"/>
        <v>885386.30658115516</v>
      </c>
      <c r="F55" s="19">
        <v>1847738.59</v>
      </c>
      <c r="G55" s="15">
        <f t="shared" si="5"/>
        <v>-1937500</v>
      </c>
      <c r="I55" s="16"/>
      <c r="J55" s="16"/>
    </row>
    <row r="56" spans="1:10" x14ac:dyDescent="0.25">
      <c r="A56" s="7">
        <v>45</v>
      </c>
      <c r="B56" s="12">
        <v>40086</v>
      </c>
      <c r="C56" s="15">
        <f t="shared" si="2"/>
        <v>48480106.1545837</v>
      </c>
      <c r="D56" s="15">
        <f t="shared" si="3"/>
        <v>979250.82863357349</v>
      </c>
      <c r="E56" s="15">
        <f t="shared" si="4"/>
        <v>868487.7613664266</v>
      </c>
      <c r="F56" s="19">
        <v>1847738.59</v>
      </c>
      <c r="G56" s="15">
        <f t="shared" si="5"/>
        <v>-1937500</v>
      </c>
      <c r="I56" s="16"/>
      <c r="J56" s="16"/>
    </row>
    <row r="57" spans="1:10" x14ac:dyDescent="0.25">
      <c r="A57" s="7">
        <v>46</v>
      </c>
      <c r="B57" s="13">
        <v>40178</v>
      </c>
      <c r="C57" s="15">
        <f t="shared" si="2"/>
        <v>47483660.048618384</v>
      </c>
      <c r="D57" s="15">
        <f t="shared" si="3"/>
        <v>996446.10596531839</v>
      </c>
      <c r="E57" s="15">
        <f t="shared" si="4"/>
        <v>851292.48403468169</v>
      </c>
      <c r="F57" s="19">
        <v>1847738.59</v>
      </c>
      <c r="G57" s="15">
        <f t="shared" si="5"/>
        <v>-1937500</v>
      </c>
      <c r="I57" s="16"/>
      <c r="J57" s="16"/>
    </row>
    <row r="58" spans="1:10" x14ac:dyDescent="0.25">
      <c r="A58" s="7">
        <v>47</v>
      </c>
      <c r="B58" s="12">
        <v>40268</v>
      </c>
      <c r="C58" s="15">
        <f t="shared" si="2"/>
        <v>46469716.722699605</v>
      </c>
      <c r="D58" s="15">
        <f t="shared" si="3"/>
        <v>1013943.3259187796</v>
      </c>
      <c r="E58" s="15">
        <f t="shared" si="4"/>
        <v>833795.26408122049</v>
      </c>
      <c r="F58" s="19">
        <v>1847738.59</v>
      </c>
      <c r="G58" s="15">
        <f t="shared" si="5"/>
        <v>-1937500</v>
      </c>
      <c r="I58" s="16"/>
      <c r="J58" s="16"/>
    </row>
    <row r="59" spans="1:10" x14ac:dyDescent="0.25">
      <c r="A59" s="7">
        <v>48</v>
      </c>
      <c r="B59" s="13">
        <v>40359</v>
      </c>
      <c r="C59" s="15">
        <f t="shared" si="2"/>
        <v>45437968.932206437</v>
      </c>
      <c r="D59" s="15">
        <f t="shared" si="3"/>
        <v>1031747.7904931661</v>
      </c>
      <c r="E59" s="15">
        <f t="shared" si="4"/>
        <v>815990.79950683401</v>
      </c>
      <c r="F59" s="19">
        <v>1847738.59</v>
      </c>
      <c r="G59" s="15">
        <f t="shared" si="5"/>
        <v>-1937500</v>
      </c>
      <c r="I59" s="16"/>
      <c r="J59" s="16"/>
    </row>
    <row r="60" spans="1:10" x14ac:dyDescent="0.25">
      <c r="A60" s="7">
        <v>49</v>
      </c>
      <c r="B60" s="12">
        <v>40451</v>
      </c>
      <c r="C60" s="15">
        <f t="shared" si="2"/>
        <v>44388104.037417635</v>
      </c>
      <c r="D60" s="15">
        <f t="shared" si="3"/>
        <v>1049864.8947888047</v>
      </c>
      <c r="E60" s="15">
        <f t="shared" si="4"/>
        <v>797873.69521119539</v>
      </c>
      <c r="F60" s="19">
        <v>1847738.59</v>
      </c>
      <c r="G60" s="15">
        <f t="shared" si="5"/>
        <v>-1937500</v>
      </c>
      <c r="I60" s="16"/>
      <c r="J60" s="16"/>
    </row>
    <row r="61" spans="1:10" x14ac:dyDescent="0.25">
      <c r="A61" s="7">
        <v>50</v>
      </c>
      <c r="B61" s="13">
        <v>40543</v>
      </c>
      <c r="C61" s="15">
        <f t="shared" si="2"/>
        <v>43319803.908775672</v>
      </c>
      <c r="D61" s="15">
        <f t="shared" si="3"/>
        <v>1068300.1286419604</v>
      </c>
      <c r="E61" s="15">
        <f t="shared" si="4"/>
        <v>779438.46135803964</v>
      </c>
      <c r="F61" s="19">
        <v>1847738.59</v>
      </c>
      <c r="G61" s="15">
        <f t="shared" si="5"/>
        <v>-1937500</v>
      </c>
      <c r="I61" s="16"/>
      <c r="J61" s="16"/>
    </row>
    <row r="62" spans="1:10" x14ac:dyDescent="0.25">
      <c r="A62" s="7">
        <v>51</v>
      </c>
      <c r="B62" s="12">
        <v>40633</v>
      </c>
      <c r="C62" s="15">
        <f t="shared" si="2"/>
        <v>42232744.830487311</v>
      </c>
      <c r="D62" s="15">
        <f t="shared" si="3"/>
        <v>1087059.0782883652</v>
      </c>
      <c r="E62" s="15">
        <f t="shared" si="4"/>
        <v>760679.51171163493</v>
      </c>
      <c r="F62" s="19">
        <v>1847738.59</v>
      </c>
      <c r="G62" s="15">
        <f t="shared" si="5"/>
        <v>-1937500</v>
      </c>
      <c r="I62" s="16"/>
      <c r="J62" s="16"/>
    </row>
    <row r="63" spans="1:10" x14ac:dyDescent="0.25">
      <c r="A63" s="7">
        <v>52</v>
      </c>
      <c r="B63" s="13">
        <v>40724</v>
      </c>
      <c r="C63" s="15">
        <f t="shared" si="2"/>
        <v>41126597.402431354</v>
      </c>
      <c r="D63" s="15">
        <f t="shared" si="3"/>
        <v>1106147.4280559544</v>
      </c>
      <c r="E63" s="15">
        <f t="shared" si="4"/>
        <v>741591.16194404569</v>
      </c>
      <c r="F63" s="19">
        <v>1847738.59</v>
      </c>
      <c r="G63" s="15">
        <f t="shared" si="5"/>
        <v>-1937500</v>
      </c>
      <c r="I63" s="16"/>
      <c r="J63" s="16"/>
    </row>
    <row r="64" spans="1:10" x14ac:dyDescent="0.25">
      <c r="A64" s="7">
        <v>53</v>
      </c>
      <c r="B64" s="12">
        <v>40816</v>
      </c>
      <c r="C64" s="15">
        <f t="shared" si="2"/>
        <v>40001026.440344021</v>
      </c>
      <c r="D64" s="15">
        <f t="shared" si="3"/>
        <v>1125570.9620873313</v>
      </c>
      <c r="E64" s="15">
        <f t="shared" si="4"/>
        <v>722167.62791266863</v>
      </c>
      <c r="F64" s="19">
        <v>1847738.59</v>
      </c>
      <c r="G64" s="15">
        <f t="shared" si="5"/>
        <v>-1937500</v>
      </c>
      <c r="I64" s="16"/>
      <c r="J64" s="16"/>
    </row>
    <row r="65" spans="1:256" x14ac:dyDescent="0.25">
      <c r="A65" s="7">
        <v>54</v>
      </c>
      <c r="B65" s="13">
        <v>40908</v>
      </c>
      <c r="C65" s="15">
        <f t="shared" si="2"/>
        <v>38855690.874251544</v>
      </c>
      <c r="D65" s="15">
        <f t="shared" si="3"/>
        <v>1145335.5660924744</v>
      </c>
      <c r="E65" s="15">
        <f t="shared" si="4"/>
        <v>702403.02390752581</v>
      </c>
      <c r="F65" s="19">
        <v>1847738.59</v>
      </c>
      <c r="G65" s="15">
        <f t="shared" si="5"/>
        <v>-1937500</v>
      </c>
      <c r="I65" s="16"/>
      <c r="J65" s="16"/>
    </row>
    <row r="66" spans="1:256" x14ac:dyDescent="0.25">
      <c r="A66" s="7">
        <v>55</v>
      </c>
      <c r="B66" s="12">
        <v>40999</v>
      </c>
      <c r="C66" s="15">
        <f t="shared" si="2"/>
        <v>37690243.645119324</v>
      </c>
      <c r="D66" s="15">
        <f t="shared" si="3"/>
        <v>1165447.2291322208</v>
      </c>
      <c r="E66" s="15">
        <f t="shared" si="4"/>
        <v>682291.36086777924</v>
      </c>
      <c r="F66" s="19">
        <v>1847738.59</v>
      </c>
      <c r="G66" s="15">
        <f t="shared" si="5"/>
        <v>-1937500</v>
      </c>
      <c r="I66" s="16"/>
      <c r="J66" s="16"/>
    </row>
    <row r="67" spans="1:256" x14ac:dyDescent="0.25">
      <c r="A67" s="7">
        <v>56</v>
      </c>
      <c r="B67" s="13">
        <v>41090</v>
      </c>
      <c r="C67" s="15">
        <f t="shared" si="2"/>
        <v>36504331.59968625</v>
      </c>
      <c r="D67" s="15">
        <f t="shared" si="3"/>
        <v>1185912.0454330717</v>
      </c>
      <c r="E67" s="15">
        <f t="shared" si="4"/>
        <v>661826.54456692841</v>
      </c>
      <c r="F67" s="19">
        <v>1847738.59</v>
      </c>
      <c r="G67" s="15">
        <f t="shared" si="5"/>
        <v>-1937500</v>
      </c>
      <c r="I67" s="16"/>
      <c r="J67" s="16"/>
    </row>
    <row r="68" spans="1:256" x14ac:dyDescent="0.25">
      <c r="A68" s="7">
        <v>57</v>
      </c>
      <c r="B68" s="12">
        <v>41182</v>
      </c>
      <c r="C68" s="15">
        <f t="shared" si="2"/>
        <v>35297595.383452393</v>
      </c>
      <c r="D68" s="15">
        <f t="shared" si="3"/>
        <v>1206736.2162338593</v>
      </c>
      <c r="E68" s="15">
        <f t="shared" si="4"/>
        <v>641002.37376614066</v>
      </c>
      <c r="F68" s="19">
        <v>1847738.59</v>
      </c>
      <c r="G68" s="15">
        <f t="shared" si="5"/>
        <v>-1937500</v>
      </c>
      <c r="I68" s="16"/>
      <c r="J68" s="16"/>
    </row>
    <row r="69" spans="1:256" x14ac:dyDescent="0.25">
      <c r="A69" s="7">
        <v>58</v>
      </c>
      <c r="B69" s="13">
        <v>41274</v>
      </c>
      <c r="C69" s="15">
        <f t="shared" si="2"/>
        <v>34069669.331787549</v>
      </c>
      <c r="D69" s="15">
        <f t="shared" si="3"/>
        <v>1227926.0516648449</v>
      </c>
      <c r="E69" s="15">
        <f t="shared" si="4"/>
        <v>619812.53833515523</v>
      </c>
      <c r="F69" s="19">
        <v>1847738.59</v>
      </c>
      <c r="G69" s="15">
        <f t="shared" si="5"/>
        <v>-1937500</v>
      </c>
      <c r="I69" s="16"/>
      <c r="J69" s="16"/>
    </row>
    <row r="70" spans="1:256" x14ac:dyDescent="0.25">
      <c r="A70" s="7">
        <v>59</v>
      </c>
      <c r="B70" s="12">
        <v>41364</v>
      </c>
      <c r="C70" s="15">
        <f t="shared" si="2"/>
        <v>32820181.359127738</v>
      </c>
      <c r="D70" s="15">
        <f t="shared" si="3"/>
        <v>1249487.9726598102</v>
      </c>
      <c r="E70" s="15">
        <f t="shared" si="4"/>
        <v>598250.61734018987</v>
      </c>
      <c r="F70" s="19">
        <v>1847738.59</v>
      </c>
      <c r="G70" s="15">
        <f t="shared" si="5"/>
        <v>-1937500</v>
      </c>
      <c r="I70" s="16"/>
      <c r="J70" s="16"/>
    </row>
    <row r="71" spans="1:256" s="39" customFormat="1" x14ac:dyDescent="0.25">
      <c r="A71" s="32">
        <v>60</v>
      </c>
      <c r="B71" s="33">
        <v>41455</v>
      </c>
      <c r="C71" s="34">
        <f>C70-D71</f>
        <v>0</v>
      </c>
      <c r="D71" s="35">
        <f>C70</f>
        <v>32820181.359127738</v>
      </c>
      <c r="E71" s="36">
        <f t="shared" si="4"/>
        <v>576310.07709827332</v>
      </c>
      <c r="F71" s="37">
        <f>D71+E71</f>
        <v>33396491.43622601</v>
      </c>
      <c r="G71" s="38">
        <f>IF(($C$5-$C$6)&gt;$C$7,-0.5*$C$7,0.5*($C$6-$C$5))</f>
        <v>-7100000</v>
      </c>
      <c r="I71" s="40"/>
      <c r="J71" s="40"/>
    </row>
    <row r="72" spans="1:256" s="8" customFormat="1" x14ac:dyDescent="0.25">
      <c r="A72" s="41"/>
      <c r="B72" s="42"/>
      <c r="C72" s="43"/>
      <c r="D72" s="44"/>
      <c r="E72" s="45"/>
      <c r="F72" s="46"/>
      <c r="G72" s="47"/>
      <c r="I72" s="48"/>
      <c r="J72" s="48"/>
    </row>
    <row r="73" spans="1:256" s="7" customFormat="1" ht="10.199999999999999" x14ac:dyDescent="0.2">
      <c r="B73" s="7">
        <v>1</v>
      </c>
      <c r="C73" s="7">
        <v>2</v>
      </c>
      <c r="D73" s="7">
        <v>3</v>
      </c>
      <c r="E73" s="7">
        <v>4</v>
      </c>
      <c r="F73" s="7">
        <v>5</v>
      </c>
      <c r="G73" s="7">
        <v>6</v>
      </c>
      <c r="H73" s="7">
        <v>7</v>
      </c>
      <c r="I73" s="7">
        <v>8</v>
      </c>
      <c r="J73" s="7">
        <v>9</v>
      </c>
      <c r="K73" s="7">
        <v>10</v>
      </c>
      <c r="L73" s="7">
        <v>11</v>
      </c>
      <c r="M73" s="7">
        <v>12</v>
      </c>
      <c r="N73" s="7">
        <v>13</v>
      </c>
      <c r="O73" s="7">
        <v>14</v>
      </c>
      <c r="P73" s="7">
        <v>15</v>
      </c>
      <c r="Q73" s="7">
        <v>16</v>
      </c>
      <c r="R73" s="7">
        <v>17</v>
      </c>
      <c r="S73" s="7">
        <v>18</v>
      </c>
      <c r="T73" s="7">
        <v>19</v>
      </c>
      <c r="U73" s="7">
        <v>20</v>
      </c>
      <c r="V73" s="7">
        <v>21</v>
      </c>
      <c r="W73" s="7">
        <v>22</v>
      </c>
      <c r="X73" s="7">
        <v>23</v>
      </c>
      <c r="Y73" s="7">
        <v>24</v>
      </c>
      <c r="Z73" s="7">
        <v>25</v>
      </c>
      <c r="AA73" s="7">
        <v>26</v>
      </c>
      <c r="AB73" s="7">
        <v>27</v>
      </c>
      <c r="AC73" s="7">
        <v>28</v>
      </c>
      <c r="AD73" s="7">
        <v>29</v>
      </c>
      <c r="AE73" s="7">
        <v>30</v>
      </c>
      <c r="AF73" s="7">
        <v>31</v>
      </c>
      <c r="AG73" s="7">
        <v>32</v>
      </c>
      <c r="AH73" s="7">
        <v>33</v>
      </c>
      <c r="AI73" s="7">
        <v>34</v>
      </c>
      <c r="AJ73" s="7">
        <v>35</v>
      </c>
      <c r="AK73" s="7">
        <v>36</v>
      </c>
      <c r="AL73" s="7">
        <v>37</v>
      </c>
      <c r="AM73" s="7">
        <v>38</v>
      </c>
      <c r="AN73" s="7">
        <v>39</v>
      </c>
      <c r="AO73" s="7">
        <v>40</v>
      </c>
      <c r="AP73" s="7">
        <v>41</v>
      </c>
      <c r="AQ73" s="7">
        <v>42</v>
      </c>
      <c r="AR73" s="7">
        <v>43</v>
      </c>
      <c r="AS73" s="7">
        <v>44</v>
      </c>
      <c r="AT73" s="7">
        <v>45</v>
      </c>
      <c r="AU73" s="7">
        <v>46</v>
      </c>
      <c r="AV73" s="7">
        <v>47</v>
      </c>
      <c r="AW73" s="7">
        <v>48</v>
      </c>
      <c r="AX73" s="7">
        <v>49</v>
      </c>
      <c r="AY73" s="7">
        <v>50</v>
      </c>
      <c r="AZ73" s="7">
        <v>51</v>
      </c>
      <c r="BA73" s="7">
        <v>52</v>
      </c>
      <c r="BB73" s="7">
        <v>53</v>
      </c>
      <c r="BC73" s="7">
        <v>54</v>
      </c>
      <c r="BD73" s="7">
        <v>55</v>
      </c>
      <c r="BE73" s="7">
        <v>56</v>
      </c>
      <c r="BF73" s="7">
        <v>57</v>
      </c>
      <c r="BG73" s="7">
        <v>58</v>
      </c>
      <c r="BH73" s="7">
        <v>59</v>
      </c>
      <c r="BI73" s="7">
        <v>60</v>
      </c>
    </row>
    <row r="74" spans="1:256" x14ac:dyDescent="0.25">
      <c r="A74" s="7" t="s">
        <v>25</v>
      </c>
      <c r="B74" s="30">
        <f>VLOOKUP(B73,$A$12:$B$71,2)</f>
        <v>36068</v>
      </c>
      <c r="C74" s="30">
        <f t="shared" ref="C74:BI74" si="6">VLOOKUP(C73,$A$12:$B$71,2)</f>
        <v>36160</v>
      </c>
      <c r="D74" s="30">
        <f t="shared" si="6"/>
        <v>36250</v>
      </c>
      <c r="E74" s="30">
        <f t="shared" si="6"/>
        <v>36341</v>
      </c>
      <c r="F74" s="30">
        <f t="shared" si="6"/>
        <v>36433</v>
      </c>
      <c r="G74" s="30">
        <f t="shared" si="6"/>
        <v>36525</v>
      </c>
      <c r="H74" s="30">
        <f t="shared" si="6"/>
        <v>36616</v>
      </c>
      <c r="I74" s="30">
        <f t="shared" si="6"/>
        <v>36707</v>
      </c>
      <c r="J74" s="30">
        <f t="shared" si="6"/>
        <v>36799</v>
      </c>
      <c r="K74" s="30">
        <f t="shared" si="6"/>
        <v>36891</v>
      </c>
      <c r="L74" s="30">
        <f t="shared" si="6"/>
        <v>36981</v>
      </c>
      <c r="M74" s="30">
        <f t="shared" si="6"/>
        <v>37072</v>
      </c>
      <c r="N74" s="30">
        <f t="shared" si="6"/>
        <v>37164</v>
      </c>
      <c r="O74" s="30">
        <f t="shared" si="6"/>
        <v>37256</v>
      </c>
      <c r="P74" s="30">
        <f t="shared" si="6"/>
        <v>37346</v>
      </c>
      <c r="Q74" s="30">
        <f t="shared" si="6"/>
        <v>37437</v>
      </c>
      <c r="R74" s="30">
        <f t="shared" si="6"/>
        <v>37529</v>
      </c>
      <c r="S74" s="30">
        <f t="shared" si="6"/>
        <v>37621</v>
      </c>
      <c r="T74" s="30">
        <f t="shared" si="6"/>
        <v>37711</v>
      </c>
      <c r="U74" s="30">
        <f t="shared" si="6"/>
        <v>37802</v>
      </c>
      <c r="V74" s="30">
        <f t="shared" si="6"/>
        <v>37894</v>
      </c>
      <c r="W74" s="30">
        <f t="shared" si="6"/>
        <v>37986</v>
      </c>
      <c r="X74" s="30">
        <f t="shared" si="6"/>
        <v>38077</v>
      </c>
      <c r="Y74" s="30">
        <f t="shared" si="6"/>
        <v>38168</v>
      </c>
      <c r="Z74" s="30">
        <f t="shared" si="6"/>
        <v>38260</v>
      </c>
      <c r="AA74" s="30">
        <f t="shared" si="6"/>
        <v>38352</v>
      </c>
      <c r="AB74" s="30">
        <f t="shared" si="6"/>
        <v>38442</v>
      </c>
      <c r="AC74" s="30">
        <f t="shared" si="6"/>
        <v>38533</v>
      </c>
      <c r="AD74" s="30">
        <f t="shared" si="6"/>
        <v>38625</v>
      </c>
      <c r="AE74" s="30">
        <f t="shared" si="6"/>
        <v>38717</v>
      </c>
      <c r="AF74" s="30">
        <f t="shared" si="6"/>
        <v>38807</v>
      </c>
      <c r="AG74" s="30">
        <f t="shared" si="6"/>
        <v>38898</v>
      </c>
      <c r="AH74" s="30">
        <f t="shared" si="6"/>
        <v>38990</v>
      </c>
      <c r="AI74" s="30">
        <f t="shared" si="6"/>
        <v>39082</v>
      </c>
      <c r="AJ74" s="30">
        <f t="shared" si="6"/>
        <v>39172</v>
      </c>
      <c r="AK74" s="30">
        <f t="shared" si="6"/>
        <v>39263</v>
      </c>
      <c r="AL74" s="30">
        <f t="shared" si="6"/>
        <v>39355</v>
      </c>
      <c r="AM74" s="30">
        <f t="shared" si="6"/>
        <v>39447</v>
      </c>
      <c r="AN74" s="30">
        <f t="shared" si="6"/>
        <v>39538</v>
      </c>
      <c r="AO74" s="30">
        <f t="shared" si="6"/>
        <v>39629</v>
      </c>
      <c r="AP74" s="30">
        <f t="shared" si="6"/>
        <v>39721</v>
      </c>
      <c r="AQ74" s="30">
        <f t="shared" si="6"/>
        <v>39813</v>
      </c>
      <c r="AR74" s="30">
        <f t="shared" si="6"/>
        <v>39903</v>
      </c>
      <c r="AS74" s="30">
        <f t="shared" si="6"/>
        <v>39994</v>
      </c>
      <c r="AT74" s="30">
        <f t="shared" si="6"/>
        <v>40086</v>
      </c>
      <c r="AU74" s="30">
        <f t="shared" si="6"/>
        <v>40178</v>
      </c>
      <c r="AV74" s="30">
        <f t="shared" si="6"/>
        <v>40268</v>
      </c>
      <c r="AW74" s="30">
        <f t="shared" si="6"/>
        <v>40359</v>
      </c>
      <c r="AX74" s="30">
        <f t="shared" si="6"/>
        <v>40451</v>
      </c>
      <c r="AY74" s="30">
        <f t="shared" si="6"/>
        <v>40543</v>
      </c>
      <c r="AZ74" s="30">
        <f t="shared" si="6"/>
        <v>40633</v>
      </c>
      <c r="BA74" s="30">
        <f t="shared" si="6"/>
        <v>40724</v>
      </c>
      <c r="BB74" s="30">
        <f t="shared" si="6"/>
        <v>40816</v>
      </c>
      <c r="BC74" s="30">
        <f t="shared" si="6"/>
        <v>40908</v>
      </c>
      <c r="BD74" s="30">
        <f t="shared" si="6"/>
        <v>40999</v>
      </c>
      <c r="BE74" s="30">
        <f t="shared" si="6"/>
        <v>41090</v>
      </c>
      <c r="BF74" s="30">
        <f t="shared" si="6"/>
        <v>41182</v>
      </c>
      <c r="BG74" s="30">
        <f t="shared" si="6"/>
        <v>41274</v>
      </c>
      <c r="BH74" s="30">
        <f t="shared" si="6"/>
        <v>41364</v>
      </c>
      <c r="BI74" s="30">
        <f t="shared" si="6"/>
        <v>41455</v>
      </c>
      <c r="BJ74" s="7"/>
      <c r="BK74" s="7"/>
      <c r="BL74" s="7"/>
      <c r="BM74" s="7"/>
      <c r="BN74" s="7"/>
    </row>
    <row r="75" spans="1:256" s="7" customFormat="1" ht="10.199999999999999" x14ac:dyDescent="0.2">
      <c r="A75" s="7" t="s">
        <v>53</v>
      </c>
      <c r="B75" s="30"/>
      <c r="C75" s="63">
        <f>$H$3</f>
        <v>8.48E-2</v>
      </c>
      <c r="D75" s="63">
        <f t="shared" ref="D75:BI75" si="7">$H$3</f>
        <v>8.48E-2</v>
      </c>
      <c r="E75" s="63">
        <f t="shared" si="7"/>
        <v>8.48E-2</v>
      </c>
      <c r="F75" s="63">
        <f t="shared" si="7"/>
        <v>8.48E-2</v>
      </c>
      <c r="G75" s="63">
        <f t="shared" si="7"/>
        <v>8.48E-2</v>
      </c>
      <c r="H75" s="63">
        <f t="shared" si="7"/>
        <v>8.48E-2</v>
      </c>
      <c r="I75" s="63">
        <f t="shared" si="7"/>
        <v>8.48E-2</v>
      </c>
      <c r="J75" s="63">
        <f t="shared" si="7"/>
        <v>8.48E-2</v>
      </c>
      <c r="K75" s="63">
        <f t="shared" si="7"/>
        <v>8.48E-2</v>
      </c>
      <c r="L75" s="63">
        <f t="shared" si="7"/>
        <v>8.48E-2</v>
      </c>
      <c r="M75" s="63">
        <f t="shared" si="7"/>
        <v>8.48E-2</v>
      </c>
      <c r="N75" s="63">
        <f t="shared" si="7"/>
        <v>8.48E-2</v>
      </c>
      <c r="O75" s="63">
        <f t="shared" si="7"/>
        <v>8.48E-2</v>
      </c>
      <c r="P75" s="63">
        <f t="shared" si="7"/>
        <v>8.48E-2</v>
      </c>
      <c r="Q75" s="63">
        <f t="shared" si="7"/>
        <v>8.48E-2</v>
      </c>
      <c r="R75" s="63">
        <f t="shared" si="7"/>
        <v>8.48E-2</v>
      </c>
      <c r="S75" s="63">
        <f t="shared" si="7"/>
        <v>8.48E-2</v>
      </c>
      <c r="T75" s="63">
        <f t="shared" si="7"/>
        <v>8.48E-2</v>
      </c>
      <c r="U75" s="63">
        <f t="shared" si="7"/>
        <v>8.48E-2</v>
      </c>
      <c r="V75" s="63">
        <f t="shared" si="7"/>
        <v>8.48E-2</v>
      </c>
      <c r="W75" s="63">
        <f t="shared" si="7"/>
        <v>8.48E-2</v>
      </c>
      <c r="X75" s="63">
        <f t="shared" si="7"/>
        <v>8.48E-2</v>
      </c>
      <c r="Y75" s="63">
        <f t="shared" si="7"/>
        <v>8.48E-2</v>
      </c>
      <c r="Z75" s="63">
        <f t="shared" si="7"/>
        <v>8.48E-2</v>
      </c>
      <c r="AA75" s="63">
        <f t="shared" si="7"/>
        <v>8.48E-2</v>
      </c>
      <c r="AB75" s="63">
        <f t="shared" si="7"/>
        <v>8.48E-2</v>
      </c>
      <c r="AC75" s="63">
        <f t="shared" si="7"/>
        <v>8.48E-2</v>
      </c>
      <c r="AD75" s="63">
        <f t="shared" si="7"/>
        <v>8.48E-2</v>
      </c>
      <c r="AE75" s="63">
        <f t="shared" si="7"/>
        <v>8.48E-2</v>
      </c>
      <c r="AF75" s="63">
        <f t="shared" si="7"/>
        <v>8.48E-2</v>
      </c>
      <c r="AG75" s="63">
        <f t="shared" si="7"/>
        <v>8.48E-2</v>
      </c>
      <c r="AH75" s="63">
        <f t="shared" si="7"/>
        <v>8.48E-2</v>
      </c>
      <c r="AI75" s="63">
        <f t="shared" si="7"/>
        <v>8.48E-2</v>
      </c>
      <c r="AJ75" s="63">
        <f t="shared" si="7"/>
        <v>8.48E-2</v>
      </c>
      <c r="AK75" s="63">
        <f t="shared" si="7"/>
        <v>8.48E-2</v>
      </c>
      <c r="AL75" s="63">
        <f t="shared" si="7"/>
        <v>8.48E-2</v>
      </c>
      <c r="AM75" s="63">
        <f t="shared" si="7"/>
        <v>8.48E-2</v>
      </c>
      <c r="AN75" s="63">
        <f t="shared" si="7"/>
        <v>8.48E-2</v>
      </c>
      <c r="AO75" s="63">
        <f t="shared" si="7"/>
        <v>8.48E-2</v>
      </c>
      <c r="AP75" s="63">
        <f t="shared" si="7"/>
        <v>8.48E-2</v>
      </c>
      <c r="AQ75" s="63">
        <f t="shared" si="7"/>
        <v>8.48E-2</v>
      </c>
      <c r="AR75" s="63">
        <f t="shared" si="7"/>
        <v>8.48E-2</v>
      </c>
      <c r="AS75" s="63">
        <f t="shared" si="7"/>
        <v>8.48E-2</v>
      </c>
      <c r="AT75" s="63">
        <f t="shared" si="7"/>
        <v>8.48E-2</v>
      </c>
      <c r="AU75" s="63">
        <f t="shared" si="7"/>
        <v>8.48E-2</v>
      </c>
      <c r="AV75" s="63">
        <f t="shared" si="7"/>
        <v>8.48E-2</v>
      </c>
      <c r="AW75" s="63">
        <f t="shared" si="7"/>
        <v>8.48E-2</v>
      </c>
      <c r="AX75" s="63">
        <f t="shared" si="7"/>
        <v>8.48E-2</v>
      </c>
      <c r="AY75" s="63">
        <f t="shared" si="7"/>
        <v>8.48E-2</v>
      </c>
      <c r="AZ75" s="63">
        <f t="shared" si="7"/>
        <v>8.48E-2</v>
      </c>
      <c r="BA75" s="63">
        <f t="shared" si="7"/>
        <v>8.48E-2</v>
      </c>
      <c r="BB75" s="63">
        <f t="shared" si="7"/>
        <v>8.48E-2</v>
      </c>
      <c r="BC75" s="63">
        <f t="shared" si="7"/>
        <v>8.48E-2</v>
      </c>
      <c r="BD75" s="63">
        <f t="shared" si="7"/>
        <v>8.48E-2</v>
      </c>
      <c r="BE75" s="63">
        <f t="shared" si="7"/>
        <v>8.48E-2</v>
      </c>
      <c r="BF75" s="63">
        <f t="shared" si="7"/>
        <v>8.48E-2</v>
      </c>
      <c r="BG75" s="63">
        <f t="shared" si="7"/>
        <v>8.48E-2</v>
      </c>
      <c r="BH75" s="63">
        <f t="shared" si="7"/>
        <v>8.48E-2</v>
      </c>
      <c r="BI75" s="63">
        <f t="shared" si="7"/>
        <v>8.48E-2</v>
      </c>
    </row>
    <row r="76" spans="1:256" s="41" customFormat="1" ht="10.199999999999999" x14ac:dyDescent="0.2">
      <c r="A76" s="58" t="s">
        <v>54</v>
      </c>
      <c r="B76" s="58"/>
      <c r="C76" s="59">
        <f>$H$4/4</f>
        <v>91.25</v>
      </c>
      <c r="D76" s="59">
        <f t="shared" ref="D76:BI76" si="8">$H$4/4</f>
        <v>91.25</v>
      </c>
      <c r="E76" s="59">
        <f t="shared" si="8"/>
        <v>91.25</v>
      </c>
      <c r="F76" s="59">
        <f t="shared" si="8"/>
        <v>91.25</v>
      </c>
      <c r="G76" s="59">
        <f t="shared" si="8"/>
        <v>91.25</v>
      </c>
      <c r="H76" s="59">
        <f t="shared" si="8"/>
        <v>91.25</v>
      </c>
      <c r="I76" s="59">
        <f t="shared" si="8"/>
        <v>91.25</v>
      </c>
      <c r="J76" s="59">
        <f t="shared" si="8"/>
        <v>91.25</v>
      </c>
      <c r="K76" s="59">
        <f t="shared" si="8"/>
        <v>91.25</v>
      </c>
      <c r="L76" s="59">
        <f t="shared" si="8"/>
        <v>91.25</v>
      </c>
      <c r="M76" s="59">
        <f t="shared" si="8"/>
        <v>91.25</v>
      </c>
      <c r="N76" s="59">
        <f t="shared" si="8"/>
        <v>91.25</v>
      </c>
      <c r="O76" s="59">
        <f t="shared" si="8"/>
        <v>91.25</v>
      </c>
      <c r="P76" s="59">
        <f t="shared" si="8"/>
        <v>91.25</v>
      </c>
      <c r="Q76" s="59">
        <f t="shared" si="8"/>
        <v>91.25</v>
      </c>
      <c r="R76" s="59">
        <f t="shared" si="8"/>
        <v>91.25</v>
      </c>
      <c r="S76" s="59">
        <f t="shared" si="8"/>
        <v>91.25</v>
      </c>
      <c r="T76" s="59">
        <f t="shared" si="8"/>
        <v>91.25</v>
      </c>
      <c r="U76" s="59">
        <f t="shared" si="8"/>
        <v>91.25</v>
      </c>
      <c r="V76" s="59">
        <f t="shared" si="8"/>
        <v>91.25</v>
      </c>
      <c r="W76" s="59">
        <f t="shared" si="8"/>
        <v>91.25</v>
      </c>
      <c r="X76" s="59">
        <f t="shared" si="8"/>
        <v>91.25</v>
      </c>
      <c r="Y76" s="59">
        <f t="shared" si="8"/>
        <v>91.25</v>
      </c>
      <c r="Z76" s="59">
        <f t="shared" si="8"/>
        <v>91.25</v>
      </c>
      <c r="AA76" s="59">
        <f t="shared" si="8"/>
        <v>91.25</v>
      </c>
      <c r="AB76" s="59">
        <f t="shared" si="8"/>
        <v>91.25</v>
      </c>
      <c r="AC76" s="59">
        <f t="shared" si="8"/>
        <v>91.25</v>
      </c>
      <c r="AD76" s="59">
        <f t="shared" si="8"/>
        <v>91.25</v>
      </c>
      <c r="AE76" s="59">
        <f t="shared" si="8"/>
        <v>91.25</v>
      </c>
      <c r="AF76" s="59">
        <f t="shared" si="8"/>
        <v>91.25</v>
      </c>
      <c r="AG76" s="59">
        <f t="shared" si="8"/>
        <v>91.25</v>
      </c>
      <c r="AH76" s="59">
        <f t="shared" si="8"/>
        <v>91.25</v>
      </c>
      <c r="AI76" s="59">
        <f t="shared" si="8"/>
        <v>91.25</v>
      </c>
      <c r="AJ76" s="59">
        <f t="shared" si="8"/>
        <v>91.25</v>
      </c>
      <c r="AK76" s="59">
        <f t="shared" si="8"/>
        <v>91.25</v>
      </c>
      <c r="AL76" s="59">
        <f t="shared" si="8"/>
        <v>91.25</v>
      </c>
      <c r="AM76" s="59">
        <f t="shared" si="8"/>
        <v>91.25</v>
      </c>
      <c r="AN76" s="59">
        <f t="shared" si="8"/>
        <v>91.25</v>
      </c>
      <c r="AO76" s="59">
        <f t="shared" si="8"/>
        <v>91.25</v>
      </c>
      <c r="AP76" s="59">
        <f t="shared" si="8"/>
        <v>91.25</v>
      </c>
      <c r="AQ76" s="59">
        <f t="shared" si="8"/>
        <v>91.25</v>
      </c>
      <c r="AR76" s="59">
        <f t="shared" si="8"/>
        <v>91.25</v>
      </c>
      <c r="AS76" s="59">
        <f t="shared" si="8"/>
        <v>91.25</v>
      </c>
      <c r="AT76" s="59">
        <f t="shared" si="8"/>
        <v>91.25</v>
      </c>
      <c r="AU76" s="59">
        <f t="shared" si="8"/>
        <v>91.25</v>
      </c>
      <c r="AV76" s="59">
        <f t="shared" si="8"/>
        <v>91.25</v>
      </c>
      <c r="AW76" s="59">
        <f t="shared" si="8"/>
        <v>91.25</v>
      </c>
      <c r="AX76" s="59">
        <f t="shared" si="8"/>
        <v>91.25</v>
      </c>
      <c r="AY76" s="59">
        <f t="shared" si="8"/>
        <v>91.25</v>
      </c>
      <c r="AZ76" s="59">
        <f t="shared" si="8"/>
        <v>91.25</v>
      </c>
      <c r="BA76" s="59">
        <f t="shared" si="8"/>
        <v>91.25</v>
      </c>
      <c r="BB76" s="59">
        <f t="shared" si="8"/>
        <v>91.25</v>
      </c>
      <c r="BC76" s="59">
        <f t="shared" si="8"/>
        <v>91.25</v>
      </c>
      <c r="BD76" s="59">
        <f t="shared" si="8"/>
        <v>91.25</v>
      </c>
      <c r="BE76" s="59">
        <f t="shared" si="8"/>
        <v>91.25</v>
      </c>
      <c r="BF76" s="59">
        <f t="shared" si="8"/>
        <v>91.25</v>
      </c>
      <c r="BG76" s="59">
        <f t="shared" si="8"/>
        <v>91.25</v>
      </c>
      <c r="BH76" s="59">
        <f t="shared" si="8"/>
        <v>91.25</v>
      </c>
      <c r="BI76" s="59">
        <f t="shared" si="8"/>
        <v>91.25</v>
      </c>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s="41" customFormat="1" ht="10.199999999999999" x14ac:dyDescent="0.2">
      <c r="A77" s="58" t="s">
        <v>55</v>
      </c>
      <c r="B77" s="58"/>
      <c r="C77" s="64">
        <f>$H$5*$H$6</f>
        <v>250000</v>
      </c>
      <c r="D77" s="64">
        <f t="shared" ref="D77:BI77" si="9">$H$5*$H$6</f>
        <v>250000</v>
      </c>
      <c r="E77" s="64">
        <f t="shared" si="9"/>
        <v>250000</v>
      </c>
      <c r="F77" s="64">
        <f t="shared" si="9"/>
        <v>250000</v>
      </c>
      <c r="G77" s="64">
        <f t="shared" si="9"/>
        <v>250000</v>
      </c>
      <c r="H77" s="64">
        <f t="shared" si="9"/>
        <v>250000</v>
      </c>
      <c r="I77" s="64">
        <f t="shared" si="9"/>
        <v>250000</v>
      </c>
      <c r="J77" s="64">
        <f t="shared" si="9"/>
        <v>250000</v>
      </c>
      <c r="K77" s="64">
        <f t="shared" si="9"/>
        <v>250000</v>
      </c>
      <c r="L77" s="64">
        <f t="shared" si="9"/>
        <v>250000</v>
      </c>
      <c r="M77" s="64">
        <f t="shared" si="9"/>
        <v>250000</v>
      </c>
      <c r="N77" s="64">
        <f t="shared" si="9"/>
        <v>250000</v>
      </c>
      <c r="O77" s="64">
        <f t="shared" si="9"/>
        <v>250000</v>
      </c>
      <c r="P77" s="64">
        <f t="shared" si="9"/>
        <v>250000</v>
      </c>
      <c r="Q77" s="64">
        <f t="shared" si="9"/>
        <v>250000</v>
      </c>
      <c r="R77" s="64">
        <f t="shared" si="9"/>
        <v>250000</v>
      </c>
      <c r="S77" s="64">
        <f t="shared" si="9"/>
        <v>250000</v>
      </c>
      <c r="T77" s="64">
        <f t="shared" si="9"/>
        <v>250000</v>
      </c>
      <c r="U77" s="64">
        <f t="shared" si="9"/>
        <v>250000</v>
      </c>
      <c r="V77" s="64">
        <f t="shared" si="9"/>
        <v>250000</v>
      </c>
      <c r="W77" s="64">
        <f t="shared" si="9"/>
        <v>250000</v>
      </c>
      <c r="X77" s="64">
        <f t="shared" si="9"/>
        <v>250000</v>
      </c>
      <c r="Y77" s="64">
        <f t="shared" si="9"/>
        <v>250000</v>
      </c>
      <c r="Z77" s="64">
        <f t="shared" si="9"/>
        <v>250000</v>
      </c>
      <c r="AA77" s="64">
        <f t="shared" si="9"/>
        <v>250000</v>
      </c>
      <c r="AB77" s="64">
        <f t="shared" si="9"/>
        <v>250000</v>
      </c>
      <c r="AC77" s="64">
        <f t="shared" si="9"/>
        <v>250000</v>
      </c>
      <c r="AD77" s="64">
        <f t="shared" si="9"/>
        <v>250000</v>
      </c>
      <c r="AE77" s="64">
        <f t="shared" si="9"/>
        <v>250000</v>
      </c>
      <c r="AF77" s="64">
        <f t="shared" si="9"/>
        <v>250000</v>
      </c>
      <c r="AG77" s="64">
        <f t="shared" si="9"/>
        <v>250000</v>
      </c>
      <c r="AH77" s="64">
        <f t="shared" si="9"/>
        <v>250000</v>
      </c>
      <c r="AI77" s="64">
        <f t="shared" si="9"/>
        <v>250000</v>
      </c>
      <c r="AJ77" s="64">
        <f t="shared" si="9"/>
        <v>250000</v>
      </c>
      <c r="AK77" s="64">
        <f t="shared" si="9"/>
        <v>250000</v>
      </c>
      <c r="AL77" s="64">
        <f t="shared" si="9"/>
        <v>250000</v>
      </c>
      <c r="AM77" s="64">
        <f t="shared" si="9"/>
        <v>250000</v>
      </c>
      <c r="AN77" s="64">
        <f t="shared" si="9"/>
        <v>250000</v>
      </c>
      <c r="AO77" s="64">
        <f t="shared" si="9"/>
        <v>250000</v>
      </c>
      <c r="AP77" s="64">
        <f t="shared" si="9"/>
        <v>250000</v>
      </c>
      <c r="AQ77" s="64">
        <f t="shared" si="9"/>
        <v>250000</v>
      </c>
      <c r="AR77" s="64">
        <f t="shared" si="9"/>
        <v>250000</v>
      </c>
      <c r="AS77" s="64">
        <f t="shared" si="9"/>
        <v>250000</v>
      </c>
      <c r="AT77" s="64">
        <f t="shared" si="9"/>
        <v>250000</v>
      </c>
      <c r="AU77" s="64">
        <f t="shared" si="9"/>
        <v>250000</v>
      </c>
      <c r="AV77" s="64">
        <f t="shared" si="9"/>
        <v>250000</v>
      </c>
      <c r="AW77" s="64">
        <f t="shared" si="9"/>
        <v>250000</v>
      </c>
      <c r="AX77" s="64">
        <f t="shared" si="9"/>
        <v>250000</v>
      </c>
      <c r="AY77" s="64">
        <f t="shared" si="9"/>
        <v>250000</v>
      </c>
      <c r="AZ77" s="64">
        <f t="shared" si="9"/>
        <v>250000</v>
      </c>
      <c r="BA77" s="64">
        <f t="shared" si="9"/>
        <v>250000</v>
      </c>
      <c r="BB77" s="64">
        <f t="shared" si="9"/>
        <v>250000</v>
      </c>
      <c r="BC77" s="64">
        <f t="shared" si="9"/>
        <v>250000</v>
      </c>
      <c r="BD77" s="64">
        <f t="shared" si="9"/>
        <v>250000</v>
      </c>
      <c r="BE77" s="64">
        <f t="shared" si="9"/>
        <v>250000</v>
      </c>
      <c r="BF77" s="64">
        <f t="shared" si="9"/>
        <v>250000</v>
      </c>
      <c r="BG77" s="64">
        <f t="shared" si="9"/>
        <v>250000</v>
      </c>
      <c r="BH77" s="64">
        <f t="shared" si="9"/>
        <v>250000</v>
      </c>
      <c r="BI77" s="64">
        <f t="shared" si="9"/>
        <v>250000</v>
      </c>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58"/>
      <c r="CT77" s="58"/>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58"/>
      <c r="DY77" s="58"/>
      <c r="DZ77" s="58"/>
      <c r="EA77" s="58"/>
      <c r="EB77" s="58"/>
      <c r="EC77" s="58"/>
      <c r="ED77" s="58"/>
      <c r="EE77" s="58"/>
      <c r="EF77" s="58"/>
      <c r="EG77" s="58"/>
      <c r="EH77" s="58"/>
      <c r="EI77" s="58"/>
      <c r="EJ77" s="58"/>
      <c r="EK77" s="58"/>
      <c r="EL77" s="58"/>
      <c r="EM77" s="58"/>
      <c r="EN77" s="58"/>
      <c r="EO77" s="58"/>
      <c r="EP77" s="58"/>
      <c r="EQ77" s="58"/>
      <c r="ER77" s="58"/>
      <c r="ES77" s="58"/>
      <c r="ET77" s="58"/>
      <c r="EU77" s="58"/>
      <c r="EV77" s="58"/>
      <c r="EW77" s="58"/>
      <c r="EX77" s="58"/>
      <c r="EY77" s="58"/>
      <c r="EZ77" s="58"/>
      <c r="FA77" s="58"/>
      <c r="FB77" s="58"/>
      <c r="FC77" s="58"/>
      <c r="FD77" s="58"/>
      <c r="FE77" s="58"/>
      <c r="FF77" s="58"/>
      <c r="FG77" s="58"/>
      <c r="FH77" s="58"/>
      <c r="FI77" s="58"/>
      <c r="FJ77" s="58"/>
      <c r="FK77" s="58"/>
      <c r="FL77" s="58"/>
      <c r="FM77" s="58"/>
      <c r="FN77" s="58"/>
      <c r="FO77" s="58"/>
      <c r="FP77" s="58"/>
      <c r="FQ77" s="58"/>
      <c r="FR77" s="58"/>
      <c r="FS77" s="58"/>
      <c r="FT77" s="58"/>
      <c r="FU77" s="58"/>
      <c r="FV77" s="58"/>
      <c r="FW77" s="58"/>
      <c r="FX77" s="58"/>
      <c r="FY77" s="58"/>
      <c r="FZ77" s="58"/>
      <c r="GA77" s="58"/>
      <c r="GB77" s="58"/>
      <c r="GC77" s="58"/>
      <c r="GD77" s="58"/>
      <c r="GE77" s="58"/>
      <c r="GF77" s="58"/>
      <c r="GG77" s="58"/>
      <c r="GH77" s="58"/>
      <c r="GI77" s="58"/>
      <c r="GJ77" s="58"/>
      <c r="GK77" s="58"/>
      <c r="GL77" s="58"/>
      <c r="GM77" s="58"/>
      <c r="GN77" s="58"/>
      <c r="GO77" s="58"/>
      <c r="GP77" s="58"/>
      <c r="GQ77" s="58"/>
      <c r="GR77" s="58"/>
      <c r="GS77" s="58"/>
      <c r="GT77" s="58"/>
      <c r="GU77" s="58"/>
      <c r="GV77" s="58"/>
      <c r="GW77" s="58"/>
      <c r="GX77" s="58"/>
      <c r="GY77" s="58"/>
      <c r="GZ77" s="58"/>
      <c r="HA77" s="58"/>
      <c r="HB77" s="58"/>
      <c r="HC77" s="58"/>
      <c r="HD77" s="58"/>
      <c r="HE77" s="58"/>
      <c r="HF77" s="58"/>
      <c r="HG77" s="58"/>
      <c r="HH77" s="58"/>
      <c r="HI77" s="58"/>
      <c r="HJ77" s="58"/>
      <c r="HK77" s="58"/>
      <c r="HL77" s="58"/>
      <c r="HM77" s="58"/>
      <c r="HN77" s="58"/>
      <c r="HO77" s="58"/>
      <c r="HP77" s="58"/>
      <c r="HQ77" s="58"/>
      <c r="HR77" s="58"/>
      <c r="HS77" s="58"/>
      <c r="HT77" s="58"/>
      <c r="HU77" s="58"/>
      <c r="HV77" s="58"/>
      <c r="HW77" s="58"/>
      <c r="HX77" s="58"/>
      <c r="HY77" s="58"/>
      <c r="HZ77" s="58"/>
      <c r="IA77" s="58"/>
      <c r="IB77" s="58"/>
      <c r="IC77" s="58"/>
      <c r="ID77" s="58"/>
      <c r="IE77" s="58"/>
      <c r="IF77" s="58"/>
      <c r="IG77" s="58"/>
      <c r="IH77" s="58"/>
      <c r="II77" s="58"/>
      <c r="IJ77" s="58"/>
      <c r="IK77" s="58"/>
      <c r="IL77" s="58"/>
      <c r="IM77" s="58"/>
      <c r="IN77" s="58"/>
      <c r="IO77" s="58"/>
      <c r="IP77" s="58"/>
      <c r="IQ77" s="58"/>
      <c r="IR77" s="58"/>
      <c r="IS77" s="58"/>
      <c r="IT77" s="58"/>
      <c r="IU77" s="58"/>
      <c r="IV77" s="58"/>
    </row>
    <row r="78" spans="1:256" s="49" customFormat="1" ht="24" customHeight="1" x14ac:dyDescent="0.25">
      <c r="A78" s="1" t="s">
        <v>56</v>
      </c>
      <c r="B78" s="62">
        <f>VLOOKUP(B73,$A$12:$G$71,7)</f>
        <v>0</v>
      </c>
      <c r="C78" s="65">
        <f>-C75*C76*C77</f>
        <v>-1934500</v>
      </c>
      <c r="D78" s="65">
        <f t="shared" ref="D78:BI78" si="10">-D75*D76*D77</f>
        <v>-1934500</v>
      </c>
      <c r="E78" s="65">
        <f t="shared" si="10"/>
        <v>-1934500</v>
      </c>
      <c r="F78" s="65">
        <f t="shared" si="10"/>
        <v>-1934500</v>
      </c>
      <c r="G78" s="65">
        <f t="shared" si="10"/>
        <v>-1934500</v>
      </c>
      <c r="H78" s="65">
        <f t="shared" si="10"/>
        <v>-1934500</v>
      </c>
      <c r="I78" s="65">
        <f t="shared" si="10"/>
        <v>-1934500</v>
      </c>
      <c r="J78" s="65">
        <f t="shared" si="10"/>
        <v>-1934500</v>
      </c>
      <c r="K78" s="65">
        <f t="shared" si="10"/>
        <v>-1934500</v>
      </c>
      <c r="L78" s="65">
        <f t="shared" si="10"/>
        <v>-1934500</v>
      </c>
      <c r="M78" s="65">
        <f t="shared" si="10"/>
        <v>-1934500</v>
      </c>
      <c r="N78" s="65">
        <f t="shared" si="10"/>
        <v>-1934500</v>
      </c>
      <c r="O78" s="65">
        <f t="shared" si="10"/>
        <v>-1934500</v>
      </c>
      <c r="P78" s="65">
        <f t="shared" si="10"/>
        <v>-1934500</v>
      </c>
      <c r="Q78" s="65">
        <f t="shared" si="10"/>
        <v>-1934500</v>
      </c>
      <c r="R78" s="65">
        <f t="shared" si="10"/>
        <v>-1934500</v>
      </c>
      <c r="S78" s="65">
        <f t="shared" si="10"/>
        <v>-1934500</v>
      </c>
      <c r="T78" s="65">
        <f t="shared" si="10"/>
        <v>-1934500</v>
      </c>
      <c r="U78" s="65">
        <f t="shared" si="10"/>
        <v>-1934500</v>
      </c>
      <c r="V78" s="65">
        <f t="shared" si="10"/>
        <v>-1934500</v>
      </c>
      <c r="W78" s="65">
        <f t="shared" si="10"/>
        <v>-1934500</v>
      </c>
      <c r="X78" s="65">
        <f t="shared" si="10"/>
        <v>-1934500</v>
      </c>
      <c r="Y78" s="65">
        <f t="shared" si="10"/>
        <v>-1934500</v>
      </c>
      <c r="Z78" s="65">
        <f t="shared" si="10"/>
        <v>-1934500</v>
      </c>
      <c r="AA78" s="65">
        <f t="shared" si="10"/>
        <v>-1934500</v>
      </c>
      <c r="AB78" s="65">
        <f t="shared" si="10"/>
        <v>-1934500</v>
      </c>
      <c r="AC78" s="65">
        <f t="shared" si="10"/>
        <v>-1934500</v>
      </c>
      <c r="AD78" s="65">
        <f t="shared" si="10"/>
        <v>-1934500</v>
      </c>
      <c r="AE78" s="65">
        <f t="shared" si="10"/>
        <v>-1934500</v>
      </c>
      <c r="AF78" s="65">
        <f t="shared" si="10"/>
        <v>-1934500</v>
      </c>
      <c r="AG78" s="65">
        <f t="shared" si="10"/>
        <v>-1934500</v>
      </c>
      <c r="AH78" s="65">
        <f t="shared" si="10"/>
        <v>-1934500</v>
      </c>
      <c r="AI78" s="65">
        <f t="shared" si="10"/>
        <v>-1934500</v>
      </c>
      <c r="AJ78" s="65">
        <f t="shared" si="10"/>
        <v>-1934500</v>
      </c>
      <c r="AK78" s="65">
        <f t="shared" si="10"/>
        <v>-1934500</v>
      </c>
      <c r="AL78" s="65">
        <f t="shared" si="10"/>
        <v>-1934500</v>
      </c>
      <c r="AM78" s="65">
        <f t="shared" si="10"/>
        <v>-1934500</v>
      </c>
      <c r="AN78" s="65">
        <f t="shared" si="10"/>
        <v>-1934500</v>
      </c>
      <c r="AO78" s="65">
        <f t="shared" si="10"/>
        <v>-1934500</v>
      </c>
      <c r="AP78" s="65">
        <f t="shared" si="10"/>
        <v>-1934500</v>
      </c>
      <c r="AQ78" s="65">
        <f t="shared" si="10"/>
        <v>-1934500</v>
      </c>
      <c r="AR78" s="65">
        <f t="shared" si="10"/>
        <v>-1934500</v>
      </c>
      <c r="AS78" s="65">
        <f t="shared" si="10"/>
        <v>-1934500</v>
      </c>
      <c r="AT78" s="65">
        <f t="shared" si="10"/>
        <v>-1934500</v>
      </c>
      <c r="AU78" s="65">
        <f t="shared" si="10"/>
        <v>-1934500</v>
      </c>
      <c r="AV78" s="65">
        <f t="shared" si="10"/>
        <v>-1934500</v>
      </c>
      <c r="AW78" s="65">
        <f t="shared" si="10"/>
        <v>-1934500</v>
      </c>
      <c r="AX78" s="65">
        <f t="shared" si="10"/>
        <v>-1934500</v>
      </c>
      <c r="AY78" s="65">
        <f t="shared" si="10"/>
        <v>-1934500</v>
      </c>
      <c r="AZ78" s="65">
        <f t="shared" si="10"/>
        <v>-1934500</v>
      </c>
      <c r="BA78" s="65">
        <f t="shared" si="10"/>
        <v>-1934500</v>
      </c>
      <c r="BB78" s="65">
        <f t="shared" si="10"/>
        <v>-1934500</v>
      </c>
      <c r="BC78" s="65">
        <f t="shared" si="10"/>
        <v>-1934500</v>
      </c>
      <c r="BD78" s="65">
        <f t="shared" si="10"/>
        <v>-1934500</v>
      </c>
      <c r="BE78" s="65">
        <f t="shared" si="10"/>
        <v>-1934500</v>
      </c>
      <c r="BF78" s="65">
        <f t="shared" si="10"/>
        <v>-1934500</v>
      </c>
      <c r="BG78" s="65">
        <f t="shared" si="10"/>
        <v>-1934500</v>
      </c>
      <c r="BH78" s="65">
        <f t="shared" si="10"/>
        <v>-1934500</v>
      </c>
      <c r="BI78" s="65">
        <f t="shared" si="10"/>
        <v>-1934500</v>
      </c>
    </row>
    <row r="79" spans="1:256" s="49" customFormat="1" ht="14.25" customHeight="1" x14ac:dyDescent="0.25">
      <c r="A79" s="7" t="s">
        <v>57</v>
      </c>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row>
    <row r="80" spans="1:256" s="49" customFormat="1" ht="14.25" customHeight="1" x14ac:dyDescent="0.25">
      <c r="A80" s="58" t="s">
        <v>50</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row>
    <row r="81" spans="1:61" s="49" customFormat="1" ht="13.5" customHeight="1" x14ac:dyDescent="0.25">
      <c r="A81" s="58" t="s">
        <v>58</v>
      </c>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row>
    <row r="82" spans="1:61" s="49" customFormat="1" ht="29.25" customHeight="1" x14ac:dyDescent="0.25">
      <c r="A82" s="1" t="s">
        <v>38</v>
      </c>
      <c r="B82" s="50">
        <f>B79*B80*B81</f>
        <v>0</v>
      </c>
      <c r="C82" s="50">
        <f t="shared" ref="C82:BI82" si="11">C79*C80*C81</f>
        <v>0</v>
      </c>
      <c r="D82" s="50">
        <f t="shared" si="11"/>
        <v>0</v>
      </c>
      <c r="E82" s="50">
        <f t="shared" si="11"/>
        <v>0</v>
      </c>
      <c r="F82" s="50">
        <f t="shared" si="11"/>
        <v>0</v>
      </c>
      <c r="G82" s="50">
        <f t="shared" si="11"/>
        <v>0</v>
      </c>
      <c r="H82" s="50">
        <f t="shared" si="11"/>
        <v>0</v>
      </c>
      <c r="I82" s="50">
        <f t="shared" si="11"/>
        <v>0</v>
      </c>
      <c r="J82" s="50">
        <f t="shared" si="11"/>
        <v>0</v>
      </c>
      <c r="K82" s="50">
        <f t="shared" si="11"/>
        <v>0</v>
      </c>
      <c r="L82" s="50">
        <f t="shared" si="11"/>
        <v>0</v>
      </c>
      <c r="M82" s="50">
        <f t="shared" si="11"/>
        <v>0</v>
      </c>
      <c r="N82" s="50">
        <f t="shared" si="11"/>
        <v>0</v>
      </c>
      <c r="O82" s="50">
        <f t="shared" si="11"/>
        <v>0</v>
      </c>
      <c r="P82" s="50">
        <f t="shared" si="11"/>
        <v>0</v>
      </c>
      <c r="Q82" s="50">
        <f t="shared" si="11"/>
        <v>0</v>
      </c>
      <c r="R82" s="50">
        <f t="shared" si="11"/>
        <v>0</v>
      </c>
      <c r="S82" s="50">
        <f t="shared" si="11"/>
        <v>0</v>
      </c>
      <c r="T82" s="50">
        <f t="shared" si="11"/>
        <v>0</v>
      </c>
      <c r="U82" s="50">
        <f t="shared" si="11"/>
        <v>0</v>
      </c>
      <c r="V82" s="50">
        <f t="shared" si="11"/>
        <v>0</v>
      </c>
      <c r="W82" s="50">
        <f t="shared" si="11"/>
        <v>0</v>
      </c>
      <c r="X82" s="50">
        <f t="shared" si="11"/>
        <v>0</v>
      </c>
      <c r="Y82" s="50">
        <f t="shared" si="11"/>
        <v>0</v>
      </c>
      <c r="Z82" s="50">
        <f t="shared" si="11"/>
        <v>0</v>
      </c>
      <c r="AA82" s="50">
        <f t="shared" si="11"/>
        <v>0</v>
      </c>
      <c r="AB82" s="50">
        <f t="shared" si="11"/>
        <v>0</v>
      </c>
      <c r="AC82" s="50">
        <f t="shared" si="11"/>
        <v>0</v>
      </c>
      <c r="AD82" s="50">
        <f t="shared" si="11"/>
        <v>0</v>
      </c>
      <c r="AE82" s="50">
        <f t="shared" si="11"/>
        <v>0</v>
      </c>
      <c r="AF82" s="50">
        <f t="shared" si="11"/>
        <v>0</v>
      </c>
      <c r="AG82" s="50">
        <f t="shared" si="11"/>
        <v>0</v>
      </c>
      <c r="AH82" s="50">
        <f t="shared" si="11"/>
        <v>0</v>
      </c>
      <c r="AI82" s="50">
        <f t="shared" si="11"/>
        <v>0</v>
      </c>
      <c r="AJ82" s="50">
        <f t="shared" si="11"/>
        <v>0</v>
      </c>
      <c r="AK82" s="50">
        <f t="shared" si="11"/>
        <v>0</v>
      </c>
      <c r="AL82" s="50">
        <f t="shared" si="11"/>
        <v>0</v>
      </c>
      <c r="AM82" s="50">
        <f t="shared" si="11"/>
        <v>0</v>
      </c>
      <c r="AN82" s="50">
        <f t="shared" si="11"/>
        <v>0</v>
      </c>
      <c r="AO82" s="50">
        <f t="shared" si="11"/>
        <v>0</v>
      </c>
      <c r="AP82" s="50">
        <f t="shared" si="11"/>
        <v>0</v>
      </c>
      <c r="AQ82" s="50">
        <f t="shared" si="11"/>
        <v>0</v>
      </c>
      <c r="AR82" s="50">
        <f t="shared" si="11"/>
        <v>0</v>
      </c>
      <c r="AS82" s="50">
        <f t="shared" si="11"/>
        <v>0</v>
      </c>
      <c r="AT82" s="50">
        <f t="shared" si="11"/>
        <v>0</v>
      </c>
      <c r="AU82" s="50">
        <f t="shared" si="11"/>
        <v>0</v>
      </c>
      <c r="AV82" s="50">
        <f t="shared" si="11"/>
        <v>0</v>
      </c>
      <c r="AW82" s="50">
        <f t="shared" si="11"/>
        <v>0</v>
      </c>
      <c r="AX82" s="50">
        <f t="shared" si="11"/>
        <v>0</v>
      </c>
      <c r="AY82" s="50">
        <f t="shared" si="11"/>
        <v>0</v>
      </c>
      <c r="AZ82" s="50">
        <f t="shared" si="11"/>
        <v>0</v>
      </c>
      <c r="BA82" s="50">
        <f t="shared" si="11"/>
        <v>0</v>
      </c>
      <c r="BB82" s="50">
        <f t="shared" si="11"/>
        <v>0</v>
      </c>
      <c r="BC82" s="50">
        <f t="shared" si="11"/>
        <v>0</v>
      </c>
      <c r="BD82" s="50">
        <f t="shared" si="11"/>
        <v>0</v>
      </c>
      <c r="BE82" s="50">
        <f t="shared" si="11"/>
        <v>0</v>
      </c>
      <c r="BF82" s="50">
        <f t="shared" si="11"/>
        <v>0</v>
      </c>
      <c r="BG82" s="50">
        <f t="shared" si="11"/>
        <v>0</v>
      </c>
      <c r="BH82" s="50">
        <f t="shared" si="11"/>
        <v>0</v>
      </c>
      <c r="BI82" s="50">
        <f t="shared" si="11"/>
        <v>0</v>
      </c>
    </row>
    <row r="83" spans="1:61" x14ac:dyDescent="0.25">
      <c r="A83" s="7" t="s">
        <v>39</v>
      </c>
      <c r="B83" s="31">
        <f>B78+B82</f>
        <v>0</v>
      </c>
      <c r="C83" s="31">
        <f>C78+C82</f>
        <v>-1934500</v>
      </c>
      <c r="D83" s="31">
        <f t="shared" ref="D83:BI83" si="12">D78+D82</f>
        <v>-1934500</v>
      </c>
      <c r="E83" s="31">
        <f t="shared" si="12"/>
        <v>-1934500</v>
      </c>
      <c r="F83" s="31">
        <f t="shared" si="12"/>
        <v>-1934500</v>
      </c>
      <c r="G83" s="31">
        <f t="shared" si="12"/>
        <v>-1934500</v>
      </c>
      <c r="H83" s="31">
        <f t="shared" si="12"/>
        <v>-1934500</v>
      </c>
      <c r="I83" s="31">
        <f t="shared" si="12"/>
        <v>-1934500</v>
      </c>
      <c r="J83" s="31">
        <f t="shared" si="12"/>
        <v>-1934500</v>
      </c>
      <c r="K83" s="31">
        <f t="shared" si="12"/>
        <v>-1934500</v>
      </c>
      <c r="L83" s="31">
        <f t="shared" si="12"/>
        <v>-1934500</v>
      </c>
      <c r="M83" s="31">
        <f t="shared" si="12"/>
        <v>-1934500</v>
      </c>
      <c r="N83" s="31">
        <f t="shared" si="12"/>
        <v>-1934500</v>
      </c>
      <c r="O83" s="31">
        <f t="shared" si="12"/>
        <v>-1934500</v>
      </c>
      <c r="P83" s="31">
        <f t="shared" si="12"/>
        <v>-1934500</v>
      </c>
      <c r="Q83" s="31">
        <f t="shared" si="12"/>
        <v>-1934500</v>
      </c>
      <c r="R83" s="31">
        <f t="shared" si="12"/>
        <v>-1934500</v>
      </c>
      <c r="S83" s="31">
        <f t="shared" si="12"/>
        <v>-1934500</v>
      </c>
      <c r="T83" s="31">
        <f t="shared" si="12"/>
        <v>-1934500</v>
      </c>
      <c r="U83" s="31">
        <f t="shared" si="12"/>
        <v>-1934500</v>
      </c>
      <c r="V83" s="31">
        <f t="shared" si="12"/>
        <v>-1934500</v>
      </c>
      <c r="W83" s="31">
        <f t="shared" si="12"/>
        <v>-1934500</v>
      </c>
      <c r="X83" s="31">
        <f t="shared" si="12"/>
        <v>-1934500</v>
      </c>
      <c r="Y83" s="31">
        <f t="shared" si="12"/>
        <v>-1934500</v>
      </c>
      <c r="Z83" s="31">
        <f t="shared" si="12"/>
        <v>-1934500</v>
      </c>
      <c r="AA83" s="31">
        <f t="shared" si="12"/>
        <v>-1934500</v>
      </c>
      <c r="AB83" s="31">
        <f t="shared" si="12"/>
        <v>-1934500</v>
      </c>
      <c r="AC83" s="31">
        <f t="shared" si="12"/>
        <v>-1934500</v>
      </c>
      <c r="AD83" s="31">
        <f t="shared" si="12"/>
        <v>-1934500</v>
      </c>
      <c r="AE83" s="31">
        <f t="shared" si="12"/>
        <v>-1934500</v>
      </c>
      <c r="AF83" s="31">
        <f t="shared" si="12"/>
        <v>-1934500</v>
      </c>
      <c r="AG83" s="31">
        <f t="shared" si="12"/>
        <v>-1934500</v>
      </c>
      <c r="AH83" s="31">
        <f t="shared" si="12"/>
        <v>-1934500</v>
      </c>
      <c r="AI83" s="31">
        <f t="shared" si="12"/>
        <v>-1934500</v>
      </c>
      <c r="AJ83" s="31">
        <f t="shared" si="12"/>
        <v>-1934500</v>
      </c>
      <c r="AK83" s="31">
        <f t="shared" si="12"/>
        <v>-1934500</v>
      </c>
      <c r="AL83" s="31">
        <f t="shared" si="12"/>
        <v>-1934500</v>
      </c>
      <c r="AM83" s="31">
        <f t="shared" si="12"/>
        <v>-1934500</v>
      </c>
      <c r="AN83" s="31">
        <f t="shared" si="12"/>
        <v>-1934500</v>
      </c>
      <c r="AO83" s="31">
        <f t="shared" si="12"/>
        <v>-1934500</v>
      </c>
      <c r="AP83" s="31">
        <f t="shared" si="12"/>
        <v>-1934500</v>
      </c>
      <c r="AQ83" s="31">
        <f t="shared" si="12"/>
        <v>-1934500</v>
      </c>
      <c r="AR83" s="31">
        <f t="shared" si="12"/>
        <v>-1934500</v>
      </c>
      <c r="AS83" s="31">
        <f t="shared" si="12"/>
        <v>-1934500</v>
      </c>
      <c r="AT83" s="31">
        <f t="shared" si="12"/>
        <v>-1934500</v>
      </c>
      <c r="AU83" s="31">
        <f t="shared" si="12"/>
        <v>-1934500</v>
      </c>
      <c r="AV83" s="31">
        <f t="shared" si="12"/>
        <v>-1934500</v>
      </c>
      <c r="AW83" s="31">
        <f t="shared" si="12"/>
        <v>-1934500</v>
      </c>
      <c r="AX83" s="31">
        <f t="shared" si="12"/>
        <v>-1934500</v>
      </c>
      <c r="AY83" s="31">
        <f t="shared" si="12"/>
        <v>-1934500</v>
      </c>
      <c r="AZ83" s="31">
        <f t="shared" si="12"/>
        <v>-1934500</v>
      </c>
      <c r="BA83" s="31">
        <f t="shared" si="12"/>
        <v>-1934500</v>
      </c>
      <c r="BB83" s="31">
        <f t="shared" si="12"/>
        <v>-1934500</v>
      </c>
      <c r="BC83" s="31">
        <f t="shared" si="12"/>
        <v>-1934500</v>
      </c>
      <c r="BD83" s="31">
        <f t="shared" si="12"/>
        <v>-1934500</v>
      </c>
      <c r="BE83" s="31">
        <f t="shared" si="12"/>
        <v>-1934500</v>
      </c>
      <c r="BF83" s="31">
        <f t="shared" si="12"/>
        <v>-1934500</v>
      </c>
      <c r="BG83" s="31">
        <f t="shared" si="12"/>
        <v>-1934500</v>
      </c>
      <c r="BH83" s="31">
        <f t="shared" si="12"/>
        <v>-1934500</v>
      </c>
      <c r="BI83" s="31">
        <f t="shared" si="12"/>
        <v>-1934500</v>
      </c>
    </row>
    <row r="84" spans="1:61" x14ac:dyDescent="0.25">
      <c r="B84" s="29"/>
      <c r="C84" s="7"/>
      <c r="D84" s="7"/>
      <c r="E84" s="7"/>
      <c r="F84" s="7"/>
      <c r="G84" s="7"/>
      <c r="H84" s="7"/>
    </row>
    <row r="85" spans="1:61" x14ac:dyDescent="0.25">
      <c r="B85" s="29"/>
      <c r="C85" s="7"/>
      <c r="D85" s="7"/>
      <c r="E85" s="7"/>
      <c r="F85" s="7"/>
      <c r="G85" s="7"/>
      <c r="H85" s="7"/>
    </row>
    <row r="86" spans="1:61" x14ac:dyDescent="0.25">
      <c r="A86" s="7" t="s">
        <v>60</v>
      </c>
      <c r="B86" s="29"/>
      <c r="C86" s="7"/>
      <c r="D86" s="7"/>
      <c r="E86" s="7"/>
      <c r="F86" s="7"/>
      <c r="G86" s="7"/>
      <c r="H86" s="7"/>
    </row>
    <row r="87" spans="1:61" x14ac:dyDescent="0.25">
      <c r="B87" s="29"/>
      <c r="C87" s="7"/>
      <c r="D87" s="7"/>
      <c r="E87" s="7"/>
      <c r="F87" s="7"/>
      <c r="G87" s="7"/>
      <c r="H87" s="7"/>
    </row>
    <row r="88" spans="1:61" x14ac:dyDescent="0.25">
      <c r="B88" s="29"/>
      <c r="C88" s="7"/>
      <c r="D88" s="7"/>
      <c r="E88" s="7"/>
      <c r="F88" s="7"/>
      <c r="G88" s="7"/>
      <c r="H88" s="7"/>
    </row>
    <row r="89" spans="1:61" x14ac:dyDescent="0.25">
      <c r="B89" s="29"/>
      <c r="C89" s="7"/>
      <c r="D89" s="7"/>
      <c r="E89" s="7"/>
      <c r="F89" s="7"/>
      <c r="G89" s="7"/>
      <c r="H89" s="7"/>
    </row>
    <row r="90" spans="1:61" x14ac:dyDescent="0.25">
      <c r="B90" s="29"/>
      <c r="C90" s="7"/>
      <c r="D90" s="7"/>
      <c r="E90" s="7"/>
      <c r="F90" s="7"/>
      <c r="G90" s="7"/>
      <c r="H90" s="7"/>
    </row>
    <row r="91" spans="1:61" x14ac:dyDescent="0.25">
      <c r="B91" s="29"/>
      <c r="C91" s="7"/>
      <c r="D91" s="7"/>
      <c r="E91" s="7"/>
      <c r="F91" s="7"/>
      <c r="G91" s="7"/>
      <c r="H91" s="7"/>
    </row>
    <row r="92" spans="1:61" x14ac:dyDescent="0.25">
      <c r="B92" s="29"/>
      <c r="C92" s="7"/>
      <c r="D92" s="7"/>
      <c r="E92" s="7"/>
      <c r="F92" s="7"/>
      <c r="G92" s="7"/>
      <c r="H92" s="7"/>
    </row>
    <row r="93" spans="1:61" x14ac:dyDescent="0.25">
      <c r="B93" s="29"/>
      <c r="C93" s="7"/>
      <c r="D93" s="7"/>
      <c r="E93" s="7"/>
      <c r="F93" s="7"/>
      <c r="G93" s="7"/>
      <c r="H93" s="7"/>
    </row>
    <row r="94" spans="1:61" x14ac:dyDescent="0.25">
      <c r="B94" s="29"/>
      <c r="C94" s="7"/>
      <c r="D94" s="7"/>
      <c r="E94" s="7"/>
      <c r="F94" s="7"/>
      <c r="G94" s="7"/>
      <c r="H94" s="7"/>
    </row>
    <row r="95" spans="1:61" x14ac:dyDescent="0.25">
      <c r="B95" s="29"/>
      <c r="C95" s="7"/>
      <c r="D95" s="7"/>
      <c r="E95" s="7"/>
      <c r="F95" s="7"/>
      <c r="G95" s="7"/>
      <c r="H95" s="7"/>
    </row>
    <row r="96" spans="1:61" x14ac:dyDescent="0.25">
      <c r="B96" s="29"/>
      <c r="C96" s="7"/>
      <c r="D96" s="7"/>
      <c r="E96" s="7"/>
      <c r="F96" s="7"/>
      <c r="G96" s="7"/>
      <c r="H96" s="7"/>
    </row>
    <row r="97" spans="2:8" x14ac:dyDescent="0.25">
      <c r="B97" s="29"/>
      <c r="C97" s="7"/>
      <c r="D97" s="7"/>
      <c r="E97" s="7"/>
      <c r="F97" s="7"/>
      <c r="G97" s="7"/>
      <c r="H97" s="7"/>
    </row>
    <row r="98" spans="2:8" x14ac:dyDescent="0.25">
      <c r="B98" s="29"/>
      <c r="C98" s="7"/>
      <c r="D98" s="7"/>
      <c r="E98" s="7"/>
      <c r="F98" s="7"/>
      <c r="G98" s="7"/>
      <c r="H98" s="7"/>
    </row>
    <row r="99" spans="2:8" x14ac:dyDescent="0.25">
      <c r="B99" s="29"/>
      <c r="C99" s="7"/>
      <c r="D99" s="7"/>
      <c r="E99" s="7"/>
      <c r="F99" s="7"/>
      <c r="G99" s="7"/>
      <c r="H99" s="7"/>
    </row>
    <row r="100" spans="2:8" x14ac:dyDescent="0.25">
      <c r="B100" s="29"/>
      <c r="C100" s="7"/>
      <c r="D100" s="7"/>
      <c r="E100" s="7"/>
      <c r="F100" s="7"/>
      <c r="G100" s="7"/>
      <c r="H100" s="7"/>
    </row>
    <row r="101" spans="2:8" x14ac:dyDescent="0.25">
      <c r="B101" s="29"/>
      <c r="C101" s="7"/>
      <c r="D101" s="7"/>
      <c r="E101" s="7"/>
      <c r="F101" s="7"/>
      <c r="G101" s="7"/>
      <c r="H101" s="7"/>
    </row>
    <row r="102" spans="2:8" x14ac:dyDescent="0.25">
      <c r="B102" s="29"/>
      <c r="C102" s="7"/>
      <c r="D102" s="7"/>
      <c r="E102" s="7"/>
      <c r="F102" s="7"/>
      <c r="G102" s="7"/>
      <c r="H102" s="7"/>
    </row>
    <row r="103" spans="2:8" x14ac:dyDescent="0.25">
      <c r="B103" s="29"/>
      <c r="C103" s="7"/>
      <c r="D103" s="7"/>
      <c r="E103" s="7"/>
      <c r="F103" s="7"/>
      <c r="G103" s="7"/>
      <c r="H103" s="7"/>
    </row>
    <row r="104" spans="2:8" x14ac:dyDescent="0.25">
      <c r="B104" s="29"/>
      <c r="C104" s="7"/>
      <c r="D104" s="7"/>
      <c r="E104" s="7"/>
      <c r="F104" s="7"/>
      <c r="G104" s="7"/>
      <c r="H104" s="7"/>
    </row>
    <row r="105" spans="2:8" x14ac:dyDescent="0.25">
      <c r="B105" s="29"/>
      <c r="C105" s="7"/>
      <c r="D105" s="7"/>
      <c r="E105" s="7"/>
      <c r="F105" s="7"/>
      <c r="G105" s="7"/>
      <c r="H105" s="7"/>
    </row>
    <row r="106" spans="2:8" x14ac:dyDescent="0.25">
      <c r="B106" s="29"/>
      <c r="C106" s="7"/>
      <c r="D106" s="7"/>
      <c r="E106" s="7"/>
      <c r="F106" s="7"/>
      <c r="G106" s="7"/>
      <c r="H106" s="7"/>
    </row>
    <row r="107" spans="2:8" x14ac:dyDescent="0.25">
      <c r="B107" s="29"/>
      <c r="C107" s="7"/>
      <c r="D107" s="7"/>
      <c r="E107" s="7"/>
      <c r="F107" s="7"/>
      <c r="G107" s="7"/>
      <c r="H107" s="7"/>
    </row>
    <row r="108" spans="2:8" x14ac:dyDescent="0.25">
      <c r="B108" s="29"/>
      <c r="C108" s="7"/>
      <c r="D108" s="7"/>
      <c r="E108" s="7"/>
      <c r="F108" s="7"/>
      <c r="G108" s="7"/>
      <c r="H108" s="7"/>
    </row>
    <row r="109" spans="2:8" x14ac:dyDescent="0.25">
      <c r="B109" s="29"/>
      <c r="C109" s="7"/>
      <c r="D109" s="7"/>
      <c r="E109" s="7"/>
      <c r="F109" s="7"/>
      <c r="G109" s="7"/>
      <c r="H109" s="7"/>
    </row>
    <row r="110" spans="2:8" x14ac:dyDescent="0.25">
      <c r="B110" s="29"/>
      <c r="C110" s="7"/>
      <c r="D110" s="7"/>
      <c r="E110" s="7"/>
      <c r="F110" s="7"/>
      <c r="G110" s="7"/>
      <c r="H110" s="7"/>
    </row>
    <row r="111" spans="2:8" x14ac:dyDescent="0.25">
      <c r="B111" s="29"/>
      <c r="C111" s="7"/>
      <c r="D111" s="7"/>
      <c r="E111" s="7"/>
      <c r="F111" s="7"/>
      <c r="G111" s="7"/>
      <c r="H111" s="7"/>
    </row>
    <row r="112" spans="2:8" x14ac:dyDescent="0.25">
      <c r="B112" s="29"/>
      <c r="C112" s="7"/>
      <c r="D112" s="7"/>
      <c r="E112" s="7"/>
      <c r="F112" s="7"/>
      <c r="G112" s="7"/>
      <c r="H112" s="7"/>
    </row>
    <row r="113" spans="2:8" x14ac:dyDescent="0.25">
      <c r="B113" s="29"/>
      <c r="C113" s="7"/>
      <c r="D113" s="7"/>
      <c r="E113" s="7"/>
      <c r="F113" s="7"/>
      <c r="G113" s="7"/>
      <c r="H113" s="7"/>
    </row>
    <row r="114" spans="2:8" x14ac:dyDescent="0.25">
      <c r="B114" s="29"/>
      <c r="C114" s="7"/>
      <c r="D114" s="7"/>
      <c r="E114" s="7"/>
      <c r="F114" s="7"/>
      <c r="G114" s="7"/>
      <c r="H114" s="7"/>
    </row>
    <row r="115" spans="2:8" x14ac:dyDescent="0.25">
      <c r="B115" s="29"/>
      <c r="C115" s="7"/>
      <c r="D115" s="7"/>
      <c r="E115" s="7"/>
      <c r="F115" s="7"/>
      <c r="G115" s="7"/>
      <c r="H115" s="7"/>
    </row>
    <row r="116" spans="2:8" x14ac:dyDescent="0.25">
      <c r="B116" s="29"/>
      <c r="C116" s="7"/>
      <c r="D116" s="7"/>
      <c r="E116" s="7"/>
      <c r="F116" s="7"/>
      <c r="G116" s="7"/>
      <c r="H116" s="7"/>
    </row>
    <row r="117" spans="2:8" x14ac:dyDescent="0.25">
      <c r="B117" s="29"/>
      <c r="C117" s="7"/>
      <c r="D117" s="7"/>
      <c r="E117" s="7"/>
      <c r="F117" s="7"/>
      <c r="G117" s="7"/>
      <c r="H117" s="7"/>
    </row>
    <row r="118" spans="2:8" x14ac:dyDescent="0.25">
      <c r="B118" s="29"/>
      <c r="C118" s="7"/>
      <c r="D118" s="7"/>
      <c r="E118" s="7"/>
      <c r="F118" s="7"/>
      <c r="G118" s="7"/>
      <c r="H118" s="7"/>
    </row>
    <row r="119" spans="2:8" x14ac:dyDescent="0.25">
      <c r="B119" s="29"/>
      <c r="C119" s="7"/>
      <c r="D119" s="7"/>
      <c r="E119" s="7"/>
      <c r="F119" s="7"/>
      <c r="G119" s="7"/>
      <c r="H119" s="7"/>
    </row>
    <row r="120" spans="2:8" x14ac:dyDescent="0.25">
      <c r="B120" s="29"/>
      <c r="C120" s="7"/>
      <c r="D120" s="7"/>
      <c r="E120" s="7"/>
      <c r="F120" s="7"/>
      <c r="G120" s="7"/>
      <c r="H120" s="7"/>
    </row>
    <row r="121" spans="2:8" x14ac:dyDescent="0.25">
      <c r="B121" s="29"/>
      <c r="C121" s="7"/>
      <c r="D121" s="7"/>
      <c r="E121" s="7"/>
      <c r="F121" s="7"/>
      <c r="G121" s="7"/>
      <c r="H121" s="7"/>
    </row>
    <row r="122" spans="2:8" x14ac:dyDescent="0.25">
      <c r="B122" s="29"/>
      <c r="C122" s="7"/>
      <c r="D122" s="7"/>
      <c r="E122" s="7"/>
      <c r="F122" s="7"/>
      <c r="G122" s="7"/>
      <c r="H122" s="7"/>
    </row>
    <row r="123" spans="2:8" x14ac:dyDescent="0.25">
      <c r="B123" s="29"/>
      <c r="C123" s="7"/>
      <c r="D123" s="7"/>
      <c r="E123" s="7"/>
      <c r="F123" s="7"/>
      <c r="G123" s="7"/>
      <c r="H123" s="7"/>
    </row>
    <row r="124" spans="2:8" x14ac:dyDescent="0.25">
      <c r="B124" s="29"/>
      <c r="C124" s="7"/>
      <c r="D124" s="7"/>
      <c r="E124" s="7"/>
      <c r="F124" s="7"/>
      <c r="G124" s="7"/>
      <c r="H124" s="7"/>
    </row>
    <row r="125" spans="2:8" x14ac:dyDescent="0.25">
      <c r="B125" s="29"/>
      <c r="C125" s="7"/>
      <c r="D125" s="7"/>
      <c r="E125" s="7"/>
      <c r="F125" s="7"/>
      <c r="G125" s="7"/>
      <c r="H125" s="7"/>
    </row>
    <row r="126" spans="2:8" x14ac:dyDescent="0.25">
      <c r="B126" s="14"/>
      <c r="C126" s="7"/>
      <c r="D126" s="7"/>
      <c r="E126" s="7"/>
      <c r="F126" s="7"/>
    </row>
    <row r="127" spans="2:8" x14ac:dyDescent="0.25">
      <c r="B127" s="14"/>
      <c r="C127" s="7"/>
      <c r="D127" s="7"/>
      <c r="E127" s="7"/>
      <c r="F127" s="7"/>
    </row>
    <row r="128" spans="2:8" x14ac:dyDescent="0.25">
      <c r="B128" s="14"/>
      <c r="C128" s="7"/>
      <c r="D128" s="7"/>
      <c r="E128" s="7"/>
      <c r="F128" s="7"/>
    </row>
    <row r="129" spans="2:6" x14ac:dyDescent="0.25">
      <c r="B129" s="14"/>
      <c r="C129" s="7"/>
      <c r="D129" s="7"/>
      <c r="E129" s="7"/>
      <c r="F129" s="7"/>
    </row>
    <row r="130" spans="2:6" x14ac:dyDescent="0.25">
      <c r="B130" s="14"/>
      <c r="C130" s="7"/>
      <c r="D130" s="7"/>
      <c r="E130" s="7"/>
      <c r="F130" s="7"/>
    </row>
    <row r="131" spans="2:6" x14ac:dyDescent="0.25">
      <c r="B131" s="14"/>
      <c r="C131" s="7"/>
      <c r="D131" s="7"/>
      <c r="E131" s="7"/>
      <c r="F131" s="7"/>
    </row>
    <row r="132" spans="2:6" x14ac:dyDescent="0.25">
      <c r="B132" s="14"/>
      <c r="C132" s="7"/>
      <c r="D132" s="7"/>
      <c r="E132" s="7"/>
      <c r="F132" s="7"/>
    </row>
    <row r="133" spans="2:6" x14ac:dyDescent="0.25">
      <c r="B133" s="14"/>
      <c r="C133" s="7"/>
      <c r="D133" s="7"/>
      <c r="E133" s="7"/>
      <c r="F133" s="7"/>
    </row>
    <row r="134" spans="2:6" x14ac:dyDescent="0.25">
      <c r="B134" s="14"/>
      <c r="C134" s="7"/>
      <c r="D134" s="7"/>
      <c r="E134" s="7"/>
      <c r="F134" s="7"/>
    </row>
    <row r="135" spans="2:6" x14ac:dyDescent="0.25">
      <c r="B135" s="14"/>
      <c r="C135" s="7"/>
      <c r="D135" s="7"/>
      <c r="E135" s="7"/>
      <c r="F135" s="7"/>
    </row>
    <row r="136" spans="2:6" x14ac:dyDescent="0.25">
      <c r="B136" s="14"/>
      <c r="C136" s="7"/>
      <c r="D136" s="7"/>
      <c r="E136" s="7"/>
      <c r="F136" s="7"/>
    </row>
    <row r="137" spans="2:6" x14ac:dyDescent="0.25">
      <c r="B137" s="14"/>
      <c r="C137" s="7"/>
      <c r="D137" s="7"/>
      <c r="E137" s="7"/>
      <c r="F137" s="7"/>
    </row>
    <row r="138" spans="2:6" x14ac:dyDescent="0.25">
      <c r="B138" s="14"/>
      <c r="C138" s="7"/>
      <c r="D138" s="7"/>
      <c r="E138" s="7"/>
      <c r="F138" s="7"/>
    </row>
    <row r="139" spans="2:6" x14ac:dyDescent="0.25">
      <c r="B139" s="14"/>
      <c r="C139" s="7"/>
      <c r="D139" s="7"/>
      <c r="E139" s="7"/>
      <c r="F139" s="7"/>
    </row>
    <row r="140" spans="2:6" x14ac:dyDescent="0.25">
      <c r="B140" s="14"/>
      <c r="C140" s="7"/>
      <c r="D140" s="7"/>
      <c r="E140" s="7"/>
      <c r="F140" s="7"/>
    </row>
    <row r="141" spans="2:6" x14ac:dyDescent="0.25">
      <c r="B141" s="14"/>
      <c r="C141" s="7"/>
      <c r="D141" s="7"/>
      <c r="E141" s="7"/>
      <c r="F141" s="7"/>
    </row>
    <row r="142" spans="2:6" x14ac:dyDescent="0.25">
      <c r="B142" s="14"/>
      <c r="C142" s="7"/>
      <c r="D142" s="7"/>
      <c r="E142" s="7"/>
      <c r="F142" s="7"/>
    </row>
    <row r="143" spans="2:6" x14ac:dyDescent="0.25">
      <c r="B143" s="14"/>
      <c r="C143" s="7"/>
      <c r="D143" s="7"/>
      <c r="E143" s="7"/>
      <c r="F143" s="7"/>
    </row>
    <row r="144" spans="2:6" x14ac:dyDescent="0.25">
      <c r="B144" s="14"/>
      <c r="C144" s="7"/>
      <c r="D144" s="7"/>
      <c r="E144" s="7"/>
      <c r="F144" s="7"/>
    </row>
    <row r="145" spans="2:6" x14ac:dyDescent="0.25">
      <c r="B145" s="14"/>
      <c r="C145" s="7"/>
      <c r="D145" s="7"/>
      <c r="E145" s="7"/>
      <c r="F145" s="7"/>
    </row>
    <row r="146" spans="2:6" x14ac:dyDescent="0.25">
      <c r="B146" s="14"/>
      <c r="C146" s="7"/>
      <c r="D146" s="7"/>
      <c r="E146" s="7"/>
      <c r="F146" s="7"/>
    </row>
    <row r="147" spans="2:6" x14ac:dyDescent="0.25">
      <c r="B147" s="14"/>
      <c r="C147" s="7"/>
      <c r="D147" s="7"/>
      <c r="E147" s="7"/>
      <c r="F147" s="7"/>
    </row>
    <row r="148" spans="2:6" x14ac:dyDescent="0.25">
      <c r="B148" s="14"/>
      <c r="C148" s="7"/>
      <c r="D148" s="7"/>
      <c r="E148" s="7"/>
      <c r="F148" s="7"/>
    </row>
    <row r="149" spans="2:6" x14ac:dyDescent="0.25">
      <c r="B149" s="14"/>
      <c r="C149" s="7"/>
      <c r="D149" s="7"/>
      <c r="E149" s="7"/>
      <c r="F149" s="7"/>
    </row>
    <row r="150" spans="2:6" x14ac:dyDescent="0.25">
      <c r="B150" s="14"/>
      <c r="C150" s="7"/>
      <c r="D150" s="7"/>
      <c r="E150" s="7"/>
      <c r="F150" s="7"/>
    </row>
    <row r="151" spans="2:6" x14ac:dyDescent="0.25">
      <c r="B151" s="14"/>
      <c r="C151" s="7"/>
      <c r="D151" s="7"/>
      <c r="E151" s="7"/>
      <c r="F151" s="7"/>
    </row>
    <row r="152" spans="2:6" x14ac:dyDescent="0.25">
      <c r="B152" s="14"/>
      <c r="C152" s="7"/>
      <c r="D152" s="7"/>
      <c r="E152" s="7"/>
      <c r="F152" s="7"/>
    </row>
    <row r="153" spans="2:6" x14ac:dyDescent="0.25">
      <c r="B153" s="14"/>
      <c r="C153" s="7"/>
      <c r="D153" s="7"/>
      <c r="E153" s="7"/>
      <c r="F153" s="7"/>
    </row>
    <row r="154" spans="2:6" x14ac:dyDescent="0.25">
      <c r="B154" s="14"/>
      <c r="C154" s="7"/>
      <c r="D154" s="7"/>
      <c r="E154" s="7"/>
      <c r="F154" s="7"/>
    </row>
    <row r="155" spans="2:6" x14ac:dyDescent="0.25">
      <c r="B155" s="14"/>
      <c r="C155" s="7"/>
      <c r="D155" s="7"/>
      <c r="E155" s="7"/>
      <c r="F155" s="7"/>
    </row>
    <row r="156" spans="2:6" x14ac:dyDescent="0.25">
      <c r="B156" s="14"/>
      <c r="C156" s="7"/>
      <c r="D156" s="7"/>
      <c r="E156" s="7"/>
      <c r="F156" s="7"/>
    </row>
    <row r="157" spans="2:6" x14ac:dyDescent="0.25">
      <c r="B157" s="14"/>
      <c r="C157" s="7"/>
      <c r="D157" s="7"/>
      <c r="E157" s="7"/>
      <c r="F157" s="7"/>
    </row>
    <row r="158" spans="2:6" x14ac:dyDescent="0.25">
      <c r="B158" s="14"/>
      <c r="C158" s="7"/>
      <c r="D158" s="7"/>
      <c r="E158" s="7"/>
      <c r="F158" s="7"/>
    </row>
    <row r="159" spans="2:6" x14ac:dyDescent="0.25">
      <c r="B159" s="14"/>
      <c r="C159" s="7"/>
      <c r="D159" s="7"/>
      <c r="E159" s="7"/>
      <c r="F159" s="7"/>
    </row>
    <row r="160" spans="2:6" x14ac:dyDescent="0.25">
      <c r="B160" s="14"/>
      <c r="C160" s="7"/>
      <c r="D160" s="7"/>
      <c r="E160" s="7"/>
      <c r="F160" s="7"/>
    </row>
    <row r="161" spans="2:6" x14ac:dyDescent="0.25">
      <c r="B161" s="14"/>
      <c r="C161" s="7"/>
      <c r="D161" s="7"/>
      <c r="E161" s="7"/>
      <c r="F161" s="7"/>
    </row>
    <row r="162" spans="2:6" x14ac:dyDescent="0.25">
      <c r="B162" s="14"/>
      <c r="C162" s="7"/>
      <c r="D162" s="7"/>
      <c r="E162" s="7"/>
      <c r="F162" s="7"/>
    </row>
    <row r="163" spans="2:6" x14ac:dyDescent="0.25">
      <c r="B163" s="14"/>
      <c r="C163" s="7"/>
      <c r="D163" s="7"/>
      <c r="E163" s="7"/>
      <c r="F163" s="7"/>
    </row>
    <row r="164" spans="2:6" x14ac:dyDescent="0.25">
      <c r="B164" s="14"/>
      <c r="C164" s="7"/>
      <c r="D164" s="7"/>
      <c r="E164" s="7"/>
      <c r="F164" s="7"/>
    </row>
    <row r="165" spans="2:6" x14ac:dyDescent="0.25">
      <c r="B165" s="14"/>
      <c r="C165" s="7"/>
      <c r="D165" s="7"/>
      <c r="E165" s="7"/>
      <c r="F165" s="7"/>
    </row>
    <row r="166" spans="2:6" x14ac:dyDescent="0.25">
      <c r="B166" s="14"/>
      <c r="C166" s="7"/>
      <c r="D166" s="7"/>
      <c r="E166" s="7"/>
      <c r="F166" s="7"/>
    </row>
    <row r="167" spans="2:6" x14ac:dyDescent="0.25">
      <c r="B167" s="14"/>
      <c r="C167" s="7"/>
      <c r="D167" s="7"/>
      <c r="E167" s="7"/>
      <c r="F167" s="7"/>
    </row>
    <row r="168" spans="2:6" x14ac:dyDescent="0.25">
      <c r="B168" s="14"/>
      <c r="C168" s="7"/>
      <c r="D168" s="7"/>
      <c r="E168" s="7"/>
      <c r="F168" s="7"/>
    </row>
    <row r="169" spans="2:6" x14ac:dyDescent="0.25">
      <c r="B169" s="14"/>
      <c r="C169" s="7"/>
      <c r="D169" s="7"/>
      <c r="E169" s="7"/>
      <c r="F169" s="7"/>
    </row>
    <row r="170" spans="2:6" x14ac:dyDescent="0.25">
      <c r="B170" s="14"/>
      <c r="C170" s="7"/>
      <c r="D170" s="7"/>
      <c r="E170" s="7"/>
      <c r="F170" s="7"/>
    </row>
    <row r="171" spans="2:6" x14ac:dyDescent="0.25">
      <c r="B171" s="14"/>
      <c r="C171" s="7"/>
      <c r="D171" s="7"/>
      <c r="E171" s="7"/>
      <c r="F171" s="7"/>
    </row>
    <row r="172" spans="2:6" x14ac:dyDescent="0.25">
      <c r="B172" s="14"/>
      <c r="C172" s="7"/>
      <c r="D172" s="7"/>
      <c r="E172" s="7"/>
      <c r="F172" s="7"/>
    </row>
    <row r="173" spans="2:6" x14ac:dyDescent="0.25">
      <c r="B173" s="14"/>
      <c r="C173" s="7"/>
      <c r="D173" s="7"/>
      <c r="E173" s="7"/>
      <c r="F173" s="7"/>
    </row>
    <row r="174" spans="2:6" x14ac:dyDescent="0.25">
      <c r="B174" s="14"/>
      <c r="C174" s="7"/>
      <c r="D174" s="7"/>
      <c r="E174" s="7"/>
      <c r="F174" s="7"/>
    </row>
    <row r="175" spans="2:6" x14ac:dyDescent="0.25">
      <c r="B175" s="14"/>
      <c r="C175" s="7"/>
      <c r="D175" s="7"/>
      <c r="E175" s="7"/>
      <c r="F175" s="7"/>
    </row>
    <row r="176" spans="2:6" x14ac:dyDescent="0.25">
      <c r="B176" s="14"/>
      <c r="C176" s="7"/>
      <c r="D176" s="7"/>
      <c r="E176" s="7"/>
      <c r="F176" s="7"/>
    </row>
    <row r="177" spans="2:6" x14ac:dyDescent="0.25">
      <c r="B177" s="14"/>
      <c r="C177" s="7"/>
      <c r="D177" s="7"/>
      <c r="E177" s="7"/>
      <c r="F177" s="7"/>
    </row>
    <row r="178" spans="2:6" x14ac:dyDescent="0.25">
      <c r="B178" s="14"/>
      <c r="C178" s="7"/>
      <c r="D178" s="7"/>
      <c r="E178" s="7"/>
      <c r="F178" s="7"/>
    </row>
    <row r="179" spans="2:6" x14ac:dyDescent="0.25">
      <c r="B179" s="14"/>
      <c r="C179" s="7"/>
      <c r="D179" s="7"/>
      <c r="E179" s="7"/>
      <c r="F179" s="7"/>
    </row>
    <row r="180" spans="2:6" x14ac:dyDescent="0.25">
      <c r="B180" s="14"/>
      <c r="C180" s="7"/>
      <c r="D180" s="7"/>
      <c r="E180" s="7"/>
      <c r="F180" s="7"/>
    </row>
    <row r="181" spans="2:6" x14ac:dyDescent="0.25">
      <c r="B181" s="14"/>
      <c r="C181" s="7"/>
      <c r="D181" s="7"/>
      <c r="E181" s="7"/>
      <c r="F181" s="7"/>
    </row>
    <row r="182" spans="2:6" x14ac:dyDescent="0.25">
      <c r="B182" s="14"/>
      <c r="C182" s="7"/>
      <c r="D182" s="7"/>
      <c r="E182" s="7"/>
      <c r="F182" s="7"/>
    </row>
    <row r="183" spans="2:6" x14ac:dyDescent="0.25">
      <c r="B183" s="14"/>
      <c r="C183" s="7"/>
      <c r="D183" s="7"/>
      <c r="E183" s="7"/>
      <c r="F183" s="7"/>
    </row>
    <row r="184" spans="2:6" x14ac:dyDescent="0.25">
      <c r="B184" s="14"/>
      <c r="C184" s="7"/>
      <c r="D184" s="7"/>
      <c r="E184" s="7"/>
      <c r="F184" s="7"/>
    </row>
    <row r="185" spans="2:6" x14ac:dyDescent="0.25">
      <c r="B185" s="14"/>
      <c r="C185" s="7"/>
      <c r="D185" s="7"/>
      <c r="E185" s="7"/>
      <c r="F185" s="7"/>
    </row>
    <row r="186" spans="2:6" x14ac:dyDescent="0.25">
      <c r="B186" s="14"/>
      <c r="C186" s="7"/>
      <c r="D186" s="7"/>
      <c r="E186" s="7"/>
      <c r="F186" s="7"/>
    </row>
    <row r="187" spans="2:6" x14ac:dyDescent="0.25">
      <c r="B187" s="14"/>
      <c r="C187" s="7"/>
      <c r="D187" s="7"/>
      <c r="E187" s="7"/>
      <c r="F187" s="7"/>
    </row>
    <row r="188" spans="2:6" x14ac:dyDescent="0.25">
      <c r="B188" s="14"/>
      <c r="C188" s="7"/>
      <c r="D188" s="7"/>
      <c r="E188" s="7"/>
      <c r="F188" s="7"/>
    </row>
    <row r="189" spans="2:6" x14ac:dyDescent="0.25">
      <c r="B189" s="14"/>
      <c r="C189" s="7"/>
      <c r="D189" s="7"/>
      <c r="E189" s="7"/>
      <c r="F189" s="7"/>
    </row>
    <row r="190" spans="2:6" x14ac:dyDescent="0.25">
      <c r="B190" s="14"/>
      <c r="C190" s="7"/>
      <c r="D190" s="7"/>
      <c r="E190" s="7"/>
      <c r="F190" s="7"/>
    </row>
    <row r="191" spans="2:6" x14ac:dyDescent="0.25">
      <c r="B191" s="14"/>
      <c r="C191" s="7"/>
      <c r="D191" s="7"/>
      <c r="E191" s="7"/>
      <c r="F191" s="7"/>
    </row>
    <row r="192" spans="2:6" x14ac:dyDescent="0.25">
      <c r="B192" s="14"/>
      <c r="C192" s="7"/>
      <c r="D192" s="7"/>
      <c r="E192" s="7"/>
      <c r="F192" s="7"/>
    </row>
    <row r="193" spans="2:6" x14ac:dyDescent="0.25">
      <c r="B193" s="14"/>
      <c r="C193" s="7"/>
      <c r="D193" s="7"/>
      <c r="E193" s="7"/>
      <c r="F193" s="7"/>
    </row>
    <row r="194" spans="2:6" x14ac:dyDescent="0.25">
      <c r="B194" s="14"/>
      <c r="C194" s="7"/>
      <c r="D194" s="7"/>
      <c r="E194" s="7"/>
      <c r="F194" s="7"/>
    </row>
    <row r="195" spans="2:6" x14ac:dyDescent="0.25">
      <c r="B195" s="14"/>
      <c r="C195" s="7"/>
      <c r="D195" s="7"/>
      <c r="E195" s="7"/>
      <c r="F195" s="7"/>
    </row>
    <row r="196" spans="2:6" x14ac:dyDescent="0.25">
      <c r="B196" s="14"/>
      <c r="C196" s="7"/>
      <c r="D196" s="7"/>
      <c r="E196" s="7"/>
      <c r="F196" s="7"/>
    </row>
    <row r="197" spans="2:6" x14ac:dyDescent="0.25">
      <c r="B197" s="14"/>
      <c r="C197" s="7"/>
      <c r="D197" s="7"/>
      <c r="E197" s="7"/>
      <c r="F197" s="7"/>
    </row>
    <row r="198" spans="2:6" x14ac:dyDescent="0.25">
      <c r="B198" s="14"/>
      <c r="C198" s="7"/>
      <c r="D198" s="7"/>
      <c r="E198" s="7"/>
      <c r="F198" s="7"/>
    </row>
    <row r="199" spans="2:6" x14ac:dyDescent="0.25">
      <c r="B199" s="14"/>
      <c r="C199" s="7"/>
      <c r="D199" s="7"/>
      <c r="E199" s="7"/>
      <c r="F199" s="7"/>
    </row>
    <row r="200" spans="2:6" x14ac:dyDescent="0.25">
      <c r="B200" s="14"/>
      <c r="C200" s="7"/>
      <c r="D200" s="7"/>
      <c r="E200" s="7"/>
      <c r="F200" s="7"/>
    </row>
    <row r="201" spans="2:6" x14ac:dyDescent="0.25">
      <c r="B201" s="14"/>
      <c r="C201" s="7"/>
      <c r="D201" s="7"/>
      <c r="E201" s="7"/>
      <c r="F201" s="7"/>
    </row>
    <row r="202" spans="2:6" x14ac:dyDescent="0.25">
      <c r="B202" s="14"/>
      <c r="C202" s="7"/>
      <c r="D202" s="7"/>
      <c r="E202" s="7"/>
      <c r="F202" s="7"/>
    </row>
    <row r="203" spans="2:6" x14ac:dyDescent="0.25">
      <c r="B203" s="14"/>
      <c r="C203" s="7"/>
      <c r="D203" s="7"/>
      <c r="E203" s="7"/>
      <c r="F203" s="7"/>
    </row>
    <row r="204" spans="2:6" x14ac:dyDescent="0.25">
      <c r="B204" s="14"/>
      <c r="C204" s="7"/>
      <c r="D204" s="7"/>
      <c r="E204" s="7"/>
      <c r="F204" s="7"/>
    </row>
    <row r="205" spans="2:6" x14ac:dyDescent="0.25">
      <c r="B205" s="14"/>
      <c r="C205" s="7"/>
      <c r="D205" s="7"/>
      <c r="E205" s="7"/>
      <c r="F205" s="7"/>
    </row>
    <row r="206" spans="2:6" x14ac:dyDescent="0.25">
      <c r="B206" s="14"/>
      <c r="C206" s="7"/>
      <c r="D206" s="7"/>
      <c r="E206" s="7"/>
      <c r="F206" s="7"/>
    </row>
    <row r="207" spans="2:6" x14ac:dyDescent="0.25">
      <c r="B207" s="14"/>
      <c r="C207" s="7"/>
      <c r="D207" s="7"/>
      <c r="E207" s="7"/>
      <c r="F207" s="7"/>
    </row>
    <row r="208" spans="2:6" x14ac:dyDescent="0.25">
      <c r="B208" s="14"/>
      <c r="C208" s="7"/>
      <c r="D208" s="7"/>
      <c r="E208" s="7"/>
      <c r="F208" s="7"/>
    </row>
    <row r="209" spans="2:6" x14ac:dyDescent="0.25">
      <c r="B209" s="14"/>
      <c r="C209" s="7"/>
      <c r="D209" s="7"/>
      <c r="E209" s="7"/>
      <c r="F209" s="7"/>
    </row>
    <row r="210" spans="2:6" x14ac:dyDescent="0.25">
      <c r="B210" s="14"/>
      <c r="C210" s="7"/>
      <c r="D210" s="7"/>
      <c r="E210" s="7"/>
      <c r="F210" s="7"/>
    </row>
    <row r="211" spans="2:6" x14ac:dyDescent="0.25">
      <c r="B211" s="14"/>
      <c r="C211" s="7"/>
      <c r="D211" s="7"/>
      <c r="E211" s="7"/>
      <c r="F211" s="7"/>
    </row>
    <row r="212" spans="2:6" x14ac:dyDescent="0.25">
      <c r="B212" s="14"/>
      <c r="C212" s="7"/>
      <c r="D212" s="7"/>
      <c r="E212" s="7"/>
      <c r="F212" s="7"/>
    </row>
    <row r="213" spans="2:6" x14ac:dyDescent="0.25">
      <c r="B213" s="14"/>
      <c r="C213" s="7"/>
      <c r="D213" s="7"/>
      <c r="E213" s="7"/>
      <c r="F213" s="7"/>
    </row>
    <row r="214" spans="2:6" x14ac:dyDescent="0.25">
      <c r="B214" s="14"/>
      <c r="C214" s="7"/>
      <c r="D214" s="7"/>
      <c r="E214" s="7"/>
      <c r="F214" s="7"/>
    </row>
    <row r="215" spans="2:6" x14ac:dyDescent="0.25">
      <c r="B215" s="14"/>
      <c r="C215" s="7"/>
      <c r="D215" s="7"/>
      <c r="E215" s="7"/>
      <c r="F215" s="7"/>
    </row>
    <row r="216" spans="2:6" x14ac:dyDescent="0.25">
      <c r="B216" s="14"/>
      <c r="C216" s="7"/>
      <c r="D216" s="7"/>
      <c r="E216" s="7"/>
      <c r="F216" s="7"/>
    </row>
    <row r="217" spans="2:6" x14ac:dyDescent="0.25">
      <c r="B217" s="14"/>
      <c r="C217" s="7"/>
      <c r="D217" s="7"/>
      <c r="E217" s="7"/>
      <c r="F217" s="7"/>
    </row>
    <row r="218" spans="2:6" x14ac:dyDescent="0.25">
      <c r="B218" s="14"/>
      <c r="C218" s="7"/>
      <c r="D218" s="7"/>
      <c r="E218" s="7"/>
      <c r="F218" s="7"/>
    </row>
    <row r="219" spans="2:6" x14ac:dyDescent="0.25">
      <c r="B219" s="14"/>
      <c r="C219" s="7"/>
      <c r="D219" s="7"/>
      <c r="E219" s="7"/>
      <c r="F219" s="7"/>
    </row>
    <row r="220" spans="2:6" x14ac:dyDescent="0.25">
      <c r="B220" s="14"/>
      <c r="C220" s="7"/>
      <c r="D220" s="7"/>
      <c r="E220" s="7"/>
      <c r="F220" s="7"/>
    </row>
    <row r="221" spans="2:6" x14ac:dyDescent="0.25">
      <c r="B221" s="14"/>
      <c r="C221" s="7"/>
      <c r="D221" s="7"/>
      <c r="E221" s="7"/>
      <c r="F221" s="7"/>
    </row>
    <row r="222" spans="2:6" x14ac:dyDescent="0.25">
      <c r="B222" s="14"/>
      <c r="C222" s="7"/>
      <c r="D222" s="7"/>
      <c r="E222" s="7"/>
      <c r="F222" s="7"/>
    </row>
    <row r="223" spans="2:6" x14ac:dyDescent="0.25">
      <c r="B223" s="14"/>
      <c r="C223" s="7"/>
      <c r="D223" s="7"/>
      <c r="E223" s="7"/>
      <c r="F223" s="7"/>
    </row>
    <row r="224" spans="2:6" x14ac:dyDescent="0.25">
      <c r="B224" s="14"/>
      <c r="C224" s="7"/>
      <c r="D224" s="7"/>
      <c r="E224" s="7"/>
      <c r="F224" s="7"/>
    </row>
    <row r="225" spans="2:6" x14ac:dyDescent="0.25">
      <c r="B225" s="14"/>
      <c r="C225" s="7"/>
      <c r="D225" s="7"/>
      <c r="E225" s="7"/>
      <c r="F225" s="7"/>
    </row>
    <row r="226" spans="2:6" x14ac:dyDescent="0.25">
      <c r="B226" s="14"/>
      <c r="C226" s="7"/>
      <c r="D226" s="7"/>
      <c r="E226" s="7"/>
      <c r="F226" s="7"/>
    </row>
    <row r="227" spans="2:6" x14ac:dyDescent="0.25">
      <c r="B227" s="14"/>
      <c r="C227" s="7"/>
      <c r="D227" s="7"/>
      <c r="E227" s="7"/>
      <c r="F227" s="7"/>
    </row>
    <row r="228" spans="2:6" x14ac:dyDescent="0.25">
      <c r="B228" s="14"/>
      <c r="C228" s="7"/>
      <c r="D228" s="7"/>
      <c r="E228" s="7"/>
      <c r="F228" s="7"/>
    </row>
    <row r="229" spans="2:6" x14ac:dyDescent="0.25">
      <c r="B229" s="14"/>
      <c r="C229" s="7"/>
      <c r="D229" s="7"/>
      <c r="E229" s="7"/>
      <c r="F229" s="7"/>
    </row>
    <row r="230" spans="2:6" x14ac:dyDescent="0.25">
      <c r="B230" s="14"/>
      <c r="C230" s="7"/>
      <c r="D230" s="7"/>
      <c r="E230" s="7"/>
      <c r="F230" s="7"/>
    </row>
    <row r="231" spans="2:6" x14ac:dyDescent="0.25">
      <c r="B231" s="14"/>
      <c r="C231" s="7"/>
      <c r="D231" s="7"/>
      <c r="E231" s="7"/>
      <c r="F231" s="7"/>
    </row>
    <row r="232" spans="2:6" x14ac:dyDescent="0.25">
      <c r="B232" s="14"/>
      <c r="C232" s="7"/>
      <c r="D232" s="7"/>
      <c r="E232" s="7"/>
      <c r="F232" s="7"/>
    </row>
    <row r="233" spans="2:6" x14ac:dyDescent="0.25">
      <c r="B233" s="14"/>
      <c r="C233" s="7"/>
      <c r="D233" s="7"/>
      <c r="E233" s="7"/>
      <c r="F233" s="7"/>
    </row>
    <row r="234" spans="2:6" x14ac:dyDescent="0.25">
      <c r="B234" s="14"/>
      <c r="C234" s="7"/>
      <c r="D234" s="7"/>
      <c r="E234" s="7"/>
      <c r="F234" s="7"/>
    </row>
    <row r="235" spans="2:6" x14ac:dyDescent="0.25">
      <c r="B235" s="14"/>
      <c r="C235" s="7"/>
      <c r="D235" s="7"/>
      <c r="E235" s="7"/>
      <c r="F235" s="7"/>
    </row>
    <row r="236" spans="2:6" x14ac:dyDescent="0.25">
      <c r="B236" s="14"/>
      <c r="C236" s="7"/>
      <c r="D236" s="7"/>
      <c r="E236" s="7"/>
      <c r="F236" s="7"/>
    </row>
    <row r="237" spans="2:6" x14ac:dyDescent="0.25">
      <c r="B237" s="14"/>
      <c r="C237" s="7"/>
      <c r="D237" s="7"/>
      <c r="E237" s="7"/>
      <c r="F237" s="7"/>
    </row>
    <row r="238" spans="2:6" x14ac:dyDescent="0.25">
      <c r="B238" s="14"/>
      <c r="C238" s="7"/>
      <c r="D238" s="7"/>
      <c r="E238" s="7"/>
      <c r="F238" s="7"/>
    </row>
    <row r="239" spans="2:6" x14ac:dyDescent="0.25">
      <c r="B239" s="14"/>
      <c r="C239" s="7"/>
      <c r="D239" s="7"/>
      <c r="E239" s="7"/>
      <c r="F239" s="7"/>
    </row>
    <row r="240" spans="2:6" x14ac:dyDescent="0.25">
      <c r="B240" s="14"/>
      <c r="C240" s="7"/>
      <c r="D240" s="7"/>
      <c r="E240" s="7"/>
      <c r="F240" s="7"/>
    </row>
    <row r="241" spans="2:6" x14ac:dyDescent="0.25">
      <c r="B241" s="14"/>
      <c r="C241" s="7"/>
      <c r="D241" s="7"/>
      <c r="E241" s="7"/>
      <c r="F241" s="7"/>
    </row>
    <row r="242" spans="2:6" x14ac:dyDescent="0.25">
      <c r="B242" s="14"/>
      <c r="C242" s="7"/>
      <c r="D242" s="7"/>
      <c r="E242" s="7"/>
      <c r="F242" s="7"/>
    </row>
    <row r="243" spans="2:6" x14ac:dyDescent="0.25">
      <c r="B243" s="14"/>
      <c r="C243" s="7"/>
      <c r="D243" s="7"/>
      <c r="E243" s="7"/>
      <c r="F243" s="7"/>
    </row>
    <row r="244" spans="2:6" x14ac:dyDescent="0.25">
      <c r="B244" s="14"/>
      <c r="C244" s="7"/>
      <c r="D244" s="7"/>
      <c r="E244" s="7"/>
      <c r="F244" s="7"/>
    </row>
    <row r="245" spans="2:6" x14ac:dyDescent="0.25">
      <c r="B245" s="14"/>
      <c r="C245" s="7"/>
      <c r="D245" s="7"/>
      <c r="E245" s="7"/>
      <c r="F245" s="7"/>
    </row>
    <row r="246" spans="2:6" x14ac:dyDescent="0.25">
      <c r="B246" s="14"/>
      <c r="C246" s="7"/>
      <c r="D246" s="7"/>
      <c r="E246" s="7"/>
      <c r="F246" s="7"/>
    </row>
    <row r="247" spans="2:6" x14ac:dyDescent="0.25">
      <c r="B247" s="14"/>
      <c r="C247" s="7"/>
      <c r="D247" s="7"/>
      <c r="E247" s="7"/>
      <c r="F247" s="7"/>
    </row>
    <row r="248" spans="2:6" x14ac:dyDescent="0.25">
      <c r="B248" s="14"/>
      <c r="C248" s="7"/>
      <c r="D248" s="7"/>
      <c r="E248" s="7"/>
      <c r="F248" s="7"/>
    </row>
    <row r="249" spans="2:6" x14ac:dyDescent="0.25">
      <c r="B249" s="14"/>
      <c r="C249" s="7"/>
      <c r="D249" s="7"/>
      <c r="E249" s="7"/>
      <c r="F249" s="7"/>
    </row>
    <row r="250" spans="2:6" x14ac:dyDescent="0.25">
      <c r="B250" s="14"/>
      <c r="C250" s="7"/>
      <c r="D250" s="7"/>
      <c r="E250" s="7"/>
      <c r="F250" s="7"/>
    </row>
    <row r="251" spans="2:6" x14ac:dyDescent="0.25">
      <c r="B251" s="14"/>
      <c r="C251" s="7"/>
      <c r="D251" s="7"/>
      <c r="E251" s="7"/>
      <c r="F251" s="7"/>
    </row>
    <row r="252" spans="2:6" x14ac:dyDescent="0.25">
      <c r="B252" s="14"/>
      <c r="C252" s="7"/>
      <c r="D252" s="7"/>
      <c r="E252" s="7"/>
      <c r="F252" s="7"/>
    </row>
    <row r="253" spans="2:6" x14ac:dyDescent="0.25">
      <c r="B253" s="14"/>
      <c r="C253" s="7"/>
      <c r="D253" s="7"/>
      <c r="E253" s="7"/>
      <c r="F253" s="7"/>
    </row>
    <row r="254" spans="2:6" x14ac:dyDescent="0.25">
      <c r="B254" s="14"/>
      <c r="C254" s="7"/>
      <c r="D254" s="7"/>
      <c r="E254" s="7"/>
      <c r="F254" s="7"/>
    </row>
    <row r="255" spans="2:6" x14ac:dyDescent="0.25">
      <c r="B255" s="14"/>
      <c r="C255" s="7"/>
      <c r="D255" s="7"/>
      <c r="E255" s="7"/>
      <c r="F255" s="7"/>
    </row>
    <row r="256" spans="2:6" x14ac:dyDescent="0.25">
      <c r="B256" s="14"/>
      <c r="C256" s="7"/>
      <c r="D256" s="7"/>
      <c r="E256" s="7"/>
      <c r="F256" s="7"/>
    </row>
    <row r="257" spans="2:6" x14ac:dyDescent="0.25">
      <c r="B257" s="14"/>
      <c r="C257" s="7"/>
      <c r="D257" s="7"/>
      <c r="E257" s="7"/>
      <c r="F257" s="7"/>
    </row>
    <row r="258" spans="2:6" x14ac:dyDescent="0.25">
      <c r="B258" s="14"/>
      <c r="C258" s="7"/>
      <c r="D258" s="7"/>
      <c r="E258" s="7"/>
      <c r="F258" s="7"/>
    </row>
    <row r="259" spans="2:6" x14ac:dyDescent="0.25">
      <c r="B259" s="14"/>
      <c r="C259" s="7"/>
      <c r="D259" s="7"/>
      <c r="E259" s="7"/>
      <c r="F259" s="7"/>
    </row>
    <row r="260" spans="2:6" x14ac:dyDescent="0.25">
      <c r="B260" s="14"/>
      <c r="C260" s="7"/>
      <c r="D260" s="7"/>
      <c r="E260" s="7"/>
      <c r="F260" s="7"/>
    </row>
    <row r="261" spans="2:6" x14ac:dyDescent="0.25">
      <c r="B261" s="14"/>
      <c r="C261" s="7"/>
      <c r="D261" s="7"/>
      <c r="E261" s="7"/>
      <c r="F261" s="7"/>
    </row>
    <row r="262" spans="2:6" x14ac:dyDescent="0.25">
      <c r="B262" s="14"/>
      <c r="C262" s="7"/>
      <c r="D262" s="7"/>
      <c r="E262" s="7"/>
      <c r="F262" s="7"/>
    </row>
    <row r="263" spans="2:6" x14ac:dyDescent="0.25">
      <c r="B263" s="14"/>
      <c r="C263" s="7"/>
      <c r="D263" s="7"/>
      <c r="E263" s="7"/>
      <c r="F263" s="7"/>
    </row>
    <row r="264" spans="2:6" x14ac:dyDescent="0.25">
      <c r="B264" s="14"/>
      <c r="C264" s="7"/>
      <c r="D264" s="7"/>
      <c r="E264" s="7"/>
      <c r="F264" s="7"/>
    </row>
    <row r="265" spans="2:6" x14ac:dyDescent="0.25">
      <c r="B265" s="14"/>
      <c r="C265" s="7"/>
      <c r="D265" s="7"/>
      <c r="E265" s="7"/>
      <c r="F265" s="7"/>
    </row>
    <row r="266" spans="2:6" x14ac:dyDescent="0.25">
      <c r="B266" s="14"/>
      <c r="C266" s="7"/>
      <c r="D266" s="7"/>
      <c r="E266" s="7"/>
      <c r="F266" s="7"/>
    </row>
    <row r="267" spans="2:6" x14ac:dyDescent="0.25">
      <c r="B267" s="14"/>
      <c r="C267" s="7"/>
      <c r="D267" s="7"/>
      <c r="E267" s="7"/>
      <c r="F267" s="7"/>
    </row>
    <row r="268" spans="2:6" x14ac:dyDescent="0.25">
      <c r="B268" s="14"/>
      <c r="C268" s="7"/>
      <c r="D268" s="7"/>
      <c r="E268" s="7"/>
      <c r="F268" s="7"/>
    </row>
    <row r="269" spans="2:6" x14ac:dyDescent="0.25">
      <c r="B269" s="14"/>
      <c r="C269" s="7"/>
      <c r="D269" s="7"/>
      <c r="E269" s="7"/>
      <c r="F269" s="7"/>
    </row>
    <row r="270" spans="2:6" x14ac:dyDescent="0.25">
      <c r="B270" s="14"/>
      <c r="C270" s="7"/>
      <c r="D270" s="7"/>
      <c r="E270" s="7"/>
      <c r="F270" s="7"/>
    </row>
    <row r="271" spans="2:6" x14ac:dyDescent="0.25">
      <c r="B271" s="14"/>
      <c r="C271" s="7"/>
      <c r="D271" s="7"/>
      <c r="E271" s="7"/>
      <c r="F271" s="7"/>
    </row>
    <row r="272" spans="2:6" x14ac:dyDescent="0.25">
      <c r="B272" s="14"/>
      <c r="C272" s="7"/>
      <c r="D272" s="7"/>
      <c r="E272" s="7"/>
      <c r="F272" s="7"/>
    </row>
    <row r="273" spans="2:6" x14ac:dyDescent="0.25">
      <c r="B273" s="14"/>
      <c r="C273" s="7"/>
      <c r="D273" s="7"/>
      <c r="E273" s="7"/>
      <c r="F273" s="7"/>
    </row>
    <row r="274" spans="2:6" x14ac:dyDescent="0.25">
      <c r="B274" s="14"/>
      <c r="C274" s="7"/>
      <c r="D274" s="7"/>
      <c r="E274" s="7"/>
      <c r="F274" s="7"/>
    </row>
    <row r="275" spans="2:6" x14ac:dyDescent="0.25">
      <c r="B275" s="14"/>
      <c r="C275" s="7"/>
      <c r="D275" s="7"/>
      <c r="E275" s="7"/>
      <c r="F275" s="7"/>
    </row>
    <row r="276" spans="2:6" x14ac:dyDescent="0.25">
      <c r="B276" s="14"/>
      <c r="C276" s="7"/>
      <c r="D276" s="7"/>
      <c r="E276" s="7"/>
      <c r="F276" s="7"/>
    </row>
    <row r="277" spans="2:6" x14ac:dyDescent="0.25">
      <c r="B277" s="14"/>
      <c r="C277" s="7"/>
      <c r="D277" s="7"/>
      <c r="E277" s="7"/>
      <c r="F277" s="7"/>
    </row>
    <row r="278" spans="2:6" x14ac:dyDescent="0.25">
      <c r="B278" s="14"/>
      <c r="C278" s="7"/>
      <c r="D278" s="7"/>
      <c r="E278" s="7"/>
      <c r="F278" s="7"/>
    </row>
    <row r="279" spans="2:6" x14ac:dyDescent="0.25">
      <c r="B279" s="14"/>
      <c r="C279" s="7"/>
      <c r="D279" s="7"/>
      <c r="E279" s="7"/>
      <c r="F279" s="7"/>
    </row>
    <row r="280" spans="2:6" x14ac:dyDescent="0.25">
      <c r="B280" s="14"/>
      <c r="C280" s="7"/>
      <c r="D280" s="7"/>
      <c r="E280" s="7"/>
      <c r="F280" s="7"/>
    </row>
    <row r="281" spans="2:6" x14ac:dyDescent="0.25">
      <c r="B281" s="14"/>
      <c r="C281" s="7"/>
      <c r="D281" s="7"/>
      <c r="E281" s="7"/>
      <c r="F281" s="7"/>
    </row>
    <row r="282" spans="2:6" x14ac:dyDescent="0.25">
      <c r="B282" s="14"/>
      <c r="C282" s="7"/>
      <c r="D282" s="7"/>
      <c r="E282" s="7"/>
      <c r="F282" s="7"/>
    </row>
    <row r="283" spans="2:6" x14ac:dyDescent="0.25">
      <c r="B283" s="14"/>
      <c r="C283" s="7"/>
      <c r="D283" s="7"/>
      <c r="E283" s="7"/>
      <c r="F283" s="7"/>
    </row>
    <row r="284" spans="2:6" x14ac:dyDescent="0.25">
      <c r="B284" s="14"/>
      <c r="C284" s="7"/>
      <c r="D284" s="7"/>
      <c r="E284" s="7"/>
      <c r="F284" s="7"/>
    </row>
    <row r="285" spans="2:6" x14ac:dyDescent="0.25">
      <c r="B285" s="14"/>
      <c r="C285" s="7"/>
      <c r="D285" s="7"/>
      <c r="E285" s="7"/>
      <c r="F285" s="7"/>
    </row>
    <row r="286" spans="2:6" x14ac:dyDescent="0.25">
      <c r="B286" s="14"/>
      <c r="C286" s="7"/>
      <c r="D286" s="7"/>
      <c r="E286" s="7"/>
      <c r="F286" s="7"/>
    </row>
    <row r="287" spans="2:6" x14ac:dyDescent="0.25">
      <c r="B287" s="14"/>
      <c r="C287" s="7"/>
      <c r="D287" s="7"/>
      <c r="E287" s="7"/>
      <c r="F287" s="7"/>
    </row>
    <row r="288" spans="2:6" x14ac:dyDescent="0.25">
      <c r="B288" s="14"/>
      <c r="C288" s="7"/>
      <c r="D288" s="7"/>
      <c r="E288" s="7"/>
      <c r="F288" s="7"/>
    </row>
    <row r="289" spans="2:6" x14ac:dyDescent="0.25">
      <c r="B289" s="14"/>
      <c r="C289" s="7"/>
      <c r="D289" s="7"/>
      <c r="E289" s="7"/>
      <c r="F289" s="7"/>
    </row>
    <row r="290" spans="2:6" x14ac:dyDescent="0.25">
      <c r="B290" s="14"/>
      <c r="C290" s="7"/>
      <c r="D290" s="7"/>
      <c r="E290" s="7"/>
      <c r="F290" s="7"/>
    </row>
    <row r="291" spans="2:6" x14ac:dyDescent="0.25">
      <c r="B291" s="14"/>
      <c r="C291" s="7"/>
      <c r="D291" s="7"/>
      <c r="E291" s="7"/>
      <c r="F291" s="7"/>
    </row>
    <row r="292" spans="2:6" x14ac:dyDescent="0.25">
      <c r="B292" s="14"/>
      <c r="C292" s="7"/>
      <c r="D292" s="7"/>
      <c r="E292" s="7"/>
      <c r="F292" s="7"/>
    </row>
    <row r="293" spans="2:6" x14ac:dyDescent="0.25">
      <c r="B293" s="14"/>
      <c r="C293" s="7"/>
      <c r="D293" s="7"/>
      <c r="E293" s="7"/>
      <c r="F293" s="7"/>
    </row>
    <row r="294" spans="2:6" x14ac:dyDescent="0.25">
      <c r="B294" s="14"/>
      <c r="C294" s="7"/>
      <c r="D294" s="7"/>
      <c r="E294" s="7"/>
      <c r="F294" s="7"/>
    </row>
    <row r="295" spans="2:6" x14ac:dyDescent="0.25">
      <c r="B295" s="14"/>
      <c r="C295" s="7"/>
      <c r="D295" s="7"/>
      <c r="E295" s="7"/>
      <c r="F295" s="7"/>
    </row>
    <row r="296" spans="2:6" x14ac:dyDescent="0.25">
      <c r="B296" s="14"/>
      <c r="C296" s="7"/>
      <c r="D296" s="7"/>
      <c r="E296" s="7"/>
      <c r="F296" s="7"/>
    </row>
    <row r="297" spans="2:6" x14ac:dyDescent="0.25">
      <c r="B297" s="14"/>
      <c r="C297" s="7"/>
      <c r="D297" s="7"/>
      <c r="E297" s="7"/>
      <c r="F297" s="7"/>
    </row>
    <row r="298" spans="2:6" x14ac:dyDescent="0.25">
      <c r="B298" s="14"/>
      <c r="C298" s="7"/>
      <c r="D298" s="7"/>
      <c r="E298" s="7"/>
      <c r="F298" s="7"/>
    </row>
    <row r="299" spans="2:6" x14ac:dyDescent="0.25">
      <c r="B299" s="14"/>
      <c r="C299" s="7"/>
      <c r="D299" s="7"/>
      <c r="E299" s="7"/>
      <c r="F299" s="7"/>
    </row>
    <row r="300" spans="2:6" x14ac:dyDescent="0.25">
      <c r="B300" s="14"/>
      <c r="C300" s="7"/>
      <c r="D300" s="7"/>
      <c r="E300" s="7"/>
      <c r="F300" s="7"/>
    </row>
    <row r="301" spans="2:6" x14ac:dyDescent="0.25">
      <c r="B301" s="14"/>
      <c r="C301" s="7"/>
      <c r="D301" s="7"/>
      <c r="E301" s="7"/>
      <c r="F301" s="7"/>
    </row>
    <row r="302" spans="2:6" x14ac:dyDescent="0.25">
      <c r="B302" s="14"/>
      <c r="C302" s="7"/>
      <c r="D302" s="7"/>
      <c r="E302" s="7"/>
      <c r="F302" s="7"/>
    </row>
    <row r="303" spans="2:6" x14ac:dyDescent="0.25">
      <c r="B303" s="14"/>
      <c r="C303" s="7"/>
      <c r="D303" s="7"/>
      <c r="E303" s="7"/>
      <c r="F303" s="7"/>
    </row>
    <row r="304" spans="2:6" x14ac:dyDescent="0.25">
      <c r="B304" s="14"/>
      <c r="C304" s="7"/>
      <c r="D304" s="7"/>
      <c r="E304" s="7"/>
      <c r="F304" s="7"/>
    </row>
    <row r="305" spans="2:6" x14ac:dyDescent="0.25">
      <c r="B305" s="14"/>
      <c r="C305" s="7"/>
      <c r="D305" s="7"/>
      <c r="E305" s="7"/>
      <c r="F305" s="7"/>
    </row>
    <row r="306" spans="2:6" x14ac:dyDescent="0.25">
      <c r="B306" s="14"/>
      <c r="C306" s="7"/>
      <c r="D306" s="7"/>
      <c r="E306" s="7"/>
      <c r="F306" s="7"/>
    </row>
    <row r="307" spans="2:6" x14ac:dyDescent="0.25">
      <c r="B307" s="14"/>
      <c r="C307" s="7"/>
      <c r="D307" s="7"/>
      <c r="E307" s="7"/>
      <c r="F307" s="7"/>
    </row>
    <row r="308" spans="2:6" x14ac:dyDescent="0.25">
      <c r="B308" s="14"/>
      <c r="C308" s="7"/>
      <c r="D308" s="7"/>
      <c r="E308" s="7"/>
      <c r="F308" s="7"/>
    </row>
    <row r="309" spans="2:6" x14ac:dyDescent="0.25">
      <c r="B309" s="14"/>
      <c r="C309" s="7"/>
      <c r="D309" s="7"/>
      <c r="E309" s="7"/>
      <c r="F309" s="7"/>
    </row>
    <row r="310" spans="2:6" x14ac:dyDescent="0.25">
      <c r="B310" s="14"/>
      <c r="C310" s="7"/>
      <c r="D310" s="7"/>
      <c r="E310" s="7"/>
      <c r="F310" s="7"/>
    </row>
    <row r="311" spans="2:6" x14ac:dyDescent="0.25">
      <c r="B311" s="14"/>
      <c r="C311" s="7"/>
      <c r="D311" s="7"/>
      <c r="E311" s="7"/>
      <c r="F311" s="7"/>
    </row>
    <row r="312" spans="2:6" x14ac:dyDescent="0.25">
      <c r="B312" s="14"/>
      <c r="C312" s="7"/>
      <c r="D312" s="7"/>
      <c r="E312" s="7"/>
      <c r="F312" s="7"/>
    </row>
    <row r="313" spans="2:6" x14ac:dyDescent="0.25">
      <c r="B313" s="14"/>
      <c r="C313" s="7"/>
      <c r="D313" s="7"/>
      <c r="E313" s="7"/>
      <c r="F313" s="7"/>
    </row>
    <row r="314" spans="2:6" x14ac:dyDescent="0.25">
      <c r="B314" s="14"/>
      <c r="C314" s="7"/>
      <c r="D314" s="7"/>
      <c r="E314" s="7"/>
      <c r="F314" s="7"/>
    </row>
    <row r="315" spans="2:6" x14ac:dyDescent="0.25">
      <c r="B315" s="14"/>
      <c r="C315" s="7"/>
      <c r="D315" s="7"/>
      <c r="E315" s="7"/>
      <c r="F315" s="7"/>
    </row>
    <row r="316" spans="2:6" x14ac:dyDescent="0.25">
      <c r="B316" s="14"/>
      <c r="C316" s="7"/>
      <c r="D316" s="7"/>
      <c r="E316" s="7"/>
      <c r="F316" s="7"/>
    </row>
    <row r="317" spans="2:6" x14ac:dyDescent="0.25">
      <c r="B317" s="14"/>
      <c r="C317" s="7"/>
      <c r="D317" s="7"/>
      <c r="E317" s="7"/>
      <c r="F317" s="7"/>
    </row>
    <row r="318" spans="2:6" x14ac:dyDescent="0.25">
      <c r="B318" s="14"/>
      <c r="C318" s="7"/>
      <c r="D318" s="7"/>
      <c r="E318" s="7"/>
      <c r="F318" s="7"/>
    </row>
    <row r="319" spans="2:6" x14ac:dyDescent="0.25">
      <c r="B319" s="14"/>
      <c r="C319" s="7"/>
      <c r="D319" s="7"/>
      <c r="E319" s="7"/>
      <c r="F319" s="7"/>
    </row>
    <row r="320" spans="2:6" x14ac:dyDescent="0.25">
      <c r="B320" s="14"/>
      <c r="C320" s="7"/>
      <c r="D320" s="7"/>
      <c r="E320" s="7"/>
      <c r="F320" s="7"/>
    </row>
    <row r="321" spans="2:6" x14ac:dyDescent="0.25">
      <c r="B321" s="14"/>
      <c r="C321" s="7"/>
      <c r="D321" s="7"/>
      <c r="E321" s="7"/>
      <c r="F321" s="7"/>
    </row>
    <row r="322" spans="2:6" x14ac:dyDescent="0.25">
      <c r="B322" s="14"/>
      <c r="C322" s="7"/>
      <c r="D322" s="7"/>
      <c r="E322" s="7"/>
      <c r="F322" s="7"/>
    </row>
    <row r="323" spans="2:6" x14ac:dyDescent="0.25">
      <c r="B323" s="14"/>
      <c r="C323" s="7"/>
      <c r="D323" s="7"/>
      <c r="E323" s="7"/>
      <c r="F323" s="7"/>
    </row>
    <row r="324" spans="2:6" x14ac:dyDescent="0.25">
      <c r="B324" s="14"/>
      <c r="C324" s="7"/>
      <c r="D324" s="7"/>
      <c r="E324" s="7"/>
      <c r="F324" s="7"/>
    </row>
    <row r="325" spans="2:6" x14ac:dyDescent="0.25">
      <c r="B325" s="14"/>
      <c r="C325" s="7"/>
      <c r="D325" s="7"/>
      <c r="E325" s="7"/>
      <c r="F325" s="7"/>
    </row>
    <row r="326" spans="2:6" x14ac:dyDescent="0.25">
      <c r="B326" s="14"/>
      <c r="C326" s="7"/>
      <c r="D326" s="7"/>
      <c r="E326" s="7"/>
      <c r="F326" s="7"/>
    </row>
    <row r="327" spans="2:6" x14ac:dyDescent="0.25">
      <c r="B327" s="14"/>
      <c r="C327" s="7"/>
      <c r="D327" s="7"/>
      <c r="E327" s="7"/>
      <c r="F327" s="7"/>
    </row>
    <row r="328" spans="2:6" x14ac:dyDescent="0.25">
      <c r="B328" s="14"/>
      <c r="C328" s="7"/>
      <c r="D328" s="7"/>
      <c r="E328" s="7"/>
      <c r="F328" s="7"/>
    </row>
    <row r="329" spans="2:6" x14ac:dyDescent="0.25">
      <c r="B329" s="14"/>
      <c r="C329" s="7"/>
      <c r="D329" s="7"/>
      <c r="E329" s="7"/>
      <c r="F329" s="7"/>
    </row>
    <row r="330" spans="2:6" x14ac:dyDescent="0.25">
      <c r="B330" s="14"/>
      <c r="C330" s="7"/>
      <c r="D330" s="7"/>
      <c r="E330" s="7"/>
      <c r="F330" s="7"/>
    </row>
    <row r="331" spans="2:6" x14ac:dyDescent="0.25">
      <c r="B331" s="14"/>
      <c r="C331" s="7"/>
      <c r="D331" s="7"/>
      <c r="E331" s="7"/>
      <c r="F331" s="7"/>
    </row>
    <row r="332" spans="2:6" x14ac:dyDescent="0.25">
      <c r="B332" s="14"/>
      <c r="C332" s="7"/>
      <c r="D332" s="7"/>
      <c r="E332" s="7"/>
      <c r="F332" s="7"/>
    </row>
    <row r="333" spans="2:6" x14ac:dyDescent="0.25">
      <c r="B333" s="14"/>
      <c r="C333" s="7"/>
      <c r="D333" s="7"/>
      <c r="E333" s="7"/>
      <c r="F333" s="7"/>
    </row>
    <row r="334" spans="2:6" x14ac:dyDescent="0.25">
      <c r="B334" s="14"/>
      <c r="C334" s="7"/>
      <c r="D334" s="7"/>
      <c r="E334" s="7"/>
      <c r="F334" s="7"/>
    </row>
    <row r="335" spans="2:6" x14ac:dyDescent="0.25">
      <c r="B335" s="14"/>
      <c r="C335" s="7"/>
      <c r="D335" s="7"/>
      <c r="E335" s="7"/>
      <c r="F335" s="7"/>
    </row>
    <row r="336" spans="2:6" x14ac:dyDescent="0.25">
      <c r="B336" s="14"/>
      <c r="C336" s="7"/>
      <c r="D336" s="7"/>
      <c r="E336" s="7"/>
      <c r="F336" s="7"/>
    </row>
    <row r="337" spans="2:6" x14ac:dyDescent="0.25">
      <c r="B337" s="14"/>
      <c r="C337" s="7"/>
      <c r="D337" s="7"/>
      <c r="E337" s="7"/>
      <c r="F337" s="7"/>
    </row>
    <row r="338" spans="2:6" x14ac:dyDescent="0.25">
      <c r="B338" s="14"/>
      <c r="C338" s="7"/>
      <c r="D338" s="7"/>
      <c r="E338" s="7"/>
      <c r="F338" s="7"/>
    </row>
    <row r="339" spans="2:6" x14ac:dyDescent="0.25">
      <c r="B339" s="14"/>
      <c r="C339" s="7"/>
      <c r="D339" s="7"/>
      <c r="E339" s="7"/>
      <c r="F339" s="7"/>
    </row>
    <row r="340" spans="2:6" x14ac:dyDescent="0.25">
      <c r="B340" s="14"/>
      <c r="C340" s="7"/>
      <c r="D340" s="7"/>
      <c r="E340" s="7"/>
      <c r="F340" s="7"/>
    </row>
    <row r="341" spans="2:6" x14ac:dyDescent="0.25">
      <c r="B341" s="14"/>
      <c r="C341" s="7"/>
      <c r="D341" s="7"/>
      <c r="E341" s="7"/>
      <c r="F341" s="7"/>
    </row>
    <row r="342" spans="2:6" x14ac:dyDescent="0.25">
      <c r="B342" s="14"/>
      <c r="C342" s="7"/>
      <c r="D342" s="7"/>
      <c r="E342" s="7"/>
      <c r="F342" s="7"/>
    </row>
    <row r="343" spans="2:6" x14ac:dyDescent="0.25">
      <c r="B343" s="14"/>
      <c r="C343" s="7"/>
      <c r="D343" s="7"/>
      <c r="E343" s="7"/>
      <c r="F343" s="7"/>
    </row>
    <row r="344" spans="2:6" x14ac:dyDescent="0.25">
      <c r="B344" s="14"/>
      <c r="C344" s="7"/>
      <c r="D344" s="7"/>
      <c r="E344" s="7"/>
      <c r="F344" s="7"/>
    </row>
    <row r="345" spans="2:6" x14ac:dyDescent="0.25">
      <c r="B345" s="14"/>
      <c r="C345" s="7"/>
      <c r="D345" s="7"/>
      <c r="E345" s="7"/>
      <c r="F345" s="7"/>
    </row>
    <row r="346" spans="2:6" x14ac:dyDescent="0.25">
      <c r="B346" s="14"/>
      <c r="C346" s="7"/>
      <c r="D346" s="7"/>
      <c r="E346" s="7"/>
      <c r="F346" s="7"/>
    </row>
    <row r="347" spans="2:6" x14ac:dyDescent="0.25">
      <c r="B347" s="14"/>
      <c r="C347" s="7"/>
      <c r="D347" s="7"/>
      <c r="E347" s="7"/>
      <c r="F347" s="7"/>
    </row>
    <row r="348" spans="2:6" x14ac:dyDescent="0.25">
      <c r="B348" s="14"/>
      <c r="C348" s="7"/>
      <c r="D348" s="7"/>
      <c r="E348" s="7"/>
      <c r="F348" s="7"/>
    </row>
    <row r="349" spans="2:6" x14ac:dyDescent="0.25">
      <c r="B349" s="14"/>
      <c r="C349" s="7"/>
      <c r="D349" s="7"/>
      <c r="E349" s="7"/>
      <c r="F349" s="7"/>
    </row>
    <row r="350" spans="2:6" x14ac:dyDescent="0.25">
      <c r="B350" s="14"/>
      <c r="C350" s="7"/>
      <c r="D350" s="7"/>
      <c r="E350" s="7"/>
      <c r="F350" s="7"/>
    </row>
    <row r="351" spans="2:6" x14ac:dyDescent="0.25">
      <c r="B351" s="14"/>
      <c r="C351" s="7"/>
      <c r="D351" s="7"/>
      <c r="E351" s="7"/>
      <c r="F351" s="7"/>
    </row>
    <row r="352" spans="2:6" x14ac:dyDescent="0.25">
      <c r="B352" s="14"/>
      <c r="C352" s="7"/>
      <c r="D352" s="7"/>
      <c r="E352" s="7"/>
      <c r="F352" s="7"/>
    </row>
    <row r="353" spans="2:6" x14ac:dyDescent="0.25">
      <c r="B353" s="14"/>
      <c r="C353" s="7"/>
      <c r="D353" s="7"/>
      <c r="E353" s="7"/>
      <c r="F353" s="7"/>
    </row>
    <row r="354" spans="2:6" x14ac:dyDescent="0.25">
      <c r="B354" s="14"/>
      <c r="C354" s="7"/>
      <c r="D354" s="7"/>
      <c r="E354" s="7"/>
      <c r="F354" s="7"/>
    </row>
    <row r="355" spans="2:6" x14ac:dyDescent="0.25">
      <c r="B355" s="14"/>
      <c r="C355" s="7"/>
      <c r="D355" s="7"/>
      <c r="E355" s="7"/>
      <c r="F355" s="7"/>
    </row>
    <row r="356" spans="2:6" x14ac:dyDescent="0.25">
      <c r="B356" s="14"/>
      <c r="C356" s="7"/>
      <c r="D356" s="7"/>
      <c r="E356" s="7"/>
      <c r="F356" s="7"/>
    </row>
    <row r="357" spans="2:6" x14ac:dyDescent="0.25">
      <c r="B357" s="14"/>
      <c r="C357" s="7"/>
      <c r="D357" s="7"/>
      <c r="E357" s="7"/>
      <c r="F357" s="7"/>
    </row>
    <row r="358" spans="2:6" x14ac:dyDescent="0.25">
      <c r="B358" s="14"/>
      <c r="C358" s="7"/>
      <c r="D358" s="7"/>
      <c r="E358" s="7"/>
      <c r="F358" s="7"/>
    </row>
    <row r="359" spans="2:6" x14ac:dyDescent="0.25">
      <c r="B359" s="14"/>
      <c r="C359" s="7"/>
      <c r="D359" s="7"/>
      <c r="E359" s="7"/>
      <c r="F359" s="7"/>
    </row>
    <row r="360" spans="2:6" x14ac:dyDescent="0.25">
      <c r="B360" s="14"/>
      <c r="C360" s="7"/>
      <c r="D360" s="7"/>
      <c r="E360" s="7"/>
      <c r="F360" s="7"/>
    </row>
    <row r="361" spans="2:6" x14ac:dyDescent="0.25">
      <c r="B361" s="14"/>
      <c r="C361" s="7"/>
      <c r="D361" s="7"/>
      <c r="E361" s="7"/>
      <c r="F361" s="7"/>
    </row>
    <row r="362" spans="2:6" x14ac:dyDescent="0.25">
      <c r="B362" s="14"/>
      <c r="C362" s="7"/>
      <c r="D362" s="7"/>
      <c r="E362" s="7"/>
      <c r="F362" s="7"/>
    </row>
    <row r="363" spans="2:6" x14ac:dyDescent="0.25">
      <c r="B363" s="14"/>
      <c r="C363" s="7"/>
      <c r="D363" s="7"/>
      <c r="E363" s="7"/>
      <c r="F363" s="7"/>
    </row>
    <row r="364" spans="2:6" x14ac:dyDescent="0.25">
      <c r="B364" s="14"/>
      <c r="C364" s="7"/>
      <c r="D364" s="7"/>
      <c r="E364" s="7"/>
      <c r="F364" s="7"/>
    </row>
    <row r="365" spans="2:6" x14ac:dyDescent="0.25">
      <c r="B365" s="14"/>
      <c r="C365" s="7"/>
      <c r="D365" s="7"/>
      <c r="E365" s="7"/>
      <c r="F365" s="7"/>
    </row>
    <row r="366" spans="2:6" x14ac:dyDescent="0.25">
      <c r="B366" s="14"/>
      <c r="C366" s="7"/>
      <c r="D366" s="7"/>
      <c r="E366" s="7"/>
      <c r="F366" s="7"/>
    </row>
    <row r="367" spans="2:6" x14ac:dyDescent="0.25">
      <c r="B367" s="14"/>
      <c r="C367" s="7"/>
      <c r="D367" s="7"/>
      <c r="E367" s="7"/>
      <c r="F367" s="7"/>
    </row>
    <row r="368" spans="2:6" x14ac:dyDescent="0.25">
      <c r="B368" s="14"/>
      <c r="C368" s="7"/>
      <c r="D368" s="7"/>
      <c r="E368" s="7"/>
      <c r="F368" s="7"/>
    </row>
    <row r="369" spans="2:6" x14ac:dyDescent="0.25">
      <c r="B369" s="14"/>
      <c r="C369" s="7"/>
      <c r="D369" s="7"/>
      <c r="E369" s="7"/>
      <c r="F369" s="7"/>
    </row>
    <row r="370" spans="2:6" x14ac:dyDescent="0.25">
      <c r="B370" s="14"/>
      <c r="C370" s="7"/>
      <c r="D370" s="7"/>
      <c r="E370" s="7"/>
      <c r="F370" s="7"/>
    </row>
    <row r="371" spans="2:6" x14ac:dyDescent="0.25">
      <c r="B371" s="14"/>
      <c r="C371" s="7"/>
      <c r="D371" s="7"/>
      <c r="E371" s="7"/>
      <c r="F371" s="7"/>
    </row>
    <row r="372" spans="2:6" x14ac:dyDescent="0.25">
      <c r="B372" s="14"/>
      <c r="C372" s="7"/>
      <c r="D372" s="7"/>
      <c r="E372" s="7"/>
      <c r="F372" s="7"/>
    </row>
    <row r="373" spans="2:6" x14ac:dyDescent="0.25">
      <c r="B373" s="14"/>
      <c r="C373" s="7"/>
      <c r="D373" s="7"/>
      <c r="E373" s="7"/>
      <c r="F373" s="7"/>
    </row>
    <row r="374" spans="2:6" x14ac:dyDescent="0.25">
      <c r="B374" s="14"/>
      <c r="C374" s="7"/>
      <c r="D374" s="7"/>
      <c r="E374" s="7"/>
      <c r="F374" s="7"/>
    </row>
    <row r="375" spans="2:6" x14ac:dyDescent="0.25">
      <c r="B375" s="14"/>
      <c r="C375" s="7"/>
      <c r="D375" s="7"/>
      <c r="E375" s="7"/>
      <c r="F375" s="7"/>
    </row>
    <row r="376" spans="2:6" x14ac:dyDescent="0.25">
      <c r="B376" s="14"/>
      <c r="C376" s="7"/>
      <c r="D376" s="7"/>
      <c r="E376" s="7"/>
      <c r="F376" s="7"/>
    </row>
    <row r="377" spans="2:6" x14ac:dyDescent="0.25">
      <c r="B377" s="14"/>
      <c r="C377" s="7"/>
      <c r="D377" s="7"/>
      <c r="E377" s="7"/>
      <c r="F377" s="7"/>
    </row>
    <row r="378" spans="2:6" x14ac:dyDescent="0.25">
      <c r="B378" s="14"/>
      <c r="C378" s="7"/>
      <c r="D378" s="7"/>
      <c r="E378" s="7"/>
      <c r="F378" s="7"/>
    </row>
    <row r="379" spans="2:6" x14ac:dyDescent="0.25">
      <c r="B379" s="14"/>
      <c r="C379" s="7"/>
      <c r="D379" s="7"/>
      <c r="E379" s="7"/>
      <c r="F379" s="7"/>
    </row>
    <row r="380" spans="2:6" x14ac:dyDescent="0.25">
      <c r="B380" s="14"/>
      <c r="C380" s="7"/>
      <c r="D380" s="7"/>
      <c r="E380" s="7"/>
      <c r="F380" s="7"/>
    </row>
    <row r="381" spans="2:6" x14ac:dyDescent="0.25">
      <c r="B381" s="14"/>
      <c r="C381" s="7"/>
      <c r="D381" s="7"/>
      <c r="E381" s="7"/>
      <c r="F381" s="7"/>
    </row>
    <row r="382" spans="2:6" x14ac:dyDescent="0.25">
      <c r="B382" s="14"/>
      <c r="C382" s="7"/>
      <c r="D382" s="7"/>
      <c r="E382" s="7"/>
      <c r="F382" s="7"/>
    </row>
    <row r="383" spans="2:6" x14ac:dyDescent="0.25">
      <c r="B383" s="14"/>
      <c r="C383" s="7"/>
      <c r="D383" s="7"/>
      <c r="E383" s="7"/>
      <c r="F383" s="7"/>
    </row>
    <row r="384" spans="2:6" x14ac:dyDescent="0.25">
      <c r="B384" s="14"/>
      <c r="C384" s="7"/>
      <c r="D384" s="7"/>
      <c r="E384" s="7"/>
      <c r="F384" s="7"/>
    </row>
    <row r="385" spans="2:6" x14ac:dyDescent="0.25">
      <c r="B385" s="14"/>
      <c r="C385" s="7"/>
      <c r="D385" s="7"/>
      <c r="E385" s="7"/>
      <c r="F385" s="7"/>
    </row>
    <row r="386" spans="2:6" x14ac:dyDescent="0.25">
      <c r="B386" s="14"/>
      <c r="C386" s="7"/>
      <c r="D386" s="7"/>
      <c r="E386" s="7"/>
      <c r="F386" s="7"/>
    </row>
    <row r="387" spans="2:6" x14ac:dyDescent="0.25">
      <c r="B387" s="14"/>
      <c r="C387" s="7"/>
      <c r="D387" s="7"/>
      <c r="E387" s="7"/>
      <c r="F387" s="7"/>
    </row>
    <row r="388" spans="2:6" x14ac:dyDescent="0.25">
      <c r="B388" s="14"/>
      <c r="C388" s="7"/>
      <c r="D388" s="7"/>
      <c r="E388" s="7"/>
      <c r="F388" s="7"/>
    </row>
    <row r="389" spans="2:6" x14ac:dyDescent="0.25">
      <c r="B389" s="14"/>
      <c r="C389" s="7"/>
      <c r="D389" s="7"/>
      <c r="E389" s="7"/>
      <c r="F389" s="7"/>
    </row>
    <row r="390" spans="2:6" x14ac:dyDescent="0.25">
      <c r="B390" s="14"/>
      <c r="C390" s="7"/>
      <c r="D390" s="7"/>
      <c r="E390" s="7"/>
      <c r="F390" s="7"/>
    </row>
    <row r="391" spans="2:6" x14ac:dyDescent="0.25">
      <c r="B391" s="14"/>
      <c r="C391" s="7"/>
      <c r="D391" s="7"/>
      <c r="E391" s="7"/>
      <c r="F391" s="7"/>
    </row>
    <row r="392" spans="2:6" x14ac:dyDescent="0.25">
      <c r="B392" s="14"/>
      <c r="C392" s="7"/>
      <c r="D392" s="7"/>
      <c r="E392" s="7"/>
      <c r="F392" s="7"/>
    </row>
    <row r="393" spans="2:6" x14ac:dyDescent="0.25">
      <c r="B393" s="14"/>
      <c r="C393" s="7"/>
      <c r="D393" s="7"/>
      <c r="E393" s="7"/>
      <c r="F393" s="7"/>
    </row>
    <row r="394" spans="2:6" x14ac:dyDescent="0.25">
      <c r="B394" s="14"/>
      <c r="C394" s="7"/>
      <c r="D394" s="7"/>
      <c r="E394" s="7"/>
      <c r="F394" s="7"/>
    </row>
    <row r="395" spans="2:6" x14ac:dyDescent="0.25">
      <c r="B395" s="14"/>
      <c r="C395" s="7"/>
      <c r="D395" s="7"/>
      <c r="E395" s="7"/>
      <c r="F395" s="7"/>
    </row>
    <row r="396" spans="2:6" x14ac:dyDescent="0.25">
      <c r="B396" s="14"/>
      <c r="C396" s="7"/>
      <c r="D396" s="7"/>
      <c r="E396" s="7"/>
      <c r="F396" s="7"/>
    </row>
    <row r="397" spans="2:6" x14ac:dyDescent="0.25">
      <c r="B397" s="14"/>
      <c r="C397" s="7"/>
      <c r="D397" s="7"/>
      <c r="E397" s="7"/>
      <c r="F397" s="7"/>
    </row>
    <row r="398" spans="2:6" x14ac:dyDescent="0.25">
      <c r="B398" s="14"/>
      <c r="C398" s="7"/>
      <c r="D398" s="7"/>
      <c r="E398" s="7"/>
      <c r="F398" s="7"/>
    </row>
    <row r="399" spans="2:6" x14ac:dyDescent="0.25">
      <c r="B399" s="14"/>
      <c r="C399" s="7"/>
      <c r="D399" s="7"/>
      <c r="E399" s="7"/>
      <c r="F399" s="7"/>
    </row>
    <row r="400" spans="2:6" x14ac:dyDescent="0.25">
      <c r="B400" s="14"/>
      <c r="C400" s="7"/>
      <c r="D400" s="7"/>
      <c r="E400" s="7"/>
      <c r="F400" s="7"/>
    </row>
    <row r="401" spans="2:6" x14ac:dyDescent="0.25">
      <c r="B401" s="14"/>
      <c r="C401" s="7"/>
      <c r="D401" s="7"/>
      <c r="E401" s="7"/>
      <c r="F401" s="7"/>
    </row>
    <row r="402" spans="2:6" x14ac:dyDescent="0.25">
      <c r="B402" s="14"/>
      <c r="C402" s="7"/>
      <c r="D402" s="7"/>
      <c r="E402" s="7"/>
      <c r="F402" s="7"/>
    </row>
    <row r="403" spans="2:6" x14ac:dyDescent="0.25">
      <c r="B403" s="14"/>
      <c r="C403" s="7"/>
      <c r="D403" s="7"/>
      <c r="E403" s="7"/>
      <c r="F403" s="7"/>
    </row>
    <row r="404" spans="2:6" x14ac:dyDescent="0.25">
      <c r="B404" s="14"/>
      <c r="C404" s="7"/>
      <c r="D404" s="7"/>
      <c r="E404" s="7"/>
      <c r="F404" s="7"/>
    </row>
    <row r="405" spans="2:6" x14ac:dyDescent="0.25">
      <c r="B405" s="14"/>
      <c r="C405" s="7"/>
      <c r="D405" s="7"/>
      <c r="E405" s="7"/>
      <c r="F405" s="7"/>
    </row>
    <row r="406" spans="2:6" x14ac:dyDescent="0.25">
      <c r="B406" s="14"/>
      <c r="C406" s="7"/>
      <c r="D406" s="7"/>
      <c r="E406" s="7"/>
      <c r="F406" s="7"/>
    </row>
    <row r="407" spans="2:6" x14ac:dyDescent="0.25">
      <c r="B407" s="14"/>
      <c r="C407" s="7"/>
      <c r="D407" s="7"/>
      <c r="E407" s="7"/>
      <c r="F407" s="7"/>
    </row>
    <row r="408" spans="2:6" x14ac:dyDescent="0.25">
      <c r="B408" s="14"/>
      <c r="C408" s="7"/>
      <c r="D408" s="7"/>
      <c r="E408" s="7"/>
      <c r="F408" s="7"/>
    </row>
    <row r="409" spans="2:6" x14ac:dyDescent="0.25">
      <c r="B409" s="14"/>
      <c r="C409" s="7"/>
      <c r="D409" s="7"/>
      <c r="E409" s="7"/>
      <c r="F409" s="7"/>
    </row>
    <row r="410" spans="2:6" x14ac:dyDescent="0.25">
      <c r="B410" s="14"/>
      <c r="C410" s="7"/>
      <c r="D410" s="7"/>
      <c r="E410" s="7"/>
      <c r="F410" s="7"/>
    </row>
    <row r="411" spans="2:6" x14ac:dyDescent="0.25">
      <c r="B411" s="14"/>
      <c r="C411" s="7"/>
      <c r="D411" s="7"/>
      <c r="E411" s="7"/>
      <c r="F411" s="7"/>
    </row>
    <row r="412" spans="2:6" x14ac:dyDescent="0.25">
      <c r="B412" s="14"/>
      <c r="C412" s="7"/>
      <c r="D412" s="7"/>
      <c r="E412" s="7"/>
      <c r="F412" s="7"/>
    </row>
    <row r="413" spans="2:6" x14ac:dyDescent="0.25">
      <c r="B413" s="14"/>
      <c r="C413" s="7"/>
      <c r="D413" s="7"/>
      <c r="E413" s="7"/>
      <c r="F413" s="7"/>
    </row>
    <row r="414" spans="2:6" x14ac:dyDescent="0.25">
      <c r="B414" s="14"/>
      <c r="C414" s="7"/>
      <c r="D414" s="7"/>
      <c r="E414" s="7"/>
      <c r="F414" s="7"/>
    </row>
    <row r="415" spans="2:6" x14ac:dyDescent="0.25">
      <c r="B415" s="14"/>
      <c r="C415" s="7"/>
      <c r="D415" s="7"/>
      <c r="E415" s="7"/>
      <c r="F415" s="7"/>
    </row>
    <row r="416" spans="2:6" x14ac:dyDescent="0.25">
      <c r="B416" s="14"/>
      <c r="C416" s="7"/>
      <c r="D416" s="7"/>
      <c r="E416" s="7"/>
      <c r="F416" s="7"/>
    </row>
    <row r="417" spans="2:6" x14ac:dyDescent="0.25">
      <c r="B417" s="14"/>
      <c r="C417" s="7"/>
      <c r="D417" s="7"/>
      <c r="E417" s="7"/>
      <c r="F417" s="7"/>
    </row>
    <row r="418" spans="2:6" x14ac:dyDescent="0.25">
      <c r="B418" s="14"/>
      <c r="C418" s="7"/>
      <c r="D418" s="7"/>
      <c r="E418" s="7"/>
      <c r="F418" s="7"/>
    </row>
    <row r="419" spans="2:6" x14ac:dyDescent="0.25">
      <c r="B419" s="14"/>
      <c r="C419" s="7"/>
      <c r="D419" s="7"/>
      <c r="E419" s="7"/>
      <c r="F419" s="7"/>
    </row>
    <row r="420" spans="2:6" x14ac:dyDescent="0.25">
      <c r="B420" s="14"/>
      <c r="C420" s="7"/>
      <c r="D420" s="7"/>
      <c r="E420" s="7"/>
      <c r="F420" s="7"/>
    </row>
    <row r="421" spans="2:6" x14ac:dyDescent="0.25">
      <c r="B421" s="14"/>
      <c r="C421" s="7"/>
      <c r="D421" s="7"/>
      <c r="E421" s="7"/>
      <c r="F421" s="7"/>
    </row>
    <row r="422" spans="2:6" x14ac:dyDescent="0.25">
      <c r="B422" s="14"/>
      <c r="C422" s="7"/>
      <c r="D422" s="7"/>
      <c r="E422" s="7"/>
      <c r="F422" s="7"/>
    </row>
    <row r="423" spans="2:6" x14ac:dyDescent="0.25">
      <c r="B423" s="14"/>
      <c r="C423" s="7"/>
      <c r="D423" s="7"/>
      <c r="E423" s="7"/>
      <c r="F423" s="7"/>
    </row>
    <row r="424" spans="2:6" x14ac:dyDescent="0.25">
      <c r="B424" s="14"/>
      <c r="C424" s="7"/>
      <c r="D424" s="7"/>
      <c r="E424" s="7"/>
      <c r="F424" s="7"/>
    </row>
    <row r="425" spans="2:6" x14ac:dyDescent="0.25">
      <c r="B425" s="14"/>
      <c r="C425" s="7"/>
      <c r="D425" s="7"/>
      <c r="E425" s="7"/>
      <c r="F425" s="7"/>
    </row>
    <row r="426" spans="2:6" x14ac:dyDescent="0.25">
      <c r="B426" s="14"/>
      <c r="C426" s="7"/>
      <c r="D426" s="7"/>
      <c r="E426" s="7"/>
      <c r="F426" s="7"/>
    </row>
    <row r="427" spans="2:6" x14ac:dyDescent="0.25">
      <c r="B427" s="14"/>
      <c r="C427" s="7"/>
      <c r="D427" s="7"/>
      <c r="E427" s="7"/>
      <c r="F427" s="7"/>
    </row>
    <row r="428" spans="2:6" x14ac:dyDescent="0.25">
      <c r="B428" s="14"/>
      <c r="C428" s="7"/>
      <c r="D428" s="7"/>
      <c r="E428" s="7"/>
      <c r="F428" s="7"/>
    </row>
    <row r="429" spans="2:6" x14ac:dyDescent="0.25">
      <c r="B429" s="14"/>
      <c r="C429" s="7"/>
      <c r="D429" s="7"/>
      <c r="E429" s="7"/>
      <c r="F429" s="7"/>
    </row>
    <row r="430" spans="2:6" x14ac:dyDescent="0.25">
      <c r="B430" s="14"/>
      <c r="C430" s="7"/>
      <c r="D430" s="7"/>
      <c r="E430" s="7"/>
      <c r="F430" s="7"/>
    </row>
    <row r="431" spans="2:6" x14ac:dyDescent="0.25">
      <c r="B431" s="14"/>
      <c r="C431" s="7"/>
      <c r="D431" s="7"/>
      <c r="E431" s="7"/>
      <c r="F431" s="7"/>
    </row>
    <row r="432" spans="2:6" x14ac:dyDescent="0.25">
      <c r="B432" s="14"/>
      <c r="C432" s="7"/>
      <c r="D432" s="7"/>
      <c r="E432" s="7"/>
      <c r="F432" s="7"/>
    </row>
    <row r="433" spans="2:6" x14ac:dyDescent="0.25">
      <c r="B433" s="14"/>
      <c r="C433" s="7"/>
      <c r="D433" s="7"/>
      <c r="E433" s="7"/>
      <c r="F433" s="7"/>
    </row>
    <row r="434" spans="2:6" x14ac:dyDescent="0.25">
      <c r="B434" s="14"/>
      <c r="C434" s="7"/>
      <c r="D434" s="7"/>
      <c r="E434" s="7"/>
      <c r="F434" s="7"/>
    </row>
    <row r="435" spans="2:6" x14ac:dyDescent="0.25">
      <c r="B435" s="14"/>
      <c r="C435" s="7"/>
      <c r="D435" s="7"/>
      <c r="E435" s="7"/>
      <c r="F435" s="7"/>
    </row>
    <row r="436" spans="2:6" x14ac:dyDescent="0.25">
      <c r="B436" s="14"/>
      <c r="C436" s="7"/>
      <c r="D436" s="7"/>
      <c r="E436" s="7"/>
      <c r="F436" s="7"/>
    </row>
    <row r="437" spans="2:6" x14ac:dyDescent="0.25">
      <c r="B437" s="14"/>
      <c r="C437" s="7"/>
      <c r="D437" s="7"/>
      <c r="E437" s="7"/>
      <c r="F437" s="7"/>
    </row>
    <row r="438" spans="2:6" x14ac:dyDescent="0.25">
      <c r="B438" s="14"/>
      <c r="C438" s="7"/>
      <c r="D438" s="7"/>
      <c r="E438" s="7"/>
      <c r="F438" s="7"/>
    </row>
    <row r="439" spans="2:6" x14ac:dyDescent="0.25">
      <c r="B439" s="14"/>
      <c r="C439" s="7"/>
      <c r="D439" s="7"/>
      <c r="E439" s="7"/>
      <c r="F439" s="7"/>
    </row>
    <row r="440" spans="2:6" x14ac:dyDescent="0.25">
      <c r="B440" s="14"/>
      <c r="C440" s="7"/>
      <c r="D440" s="7"/>
      <c r="E440" s="7"/>
      <c r="F440" s="7"/>
    </row>
    <row r="441" spans="2:6" x14ac:dyDescent="0.25">
      <c r="B441" s="14"/>
      <c r="C441" s="7"/>
      <c r="D441" s="7"/>
      <c r="E441" s="7"/>
      <c r="F441" s="7"/>
    </row>
    <row r="442" spans="2:6" x14ac:dyDescent="0.25">
      <c r="B442" s="14"/>
      <c r="C442" s="7"/>
      <c r="D442" s="7"/>
      <c r="E442" s="7"/>
      <c r="F442" s="7"/>
    </row>
    <row r="443" spans="2:6" x14ac:dyDescent="0.25">
      <c r="B443" s="14"/>
      <c r="C443" s="7"/>
      <c r="D443" s="7"/>
      <c r="E443" s="7"/>
      <c r="F443" s="7"/>
    </row>
    <row r="444" spans="2:6" x14ac:dyDescent="0.25">
      <c r="B444" s="14"/>
      <c r="C444" s="7"/>
      <c r="D444" s="7"/>
      <c r="E444" s="7"/>
      <c r="F444" s="7"/>
    </row>
    <row r="445" spans="2:6" x14ac:dyDescent="0.25">
      <c r="B445" s="14"/>
      <c r="C445" s="7"/>
      <c r="D445" s="7"/>
      <c r="E445" s="7"/>
      <c r="F445" s="7"/>
    </row>
    <row r="446" spans="2:6" x14ac:dyDescent="0.25">
      <c r="B446" s="14"/>
      <c r="C446" s="7"/>
      <c r="D446" s="7"/>
      <c r="E446" s="7"/>
      <c r="F446" s="7"/>
    </row>
    <row r="447" spans="2:6" x14ac:dyDescent="0.25">
      <c r="B447" s="14"/>
      <c r="C447" s="7"/>
      <c r="D447" s="7"/>
      <c r="E447" s="7"/>
      <c r="F447" s="7"/>
    </row>
    <row r="448" spans="2:6" x14ac:dyDescent="0.25">
      <c r="B448" s="14"/>
      <c r="C448" s="7"/>
      <c r="D448" s="7"/>
      <c r="E448" s="7"/>
      <c r="F448" s="7"/>
    </row>
    <row r="449" spans="2:6" x14ac:dyDescent="0.25">
      <c r="B449" s="14"/>
      <c r="C449" s="7"/>
      <c r="D449" s="7"/>
      <c r="E449" s="7"/>
      <c r="F449" s="7"/>
    </row>
    <row r="450" spans="2:6" x14ac:dyDescent="0.25">
      <c r="B450" s="14"/>
      <c r="C450" s="7"/>
      <c r="D450" s="7"/>
      <c r="E450" s="7"/>
      <c r="F450" s="7"/>
    </row>
    <row r="451" spans="2:6" x14ac:dyDescent="0.25">
      <c r="B451" s="14"/>
      <c r="C451" s="7"/>
      <c r="D451" s="7"/>
      <c r="E451" s="7"/>
      <c r="F451" s="7"/>
    </row>
    <row r="452" spans="2:6" x14ac:dyDescent="0.25">
      <c r="B452" s="14"/>
      <c r="C452" s="7"/>
      <c r="D452" s="7"/>
      <c r="E452" s="7"/>
      <c r="F452" s="7"/>
    </row>
    <row r="453" spans="2:6" x14ac:dyDescent="0.25">
      <c r="B453" s="14"/>
      <c r="C453" s="7"/>
      <c r="D453" s="7"/>
      <c r="E453" s="7"/>
      <c r="F453" s="7"/>
    </row>
    <row r="454" spans="2:6" x14ac:dyDescent="0.25">
      <c r="B454" s="14"/>
      <c r="C454" s="7"/>
      <c r="D454" s="7"/>
      <c r="E454" s="7"/>
      <c r="F454" s="7"/>
    </row>
    <row r="455" spans="2:6" x14ac:dyDescent="0.25">
      <c r="B455" s="14"/>
      <c r="C455" s="7"/>
      <c r="D455" s="7"/>
      <c r="E455" s="7"/>
      <c r="F455" s="7"/>
    </row>
    <row r="456" spans="2:6" x14ac:dyDescent="0.25">
      <c r="B456" s="14"/>
      <c r="C456" s="7"/>
      <c r="D456" s="7"/>
      <c r="E456" s="7"/>
      <c r="F456" s="7"/>
    </row>
    <row r="457" spans="2:6" x14ac:dyDescent="0.25">
      <c r="B457" s="14"/>
      <c r="C457" s="7"/>
      <c r="D457" s="7"/>
      <c r="E457" s="7"/>
      <c r="F457" s="7"/>
    </row>
    <row r="458" spans="2:6" x14ac:dyDescent="0.25">
      <c r="B458" s="14"/>
      <c r="C458" s="7"/>
      <c r="D458" s="7"/>
      <c r="E458" s="7"/>
      <c r="F458" s="7"/>
    </row>
    <row r="459" spans="2:6" x14ac:dyDescent="0.25">
      <c r="B459" s="14"/>
      <c r="C459" s="7"/>
      <c r="D459" s="7"/>
      <c r="E459" s="7"/>
      <c r="F459" s="7"/>
    </row>
    <row r="460" spans="2:6" x14ac:dyDescent="0.25">
      <c r="B460" s="14"/>
      <c r="C460" s="7"/>
      <c r="D460" s="7"/>
      <c r="E460" s="7"/>
      <c r="F460" s="7"/>
    </row>
    <row r="461" spans="2:6" x14ac:dyDescent="0.25">
      <c r="B461" s="14"/>
      <c r="C461" s="7"/>
      <c r="D461" s="7"/>
      <c r="E461" s="7"/>
      <c r="F461" s="7"/>
    </row>
    <row r="462" spans="2:6" x14ac:dyDescent="0.25">
      <c r="B462" s="14"/>
      <c r="C462" s="7"/>
      <c r="D462" s="7"/>
      <c r="E462" s="7"/>
      <c r="F462" s="7"/>
    </row>
    <row r="463" spans="2:6" x14ac:dyDescent="0.25">
      <c r="B463" s="14"/>
      <c r="C463" s="7"/>
      <c r="D463" s="7"/>
      <c r="E463" s="7"/>
      <c r="F463" s="7"/>
    </row>
    <row r="464" spans="2:6" x14ac:dyDescent="0.25">
      <c r="B464" s="14"/>
      <c r="C464" s="7"/>
      <c r="D464" s="7"/>
      <c r="E464" s="7"/>
      <c r="F464" s="7"/>
    </row>
    <row r="465" spans="2:6" x14ac:dyDescent="0.25">
      <c r="B465" s="14"/>
      <c r="C465" s="7"/>
      <c r="D465" s="7"/>
      <c r="E465" s="7"/>
      <c r="F465" s="7"/>
    </row>
    <row r="466" spans="2:6" x14ac:dyDescent="0.25">
      <c r="B466" s="14"/>
      <c r="C466" s="7"/>
      <c r="D466" s="7"/>
      <c r="E466" s="7"/>
      <c r="F466" s="7"/>
    </row>
    <row r="467" spans="2:6" x14ac:dyDescent="0.25">
      <c r="B467" s="14"/>
      <c r="C467" s="7"/>
      <c r="D467" s="7"/>
      <c r="E467" s="7"/>
      <c r="F467" s="7"/>
    </row>
    <row r="468" spans="2:6" x14ac:dyDescent="0.25">
      <c r="B468" s="14"/>
      <c r="C468" s="7"/>
      <c r="D468" s="7"/>
      <c r="E468" s="7"/>
      <c r="F468" s="7"/>
    </row>
    <row r="469" spans="2:6" x14ac:dyDescent="0.25">
      <c r="B469" s="14"/>
      <c r="C469" s="7"/>
      <c r="D469" s="7"/>
      <c r="E469" s="7"/>
      <c r="F469" s="7"/>
    </row>
    <row r="470" spans="2:6" x14ac:dyDescent="0.25">
      <c r="B470" s="14"/>
      <c r="C470" s="7"/>
      <c r="D470" s="7"/>
      <c r="E470" s="7"/>
      <c r="F470" s="7"/>
    </row>
    <row r="471" spans="2:6" x14ac:dyDescent="0.25">
      <c r="B471" s="14"/>
      <c r="C471" s="7"/>
      <c r="D471" s="7"/>
      <c r="E471" s="7"/>
      <c r="F471" s="7"/>
    </row>
    <row r="472" spans="2:6" x14ac:dyDescent="0.25">
      <c r="B472" s="14"/>
      <c r="C472" s="7"/>
      <c r="D472" s="7"/>
      <c r="E472" s="7"/>
      <c r="F472" s="7"/>
    </row>
    <row r="473" spans="2:6" x14ac:dyDescent="0.25">
      <c r="B473" s="14"/>
      <c r="C473" s="7"/>
      <c r="D473" s="7"/>
      <c r="E473" s="7"/>
      <c r="F473" s="7"/>
    </row>
    <row r="474" spans="2:6" x14ac:dyDescent="0.25">
      <c r="B474" s="14"/>
      <c r="C474" s="7"/>
      <c r="D474" s="7"/>
      <c r="E474" s="7"/>
      <c r="F474" s="7"/>
    </row>
    <row r="475" spans="2:6" x14ac:dyDescent="0.25">
      <c r="B475" s="14"/>
      <c r="C475" s="7"/>
      <c r="D475" s="7"/>
      <c r="E475" s="7"/>
      <c r="F475" s="7"/>
    </row>
    <row r="476" spans="2:6" x14ac:dyDescent="0.25">
      <c r="B476" s="14"/>
      <c r="C476" s="7"/>
      <c r="D476" s="7"/>
      <c r="E476" s="7"/>
      <c r="F476" s="7"/>
    </row>
    <row r="477" spans="2:6" x14ac:dyDescent="0.25">
      <c r="B477" s="14"/>
      <c r="C477" s="7"/>
      <c r="D477" s="7"/>
      <c r="E477" s="7"/>
      <c r="F477" s="7"/>
    </row>
    <row r="478" spans="2:6" x14ac:dyDescent="0.25">
      <c r="B478" s="14"/>
      <c r="C478" s="7"/>
      <c r="D478" s="7"/>
      <c r="E478" s="7"/>
      <c r="F478" s="7"/>
    </row>
    <row r="479" spans="2:6" x14ac:dyDescent="0.25">
      <c r="B479" s="14"/>
      <c r="C479" s="7"/>
      <c r="D479" s="7"/>
      <c r="E479" s="7"/>
      <c r="F479" s="7"/>
    </row>
    <row r="480" spans="2:6" x14ac:dyDescent="0.25">
      <c r="B480" s="14"/>
      <c r="C480" s="7"/>
      <c r="D480" s="7"/>
      <c r="E480" s="7"/>
      <c r="F480" s="7"/>
    </row>
    <row r="481" spans="2:6" x14ac:dyDescent="0.25">
      <c r="B481" s="14"/>
      <c r="C481" s="7"/>
      <c r="D481" s="7"/>
      <c r="E481" s="7"/>
      <c r="F481" s="7"/>
    </row>
    <row r="482" spans="2:6" x14ac:dyDescent="0.25">
      <c r="B482" s="14"/>
      <c r="C482" s="7"/>
      <c r="D482" s="7"/>
      <c r="E482" s="7"/>
      <c r="F482" s="7"/>
    </row>
    <row r="483" spans="2:6" x14ac:dyDescent="0.25">
      <c r="B483" s="14"/>
      <c r="C483" s="7"/>
      <c r="D483" s="7"/>
      <c r="E483" s="7"/>
      <c r="F483" s="7"/>
    </row>
    <row r="484" spans="2:6" x14ac:dyDescent="0.25">
      <c r="B484" s="14"/>
      <c r="C484" s="7"/>
      <c r="D484" s="7"/>
      <c r="E484" s="7"/>
      <c r="F484" s="7"/>
    </row>
    <row r="485" spans="2:6" x14ac:dyDescent="0.25">
      <c r="B485" s="14"/>
      <c r="C485" s="7"/>
      <c r="D485" s="7"/>
      <c r="E485" s="7"/>
      <c r="F485" s="7"/>
    </row>
    <row r="486" spans="2:6" x14ac:dyDescent="0.25">
      <c r="B486" s="14"/>
      <c r="C486" s="7"/>
      <c r="D486" s="7"/>
      <c r="E486" s="7"/>
      <c r="F486" s="7"/>
    </row>
    <row r="487" spans="2:6" x14ac:dyDescent="0.25">
      <c r="B487" s="14"/>
      <c r="C487" s="7"/>
      <c r="D487" s="7"/>
      <c r="E487" s="7"/>
      <c r="F487" s="7"/>
    </row>
    <row r="488" spans="2:6" x14ac:dyDescent="0.25">
      <c r="B488" s="14"/>
      <c r="C488" s="7"/>
      <c r="D488" s="7"/>
      <c r="E488" s="7"/>
      <c r="F488" s="7"/>
    </row>
    <row r="489" spans="2:6" x14ac:dyDescent="0.25">
      <c r="B489" s="14"/>
      <c r="C489" s="7"/>
      <c r="D489" s="7"/>
      <c r="E489" s="7"/>
      <c r="F489" s="7"/>
    </row>
    <row r="490" spans="2:6" x14ac:dyDescent="0.25">
      <c r="B490" s="14"/>
      <c r="C490" s="7"/>
      <c r="D490" s="7"/>
      <c r="E490" s="7"/>
      <c r="F490" s="7"/>
    </row>
    <row r="491" spans="2:6" x14ac:dyDescent="0.25">
      <c r="B491" s="14"/>
      <c r="C491" s="7"/>
      <c r="D491" s="7"/>
      <c r="E491" s="7"/>
      <c r="F491" s="7"/>
    </row>
    <row r="492" spans="2:6" x14ac:dyDescent="0.25">
      <c r="B492" s="14"/>
      <c r="C492" s="7"/>
      <c r="D492" s="7"/>
      <c r="E492" s="7"/>
      <c r="F492" s="7"/>
    </row>
    <row r="493" spans="2:6" x14ac:dyDescent="0.25">
      <c r="B493" s="14"/>
      <c r="C493" s="7"/>
      <c r="D493" s="7"/>
      <c r="E493" s="7"/>
      <c r="F493" s="7"/>
    </row>
    <row r="494" spans="2:6" x14ac:dyDescent="0.25">
      <c r="B494" s="14"/>
      <c r="C494" s="7"/>
      <c r="D494" s="7"/>
      <c r="E494" s="7"/>
      <c r="F494" s="7"/>
    </row>
    <row r="495" spans="2:6" x14ac:dyDescent="0.25">
      <c r="B495" s="14"/>
      <c r="C495" s="7"/>
      <c r="D495" s="7"/>
      <c r="E495" s="7"/>
      <c r="F495" s="7"/>
    </row>
    <row r="496" spans="2:6" x14ac:dyDescent="0.25">
      <c r="B496" s="14"/>
      <c r="C496" s="7"/>
      <c r="D496" s="7"/>
      <c r="E496" s="7"/>
      <c r="F496" s="7"/>
    </row>
    <row r="497" spans="2:6" x14ac:dyDescent="0.25">
      <c r="B497" s="14"/>
      <c r="C497" s="7"/>
      <c r="D497" s="7"/>
      <c r="E497" s="7"/>
      <c r="F497" s="7"/>
    </row>
    <row r="498" spans="2:6" x14ac:dyDescent="0.25">
      <c r="B498" s="14"/>
      <c r="C498" s="7"/>
      <c r="D498" s="7"/>
      <c r="E498" s="7"/>
      <c r="F498" s="7"/>
    </row>
    <row r="499" spans="2:6" x14ac:dyDescent="0.25">
      <c r="B499" s="14"/>
      <c r="C499" s="7"/>
      <c r="D499" s="7"/>
      <c r="E499" s="7"/>
      <c r="F499" s="7"/>
    </row>
    <row r="500" spans="2:6" x14ac:dyDescent="0.25">
      <c r="B500" s="14"/>
      <c r="C500" s="7"/>
      <c r="D500" s="7"/>
      <c r="E500" s="7"/>
      <c r="F500" s="7"/>
    </row>
    <row r="501" spans="2:6" x14ac:dyDescent="0.25">
      <c r="B501" s="14"/>
      <c r="C501" s="7"/>
      <c r="D501" s="7"/>
      <c r="E501" s="7"/>
      <c r="F501" s="7"/>
    </row>
    <row r="502" spans="2:6" x14ac:dyDescent="0.25">
      <c r="B502" s="14"/>
      <c r="C502" s="7"/>
      <c r="D502" s="7"/>
      <c r="E502" s="7"/>
      <c r="F502" s="7"/>
    </row>
    <row r="503" spans="2:6" x14ac:dyDescent="0.25">
      <c r="B503" s="14"/>
      <c r="C503" s="7"/>
      <c r="D503" s="7"/>
      <c r="E503" s="7"/>
      <c r="F503" s="7"/>
    </row>
    <row r="504" spans="2:6" x14ac:dyDescent="0.25">
      <c r="B504" s="14"/>
      <c r="C504" s="7"/>
      <c r="D504" s="7"/>
      <c r="E504" s="7"/>
      <c r="F504" s="7"/>
    </row>
    <row r="505" spans="2:6" x14ac:dyDescent="0.25">
      <c r="B505" s="14"/>
      <c r="C505" s="7"/>
      <c r="D505" s="7"/>
      <c r="E505" s="7"/>
      <c r="F505" s="7"/>
    </row>
    <row r="506" spans="2:6" x14ac:dyDescent="0.25">
      <c r="B506" s="14"/>
      <c r="C506" s="7"/>
      <c r="D506" s="7"/>
      <c r="E506" s="7"/>
      <c r="F506" s="7"/>
    </row>
    <row r="507" spans="2:6" x14ac:dyDescent="0.25">
      <c r="B507" s="14"/>
      <c r="C507" s="7"/>
      <c r="D507" s="7"/>
      <c r="E507" s="7"/>
      <c r="F507" s="7"/>
    </row>
    <row r="508" spans="2:6" x14ac:dyDescent="0.25">
      <c r="B508" s="14"/>
      <c r="C508" s="7"/>
      <c r="D508" s="7"/>
      <c r="E508" s="7"/>
      <c r="F508" s="7"/>
    </row>
    <row r="509" spans="2:6" x14ac:dyDescent="0.25">
      <c r="B509" s="14"/>
      <c r="C509" s="7"/>
      <c r="D509" s="7"/>
      <c r="E509" s="7"/>
      <c r="F509" s="7"/>
    </row>
    <row r="510" spans="2:6" x14ac:dyDescent="0.25">
      <c r="B510" s="14"/>
      <c r="C510" s="7"/>
      <c r="D510" s="7"/>
      <c r="E510" s="7"/>
      <c r="F510" s="7"/>
    </row>
    <row r="511" spans="2:6" x14ac:dyDescent="0.25">
      <c r="B511" s="14"/>
      <c r="C511" s="7"/>
      <c r="D511" s="7"/>
      <c r="E511" s="7"/>
      <c r="F511" s="7"/>
    </row>
    <row r="512" spans="2:6" x14ac:dyDescent="0.25">
      <c r="B512" s="14"/>
      <c r="C512" s="7"/>
      <c r="D512" s="7"/>
      <c r="E512" s="7"/>
      <c r="F512" s="7"/>
    </row>
    <row r="513" spans="2:6" x14ac:dyDescent="0.25">
      <c r="B513" s="14"/>
      <c r="C513" s="7"/>
      <c r="D513" s="7"/>
      <c r="E513" s="7"/>
      <c r="F513" s="7"/>
    </row>
    <row r="514" spans="2:6" x14ac:dyDescent="0.25">
      <c r="B514" s="14"/>
      <c r="C514" s="7"/>
      <c r="D514" s="7"/>
      <c r="E514" s="7"/>
      <c r="F514" s="7"/>
    </row>
    <row r="515" spans="2:6" x14ac:dyDescent="0.25">
      <c r="B515" s="14"/>
      <c r="C515" s="7"/>
      <c r="D515" s="7"/>
      <c r="E515" s="7"/>
      <c r="F515" s="7"/>
    </row>
    <row r="516" spans="2:6" x14ac:dyDescent="0.25">
      <c r="B516" s="14"/>
      <c r="C516" s="7"/>
      <c r="D516" s="7"/>
      <c r="E516" s="7"/>
      <c r="F516" s="7"/>
    </row>
    <row r="517" spans="2:6" x14ac:dyDescent="0.25">
      <c r="B517" s="14"/>
      <c r="C517" s="7"/>
      <c r="D517" s="7"/>
      <c r="E517" s="7"/>
      <c r="F517" s="7"/>
    </row>
    <row r="518" spans="2:6" x14ac:dyDescent="0.25">
      <c r="B518" s="14"/>
      <c r="C518" s="7"/>
      <c r="D518" s="7"/>
      <c r="E518" s="7"/>
      <c r="F518" s="7"/>
    </row>
    <row r="519" spans="2:6" x14ac:dyDescent="0.25">
      <c r="B519" s="14"/>
      <c r="C519" s="7"/>
      <c r="D519" s="7"/>
      <c r="E519" s="7"/>
      <c r="F519" s="7"/>
    </row>
    <row r="520" spans="2:6" x14ac:dyDescent="0.25">
      <c r="B520" s="14"/>
      <c r="C520" s="7"/>
      <c r="D520" s="7"/>
      <c r="E520" s="7"/>
      <c r="F520" s="7"/>
    </row>
    <row r="521" spans="2:6" x14ac:dyDescent="0.25">
      <c r="B521" s="14"/>
      <c r="C521" s="7"/>
      <c r="D521" s="7"/>
      <c r="E521" s="7"/>
      <c r="F521" s="7"/>
    </row>
    <row r="522" spans="2:6" x14ac:dyDescent="0.25">
      <c r="B522" s="14"/>
      <c r="C522" s="7"/>
      <c r="D522" s="7"/>
      <c r="E522" s="7"/>
      <c r="F522" s="7"/>
    </row>
    <row r="523" spans="2:6" x14ac:dyDescent="0.25">
      <c r="B523" s="14"/>
      <c r="C523" s="7"/>
      <c r="D523" s="7"/>
      <c r="E523" s="7"/>
      <c r="F523" s="7"/>
    </row>
    <row r="524" spans="2:6" x14ac:dyDescent="0.25">
      <c r="B524" s="14"/>
      <c r="C524" s="7"/>
      <c r="D524" s="7"/>
      <c r="E524" s="7"/>
      <c r="F524" s="7"/>
    </row>
    <row r="525" spans="2:6" x14ac:dyDescent="0.25">
      <c r="B525" s="14"/>
      <c r="C525" s="7"/>
      <c r="D525" s="7"/>
      <c r="E525" s="7"/>
      <c r="F525" s="7"/>
    </row>
    <row r="526" spans="2:6" x14ac:dyDescent="0.25">
      <c r="B526" s="14"/>
      <c r="C526" s="7"/>
      <c r="D526" s="7"/>
      <c r="E526" s="7"/>
      <c r="F526" s="7"/>
    </row>
    <row r="527" spans="2:6" x14ac:dyDescent="0.25">
      <c r="B527" s="14"/>
      <c r="C527" s="7"/>
      <c r="D527" s="7"/>
      <c r="E527" s="7"/>
      <c r="F527" s="7"/>
    </row>
    <row r="528" spans="2:6" x14ac:dyDescent="0.25">
      <c r="B528" s="14"/>
      <c r="C528" s="7"/>
      <c r="D528" s="7"/>
      <c r="E528" s="7"/>
      <c r="F528" s="7"/>
    </row>
    <row r="529" spans="2:6" x14ac:dyDescent="0.25">
      <c r="B529" s="14"/>
      <c r="C529" s="7"/>
      <c r="D529" s="7"/>
      <c r="E529" s="7"/>
      <c r="F529" s="7"/>
    </row>
    <row r="530" spans="2:6" x14ac:dyDescent="0.25">
      <c r="B530" s="14"/>
      <c r="C530" s="7"/>
      <c r="D530" s="7"/>
      <c r="E530" s="7"/>
      <c r="F530" s="7"/>
    </row>
    <row r="531" spans="2:6" x14ac:dyDescent="0.25">
      <c r="B531" s="14"/>
      <c r="C531" s="7"/>
      <c r="D531" s="7"/>
      <c r="E531" s="7"/>
      <c r="F531" s="7"/>
    </row>
    <row r="532" spans="2:6" x14ac:dyDescent="0.25">
      <c r="B532" s="14"/>
      <c r="C532" s="7"/>
      <c r="D532" s="7"/>
      <c r="E532" s="7"/>
      <c r="F532" s="7"/>
    </row>
    <row r="533" spans="2:6" x14ac:dyDescent="0.25">
      <c r="B533" s="14"/>
      <c r="C533" s="7"/>
      <c r="D533" s="7"/>
      <c r="E533" s="7"/>
      <c r="F533" s="7"/>
    </row>
    <row r="534" spans="2:6" x14ac:dyDescent="0.25">
      <c r="B534" s="14"/>
      <c r="C534" s="7"/>
      <c r="D534" s="7"/>
      <c r="E534" s="7"/>
      <c r="F534" s="7"/>
    </row>
    <row r="535" spans="2:6" x14ac:dyDescent="0.25">
      <c r="B535" s="14"/>
      <c r="C535" s="7"/>
      <c r="D535" s="7"/>
      <c r="E535" s="7"/>
      <c r="F535" s="7"/>
    </row>
    <row r="536" spans="2:6" x14ac:dyDescent="0.25">
      <c r="B536" s="14"/>
      <c r="C536" s="7"/>
      <c r="D536" s="7"/>
      <c r="E536" s="7"/>
      <c r="F536" s="7"/>
    </row>
    <row r="537" spans="2:6" x14ac:dyDescent="0.25">
      <c r="B537" s="14"/>
      <c r="C537" s="7"/>
      <c r="D537" s="7"/>
      <c r="E537" s="7"/>
      <c r="F537" s="7"/>
    </row>
    <row r="538" spans="2:6" x14ac:dyDescent="0.25">
      <c r="B538" s="14"/>
      <c r="C538" s="7"/>
      <c r="D538" s="7"/>
      <c r="E538" s="7"/>
      <c r="F538" s="7"/>
    </row>
    <row r="539" spans="2:6" x14ac:dyDescent="0.25">
      <c r="B539" s="14"/>
      <c r="C539" s="7"/>
      <c r="D539" s="7"/>
      <c r="E539" s="7"/>
      <c r="F539" s="7"/>
    </row>
    <row r="540" spans="2:6" x14ac:dyDescent="0.25">
      <c r="B540" s="14"/>
      <c r="C540" s="7"/>
      <c r="D540" s="7"/>
      <c r="E540" s="7"/>
      <c r="F540" s="7"/>
    </row>
    <row r="541" spans="2:6" x14ac:dyDescent="0.25">
      <c r="B541" s="14"/>
      <c r="C541" s="7"/>
      <c r="D541" s="7"/>
      <c r="E541" s="7"/>
      <c r="F541" s="7"/>
    </row>
    <row r="542" spans="2:6" x14ac:dyDescent="0.25">
      <c r="B542" s="14"/>
      <c r="C542" s="7"/>
      <c r="D542" s="7"/>
      <c r="E542" s="7"/>
      <c r="F542" s="7"/>
    </row>
    <row r="543" spans="2:6" x14ac:dyDescent="0.25">
      <c r="B543" s="14"/>
      <c r="C543" s="7"/>
      <c r="D543" s="7"/>
      <c r="E543" s="7"/>
      <c r="F543" s="7"/>
    </row>
    <row r="544" spans="2:6" x14ac:dyDescent="0.25">
      <c r="B544" s="14"/>
      <c r="C544" s="7"/>
      <c r="D544" s="7"/>
      <c r="E544" s="7"/>
      <c r="F544" s="7"/>
    </row>
    <row r="545" spans="2:6" x14ac:dyDescent="0.25">
      <c r="B545" s="14"/>
      <c r="C545" s="7"/>
      <c r="D545" s="7"/>
      <c r="E545" s="7"/>
      <c r="F545" s="7"/>
    </row>
    <row r="546" spans="2:6" x14ac:dyDescent="0.25">
      <c r="B546" s="14"/>
      <c r="C546" s="7"/>
      <c r="D546" s="7"/>
      <c r="E546" s="7"/>
      <c r="F546" s="7"/>
    </row>
    <row r="547" spans="2:6" x14ac:dyDescent="0.25">
      <c r="B547" s="14"/>
      <c r="C547" s="7"/>
      <c r="D547" s="7"/>
      <c r="E547" s="7"/>
      <c r="F547" s="7"/>
    </row>
    <row r="548" spans="2:6" x14ac:dyDescent="0.25">
      <c r="B548" s="14"/>
      <c r="C548" s="7"/>
      <c r="D548" s="7"/>
      <c r="E548" s="7"/>
      <c r="F548" s="7"/>
    </row>
    <row r="549" spans="2:6" x14ac:dyDescent="0.25">
      <c r="B549" s="14"/>
      <c r="C549" s="7"/>
      <c r="D549" s="7"/>
      <c r="E549" s="7"/>
      <c r="F549" s="7"/>
    </row>
    <row r="550" spans="2:6" x14ac:dyDescent="0.25">
      <c r="B550" s="14"/>
      <c r="C550" s="7"/>
      <c r="D550" s="7"/>
      <c r="E550" s="7"/>
      <c r="F550" s="7"/>
    </row>
    <row r="551" spans="2:6" x14ac:dyDescent="0.25">
      <c r="B551" s="14"/>
      <c r="C551" s="7"/>
      <c r="D551" s="7"/>
      <c r="E551" s="7"/>
      <c r="F551" s="7"/>
    </row>
    <row r="552" spans="2:6" x14ac:dyDescent="0.25">
      <c r="B552" s="14"/>
      <c r="C552" s="7"/>
      <c r="D552" s="7"/>
      <c r="E552" s="7"/>
      <c r="F552" s="7"/>
    </row>
    <row r="553" spans="2:6" x14ac:dyDescent="0.25">
      <c r="B553" s="14"/>
      <c r="C553" s="7"/>
      <c r="D553" s="7"/>
      <c r="E553" s="7"/>
      <c r="F553" s="7"/>
    </row>
    <row r="554" spans="2:6" x14ac:dyDescent="0.25">
      <c r="B554" s="14"/>
      <c r="C554" s="7"/>
      <c r="D554" s="7"/>
      <c r="E554" s="7"/>
      <c r="F554" s="7"/>
    </row>
    <row r="555" spans="2:6" x14ac:dyDescent="0.25">
      <c r="B555" s="14"/>
      <c r="C555" s="7"/>
      <c r="D555" s="7"/>
      <c r="E555" s="7"/>
      <c r="F555" s="7"/>
    </row>
    <row r="556" spans="2:6" x14ac:dyDescent="0.25">
      <c r="B556" s="14"/>
      <c r="C556" s="7"/>
      <c r="D556" s="7"/>
      <c r="E556" s="7"/>
      <c r="F556" s="7"/>
    </row>
    <row r="557" spans="2:6" x14ac:dyDescent="0.25">
      <c r="B557" s="14"/>
      <c r="C557" s="7"/>
      <c r="D557" s="7"/>
      <c r="E557" s="7"/>
      <c r="F557" s="7"/>
    </row>
    <row r="558" spans="2:6" x14ac:dyDescent="0.25">
      <c r="B558" s="14"/>
      <c r="C558" s="7"/>
      <c r="D558" s="7"/>
      <c r="E558" s="7"/>
      <c r="F558" s="7"/>
    </row>
    <row r="559" spans="2:6" x14ac:dyDescent="0.25">
      <c r="B559" s="14"/>
      <c r="C559" s="7"/>
      <c r="D559" s="7"/>
      <c r="E559" s="7"/>
      <c r="F559" s="7"/>
    </row>
    <row r="560" spans="2:6" x14ac:dyDescent="0.25">
      <c r="B560" s="14"/>
      <c r="C560" s="7"/>
      <c r="D560" s="7"/>
      <c r="E560" s="7"/>
      <c r="F560" s="7"/>
    </row>
    <row r="561" spans="2:6" x14ac:dyDescent="0.25">
      <c r="B561" s="14"/>
      <c r="C561" s="7"/>
      <c r="D561" s="7"/>
      <c r="E561" s="7"/>
      <c r="F561" s="7"/>
    </row>
    <row r="562" spans="2:6" x14ac:dyDescent="0.25">
      <c r="B562" s="14"/>
      <c r="C562" s="7"/>
      <c r="D562" s="7"/>
      <c r="E562" s="7"/>
      <c r="F562" s="7"/>
    </row>
    <row r="563" spans="2:6" x14ac:dyDescent="0.25">
      <c r="B563" s="14"/>
      <c r="C563" s="7"/>
      <c r="D563" s="7"/>
      <c r="E563" s="7"/>
      <c r="F563" s="7"/>
    </row>
    <row r="564" spans="2:6" x14ac:dyDescent="0.25">
      <c r="B564" s="14"/>
      <c r="C564" s="7"/>
      <c r="D564" s="7"/>
      <c r="E564" s="7"/>
      <c r="F564" s="7"/>
    </row>
    <row r="565" spans="2:6" x14ac:dyDescent="0.25">
      <c r="B565" s="14"/>
      <c r="C565" s="7"/>
      <c r="D565" s="7"/>
      <c r="E565" s="7"/>
      <c r="F565" s="7"/>
    </row>
    <row r="566" spans="2:6" x14ac:dyDescent="0.25">
      <c r="B566" s="14"/>
      <c r="C566" s="7"/>
      <c r="D566" s="7"/>
      <c r="E566" s="7"/>
      <c r="F566" s="7"/>
    </row>
    <row r="567" spans="2:6" x14ac:dyDescent="0.25">
      <c r="B567" s="14"/>
      <c r="C567" s="7"/>
      <c r="D567" s="7"/>
      <c r="E567" s="7"/>
      <c r="F567" s="7"/>
    </row>
    <row r="568" spans="2:6" x14ac:dyDescent="0.25">
      <c r="B568" s="14"/>
      <c r="C568" s="7"/>
      <c r="D568" s="7"/>
      <c r="E568" s="7"/>
      <c r="F568" s="7"/>
    </row>
    <row r="569" spans="2:6" x14ac:dyDescent="0.25">
      <c r="B569" s="14"/>
      <c r="C569" s="7"/>
      <c r="D569" s="7"/>
      <c r="E569" s="7"/>
      <c r="F569" s="7"/>
    </row>
    <row r="570" spans="2:6" x14ac:dyDescent="0.25">
      <c r="B570" s="14"/>
      <c r="C570" s="7"/>
      <c r="D570" s="7"/>
      <c r="E570" s="7"/>
      <c r="F570" s="7"/>
    </row>
    <row r="571" spans="2:6" x14ac:dyDescent="0.25">
      <c r="B571" s="14"/>
      <c r="C571" s="7"/>
      <c r="D571" s="7"/>
      <c r="E571" s="7"/>
      <c r="F571" s="7"/>
    </row>
    <row r="572" spans="2:6" x14ac:dyDescent="0.25">
      <c r="B572" s="14"/>
      <c r="C572" s="7"/>
      <c r="D572" s="7"/>
      <c r="E572" s="7"/>
      <c r="F572" s="7"/>
    </row>
    <row r="573" spans="2:6" x14ac:dyDescent="0.25">
      <c r="B573" s="14"/>
      <c r="C573" s="7"/>
      <c r="D573" s="7"/>
      <c r="E573" s="7"/>
      <c r="F573" s="7"/>
    </row>
    <row r="574" spans="2:6" x14ac:dyDescent="0.25">
      <c r="B574" s="14"/>
      <c r="C574" s="7"/>
      <c r="D574" s="7"/>
      <c r="E574" s="7"/>
      <c r="F574" s="7"/>
    </row>
    <row r="575" spans="2:6" x14ac:dyDescent="0.25">
      <c r="B575" s="14"/>
      <c r="C575" s="7"/>
      <c r="D575" s="7"/>
      <c r="E575" s="7"/>
      <c r="F575" s="7"/>
    </row>
    <row r="576" spans="2:6" x14ac:dyDescent="0.25">
      <c r="B576" s="14"/>
      <c r="C576" s="7"/>
      <c r="D576" s="7"/>
      <c r="E576" s="7"/>
      <c r="F576" s="7"/>
    </row>
    <row r="577" spans="2:6" x14ac:dyDescent="0.25">
      <c r="B577" s="14"/>
      <c r="C577" s="7"/>
      <c r="D577" s="7"/>
      <c r="E577" s="7"/>
      <c r="F577" s="7"/>
    </row>
    <row r="578" spans="2:6" x14ac:dyDescent="0.25">
      <c r="B578" s="14"/>
      <c r="C578" s="7"/>
      <c r="D578" s="7"/>
      <c r="E578" s="7"/>
      <c r="F578" s="7"/>
    </row>
    <row r="579" spans="2:6" x14ac:dyDescent="0.25">
      <c r="B579" s="14"/>
      <c r="C579" s="7"/>
      <c r="D579" s="7"/>
      <c r="E579" s="7"/>
      <c r="F579" s="7"/>
    </row>
    <row r="580" spans="2:6" x14ac:dyDescent="0.25">
      <c r="B580" s="14"/>
      <c r="C580" s="7"/>
      <c r="D580" s="7"/>
      <c r="E580" s="7"/>
      <c r="F580" s="7"/>
    </row>
    <row r="581" spans="2:6" x14ac:dyDescent="0.25">
      <c r="B581" s="14"/>
      <c r="C581" s="7"/>
      <c r="D581" s="7"/>
      <c r="E581" s="7"/>
      <c r="F581" s="7"/>
    </row>
    <row r="582" spans="2:6" x14ac:dyDescent="0.25">
      <c r="B582" s="14"/>
      <c r="C582" s="7"/>
      <c r="D582" s="7"/>
      <c r="E582" s="7"/>
      <c r="F582" s="7"/>
    </row>
    <row r="583" spans="2:6" x14ac:dyDescent="0.25">
      <c r="B583" s="14"/>
      <c r="C583" s="7"/>
      <c r="D583" s="7"/>
      <c r="E583" s="7"/>
      <c r="F583" s="7"/>
    </row>
    <row r="584" spans="2:6" x14ac:dyDescent="0.25">
      <c r="B584" s="14"/>
      <c r="C584" s="7"/>
      <c r="D584" s="7"/>
      <c r="E584" s="7"/>
      <c r="F584" s="7"/>
    </row>
    <row r="585" spans="2:6" x14ac:dyDescent="0.25">
      <c r="B585" s="14"/>
      <c r="C585" s="7"/>
      <c r="D585" s="7"/>
      <c r="E585" s="7"/>
      <c r="F585" s="7"/>
    </row>
    <row r="586" spans="2:6" x14ac:dyDescent="0.25">
      <c r="B586" s="14"/>
      <c r="C586" s="7"/>
      <c r="D586" s="7"/>
      <c r="E586" s="7"/>
      <c r="F586" s="7"/>
    </row>
    <row r="587" spans="2:6" x14ac:dyDescent="0.25">
      <c r="B587" s="14"/>
      <c r="C587" s="7"/>
      <c r="D587" s="7"/>
      <c r="E587" s="7"/>
      <c r="F587" s="7"/>
    </row>
    <row r="588" spans="2:6" x14ac:dyDescent="0.25">
      <c r="B588" s="14"/>
      <c r="C588" s="7"/>
      <c r="D588" s="7"/>
      <c r="E588" s="7"/>
      <c r="F588" s="7"/>
    </row>
    <row r="589" spans="2:6" x14ac:dyDescent="0.25">
      <c r="B589" s="14"/>
      <c r="C589" s="7"/>
      <c r="D589" s="7"/>
      <c r="E589" s="7"/>
      <c r="F589" s="7"/>
    </row>
    <row r="590" spans="2:6" x14ac:dyDescent="0.25">
      <c r="B590" s="14"/>
      <c r="C590" s="7"/>
      <c r="D590" s="7"/>
      <c r="E590" s="7"/>
      <c r="F590" s="7"/>
    </row>
    <row r="591" spans="2:6" x14ac:dyDescent="0.25">
      <c r="B591" s="14"/>
    </row>
    <row r="592" spans="2:6" x14ac:dyDescent="0.25">
      <c r="B592" s="14"/>
    </row>
    <row r="593" spans="2:2" x14ac:dyDescent="0.25">
      <c r="B593" s="14"/>
    </row>
    <row r="594" spans="2:2" x14ac:dyDescent="0.25">
      <c r="B594" s="14"/>
    </row>
    <row r="595" spans="2:2" x14ac:dyDescent="0.25">
      <c r="B595" s="14"/>
    </row>
    <row r="596" spans="2:2" x14ac:dyDescent="0.25">
      <c r="B596" s="14"/>
    </row>
    <row r="597" spans="2:2" x14ac:dyDescent="0.25">
      <c r="B597" s="14"/>
    </row>
    <row r="598" spans="2:2" x14ac:dyDescent="0.25">
      <c r="B598" s="14"/>
    </row>
    <row r="599" spans="2:2" x14ac:dyDescent="0.25">
      <c r="B599" s="14"/>
    </row>
    <row r="600" spans="2:2" x14ac:dyDescent="0.25">
      <c r="B600" s="14"/>
    </row>
    <row r="601" spans="2:2" x14ac:dyDescent="0.25">
      <c r="B601" s="14"/>
    </row>
    <row r="602" spans="2:2" x14ac:dyDescent="0.25">
      <c r="B602" s="14"/>
    </row>
    <row r="603" spans="2:2" x14ac:dyDescent="0.25">
      <c r="B603" s="14"/>
    </row>
    <row r="604" spans="2:2" x14ac:dyDescent="0.25">
      <c r="B604" s="14"/>
    </row>
    <row r="605" spans="2:2" x14ac:dyDescent="0.25">
      <c r="B605" s="14"/>
    </row>
    <row r="606" spans="2:2" x14ac:dyDescent="0.25">
      <c r="B606" s="14"/>
    </row>
    <row r="607" spans="2:2" x14ac:dyDescent="0.25">
      <c r="B607" s="14"/>
    </row>
    <row r="608" spans="2:2" x14ac:dyDescent="0.25">
      <c r="B608" s="14"/>
    </row>
    <row r="609" spans="2:2" x14ac:dyDescent="0.25">
      <c r="B609" s="14"/>
    </row>
    <row r="610" spans="2:2" x14ac:dyDescent="0.25">
      <c r="B610" s="14"/>
    </row>
    <row r="611" spans="2:2" x14ac:dyDescent="0.25">
      <c r="B611" s="14"/>
    </row>
    <row r="612" spans="2:2" x14ac:dyDescent="0.25">
      <c r="B612" s="14"/>
    </row>
    <row r="613" spans="2:2" x14ac:dyDescent="0.25">
      <c r="B613" s="14"/>
    </row>
    <row r="614" spans="2:2" x14ac:dyDescent="0.25">
      <c r="B614" s="14"/>
    </row>
    <row r="615" spans="2:2" x14ac:dyDescent="0.25">
      <c r="B615" s="14"/>
    </row>
    <row r="616" spans="2:2" x14ac:dyDescent="0.25">
      <c r="B616" s="14"/>
    </row>
    <row r="617" spans="2:2" x14ac:dyDescent="0.25">
      <c r="B617" s="14"/>
    </row>
    <row r="618" spans="2:2" x14ac:dyDescent="0.25">
      <c r="B618" s="14"/>
    </row>
    <row r="619" spans="2:2" x14ac:dyDescent="0.25">
      <c r="B619" s="14"/>
    </row>
    <row r="620" spans="2:2" x14ac:dyDescent="0.25">
      <c r="B620" s="14"/>
    </row>
    <row r="621" spans="2:2" x14ac:dyDescent="0.25">
      <c r="B621" s="14"/>
    </row>
    <row r="622" spans="2:2" x14ac:dyDescent="0.25">
      <c r="B622" s="14"/>
    </row>
    <row r="623" spans="2:2" x14ac:dyDescent="0.25">
      <c r="B623" s="14"/>
    </row>
    <row r="624" spans="2:2" x14ac:dyDescent="0.25">
      <c r="B624" s="14"/>
    </row>
    <row r="625" spans="2:2" x14ac:dyDescent="0.25">
      <c r="B625" s="14"/>
    </row>
    <row r="626" spans="2:2" x14ac:dyDescent="0.25">
      <c r="B626" s="14"/>
    </row>
    <row r="627" spans="2:2" x14ac:dyDescent="0.25">
      <c r="B627" s="14"/>
    </row>
    <row r="628" spans="2:2" x14ac:dyDescent="0.25">
      <c r="B628" s="14"/>
    </row>
    <row r="629" spans="2:2" x14ac:dyDescent="0.25">
      <c r="B629" s="14"/>
    </row>
    <row r="630" spans="2:2" x14ac:dyDescent="0.25">
      <c r="B630" s="14"/>
    </row>
    <row r="631" spans="2:2" x14ac:dyDescent="0.25">
      <c r="B631" s="14"/>
    </row>
    <row r="632" spans="2:2" x14ac:dyDescent="0.25">
      <c r="B632" s="14"/>
    </row>
    <row r="633" spans="2:2" x14ac:dyDescent="0.25">
      <c r="B633" s="14"/>
    </row>
    <row r="634" spans="2:2" x14ac:dyDescent="0.25">
      <c r="B634" s="14"/>
    </row>
    <row r="635" spans="2:2" x14ac:dyDescent="0.25">
      <c r="B635" s="14"/>
    </row>
    <row r="636" spans="2:2" x14ac:dyDescent="0.25">
      <c r="B636" s="14"/>
    </row>
    <row r="637" spans="2:2" x14ac:dyDescent="0.25">
      <c r="B637" s="14"/>
    </row>
    <row r="638" spans="2:2" x14ac:dyDescent="0.25">
      <c r="B638" s="14"/>
    </row>
    <row r="639" spans="2:2" x14ac:dyDescent="0.25">
      <c r="B639" s="14"/>
    </row>
    <row r="640" spans="2:2" x14ac:dyDescent="0.25">
      <c r="B640" s="14"/>
    </row>
    <row r="641" spans="2:2" x14ac:dyDescent="0.25">
      <c r="B641" s="14"/>
    </row>
    <row r="642" spans="2:2" x14ac:dyDescent="0.25">
      <c r="B642" s="14"/>
    </row>
    <row r="643" spans="2:2" x14ac:dyDescent="0.25">
      <c r="B643" s="14"/>
    </row>
    <row r="644" spans="2:2" x14ac:dyDescent="0.25">
      <c r="B644" s="14"/>
    </row>
    <row r="645" spans="2:2" x14ac:dyDescent="0.25">
      <c r="B645" s="14"/>
    </row>
    <row r="646" spans="2:2" x14ac:dyDescent="0.25">
      <c r="B646" s="14"/>
    </row>
    <row r="647" spans="2:2" x14ac:dyDescent="0.25">
      <c r="B647" s="14"/>
    </row>
    <row r="648" spans="2:2" x14ac:dyDescent="0.25">
      <c r="B648" s="14"/>
    </row>
    <row r="649" spans="2:2" x14ac:dyDescent="0.25">
      <c r="B649" s="14"/>
    </row>
    <row r="650" spans="2:2" x14ac:dyDescent="0.25">
      <c r="B650" s="14"/>
    </row>
    <row r="651" spans="2:2" x14ac:dyDescent="0.25">
      <c r="B651" s="14"/>
    </row>
    <row r="652" spans="2:2" x14ac:dyDescent="0.25">
      <c r="B652" s="14"/>
    </row>
    <row r="653" spans="2:2" x14ac:dyDescent="0.25">
      <c r="B653" s="14"/>
    </row>
    <row r="654" spans="2:2" x14ac:dyDescent="0.25">
      <c r="B654" s="14"/>
    </row>
    <row r="655" spans="2:2" x14ac:dyDescent="0.25">
      <c r="B655" s="14"/>
    </row>
    <row r="656" spans="2:2" x14ac:dyDescent="0.25">
      <c r="B656" s="14"/>
    </row>
    <row r="657" spans="2:2" x14ac:dyDescent="0.25">
      <c r="B657" s="14"/>
    </row>
    <row r="658" spans="2:2" x14ac:dyDescent="0.25">
      <c r="B658" s="14"/>
    </row>
    <row r="659" spans="2:2" x14ac:dyDescent="0.25">
      <c r="B659" s="14"/>
    </row>
    <row r="660" spans="2:2" x14ac:dyDescent="0.25">
      <c r="B660" s="14"/>
    </row>
    <row r="661" spans="2:2" x14ac:dyDescent="0.25">
      <c r="B661" s="14"/>
    </row>
    <row r="662" spans="2:2" x14ac:dyDescent="0.25">
      <c r="B662" s="14"/>
    </row>
    <row r="663" spans="2:2" x14ac:dyDescent="0.25">
      <c r="B663" s="14"/>
    </row>
    <row r="664" spans="2:2" x14ac:dyDescent="0.25">
      <c r="B664" s="14"/>
    </row>
    <row r="665" spans="2:2" x14ac:dyDescent="0.25">
      <c r="B665" s="14"/>
    </row>
    <row r="666" spans="2:2" x14ac:dyDescent="0.25">
      <c r="B666" s="14"/>
    </row>
    <row r="667" spans="2:2" x14ac:dyDescent="0.25">
      <c r="B667" s="14"/>
    </row>
    <row r="668" spans="2:2" x14ac:dyDescent="0.25">
      <c r="B668" s="14"/>
    </row>
    <row r="669" spans="2:2" x14ac:dyDescent="0.25">
      <c r="B669" s="14"/>
    </row>
    <row r="670" spans="2:2" x14ac:dyDescent="0.25">
      <c r="B670" s="14"/>
    </row>
    <row r="671" spans="2:2" x14ac:dyDescent="0.25">
      <c r="B671" s="14"/>
    </row>
    <row r="672" spans="2:2" x14ac:dyDescent="0.25">
      <c r="B672" s="14"/>
    </row>
    <row r="673" spans="2:2" x14ac:dyDescent="0.25">
      <c r="B673" s="14"/>
    </row>
    <row r="674" spans="2:2" x14ac:dyDescent="0.25">
      <c r="B674" s="14"/>
    </row>
    <row r="675" spans="2:2" x14ac:dyDescent="0.25">
      <c r="B675" s="14"/>
    </row>
    <row r="676" spans="2:2" x14ac:dyDescent="0.25">
      <c r="B676" s="14"/>
    </row>
    <row r="677" spans="2:2" x14ac:dyDescent="0.25">
      <c r="B677" s="14"/>
    </row>
    <row r="678" spans="2:2" x14ac:dyDescent="0.25">
      <c r="B678" s="14"/>
    </row>
    <row r="679" spans="2:2" x14ac:dyDescent="0.25">
      <c r="B679" s="14"/>
    </row>
    <row r="680" spans="2:2" x14ac:dyDescent="0.25">
      <c r="B680" s="14"/>
    </row>
    <row r="681" spans="2:2" x14ac:dyDescent="0.25">
      <c r="B681" s="14"/>
    </row>
    <row r="682" spans="2:2" x14ac:dyDescent="0.25">
      <c r="B682" s="14"/>
    </row>
    <row r="683" spans="2:2" x14ac:dyDescent="0.25">
      <c r="B683" s="14"/>
    </row>
    <row r="684" spans="2:2" x14ac:dyDescent="0.25">
      <c r="B684" s="14"/>
    </row>
    <row r="685" spans="2:2" x14ac:dyDescent="0.25">
      <c r="B685" s="14"/>
    </row>
    <row r="686" spans="2:2" x14ac:dyDescent="0.25">
      <c r="B686" s="14"/>
    </row>
    <row r="687" spans="2:2" x14ac:dyDescent="0.25">
      <c r="B687" s="14"/>
    </row>
    <row r="688" spans="2:2" x14ac:dyDescent="0.25">
      <c r="B688" s="14"/>
    </row>
    <row r="689" spans="2:2" x14ac:dyDescent="0.25">
      <c r="B689" s="14"/>
    </row>
    <row r="690" spans="2:2" x14ac:dyDescent="0.25">
      <c r="B690" s="14"/>
    </row>
    <row r="691" spans="2:2" x14ac:dyDescent="0.25">
      <c r="B691" s="14"/>
    </row>
    <row r="692" spans="2:2" x14ac:dyDescent="0.25">
      <c r="B692" s="14"/>
    </row>
    <row r="693" spans="2:2" x14ac:dyDescent="0.25">
      <c r="B693" s="14"/>
    </row>
    <row r="694" spans="2:2" x14ac:dyDescent="0.25">
      <c r="B694" s="14"/>
    </row>
    <row r="695" spans="2:2" x14ac:dyDescent="0.25">
      <c r="B695" s="14"/>
    </row>
    <row r="696" spans="2:2" x14ac:dyDescent="0.25">
      <c r="B696" s="14"/>
    </row>
    <row r="697" spans="2:2" x14ac:dyDescent="0.25">
      <c r="B697" s="14"/>
    </row>
    <row r="698" spans="2:2" x14ac:dyDescent="0.25">
      <c r="B698" s="14"/>
    </row>
    <row r="699" spans="2:2" x14ac:dyDescent="0.25">
      <c r="B699" s="14"/>
    </row>
    <row r="700" spans="2:2" x14ac:dyDescent="0.25">
      <c r="B700" s="14"/>
    </row>
    <row r="701" spans="2:2" x14ac:dyDescent="0.25">
      <c r="B701" s="14"/>
    </row>
    <row r="702" spans="2:2" x14ac:dyDescent="0.25">
      <c r="B702" s="14"/>
    </row>
    <row r="703" spans="2:2" x14ac:dyDescent="0.25">
      <c r="B703" s="14"/>
    </row>
    <row r="704" spans="2:2" x14ac:dyDescent="0.25">
      <c r="B704" s="14"/>
    </row>
    <row r="705" spans="2:2" x14ac:dyDescent="0.25">
      <c r="B705" s="14"/>
    </row>
    <row r="706" spans="2:2" x14ac:dyDescent="0.25">
      <c r="B706" s="14"/>
    </row>
    <row r="707" spans="2:2" x14ac:dyDescent="0.25">
      <c r="B707" s="14"/>
    </row>
    <row r="708" spans="2:2" x14ac:dyDescent="0.25">
      <c r="B708" s="14"/>
    </row>
    <row r="709" spans="2:2" x14ac:dyDescent="0.25">
      <c r="B709" s="14"/>
    </row>
    <row r="710" spans="2:2" x14ac:dyDescent="0.25">
      <c r="B710" s="14"/>
    </row>
    <row r="711" spans="2:2" x14ac:dyDescent="0.25">
      <c r="B711" s="14"/>
    </row>
    <row r="712" spans="2:2" x14ac:dyDescent="0.25">
      <c r="B712" s="14"/>
    </row>
    <row r="713" spans="2:2" x14ac:dyDescent="0.25">
      <c r="B713" s="14"/>
    </row>
    <row r="714" spans="2:2" x14ac:dyDescent="0.25">
      <c r="B714" s="14"/>
    </row>
    <row r="715" spans="2:2" x14ac:dyDescent="0.25">
      <c r="B715" s="14"/>
    </row>
    <row r="716" spans="2:2" x14ac:dyDescent="0.25">
      <c r="B716" s="14"/>
    </row>
    <row r="717" spans="2:2" x14ac:dyDescent="0.25">
      <c r="B717" s="14"/>
    </row>
    <row r="718" spans="2:2" x14ac:dyDescent="0.25">
      <c r="B718" s="14"/>
    </row>
    <row r="719" spans="2:2" x14ac:dyDescent="0.25">
      <c r="B719" s="14"/>
    </row>
    <row r="720" spans="2:2" x14ac:dyDescent="0.25">
      <c r="B720" s="14"/>
    </row>
    <row r="721" spans="2:2" x14ac:dyDescent="0.25">
      <c r="B721" s="14"/>
    </row>
    <row r="722" spans="2:2" x14ac:dyDescent="0.25">
      <c r="B722" s="14"/>
    </row>
    <row r="723" spans="2:2" x14ac:dyDescent="0.25">
      <c r="B723" s="14"/>
    </row>
    <row r="724" spans="2:2" x14ac:dyDescent="0.25">
      <c r="B724" s="14"/>
    </row>
    <row r="725" spans="2:2" x14ac:dyDescent="0.25">
      <c r="B725" s="14"/>
    </row>
    <row r="726" spans="2:2" x14ac:dyDescent="0.25">
      <c r="B726" s="14"/>
    </row>
    <row r="727" spans="2:2" x14ac:dyDescent="0.25">
      <c r="B727" s="14"/>
    </row>
    <row r="728" spans="2:2" x14ac:dyDescent="0.25">
      <c r="B728" s="14"/>
    </row>
    <row r="729" spans="2:2" x14ac:dyDescent="0.25">
      <c r="B729" s="14"/>
    </row>
    <row r="730" spans="2:2" x14ac:dyDescent="0.25">
      <c r="B730" s="14"/>
    </row>
    <row r="731" spans="2:2" x14ac:dyDescent="0.25">
      <c r="B731" s="14"/>
    </row>
    <row r="732" spans="2:2" x14ac:dyDescent="0.25">
      <c r="B732" s="14"/>
    </row>
    <row r="733" spans="2:2" x14ac:dyDescent="0.25">
      <c r="B733" s="14"/>
    </row>
    <row r="734" spans="2:2" x14ac:dyDescent="0.25">
      <c r="B734" s="14"/>
    </row>
    <row r="735" spans="2:2" x14ac:dyDescent="0.25">
      <c r="B735" s="14"/>
    </row>
    <row r="736" spans="2:2" x14ac:dyDescent="0.25">
      <c r="B736" s="14"/>
    </row>
    <row r="737" spans="2:2" x14ac:dyDescent="0.25">
      <c r="B737" s="14"/>
    </row>
    <row r="738" spans="2:2" x14ac:dyDescent="0.25">
      <c r="B738" s="14"/>
    </row>
    <row r="739" spans="2:2" x14ac:dyDescent="0.25">
      <c r="B739" s="14"/>
    </row>
    <row r="740" spans="2:2" x14ac:dyDescent="0.25">
      <c r="B740" s="14"/>
    </row>
    <row r="741" spans="2:2" x14ac:dyDescent="0.25">
      <c r="B741" s="14"/>
    </row>
    <row r="742" spans="2:2" x14ac:dyDescent="0.25">
      <c r="B742" s="14"/>
    </row>
    <row r="743" spans="2:2" x14ac:dyDescent="0.25">
      <c r="B743" s="14"/>
    </row>
    <row r="744" spans="2:2" x14ac:dyDescent="0.25">
      <c r="B744" s="14"/>
    </row>
    <row r="745" spans="2:2" x14ac:dyDescent="0.25">
      <c r="B745" s="14"/>
    </row>
    <row r="746" spans="2:2" x14ac:dyDescent="0.25">
      <c r="B746" s="14"/>
    </row>
    <row r="747" spans="2:2" x14ac:dyDescent="0.25">
      <c r="B747" s="14"/>
    </row>
    <row r="748" spans="2:2" x14ac:dyDescent="0.25">
      <c r="B748" s="14"/>
    </row>
    <row r="749" spans="2:2" x14ac:dyDescent="0.25">
      <c r="B749" s="14"/>
    </row>
    <row r="750" spans="2:2" x14ac:dyDescent="0.25">
      <c r="B750" s="14"/>
    </row>
    <row r="751" spans="2:2" x14ac:dyDescent="0.25">
      <c r="B751" s="14"/>
    </row>
    <row r="752" spans="2:2" x14ac:dyDescent="0.25">
      <c r="B752" s="14"/>
    </row>
    <row r="753" spans="2:2" x14ac:dyDescent="0.25">
      <c r="B753" s="14"/>
    </row>
    <row r="754" spans="2:2" x14ac:dyDescent="0.25">
      <c r="B754" s="14"/>
    </row>
    <row r="755" spans="2:2" x14ac:dyDescent="0.25">
      <c r="B755" s="14"/>
    </row>
    <row r="756" spans="2:2" x14ac:dyDescent="0.25">
      <c r="B756" s="14"/>
    </row>
    <row r="757" spans="2:2" x14ac:dyDescent="0.25">
      <c r="B757" s="14"/>
    </row>
    <row r="758" spans="2:2" x14ac:dyDescent="0.25">
      <c r="B758" s="14"/>
    </row>
    <row r="759" spans="2:2" x14ac:dyDescent="0.25">
      <c r="B759" s="14"/>
    </row>
    <row r="760" spans="2:2" x14ac:dyDescent="0.25">
      <c r="B760" s="14"/>
    </row>
    <row r="761" spans="2:2" x14ac:dyDescent="0.25">
      <c r="B761" s="14"/>
    </row>
    <row r="762" spans="2:2" x14ac:dyDescent="0.25">
      <c r="B762" s="14"/>
    </row>
    <row r="763" spans="2:2" x14ac:dyDescent="0.25">
      <c r="B763" s="14"/>
    </row>
    <row r="764" spans="2:2" x14ac:dyDescent="0.25">
      <c r="B764" s="14"/>
    </row>
    <row r="765" spans="2:2" x14ac:dyDescent="0.25">
      <c r="B765" s="14"/>
    </row>
    <row r="766" spans="2:2" x14ac:dyDescent="0.25">
      <c r="B766" s="14"/>
    </row>
    <row r="767" spans="2:2" x14ac:dyDescent="0.25">
      <c r="B767" s="14"/>
    </row>
    <row r="768" spans="2:2" x14ac:dyDescent="0.25">
      <c r="B768" s="14"/>
    </row>
    <row r="769" spans="2:2" x14ac:dyDescent="0.25">
      <c r="B769" s="14"/>
    </row>
    <row r="770" spans="2:2" x14ac:dyDescent="0.25">
      <c r="B770" s="14"/>
    </row>
    <row r="771" spans="2:2" x14ac:dyDescent="0.25">
      <c r="B771" s="14"/>
    </row>
    <row r="772" spans="2:2" x14ac:dyDescent="0.25">
      <c r="B772" s="14"/>
    </row>
    <row r="773" spans="2:2" x14ac:dyDescent="0.25">
      <c r="B773" s="14"/>
    </row>
    <row r="774" spans="2:2" x14ac:dyDescent="0.25">
      <c r="B774" s="14"/>
    </row>
    <row r="775" spans="2:2" x14ac:dyDescent="0.25">
      <c r="B775" s="14"/>
    </row>
    <row r="776" spans="2:2" x14ac:dyDescent="0.25">
      <c r="B776" s="14"/>
    </row>
    <row r="777" spans="2:2" x14ac:dyDescent="0.25">
      <c r="B777" s="14"/>
    </row>
    <row r="778" spans="2:2" x14ac:dyDescent="0.25">
      <c r="B778" s="14"/>
    </row>
    <row r="779" spans="2:2" x14ac:dyDescent="0.25">
      <c r="B779" s="14"/>
    </row>
    <row r="780" spans="2:2" x14ac:dyDescent="0.25">
      <c r="B780" s="14"/>
    </row>
    <row r="781" spans="2:2" x14ac:dyDescent="0.25">
      <c r="B781" s="14"/>
    </row>
    <row r="782" spans="2:2" x14ac:dyDescent="0.25">
      <c r="B782" s="14"/>
    </row>
    <row r="783" spans="2:2" x14ac:dyDescent="0.25">
      <c r="B783" s="14"/>
    </row>
    <row r="784" spans="2:2" x14ac:dyDescent="0.25">
      <c r="B784" s="14"/>
    </row>
    <row r="785" spans="2:2" x14ac:dyDescent="0.25">
      <c r="B785" s="14"/>
    </row>
    <row r="786" spans="2:2" x14ac:dyDescent="0.25">
      <c r="B786" s="14"/>
    </row>
    <row r="787" spans="2:2" x14ac:dyDescent="0.25">
      <c r="B787" s="14"/>
    </row>
    <row r="788" spans="2:2" x14ac:dyDescent="0.25">
      <c r="B788" s="14"/>
    </row>
    <row r="789" spans="2:2" x14ac:dyDescent="0.25">
      <c r="B789" s="14"/>
    </row>
    <row r="790" spans="2:2" x14ac:dyDescent="0.25">
      <c r="B790" s="14"/>
    </row>
    <row r="791" spans="2:2" x14ac:dyDescent="0.25">
      <c r="B791" s="14"/>
    </row>
    <row r="792" spans="2:2" x14ac:dyDescent="0.25">
      <c r="B792" s="14"/>
    </row>
    <row r="793" spans="2:2" x14ac:dyDescent="0.25">
      <c r="B793" s="14"/>
    </row>
    <row r="794" spans="2:2" x14ac:dyDescent="0.25">
      <c r="B794" s="14"/>
    </row>
    <row r="795" spans="2:2" x14ac:dyDescent="0.25">
      <c r="B795" s="14"/>
    </row>
    <row r="796" spans="2:2" x14ac:dyDescent="0.25">
      <c r="B796" s="14"/>
    </row>
    <row r="797" spans="2:2" x14ac:dyDescent="0.25">
      <c r="B797" s="14"/>
    </row>
    <row r="798" spans="2:2" x14ac:dyDescent="0.25">
      <c r="B798" s="14"/>
    </row>
    <row r="799" spans="2:2" x14ac:dyDescent="0.25">
      <c r="B799" s="14"/>
    </row>
    <row r="800" spans="2:2" x14ac:dyDescent="0.25">
      <c r="B800" s="14"/>
    </row>
    <row r="801" spans="2:2" x14ac:dyDescent="0.25">
      <c r="B801" s="14"/>
    </row>
    <row r="802" spans="2:2" x14ac:dyDescent="0.25">
      <c r="B802" s="14"/>
    </row>
    <row r="803" spans="2:2" x14ac:dyDescent="0.25">
      <c r="B803" s="14"/>
    </row>
  </sheetData>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O20"/>
  <sheetViews>
    <sheetView workbookViewId="0">
      <selection activeCell="E28" sqref="E28"/>
    </sheetView>
  </sheetViews>
  <sheetFormatPr defaultColWidth="9.109375" defaultRowHeight="10.199999999999999" x14ac:dyDescent="0.2"/>
  <cols>
    <col min="1" max="4" width="9.109375" style="7"/>
    <col min="5" max="5" width="12.88671875" style="7" bestFit="1" customWidth="1"/>
    <col min="6" max="6" width="13" style="7" bestFit="1" customWidth="1"/>
    <col min="7" max="13" width="12.88671875" style="7" bestFit="1" customWidth="1"/>
    <col min="14" max="55" width="12" style="7" bestFit="1" customWidth="1"/>
    <col min="56" max="56" width="11.109375" style="7" bestFit="1" customWidth="1"/>
    <col min="57" max="62" width="11.33203125" style="7" bestFit="1" customWidth="1"/>
    <col min="63" max="65" width="11.6640625" style="7" bestFit="1" customWidth="1"/>
    <col min="66" max="66" width="12.88671875" style="7" bestFit="1" customWidth="1"/>
    <col min="67" max="16384" width="9.109375" style="7"/>
  </cols>
  <sheetData>
    <row r="1" spans="1:93" x14ac:dyDescent="0.2">
      <c r="A1" s="3" t="s">
        <v>135</v>
      </c>
    </row>
    <row r="3" spans="1:93" x14ac:dyDescent="0.2">
      <c r="A3" s="7" t="s">
        <v>146</v>
      </c>
      <c r="B3" s="143">
        <v>6.5725000000000006E-2</v>
      </c>
    </row>
    <row r="4" spans="1:93" x14ac:dyDescent="0.2">
      <c r="A4" s="7" t="s">
        <v>148</v>
      </c>
      <c r="B4" s="142">
        <v>3.5000000000000001E-3</v>
      </c>
    </row>
    <row r="5" spans="1:93" x14ac:dyDescent="0.2">
      <c r="B5" s="144"/>
      <c r="E5" s="30">
        <v>36509</v>
      </c>
      <c r="F5" s="30">
        <v>36585</v>
      </c>
      <c r="G5" s="30">
        <v>36615</v>
      </c>
      <c r="H5" s="30">
        <v>36646</v>
      </c>
      <c r="I5" s="30">
        <v>36676</v>
      </c>
      <c r="J5" s="30">
        <v>36707</v>
      </c>
      <c r="K5" s="30">
        <v>36737</v>
      </c>
      <c r="L5" s="30">
        <v>36768</v>
      </c>
      <c r="M5" s="30">
        <v>36799</v>
      </c>
      <c r="N5" s="30">
        <v>36829</v>
      </c>
      <c r="O5" s="30">
        <v>36860</v>
      </c>
      <c r="P5" s="30">
        <v>36890</v>
      </c>
      <c r="Q5" s="30">
        <v>36921</v>
      </c>
      <c r="R5" s="30">
        <v>36950</v>
      </c>
      <c r="S5" s="30">
        <v>36980</v>
      </c>
      <c r="T5" s="30">
        <v>37011</v>
      </c>
      <c r="U5" s="30">
        <v>37041</v>
      </c>
      <c r="V5" s="30">
        <v>37072</v>
      </c>
      <c r="W5" s="30">
        <v>37102</v>
      </c>
      <c r="X5" s="30">
        <v>37133</v>
      </c>
      <c r="Y5" s="30">
        <v>37164</v>
      </c>
      <c r="Z5" s="30">
        <v>37194</v>
      </c>
      <c r="AA5" s="30">
        <v>37225</v>
      </c>
      <c r="AB5" s="30">
        <v>37255</v>
      </c>
      <c r="AC5" s="30">
        <v>37286</v>
      </c>
      <c r="AD5" s="30">
        <v>37315</v>
      </c>
      <c r="AE5" s="30">
        <v>37345</v>
      </c>
      <c r="AF5" s="30">
        <v>37376</v>
      </c>
      <c r="AG5" s="30">
        <v>37406</v>
      </c>
      <c r="AH5" s="30">
        <v>37437</v>
      </c>
      <c r="AI5" s="30">
        <v>37467</v>
      </c>
      <c r="AJ5" s="30">
        <v>37498</v>
      </c>
      <c r="AK5" s="30">
        <v>37529</v>
      </c>
      <c r="AL5" s="30">
        <v>37559</v>
      </c>
      <c r="AM5" s="30">
        <v>37590</v>
      </c>
      <c r="AN5" s="30">
        <v>37620</v>
      </c>
      <c r="AO5" s="30">
        <v>37651</v>
      </c>
      <c r="AP5" s="30">
        <v>37680</v>
      </c>
      <c r="AQ5" s="30">
        <v>37710</v>
      </c>
      <c r="AR5" s="30">
        <v>37741</v>
      </c>
      <c r="AS5" s="30">
        <v>37771</v>
      </c>
      <c r="AT5" s="30">
        <v>37802</v>
      </c>
      <c r="AU5" s="30">
        <v>37832</v>
      </c>
      <c r="AV5" s="30">
        <v>37863</v>
      </c>
      <c r="AW5" s="30">
        <v>37894</v>
      </c>
      <c r="AX5" s="30">
        <v>37924</v>
      </c>
      <c r="AY5" s="30">
        <v>37955</v>
      </c>
      <c r="AZ5" s="30">
        <v>37985</v>
      </c>
      <c r="BA5" s="30">
        <v>38016</v>
      </c>
      <c r="BB5" s="30">
        <v>38046</v>
      </c>
      <c r="BC5" s="30">
        <v>38076</v>
      </c>
      <c r="BD5" s="30">
        <v>38107</v>
      </c>
      <c r="BE5" s="30">
        <v>38137</v>
      </c>
      <c r="BF5" s="30">
        <v>38168</v>
      </c>
      <c r="BG5" s="30">
        <v>38198</v>
      </c>
      <c r="BH5" s="30">
        <v>38229</v>
      </c>
      <c r="BI5" s="30">
        <v>38260</v>
      </c>
      <c r="BJ5" s="30">
        <v>38290</v>
      </c>
      <c r="BK5" s="30">
        <v>38321</v>
      </c>
      <c r="BL5" s="30">
        <v>38351</v>
      </c>
      <c r="BM5" s="30">
        <v>38382</v>
      </c>
      <c r="BN5" s="7" t="s">
        <v>137</v>
      </c>
    </row>
    <row r="6" spans="1:93" x14ac:dyDescent="0.2">
      <c r="A6" s="7" t="s">
        <v>138</v>
      </c>
      <c r="F6" s="132">
        <v>1170.8918577849929</v>
      </c>
      <c r="G6" s="132">
        <v>1170.8918577849929</v>
      </c>
      <c r="H6" s="132">
        <v>1170.8918577849929</v>
      </c>
      <c r="I6" s="132">
        <v>1079.0572022724446</v>
      </c>
      <c r="J6" s="132">
        <v>1079.0572022724446</v>
      </c>
      <c r="K6" s="132">
        <v>1079.0572022724446</v>
      </c>
      <c r="L6" s="132">
        <v>1033.1398745161705</v>
      </c>
      <c r="M6" s="132">
        <v>1033.1398745161705</v>
      </c>
      <c r="N6" s="132">
        <v>1033.1398745161705</v>
      </c>
      <c r="O6" s="132">
        <v>987.22254675989609</v>
      </c>
      <c r="P6" s="132">
        <v>987.22254675989609</v>
      </c>
      <c r="Q6" s="132">
        <v>987.22254675989609</v>
      </c>
      <c r="R6" s="132">
        <v>1255.6944053667862</v>
      </c>
      <c r="S6" s="132">
        <v>1255.6944053667862</v>
      </c>
      <c r="T6" s="132">
        <v>1255.6944053667862</v>
      </c>
      <c r="U6" s="132">
        <v>1170.5187502606129</v>
      </c>
      <c r="V6" s="132">
        <v>1170.5187502606129</v>
      </c>
      <c r="W6" s="132">
        <v>1170.5187502606129</v>
      </c>
      <c r="X6" s="132">
        <v>1088.8546514052211</v>
      </c>
      <c r="Y6" s="132">
        <v>1088.8546514052211</v>
      </c>
      <c r="Z6" s="132">
        <v>1088.8546514052211</v>
      </c>
      <c r="AA6" s="132">
        <v>1036.1813076434937</v>
      </c>
      <c r="AB6" s="132">
        <v>1036.1813076434937</v>
      </c>
      <c r="AC6" s="132">
        <v>1036.1813076434937</v>
      </c>
      <c r="AD6" s="132">
        <v>936.94826229691876</v>
      </c>
      <c r="AE6" s="132">
        <v>936.94826229691876</v>
      </c>
      <c r="AF6" s="132">
        <v>936.94826229691876</v>
      </c>
      <c r="AG6" s="132">
        <v>881.73602696158855</v>
      </c>
      <c r="AH6" s="132">
        <v>881.73602696158855</v>
      </c>
      <c r="AI6" s="132">
        <v>881.73602696158855</v>
      </c>
      <c r="AJ6" s="132">
        <v>828.18353002995093</v>
      </c>
      <c r="AK6" s="132">
        <v>828.18353002995093</v>
      </c>
      <c r="AL6" s="132">
        <v>828.18353002995093</v>
      </c>
      <c r="AM6" s="132">
        <v>778.00237673081347</v>
      </c>
      <c r="AN6" s="132">
        <v>778.00237673081347</v>
      </c>
      <c r="AO6" s="132">
        <v>778.00237673081347</v>
      </c>
      <c r="AP6" s="132">
        <v>743.34981248329802</v>
      </c>
      <c r="AQ6" s="132">
        <v>743.34981248329802</v>
      </c>
      <c r="AR6" s="132">
        <v>743.34981248329802</v>
      </c>
      <c r="AS6" s="132">
        <v>715.14145508815409</v>
      </c>
      <c r="AT6" s="132">
        <v>715.14145508815409</v>
      </c>
      <c r="AU6" s="132">
        <v>715.14145508815409</v>
      </c>
      <c r="AV6" s="132">
        <v>666.43237598048324</v>
      </c>
      <c r="AW6" s="132">
        <v>666.43237598048324</v>
      </c>
      <c r="AX6" s="132">
        <v>666.43237598048324</v>
      </c>
      <c r="AY6" s="132">
        <v>632.26450645960472</v>
      </c>
      <c r="AZ6" s="132">
        <v>632.26450645960472</v>
      </c>
      <c r="BA6" s="132">
        <v>632.26450645960472</v>
      </c>
      <c r="BB6" s="132">
        <v>561.60432608045608</v>
      </c>
      <c r="BC6" s="132">
        <v>561.60432608045608</v>
      </c>
      <c r="BD6" s="132">
        <v>561.60432608045608</v>
      </c>
      <c r="BE6" s="132">
        <v>563.26852855117556</v>
      </c>
      <c r="BF6" s="132">
        <v>563.26852855117556</v>
      </c>
      <c r="BG6" s="132">
        <v>563.26852855117556</v>
      </c>
      <c r="BH6" s="132">
        <v>561.60432608045608</v>
      </c>
      <c r="BI6" s="132">
        <v>561.60432608045608</v>
      </c>
      <c r="BJ6" s="132">
        <v>561.60432608045608</v>
      </c>
      <c r="BK6" s="132">
        <v>536.84611393913849</v>
      </c>
      <c r="BL6" s="132">
        <v>536.84611393913849</v>
      </c>
      <c r="BM6" s="132">
        <v>536.84611393913849</v>
      </c>
      <c r="BN6" s="7">
        <f>SUM(F6:BM6)</f>
        <v>51680.826710074987</v>
      </c>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row>
    <row r="7" spans="1:93" x14ac:dyDescent="0.2">
      <c r="A7" s="7" t="s">
        <v>139</v>
      </c>
      <c r="F7" s="132">
        <v>410.108</v>
      </c>
      <c r="G7" s="132">
        <v>308.108</v>
      </c>
      <c r="H7" s="132">
        <v>410.108</v>
      </c>
      <c r="I7" s="132">
        <v>330.99299999999999</v>
      </c>
      <c r="J7" s="132">
        <v>377.94299999999998</v>
      </c>
      <c r="K7" s="132">
        <v>330.94299999999998</v>
      </c>
      <c r="L7" s="132">
        <v>361.86</v>
      </c>
      <c r="M7" s="132">
        <v>361.86</v>
      </c>
      <c r="N7" s="132">
        <v>316.86</v>
      </c>
      <c r="O7" s="132">
        <v>345.77699999999999</v>
      </c>
      <c r="P7" s="132">
        <v>302.77699999999999</v>
      </c>
      <c r="Q7" s="132">
        <v>345.77699999999999</v>
      </c>
      <c r="R7" s="132">
        <v>174.30600000000001</v>
      </c>
      <c r="S7" s="132">
        <v>34.305999999999997</v>
      </c>
      <c r="T7" s="132">
        <v>174.30600000000001</v>
      </c>
      <c r="U7" s="132">
        <v>119.48099999999999</v>
      </c>
      <c r="V7" s="132">
        <v>159.48099999999999</v>
      </c>
      <c r="W7" s="132">
        <v>119.48099999999999</v>
      </c>
      <c r="X7" s="132">
        <v>151.14500000000001</v>
      </c>
      <c r="Y7" s="132">
        <v>151.14500000000001</v>
      </c>
      <c r="Z7" s="132">
        <v>111.145</v>
      </c>
      <c r="AA7" s="132">
        <v>143.81899999999999</v>
      </c>
      <c r="AB7" s="132">
        <v>103.819</v>
      </c>
      <c r="AC7" s="132">
        <v>143.81899999999999</v>
      </c>
      <c r="AD7" s="132">
        <v>183.05199999999999</v>
      </c>
      <c r="AE7" s="132">
        <v>73.052000000000007</v>
      </c>
      <c r="AF7" s="132">
        <v>183.05199999999999</v>
      </c>
      <c r="AG7" s="132">
        <v>138.26400000000001</v>
      </c>
      <c r="AH7" s="132">
        <v>168.26400000000001</v>
      </c>
      <c r="AI7" s="132">
        <v>138.26400000000001</v>
      </c>
      <c r="AJ7" s="132">
        <v>161.816</v>
      </c>
      <c r="AK7" s="132">
        <v>161.816</v>
      </c>
      <c r="AL7" s="132">
        <v>131.816</v>
      </c>
      <c r="AM7" s="132">
        <v>151.99799999999999</v>
      </c>
      <c r="AN7" s="132">
        <v>121.998</v>
      </c>
      <c r="AO7" s="132">
        <v>151.99799999999999</v>
      </c>
      <c r="AP7" s="132">
        <v>126.65</v>
      </c>
      <c r="AQ7" s="132">
        <v>36.65</v>
      </c>
      <c r="AR7" s="132">
        <v>126.65</v>
      </c>
      <c r="AS7" s="132">
        <v>94.858999999999995</v>
      </c>
      <c r="AT7" s="132">
        <v>124.85899999999999</v>
      </c>
      <c r="AU7" s="132">
        <v>94.858999999999995</v>
      </c>
      <c r="AV7" s="132">
        <v>113.568</v>
      </c>
      <c r="AW7" s="132">
        <v>113.568</v>
      </c>
      <c r="AX7" s="132">
        <v>83.567999999999998</v>
      </c>
      <c r="AY7" s="132">
        <v>107.735</v>
      </c>
      <c r="AZ7" s="132">
        <v>87.734999999999999</v>
      </c>
      <c r="BA7" s="132">
        <v>107.735</v>
      </c>
      <c r="BB7" s="132">
        <v>118.396</v>
      </c>
      <c r="BC7" s="132">
        <v>78.396000000000001</v>
      </c>
      <c r="BD7" s="132">
        <v>118.396</v>
      </c>
      <c r="BE7" s="132">
        <v>96.730999999999995</v>
      </c>
      <c r="BF7" s="132">
        <v>116.73099999999999</v>
      </c>
      <c r="BG7" s="132">
        <v>96.730999999999995</v>
      </c>
      <c r="BH7" s="132">
        <v>118.396</v>
      </c>
      <c r="BI7" s="132">
        <v>118.396</v>
      </c>
      <c r="BJ7" s="132">
        <v>98.396000000000001</v>
      </c>
      <c r="BK7" s="132">
        <v>113.154</v>
      </c>
      <c r="BL7" s="132">
        <v>93.153999999999996</v>
      </c>
      <c r="BM7" s="132">
        <v>113.154</v>
      </c>
      <c r="BN7" s="7">
        <f>SUM(F7:BM7)</f>
        <v>10053.224000000004</v>
      </c>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row>
    <row r="8" spans="1:93" x14ac:dyDescent="0.2">
      <c r="A8" s="7" t="s">
        <v>140</v>
      </c>
      <c r="F8" s="132">
        <v>2.8039999999999998</v>
      </c>
      <c r="G8" s="132">
        <v>2.8039999999999998</v>
      </c>
      <c r="H8" s="132">
        <v>2.8039999999999998</v>
      </c>
      <c r="I8" s="132">
        <v>2.4769999999999999</v>
      </c>
      <c r="J8" s="132">
        <v>2.4769999999999999</v>
      </c>
      <c r="K8" s="132">
        <v>2.4769999999999999</v>
      </c>
      <c r="L8" s="132">
        <v>2.504</v>
      </c>
      <c r="M8" s="132">
        <v>2.504</v>
      </c>
      <c r="N8" s="132">
        <v>2.504</v>
      </c>
      <c r="O8" s="132">
        <v>2.6480000000000001</v>
      </c>
      <c r="P8" s="132">
        <v>2.6480000000000001</v>
      </c>
      <c r="Q8" s="132">
        <v>2.6480000000000001</v>
      </c>
      <c r="R8" s="132">
        <v>2.7050000000000001</v>
      </c>
      <c r="S8" s="132">
        <v>2.7050000000000001</v>
      </c>
      <c r="T8" s="132">
        <v>2.7050000000000001</v>
      </c>
      <c r="U8" s="132">
        <v>2.4300000000000002</v>
      </c>
      <c r="V8" s="132">
        <v>2.4300000000000002</v>
      </c>
      <c r="W8" s="132">
        <v>2.4300000000000002</v>
      </c>
      <c r="X8" s="132">
        <v>2.44</v>
      </c>
      <c r="Y8" s="132">
        <v>2.44</v>
      </c>
      <c r="Z8" s="132">
        <v>2.44</v>
      </c>
      <c r="AA8" s="132">
        <v>2.637</v>
      </c>
      <c r="AB8" s="132">
        <v>2.637</v>
      </c>
      <c r="AC8" s="132">
        <v>2.637</v>
      </c>
      <c r="AD8" s="132">
        <v>2.6859999999999999</v>
      </c>
      <c r="AE8" s="132">
        <v>2.6859999999999999</v>
      </c>
      <c r="AF8" s="132">
        <v>2.6859999999999999</v>
      </c>
      <c r="AG8" s="132">
        <v>2.4620000000000002</v>
      </c>
      <c r="AH8" s="132">
        <v>2.4620000000000002</v>
      </c>
      <c r="AI8" s="132">
        <v>2.4620000000000002</v>
      </c>
      <c r="AJ8" s="132">
        <v>2.4590000000000001</v>
      </c>
      <c r="AK8" s="132">
        <v>2.4590000000000001</v>
      </c>
      <c r="AL8" s="132">
        <v>2.4590000000000001</v>
      </c>
      <c r="AM8" s="132">
        <v>2.6429999999999998</v>
      </c>
      <c r="AN8" s="132">
        <v>2.6429999999999998</v>
      </c>
      <c r="AO8" s="132">
        <v>2.6429999999999998</v>
      </c>
      <c r="AP8" s="132">
        <v>2.714</v>
      </c>
      <c r="AQ8" s="132">
        <v>2.714</v>
      </c>
      <c r="AR8" s="132">
        <v>2.714</v>
      </c>
      <c r="AS8" s="132">
        <v>2.4900000000000002</v>
      </c>
      <c r="AT8" s="132">
        <v>2.4900000000000002</v>
      </c>
      <c r="AU8" s="132">
        <v>2.4900000000000002</v>
      </c>
      <c r="AV8" s="132">
        <v>2.4870000000000001</v>
      </c>
      <c r="AW8" s="132">
        <v>2.4870000000000001</v>
      </c>
      <c r="AX8" s="132">
        <v>2.4870000000000001</v>
      </c>
      <c r="AY8" s="132">
        <v>2.6709999999999998</v>
      </c>
      <c r="AZ8" s="132">
        <v>2.6709999999999998</v>
      </c>
      <c r="BA8" s="132">
        <v>2.6709999999999998</v>
      </c>
      <c r="BB8" s="132">
        <v>2.7509999999999999</v>
      </c>
      <c r="BC8" s="132">
        <v>2.7509999999999999</v>
      </c>
      <c r="BD8" s="132">
        <v>2.7509999999999999</v>
      </c>
      <c r="BE8" s="132">
        <v>2.5270000000000001</v>
      </c>
      <c r="BF8" s="132">
        <v>2.5270000000000001</v>
      </c>
      <c r="BG8" s="132">
        <v>2.5270000000000001</v>
      </c>
      <c r="BH8" s="132">
        <v>2.5230000000000001</v>
      </c>
      <c r="BI8" s="132">
        <v>2.5230000000000001</v>
      </c>
      <c r="BJ8" s="132">
        <v>2.5230000000000001</v>
      </c>
      <c r="BK8" s="132">
        <v>2.7069999999999999</v>
      </c>
      <c r="BL8" s="132">
        <v>2.7069999999999999</v>
      </c>
      <c r="BM8" s="132">
        <v>2.7069999999999999</v>
      </c>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row>
    <row r="9" spans="1:93" x14ac:dyDescent="0.2">
      <c r="A9" s="7" t="s">
        <v>141</v>
      </c>
      <c r="F9" s="132">
        <v>2.8540000000000001</v>
      </c>
      <c r="G9" s="132">
        <v>2.8540000000000001</v>
      </c>
      <c r="H9" s="132">
        <v>2.8540000000000001</v>
      </c>
      <c r="I9" s="132">
        <v>2.5270000000000001</v>
      </c>
      <c r="J9" s="132">
        <v>2.5270000000000001</v>
      </c>
      <c r="K9" s="132">
        <v>2.5270000000000001</v>
      </c>
      <c r="L9" s="132">
        <v>2.5529999999999999</v>
      </c>
      <c r="M9" s="132">
        <v>2.5529999999999999</v>
      </c>
      <c r="N9" s="132">
        <v>2.5529999999999999</v>
      </c>
      <c r="O9" s="132">
        <v>2.6970000000000001</v>
      </c>
      <c r="P9" s="132">
        <v>2.6970000000000001</v>
      </c>
      <c r="Q9" s="132">
        <v>2.6970000000000001</v>
      </c>
      <c r="R9" s="132">
        <v>2.754</v>
      </c>
      <c r="S9" s="132">
        <v>2.754</v>
      </c>
      <c r="T9" s="132">
        <v>2.754</v>
      </c>
      <c r="U9" s="132">
        <v>2.4790000000000001</v>
      </c>
      <c r="V9" s="132">
        <v>2.4790000000000001</v>
      </c>
      <c r="W9" s="132">
        <v>2.4790000000000001</v>
      </c>
      <c r="X9" s="132">
        <v>2.4889999999999999</v>
      </c>
      <c r="Y9" s="132">
        <v>2.4889999999999999</v>
      </c>
      <c r="Z9" s="132">
        <v>2.4889999999999999</v>
      </c>
      <c r="AA9" s="132">
        <v>2.6859999999999999</v>
      </c>
      <c r="AB9" s="132">
        <v>2.6859999999999999</v>
      </c>
      <c r="AC9" s="132">
        <v>2.6859999999999999</v>
      </c>
      <c r="AD9" s="132">
        <v>2.7349999999999999</v>
      </c>
      <c r="AE9" s="132">
        <v>2.7349999999999999</v>
      </c>
      <c r="AF9" s="132">
        <v>2.7349999999999999</v>
      </c>
      <c r="AG9" s="132">
        <v>2.5110000000000001</v>
      </c>
      <c r="AH9" s="132">
        <v>2.5110000000000001</v>
      </c>
      <c r="AI9" s="132">
        <v>2.5110000000000001</v>
      </c>
      <c r="AJ9" s="132">
        <v>2.5089999999999999</v>
      </c>
      <c r="AK9" s="132">
        <v>2.5089999999999999</v>
      </c>
      <c r="AL9" s="132">
        <v>2.5089999999999999</v>
      </c>
      <c r="AM9" s="132">
        <v>2.6930000000000001</v>
      </c>
      <c r="AN9" s="132">
        <v>2.6930000000000001</v>
      </c>
      <c r="AO9" s="132">
        <v>2.6930000000000001</v>
      </c>
      <c r="AP9" s="132">
        <v>2.7639999999999998</v>
      </c>
      <c r="AQ9" s="132">
        <v>2.7639999999999998</v>
      </c>
      <c r="AR9" s="132">
        <v>2.7639999999999998</v>
      </c>
      <c r="AS9" s="132">
        <v>2.54</v>
      </c>
      <c r="AT9" s="132">
        <v>2.54</v>
      </c>
      <c r="AU9" s="132">
        <v>2.54</v>
      </c>
      <c r="AV9" s="132">
        <v>2.536</v>
      </c>
      <c r="AW9" s="132">
        <v>2.536</v>
      </c>
      <c r="AX9" s="132">
        <v>2.536</v>
      </c>
      <c r="AY9" s="132">
        <v>2.72</v>
      </c>
      <c r="AZ9" s="132">
        <v>2.72</v>
      </c>
      <c r="BA9" s="132">
        <v>2.72</v>
      </c>
      <c r="BB9" s="132">
        <v>2.8</v>
      </c>
      <c r="BC9" s="132">
        <v>2.8</v>
      </c>
      <c r="BD9" s="132">
        <v>2.8</v>
      </c>
      <c r="BE9" s="132">
        <v>2.5760000000000001</v>
      </c>
      <c r="BF9" s="132">
        <v>2.5760000000000001</v>
      </c>
      <c r="BG9" s="132">
        <v>2.5760000000000001</v>
      </c>
      <c r="BH9" s="132">
        <v>2.5720000000000001</v>
      </c>
      <c r="BI9" s="132">
        <v>2.5720000000000001</v>
      </c>
      <c r="BJ9" s="132">
        <v>2.5720000000000001</v>
      </c>
      <c r="BK9" s="132">
        <v>2.7559999999999998</v>
      </c>
      <c r="BL9" s="132">
        <v>2.7559999999999998</v>
      </c>
      <c r="BM9" s="132">
        <v>2.7559999999999998</v>
      </c>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row>
    <row r="10" spans="1:93" x14ac:dyDescent="0.2">
      <c r="A10" s="7" t="s">
        <v>142</v>
      </c>
      <c r="F10" s="132">
        <v>-0.14295847027606803</v>
      </c>
      <c r="G10" s="132">
        <v>-0.14295847027606803</v>
      </c>
      <c r="H10" s="132">
        <v>-0.14295847027606803</v>
      </c>
      <c r="I10" s="132">
        <v>-0.14295847027606803</v>
      </c>
      <c r="J10" s="132">
        <v>-0.14295847027606803</v>
      </c>
      <c r="K10" s="132">
        <v>-0.14295847027606803</v>
      </c>
      <c r="L10" s="132">
        <v>-0.14295847027606803</v>
      </c>
      <c r="M10" s="132">
        <v>-0.14295847027606803</v>
      </c>
      <c r="N10" s="132">
        <v>-0.14295847027606803</v>
      </c>
      <c r="O10" s="132">
        <v>-0.14295847027606803</v>
      </c>
      <c r="P10" s="132">
        <v>-0.14295847027606803</v>
      </c>
      <c r="Q10" s="132">
        <v>-0.14295847027606803</v>
      </c>
      <c r="R10" s="132">
        <v>-0.15206798903058541</v>
      </c>
      <c r="S10" s="132">
        <v>-0.15206798903058541</v>
      </c>
      <c r="T10" s="132">
        <v>-0.15206798903058541</v>
      </c>
      <c r="U10" s="132">
        <v>-0.15206798903058541</v>
      </c>
      <c r="V10" s="132">
        <v>-0.15206798903058541</v>
      </c>
      <c r="W10" s="132">
        <v>-0.15206798903058541</v>
      </c>
      <c r="X10" s="132">
        <v>-0.15206798903058541</v>
      </c>
      <c r="Y10" s="132">
        <v>-0.15206798903058541</v>
      </c>
      <c r="Z10" s="132">
        <v>-0.15206798903058541</v>
      </c>
      <c r="AA10" s="132">
        <v>-0.15206798903058541</v>
      </c>
      <c r="AB10" s="132">
        <v>-0.15206798903058541</v>
      </c>
      <c r="AC10" s="132">
        <v>-0.15206798903058541</v>
      </c>
      <c r="AD10" s="132">
        <v>-0.1500337545054107</v>
      </c>
      <c r="AE10" s="132">
        <v>-0.1500337545054107</v>
      </c>
      <c r="AF10" s="132">
        <v>-0.1500337545054107</v>
      </c>
      <c r="AG10" s="132">
        <v>-0.1500337545054107</v>
      </c>
      <c r="AH10" s="132">
        <v>-0.1500337545054107</v>
      </c>
      <c r="AI10" s="132">
        <v>-0.1500337545054107</v>
      </c>
      <c r="AJ10" s="132">
        <v>-0.1500337545054107</v>
      </c>
      <c r="AK10" s="132">
        <v>-0.1500337545054107</v>
      </c>
      <c r="AL10" s="132">
        <v>-0.1500337545054107</v>
      </c>
      <c r="AM10" s="132">
        <v>-0.1500337545054107</v>
      </c>
      <c r="AN10" s="132">
        <v>-0.1500337545054107</v>
      </c>
      <c r="AO10" s="132">
        <v>-0.1500337545054107</v>
      </c>
      <c r="AP10" s="132">
        <v>-0.15580083182425039</v>
      </c>
      <c r="AQ10" s="132">
        <v>-0.15580083182425039</v>
      </c>
      <c r="AR10" s="132">
        <v>-0.15580083182425039</v>
      </c>
      <c r="AS10" s="132">
        <v>-0.15580083182425039</v>
      </c>
      <c r="AT10" s="132">
        <v>-0.15580083182425039</v>
      </c>
      <c r="AU10" s="132">
        <v>-0.15580083182425039</v>
      </c>
      <c r="AV10" s="132">
        <v>-0.15580083182425039</v>
      </c>
      <c r="AW10" s="132">
        <v>-0.15580083182425039</v>
      </c>
      <c r="AX10" s="132">
        <v>-0.15580083182425039</v>
      </c>
      <c r="AY10" s="132">
        <v>-0.15580083182425039</v>
      </c>
      <c r="AZ10" s="132">
        <v>-0.15580083182425039</v>
      </c>
      <c r="BA10" s="132">
        <v>-0.15580083182425039</v>
      </c>
      <c r="BB10" s="132">
        <v>-0.15708361313889829</v>
      </c>
      <c r="BC10" s="132">
        <v>-0.15708361313889829</v>
      </c>
      <c r="BD10" s="132">
        <v>-0.15708361313889829</v>
      </c>
      <c r="BE10" s="132">
        <v>-0.15708361313889829</v>
      </c>
      <c r="BF10" s="132">
        <v>-0.15708361313889829</v>
      </c>
      <c r="BG10" s="132">
        <v>-0.15708361313889829</v>
      </c>
      <c r="BH10" s="132">
        <v>-0.15708361313889829</v>
      </c>
      <c r="BI10" s="132">
        <v>-0.15708361313889829</v>
      </c>
      <c r="BJ10" s="132">
        <v>-0.15708361313889829</v>
      </c>
      <c r="BK10" s="132">
        <v>-0.15708361313889829</v>
      </c>
      <c r="BL10" s="132">
        <v>-0.15708361313889829</v>
      </c>
      <c r="BM10" s="132">
        <v>-0.15708361313889829</v>
      </c>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row>
    <row r="12" spans="1:93" x14ac:dyDescent="0.2">
      <c r="A12" s="7" t="s">
        <v>143</v>
      </c>
      <c r="F12" s="145">
        <f>F6*(F8+F10)*1000</f>
        <v>3115791.8603814743</v>
      </c>
      <c r="G12" s="145">
        <f t="shared" ref="G12:BM12" si="0">G6*(G8+G10)*1000</f>
        <v>3115791.8603814743</v>
      </c>
      <c r="H12" s="145">
        <f t="shared" si="0"/>
        <v>3115791.8603814743</v>
      </c>
      <c r="I12" s="145">
        <f t="shared" si="0"/>
        <v>2518564.3230516026</v>
      </c>
      <c r="J12" s="145">
        <f t="shared" si="0"/>
        <v>2518564.3230516026</v>
      </c>
      <c r="K12" s="145">
        <f t="shared" si="0"/>
        <v>2518564.3230516026</v>
      </c>
      <c r="L12" s="145">
        <f t="shared" si="0"/>
        <v>2439286.1497464506</v>
      </c>
      <c r="M12" s="145">
        <f t="shared" si="0"/>
        <v>2439286.1497464506</v>
      </c>
      <c r="N12" s="145">
        <f t="shared" si="0"/>
        <v>2439286.1497464506</v>
      </c>
      <c r="O12" s="145">
        <f t="shared" si="0"/>
        <v>2473033.4787133662</v>
      </c>
      <c r="P12" s="145">
        <f t="shared" si="0"/>
        <v>2473033.4787133662</v>
      </c>
      <c r="Q12" s="145">
        <f t="shared" si="0"/>
        <v>2473033.4787133662</v>
      </c>
      <c r="R12" s="145">
        <f t="shared" si="0"/>
        <v>3205702.4434560728</v>
      </c>
      <c r="S12" s="145">
        <f t="shared" si="0"/>
        <v>3205702.4434560728</v>
      </c>
      <c r="T12" s="145">
        <f t="shared" si="0"/>
        <v>3205702.4434560728</v>
      </c>
      <c r="U12" s="145">
        <f t="shared" si="0"/>
        <v>2666362.1306585642</v>
      </c>
      <c r="V12" s="145">
        <f t="shared" si="0"/>
        <v>2666362.1306585642</v>
      </c>
      <c r="W12" s="145">
        <f t="shared" si="0"/>
        <v>2666362.1306585642</v>
      </c>
      <c r="X12" s="145">
        <f t="shared" si="0"/>
        <v>2491225.4122429481</v>
      </c>
      <c r="Y12" s="145">
        <f t="shared" si="0"/>
        <v>2491225.4122429481</v>
      </c>
      <c r="Z12" s="145">
        <f t="shared" si="0"/>
        <v>2491225.4122429481</v>
      </c>
      <c r="AA12" s="145">
        <f t="shared" si="0"/>
        <v>2574840.1005314644</v>
      </c>
      <c r="AB12" s="145">
        <f t="shared" si="0"/>
        <v>2574840.1005314644</v>
      </c>
      <c r="AC12" s="145">
        <f t="shared" si="0"/>
        <v>2574840.1005314644</v>
      </c>
      <c r="AD12" s="145">
        <f t="shared" si="0"/>
        <v>2376069.166959797</v>
      </c>
      <c r="AE12" s="145">
        <f t="shared" si="0"/>
        <v>2376069.166959797</v>
      </c>
      <c r="AF12" s="145">
        <f t="shared" si="0"/>
        <v>2376069.166959797</v>
      </c>
      <c r="AG12" s="145">
        <f t="shared" si="0"/>
        <v>2038543.9317717</v>
      </c>
      <c r="AH12" s="145">
        <f t="shared" si="0"/>
        <v>2038543.9317717</v>
      </c>
      <c r="AI12" s="145">
        <f t="shared" si="0"/>
        <v>2038543.9317717</v>
      </c>
      <c r="AJ12" s="145">
        <f t="shared" si="0"/>
        <v>1912247.8159137112</v>
      </c>
      <c r="AK12" s="145">
        <f t="shared" si="0"/>
        <v>1912247.8159137112</v>
      </c>
      <c r="AL12" s="145">
        <f t="shared" si="0"/>
        <v>1912247.8159137112</v>
      </c>
      <c r="AM12" s="145">
        <f t="shared" si="0"/>
        <v>1939533.6641044831</v>
      </c>
      <c r="AN12" s="145">
        <f t="shared" si="0"/>
        <v>1939533.6641044831</v>
      </c>
      <c r="AO12" s="145">
        <f t="shared" si="0"/>
        <v>1939533.6641044831</v>
      </c>
      <c r="AP12" s="145">
        <f t="shared" si="0"/>
        <v>1901636.8719583722</v>
      </c>
      <c r="AQ12" s="145">
        <f t="shared" si="0"/>
        <v>1901636.8719583722</v>
      </c>
      <c r="AR12" s="145">
        <f t="shared" si="0"/>
        <v>1901636.8719583722</v>
      </c>
      <c r="AS12" s="145">
        <f t="shared" si="0"/>
        <v>1669282.5895947644</v>
      </c>
      <c r="AT12" s="145">
        <f t="shared" si="0"/>
        <v>1669282.5895947644</v>
      </c>
      <c r="AU12" s="145">
        <f t="shared" si="0"/>
        <v>1669282.5895947644</v>
      </c>
      <c r="AV12" s="145">
        <f t="shared" si="0"/>
        <v>1553586.600531091</v>
      </c>
      <c r="AW12" s="145">
        <f t="shared" si="0"/>
        <v>1553586.600531091</v>
      </c>
      <c r="AX12" s="145">
        <f t="shared" si="0"/>
        <v>1553586.600531091</v>
      </c>
      <c r="AY12" s="145">
        <f t="shared" si="0"/>
        <v>1590271.1607142484</v>
      </c>
      <c r="AZ12" s="145">
        <f t="shared" si="0"/>
        <v>1590271.1607142484</v>
      </c>
      <c r="BA12" s="145">
        <f t="shared" si="0"/>
        <v>1590271.1607142484</v>
      </c>
      <c r="BB12" s="145">
        <f t="shared" si="0"/>
        <v>1456754.6643521804</v>
      </c>
      <c r="BC12" s="145">
        <f t="shared" si="0"/>
        <v>1456754.6643521804</v>
      </c>
      <c r="BD12" s="145">
        <f t="shared" si="0"/>
        <v>1456754.6643521804</v>
      </c>
      <c r="BE12" s="145">
        <f t="shared" si="0"/>
        <v>1334899.3160165711</v>
      </c>
      <c r="BF12" s="145">
        <f t="shared" si="0"/>
        <v>1334899.3160165711</v>
      </c>
      <c r="BG12" s="145">
        <f t="shared" si="0"/>
        <v>1334899.3160165711</v>
      </c>
      <c r="BH12" s="145">
        <f t="shared" si="0"/>
        <v>1328708.8780058366</v>
      </c>
      <c r="BI12" s="145">
        <f t="shared" si="0"/>
        <v>1328708.8780058366</v>
      </c>
      <c r="BJ12" s="145">
        <f t="shared" si="0"/>
        <v>1328708.8780058366</v>
      </c>
      <c r="BK12" s="145">
        <f t="shared" si="0"/>
        <v>1368912.7031561113</v>
      </c>
      <c r="BL12" s="145">
        <f t="shared" si="0"/>
        <v>1368912.7031561113</v>
      </c>
      <c r="BM12" s="145">
        <f t="shared" si="0"/>
        <v>1368912.7031561113</v>
      </c>
    </row>
    <row r="13" spans="1:93" x14ac:dyDescent="0.2">
      <c r="A13" s="7" t="s">
        <v>144</v>
      </c>
      <c r="F13" s="68">
        <f t="shared" ref="F13:AK13" si="1">F12/(1+$B$3+$B$4)^((F5-$E$5)/365.25)</f>
        <v>3072697.7064332161</v>
      </c>
      <c r="G13" s="68">
        <f t="shared" si="1"/>
        <v>3055851.3900029641</v>
      </c>
      <c r="H13" s="68">
        <f t="shared" si="1"/>
        <v>3038540.5544575392</v>
      </c>
      <c r="I13" s="68">
        <f t="shared" si="1"/>
        <v>2442654.482097018</v>
      </c>
      <c r="J13" s="68">
        <f t="shared" si="1"/>
        <v>2428817.294145992</v>
      </c>
      <c r="K13" s="68">
        <f t="shared" si="1"/>
        <v>2415501.1047262563</v>
      </c>
      <c r="L13" s="68">
        <f t="shared" si="1"/>
        <v>2326214.4560636077</v>
      </c>
      <c r="M13" s="68">
        <f t="shared" si="1"/>
        <v>2313036.8794235778</v>
      </c>
      <c r="N13" s="68">
        <f t="shared" si="1"/>
        <v>2300355.465594931</v>
      </c>
      <c r="O13" s="68">
        <f t="shared" si="1"/>
        <v>2318969.3253365182</v>
      </c>
      <c r="P13" s="68">
        <f t="shared" si="1"/>
        <v>2306255.3863880574</v>
      </c>
      <c r="Q13" s="68">
        <f t="shared" si="1"/>
        <v>2293190.8742032959</v>
      </c>
      <c r="R13" s="68">
        <f t="shared" si="1"/>
        <v>2956823.4790964639</v>
      </c>
      <c r="S13" s="68">
        <f t="shared" si="1"/>
        <v>2940612.4525926299</v>
      </c>
      <c r="T13" s="68">
        <f t="shared" si="1"/>
        <v>2923954.424412271</v>
      </c>
      <c r="U13" s="68">
        <f t="shared" si="1"/>
        <v>2418682.8055580417</v>
      </c>
      <c r="V13" s="68">
        <f t="shared" si="1"/>
        <v>2404981.4127414492</v>
      </c>
      <c r="W13" s="68">
        <f t="shared" si="1"/>
        <v>2391795.9054905758</v>
      </c>
      <c r="X13" s="68">
        <f t="shared" si="1"/>
        <v>2222034.6034248183</v>
      </c>
      <c r="Y13" s="68">
        <f t="shared" si="1"/>
        <v>2209447.1864705882</v>
      </c>
      <c r="Z13" s="68">
        <f t="shared" si="1"/>
        <v>2197333.7116040941</v>
      </c>
      <c r="AA13" s="68">
        <f t="shared" si="1"/>
        <v>2258219.0388685414</v>
      </c>
      <c r="AB13" s="68">
        <f t="shared" si="1"/>
        <v>2245838.168333197</v>
      </c>
      <c r="AC13" s="68">
        <f t="shared" si="1"/>
        <v>2233115.9085659715</v>
      </c>
      <c r="AD13" s="68">
        <f t="shared" si="1"/>
        <v>2049802.6993944813</v>
      </c>
      <c r="AE13" s="68">
        <f t="shared" si="1"/>
        <v>2038564.4884825237</v>
      </c>
      <c r="AF13" s="68">
        <f t="shared" si="1"/>
        <v>2027016.3959527921</v>
      </c>
      <c r="AG13" s="68">
        <f t="shared" si="1"/>
        <v>1729540.1644061338</v>
      </c>
      <c r="AH13" s="68">
        <f t="shared" si="1"/>
        <v>1719742.6377812501</v>
      </c>
      <c r="AI13" s="68">
        <f t="shared" si="1"/>
        <v>1710314.0081461242</v>
      </c>
      <c r="AJ13" s="68">
        <f t="shared" si="1"/>
        <v>1595264.7107475728</v>
      </c>
      <c r="AK13" s="68">
        <f t="shared" si="1"/>
        <v>1586227.8298476988</v>
      </c>
      <c r="AL13" s="68">
        <f t="shared" ref="AL13:BM13" si="2">AL12/(1+$B$3+$B$4)^((AL5-$E$5)/365.25)</f>
        <v>1577531.2060645849</v>
      </c>
      <c r="AM13" s="68">
        <f t="shared" si="2"/>
        <v>1590977.0481132152</v>
      </c>
      <c r="AN13" s="68">
        <f t="shared" si="2"/>
        <v>1582254.3863526164</v>
      </c>
      <c r="AO13" s="68">
        <f t="shared" si="2"/>
        <v>1573291.2065452535</v>
      </c>
      <c r="AP13" s="68">
        <f t="shared" si="2"/>
        <v>1534374.4695972037</v>
      </c>
      <c r="AQ13" s="68">
        <f t="shared" si="2"/>
        <v>1525962.1361017164</v>
      </c>
      <c r="AR13" s="68">
        <f t="shared" si="2"/>
        <v>1517317.8415286823</v>
      </c>
      <c r="AS13" s="68">
        <f t="shared" si="2"/>
        <v>1324619.7699139176</v>
      </c>
      <c r="AT13" s="68">
        <f t="shared" si="2"/>
        <v>1317116.0427784249</v>
      </c>
      <c r="AU13" s="68">
        <f t="shared" si="2"/>
        <v>1309894.8463732102</v>
      </c>
      <c r="AV13" s="68">
        <f t="shared" si="2"/>
        <v>1212201.5738706284</v>
      </c>
      <c r="AW13" s="68">
        <f t="shared" si="2"/>
        <v>1205334.6751196524</v>
      </c>
      <c r="AX13" s="68">
        <f t="shared" si="2"/>
        <v>1198726.329202998</v>
      </c>
      <c r="AY13" s="68">
        <f t="shared" si="2"/>
        <v>1220080.7294712763</v>
      </c>
      <c r="AZ13" s="68">
        <f t="shared" si="2"/>
        <v>1213391.537105853</v>
      </c>
      <c r="BA13" s="68">
        <f t="shared" si="2"/>
        <v>1206517.8974322204</v>
      </c>
      <c r="BB13" s="68">
        <f t="shared" si="2"/>
        <v>1099161.2179231881</v>
      </c>
      <c r="BC13" s="68">
        <f t="shared" si="2"/>
        <v>1093134.9766674254</v>
      </c>
      <c r="BD13" s="68">
        <f t="shared" si="2"/>
        <v>1086942.5682695734</v>
      </c>
      <c r="BE13" s="68">
        <f t="shared" si="2"/>
        <v>990560.67948784959</v>
      </c>
      <c r="BF13" s="68">
        <f t="shared" si="2"/>
        <v>984949.33559970267</v>
      </c>
      <c r="BG13" s="68">
        <f t="shared" si="2"/>
        <v>979549.27032789297</v>
      </c>
      <c r="BH13" s="68">
        <f t="shared" si="2"/>
        <v>969483.49260335264</v>
      </c>
      <c r="BI13" s="68">
        <f t="shared" si="2"/>
        <v>963991.54709861893</v>
      </c>
      <c r="BJ13" s="68">
        <f t="shared" si="2"/>
        <v>958706.38461598649</v>
      </c>
      <c r="BK13" s="68">
        <f t="shared" si="2"/>
        <v>982119.52121949091</v>
      </c>
      <c r="BL13" s="68">
        <f t="shared" si="2"/>
        <v>976734.97063641483</v>
      </c>
      <c r="BM13" s="68">
        <f t="shared" si="2"/>
        <v>971201.94684361317</v>
      </c>
      <c r="BN13" s="68">
        <f>SUM(F13:BM13)</f>
        <v>108337524.55765475</v>
      </c>
    </row>
    <row r="14" spans="1:93" x14ac:dyDescent="0.2">
      <c r="A14" s="7" t="s">
        <v>145</v>
      </c>
      <c r="E14" s="145">
        <f>BN13</f>
        <v>108337524.55765475</v>
      </c>
    </row>
    <row r="16" spans="1:93" x14ac:dyDescent="0.2">
      <c r="A16" s="7" t="s">
        <v>147</v>
      </c>
      <c r="E16" s="30">
        <v>36522</v>
      </c>
      <c r="F16" s="30">
        <v>36585</v>
      </c>
      <c r="G16" s="30">
        <v>36616</v>
      </c>
      <c r="H16" s="30">
        <v>36646</v>
      </c>
      <c r="I16" s="30">
        <v>36677</v>
      </c>
      <c r="J16" s="30">
        <v>36707</v>
      </c>
      <c r="K16" s="30">
        <v>36738</v>
      </c>
      <c r="L16" s="30">
        <v>36769</v>
      </c>
      <c r="M16" s="30">
        <v>36799</v>
      </c>
      <c r="N16" s="30">
        <v>36830</v>
      </c>
      <c r="O16" s="30">
        <v>36860</v>
      </c>
      <c r="P16" s="30">
        <v>36891</v>
      </c>
      <c r="Q16" s="30">
        <v>36922</v>
      </c>
      <c r="R16" s="30">
        <v>36950</v>
      </c>
      <c r="S16" s="30">
        <v>36981</v>
      </c>
      <c r="T16" s="30">
        <v>37011</v>
      </c>
      <c r="U16" s="30">
        <v>37042</v>
      </c>
      <c r="V16" s="30">
        <v>37072</v>
      </c>
      <c r="W16" s="30">
        <v>37103</v>
      </c>
      <c r="X16" s="30">
        <v>37134</v>
      </c>
      <c r="Y16" s="30">
        <v>37164</v>
      </c>
      <c r="Z16" s="30">
        <v>37195</v>
      </c>
      <c r="AA16" s="30">
        <v>37225</v>
      </c>
      <c r="AB16" s="30">
        <v>37256</v>
      </c>
      <c r="AC16" s="30">
        <v>37287</v>
      </c>
      <c r="AD16" s="30">
        <v>37315</v>
      </c>
      <c r="AE16" s="30">
        <v>37346</v>
      </c>
      <c r="AF16" s="30">
        <v>37376</v>
      </c>
      <c r="AG16" s="30">
        <v>37407</v>
      </c>
      <c r="AH16" s="30">
        <v>37437</v>
      </c>
      <c r="AI16" s="30">
        <v>37468</v>
      </c>
      <c r="AJ16" s="30">
        <v>37499</v>
      </c>
      <c r="AK16" s="30">
        <v>37529</v>
      </c>
      <c r="AL16" s="30">
        <v>37560</v>
      </c>
      <c r="AM16" s="30">
        <v>37590</v>
      </c>
      <c r="AN16" s="30">
        <v>37621</v>
      </c>
      <c r="AO16" s="30">
        <v>37652</v>
      </c>
      <c r="AP16" s="30">
        <v>37680</v>
      </c>
      <c r="AQ16" s="30">
        <v>37711</v>
      </c>
      <c r="AR16" s="30">
        <v>37741</v>
      </c>
      <c r="AS16" s="30">
        <v>37772</v>
      </c>
      <c r="AT16" s="30">
        <v>37802</v>
      </c>
      <c r="AU16" s="30">
        <v>37833</v>
      </c>
      <c r="AV16" s="30">
        <v>37864</v>
      </c>
      <c r="AW16" s="30">
        <v>37894</v>
      </c>
      <c r="AX16" s="30">
        <v>37925</v>
      </c>
      <c r="AY16" s="30">
        <v>37955</v>
      </c>
      <c r="AZ16" s="30">
        <v>37986</v>
      </c>
      <c r="BA16" s="30">
        <v>38017</v>
      </c>
      <c r="BB16" s="30">
        <v>38046</v>
      </c>
      <c r="BC16" s="30">
        <v>38077</v>
      </c>
      <c r="BD16" s="30">
        <v>38107</v>
      </c>
      <c r="BE16" s="30">
        <v>38138</v>
      </c>
      <c r="BF16" s="30">
        <v>38168</v>
      </c>
      <c r="BG16" s="30">
        <v>38199</v>
      </c>
      <c r="BH16" s="30">
        <v>38230</v>
      </c>
      <c r="BI16" s="30">
        <v>38260</v>
      </c>
      <c r="BJ16" s="30">
        <v>38291</v>
      </c>
      <c r="BK16" s="30">
        <v>38321</v>
      </c>
      <c r="BL16" s="30">
        <v>38352</v>
      </c>
      <c r="BM16" s="30">
        <v>38383</v>
      </c>
    </row>
    <row r="17" spans="1:65" x14ac:dyDescent="0.2">
      <c r="A17" s="70" t="s">
        <v>149</v>
      </c>
      <c r="E17" s="146">
        <v>105000000</v>
      </c>
      <c r="F17" s="131">
        <f>E20</f>
        <v>105000000</v>
      </c>
      <c r="G17" s="131">
        <f t="shared" ref="G17:BM17" si="3">F20</f>
        <v>103156217.51461853</v>
      </c>
      <c r="H17" s="131">
        <f t="shared" si="3"/>
        <v>100655344.16501743</v>
      </c>
      <c r="I17" s="131">
        <f t="shared" si="3"/>
        <v>98120207.8212879</v>
      </c>
      <c r="J17" s="131">
        <f t="shared" si="3"/>
        <v>96186542.145400986</v>
      </c>
      <c r="K17" s="131">
        <f t="shared" si="3"/>
        <v>94222853.937350661</v>
      </c>
      <c r="L17" s="131">
        <f t="shared" si="3"/>
        <v>92265955.97257185</v>
      </c>
      <c r="M17" s="131">
        <f t="shared" si="3"/>
        <v>90376671.030792728</v>
      </c>
      <c r="N17" s="131">
        <f t="shared" si="3"/>
        <v>88458745.302055165</v>
      </c>
      <c r="O17" s="131">
        <f t="shared" si="3"/>
        <v>86546765.418835312</v>
      </c>
      <c r="P17" s="131">
        <f t="shared" si="3"/>
        <v>84572998.593131855</v>
      </c>
      <c r="Q17" s="131">
        <f t="shared" si="3"/>
        <v>82604108.282907084</v>
      </c>
      <c r="R17" s="131">
        <f t="shared" si="3"/>
        <v>80623481.335505977</v>
      </c>
      <c r="S17" s="131">
        <f t="shared" si="3"/>
        <v>77851869.152807161</v>
      </c>
      <c r="T17" s="131">
        <f t="shared" si="3"/>
        <v>75110244.945198849</v>
      </c>
      <c r="U17" s="131">
        <f t="shared" si="3"/>
        <v>72337834.727270395</v>
      </c>
      <c r="V17" s="131">
        <f t="shared" si="3"/>
        <v>70102681.443497539</v>
      </c>
      <c r="W17" s="131">
        <f t="shared" si="3"/>
        <v>67840724.156416148</v>
      </c>
      <c r="X17" s="131">
        <f t="shared" si="3"/>
        <v>65578763.409150824</v>
      </c>
      <c r="Y17" s="131">
        <f t="shared" si="3"/>
        <v>63478455.738038301</v>
      </c>
      <c r="Z17" s="131">
        <f t="shared" si="3"/>
        <v>61353421.667334162</v>
      </c>
      <c r="AA17" s="131">
        <f t="shared" si="3"/>
        <v>59227926.558042765</v>
      </c>
      <c r="AB17" s="131">
        <f t="shared" si="3"/>
        <v>56994757.558843009</v>
      </c>
      <c r="AC17" s="131">
        <f t="shared" si="3"/>
        <v>54759665.582901374</v>
      </c>
      <c r="AD17" s="131">
        <f t="shared" si="3"/>
        <v>52511250.13056232</v>
      </c>
      <c r="AE17" s="131">
        <f t="shared" si="3"/>
        <v>50417910.286180496</v>
      </c>
      <c r="AF17" s="131">
        <f t="shared" si="3"/>
        <v>48342384.383182883</v>
      </c>
      <c r="AG17" s="131">
        <f t="shared" si="3"/>
        <v>46245190.346133575</v>
      </c>
      <c r="AH17" s="131">
        <f t="shared" si="3"/>
        <v>44482315.92089811</v>
      </c>
      <c r="AI17" s="131">
        <f t="shared" si="3"/>
        <v>42700379.349095091</v>
      </c>
      <c r="AJ17" s="131">
        <f t="shared" si="3"/>
        <v>40916374.157805823</v>
      </c>
      <c r="AK17" s="131">
        <f t="shared" si="3"/>
        <v>39248030.553095713</v>
      </c>
      <c r="AL17" s="131">
        <f t="shared" si="3"/>
        <v>37562194.813435175</v>
      </c>
      <c r="AM17" s="131">
        <f t="shared" si="3"/>
        <v>35873856.805895798</v>
      </c>
      <c r="AN17" s="131">
        <f t="shared" si="3"/>
        <v>34141270.453240328</v>
      </c>
      <c r="AO17" s="131">
        <f t="shared" si="3"/>
        <v>32405254.324860547</v>
      </c>
      <c r="AP17" s="131">
        <f t="shared" si="3"/>
        <v>30658889.732005488</v>
      </c>
      <c r="AQ17" s="131">
        <f t="shared" si="3"/>
        <v>28922325.43217919</v>
      </c>
      <c r="AR17" s="131">
        <f t="shared" si="3"/>
        <v>27193095.747218929</v>
      </c>
      <c r="AS17" s="131">
        <f t="shared" si="3"/>
        <v>25448329.046352327</v>
      </c>
      <c r="AT17" s="131">
        <f t="shared" si="3"/>
        <v>23930745.006549913</v>
      </c>
      <c r="AU17" s="131">
        <f t="shared" si="3"/>
        <v>22399512.902211685</v>
      </c>
      <c r="AV17" s="131">
        <f t="shared" si="3"/>
        <v>20863754.742340043</v>
      </c>
      <c r="AW17" s="131">
        <f t="shared" si="3"/>
        <v>19434537.853151154</v>
      </c>
      <c r="AX17" s="131">
        <f t="shared" si="3"/>
        <v>17993064.242860429</v>
      </c>
      <c r="AY17" s="131">
        <f t="shared" si="3"/>
        <v>16546735.047992039</v>
      </c>
      <c r="AZ17" s="131">
        <f t="shared" si="3"/>
        <v>15051917.865085896</v>
      </c>
      <c r="BA17" s="131">
        <f t="shared" si="3"/>
        <v>13551371.813928669</v>
      </c>
      <c r="BB17" s="131">
        <f t="shared" si="3"/>
        <v>12041880.945237743</v>
      </c>
      <c r="BC17" s="131">
        <f t="shared" si="3"/>
        <v>10652277.32823164</v>
      </c>
      <c r="BD17" s="131">
        <f t="shared" si="3"/>
        <v>9259021.3328779377</v>
      </c>
      <c r="BE17" s="131">
        <f t="shared" si="3"/>
        <v>7855679.6478397967</v>
      </c>
      <c r="BF17" s="131">
        <f t="shared" si="3"/>
        <v>6567608.3655239837</v>
      </c>
      <c r="BG17" s="131">
        <f t="shared" si="3"/>
        <v>5270595.940266029</v>
      </c>
      <c r="BH17" s="131">
        <f t="shared" si="3"/>
        <v>3967114.8662575479</v>
      </c>
      <c r="BI17" s="131">
        <f t="shared" si="3"/>
        <v>2662054.1252659252</v>
      </c>
      <c r="BJ17" s="131">
        <f t="shared" si="3"/>
        <v>1348701.9719952163</v>
      </c>
      <c r="BK17" s="131">
        <f t="shared" si="3"/>
        <v>28032.762640358647</v>
      </c>
      <c r="BL17" s="131">
        <f t="shared" si="3"/>
        <v>-1340718.226516271</v>
      </c>
      <c r="BM17" s="131">
        <f t="shared" si="3"/>
        <v>-2717623.0068839053</v>
      </c>
    </row>
    <row r="18" spans="1:65" x14ac:dyDescent="0.2">
      <c r="A18" s="70" t="s">
        <v>150</v>
      </c>
      <c r="E18" s="7">
        <v>0</v>
      </c>
      <c r="F18" s="68">
        <f>F17*($B$3+$B$4)*(F16-E16)/360</f>
        <v>1272009.3750000002</v>
      </c>
      <c r="G18" s="68">
        <f>G17*($B$3+$B$4)*(G16-F16)/360</f>
        <v>614918.51078037091</v>
      </c>
      <c r="H18" s="68">
        <f>H17*($B$3+$B$4)*(H16-G16)/360</f>
        <v>580655.51665194437</v>
      </c>
      <c r="I18" s="68">
        <f t="shared" ref="I18:BM18" si="4">I17*($B$3+$B$4)*(I16-H16)/360</f>
        <v>584898.64716468984</v>
      </c>
      <c r="J18" s="68">
        <f t="shared" si="4"/>
        <v>554876.11500128196</v>
      </c>
      <c r="K18" s="68">
        <f t="shared" si="4"/>
        <v>561666.35827279475</v>
      </c>
      <c r="L18" s="68">
        <f t="shared" si="4"/>
        <v>550001.20796733303</v>
      </c>
      <c r="M18" s="68">
        <f t="shared" si="4"/>
        <v>521360.42100888555</v>
      </c>
      <c r="N18" s="68">
        <f t="shared" si="4"/>
        <v>527306.26652660512</v>
      </c>
      <c r="O18" s="68">
        <f t="shared" si="4"/>
        <v>499266.65300990624</v>
      </c>
      <c r="P18" s="68">
        <f t="shared" si="4"/>
        <v>504143.16848860041</v>
      </c>
      <c r="Q18" s="68">
        <f t="shared" si="4"/>
        <v>492406.53131225432</v>
      </c>
      <c r="R18" s="68">
        <f t="shared" si="4"/>
        <v>434090.26075725351</v>
      </c>
      <c r="S18" s="68">
        <f t="shared" si="4"/>
        <v>464078.23584776488</v>
      </c>
      <c r="T18" s="68">
        <f t="shared" si="4"/>
        <v>433292.22552761593</v>
      </c>
      <c r="U18" s="68">
        <f t="shared" si="4"/>
        <v>431208.84688570583</v>
      </c>
      <c r="V18" s="68">
        <f t="shared" si="4"/>
        <v>404404.84357717651</v>
      </c>
      <c r="W18" s="68">
        <f t="shared" si="4"/>
        <v>404401.38339323655</v>
      </c>
      <c r="X18" s="68">
        <f t="shared" si="4"/>
        <v>390917.74113042344</v>
      </c>
      <c r="Y18" s="68">
        <f t="shared" si="4"/>
        <v>366191.34153880842</v>
      </c>
      <c r="Z18" s="68">
        <f t="shared" si="4"/>
        <v>365730.30295154842</v>
      </c>
      <c r="AA18" s="68">
        <f t="shared" si="4"/>
        <v>341671.10133170924</v>
      </c>
      <c r="AB18" s="68">
        <f t="shared" si="4"/>
        <v>339748.12458982813</v>
      </c>
      <c r="AC18" s="68">
        <f t="shared" si="4"/>
        <v>326424.6481924078</v>
      </c>
      <c r="AD18" s="68">
        <f t="shared" si="4"/>
        <v>282729.32257796929</v>
      </c>
      <c r="AE18" s="68">
        <f t="shared" si="4"/>
        <v>300543.2639621839</v>
      </c>
      <c r="AF18" s="68">
        <f t="shared" si="4"/>
        <v>278875.12991048628</v>
      </c>
      <c r="AG18" s="68">
        <f t="shared" si="4"/>
        <v>275669.50653623336</v>
      </c>
      <c r="AH18" s="68">
        <f t="shared" si="4"/>
        <v>256607.359968681</v>
      </c>
      <c r="AI18" s="68">
        <f t="shared" si="4"/>
        <v>254538.74048242875</v>
      </c>
      <c r="AJ18" s="68">
        <f t="shared" si="4"/>
        <v>243904.21120360377</v>
      </c>
      <c r="AK18" s="68">
        <f t="shared" si="4"/>
        <v>226412.07625317093</v>
      </c>
      <c r="AL18" s="68">
        <f t="shared" si="4"/>
        <v>223909.80837433765</v>
      </c>
      <c r="AM18" s="68">
        <f t="shared" si="4"/>
        <v>206947.31144901141</v>
      </c>
      <c r="AN18" s="68">
        <f t="shared" si="4"/>
        <v>203517.53572470116</v>
      </c>
      <c r="AO18" s="68">
        <f t="shared" si="4"/>
        <v>193169.07124942393</v>
      </c>
      <c r="AP18" s="68">
        <f t="shared" si="4"/>
        <v>165072.57213207288</v>
      </c>
      <c r="AQ18" s="68">
        <f t="shared" si="4"/>
        <v>172407.18699811317</v>
      </c>
      <c r="AR18" s="68">
        <f t="shared" si="4"/>
        <v>156870.17109176921</v>
      </c>
      <c r="AS18" s="68">
        <f t="shared" si="4"/>
        <v>151698.54979234983</v>
      </c>
      <c r="AT18" s="68">
        <f t="shared" si="4"/>
        <v>138050.48525653483</v>
      </c>
      <c r="AU18" s="68">
        <f t="shared" si="4"/>
        <v>133524.42972312146</v>
      </c>
      <c r="AV18" s="68">
        <f t="shared" si="4"/>
        <v>124369.71134220329</v>
      </c>
      <c r="AW18" s="68">
        <f t="shared" si="4"/>
        <v>112112.99024036572</v>
      </c>
      <c r="AX18" s="68">
        <f t="shared" si="4"/>
        <v>107257.40566270116</v>
      </c>
      <c r="AY18" s="68">
        <f t="shared" si="4"/>
        <v>95453.977808104086</v>
      </c>
      <c r="AZ18" s="68">
        <f t="shared" si="4"/>
        <v>89725.109557021424</v>
      </c>
      <c r="BA18" s="68">
        <f t="shared" si="4"/>
        <v>80780.292023321061</v>
      </c>
      <c r="BB18" s="68">
        <f t="shared" si="4"/>
        <v>67151.047346078893</v>
      </c>
      <c r="BC18" s="68">
        <f t="shared" si="4"/>
        <v>63498.668998477486</v>
      </c>
      <c r="BD18" s="68">
        <f t="shared" si="4"/>
        <v>53412.979314039607</v>
      </c>
      <c r="BE18" s="68">
        <f t="shared" si="4"/>
        <v>46828.033700758366</v>
      </c>
      <c r="BF18" s="68">
        <f t="shared" si="4"/>
        <v>37886.890758616486</v>
      </c>
      <c r="BG18" s="68">
        <f t="shared" si="4"/>
        <v>31418.242008089983</v>
      </c>
      <c r="BH18" s="68">
        <f t="shared" si="4"/>
        <v>23648.137014214008</v>
      </c>
      <c r="BI18" s="68">
        <f t="shared" si="4"/>
        <v>15356.724735127809</v>
      </c>
      <c r="BJ18" s="68">
        <f t="shared" si="4"/>
        <v>8039.6686509789852</v>
      </c>
      <c r="BK18" s="68">
        <f t="shared" si="4"/>
        <v>161.71399948156898</v>
      </c>
      <c r="BL18" s="68">
        <f t="shared" si="4"/>
        <v>-7992.0772115229302</v>
      </c>
      <c r="BM18" s="68">
        <f t="shared" si="4"/>
        <v>-16199.863978326915</v>
      </c>
    </row>
    <row r="19" spans="1:65" x14ac:dyDescent="0.2">
      <c r="A19" s="70" t="s">
        <v>151</v>
      </c>
      <c r="E19" s="7">
        <v>0</v>
      </c>
      <c r="F19" s="131">
        <f>F12-F18</f>
        <v>1843782.485381474</v>
      </c>
      <c r="G19" s="131">
        <f t="shared" ref="G19:BM19" si="5">G12-G18</f>
        <v>2500873.3496011035</v>
      </c>
      <c r="H19" s="131">
        <f t="shared" si="5"/>
        <v>2535136.34372953</v>
      </c>
      <c r="I19" s="131">
        <f t="shared" si="5"/>
        <v>1933665.6758869127</v>
      </c>
      <c r="J19" s="131">
        <f t="shared" si="5"/>
        <v>1963688.2080503206</v>
      </c>
      <c r="K19" s="131">
        <f t="shared" si="5"/>
        <v>1956897.9647788079</v>
      </c>
      <c r="L19" s="131">
        <f t="shared" si="5"/>
        <v>1889284.9417791176</v>
      </c>
      <c r="M19" s="131">
        <f t="shared" si="5"/>
        <v>1917925.728737565</v>
      </c>
      <c r="N19" s="131">
        <f t="shared" si="5"/>
        <v>1911979.8832198456</v>
      </c>
      <c r="O19" s="131">
        <f t="shared" si="5"/>
        <v>1973766.82570346</v>
      </c>
      <c r="P19" s="131">
        <f t="shared" si="5"/>
        <v>1968890.3102247659</v>
      </c>
      <c r="Q19" s="131">
        <f t="shared" si="5"/>
        <v>1980626.9474011119</v>
      </c>
      <c r="R19" s="131">
        <f t="shared" si="5"/>
        <v>2771612.1826988193</v>
      </c>
      <c r="S19" s="131">
        <f t="shared" si="5"/>
        <v>2741624.2076083077</v>
      </c>
      <c r="T19" s="131">
        <f t="shared" si="5"/>
        <v>2772410.2179284571</v>
      </c>
      <c r="U19" s="131">
        <f t="shared" si="5"/>
        <v>2235153.2837728583</v>
      </c>
      <c r="V19" s="131">
        <f t="shared" si="5"/>
        <v>2261957.2870813878</v>
      </c>
      <c r="W19" s="131">
        <f t="shared" si="5"/>
        <v>2261960.7472653277</v>
      </c>
      <c r="X19" s="131">
        <f t="shared" si="5"/>
        <v>2100307.6711125248</v>
      </c>
      <c r="Y19" s="131">
        <f t="shared" si="5"/>
        <v>2125034.0707041398</v>
      </c>
      <c r="Z19" s="131">
        <f t="shared" si="5"/>
        <v>2125495.1092913998</v>
      </c>
      <c r="AA19" s="131">
        <f t="shared" si="5"/>
        <v>2233168.999199755</v>
      </c>
      <c r="AB19" s="131">
        <f t="shared" si="5"/>
        <v>2235091.9759416361</v>
      </c>
      <c r="AC19" s="131">
        <f t="shared" si="5"/>
        <v>2248415.4523390569</v>
      </c>
      <c r="AD19" s="131">
        <f t="shared" si="5"/>
        <v>2093339.8443818279</v>
      </c>
      <c r="AE19" s="131">
        <f t="shared" si="5"/>
        <v>2075525.9029976132</v>
      </c>
      <c r="AF19" s="131">
        <f t="shared" si="5"/>
        <v>2097194.0370493107</v>
      </c>
      <c r="AG19" s="131">
        <f t="shared" si="5"/>
        <v>1762874.4252354666</v>
      </c>
      <c r="AH19" s="131">
        <f t="shared" si="5"/>
        <v>1781936.5718030189</v>
      </c>
      <c r="AI19" s="131">
        <f t="shared" si="5"/>
        <v>1784005.1912892712</v>
      </c>
      <c r="AJ19" s="131">
        <f t="shared" si="5"/>
        <v>1668343.6047101074</v>
      </c>
      <c r="AK19" s="131">
        <f t="shared" si="5"/>
        <v>1685835.7396605404</v>
      </c>
      <c r="AL19" s="131">
        <f t="shared" si="5"/>
        <v>1688338.0075393736</v>
      </c>
      <c r="AM19" s="131">
        <f t="shared" si="5"/>
        <v>1732586.3526554718</v>
      </c>
      <c r="AN19" s="131">
        <f t="shared" si="5"/>
        <v>1736016.128379782</v>
      </c>
      <c r="AO19" s="131">
        <f t="shared" si="5"/>
        <v>1746364.5928550591</v>
      </c>
      <c r="AP19" s="131">
        <f t="shared" si="5"/>
        <v>1736564.2998262993</v>
      </c>
      <c r="AQ19" s="131">
        <f t="shared" si="5"/>
        <v>1729229.6849602591</v>
      </c>
      <c r="AR19" s="131">
        <f t="shared" si="5"/>
        <v>1744766.7008666031</v>
      </c>
      <c r="AS19" s="131">
        <f t="shared" si="5"/>
        <v>1517584.0398024146</v>
      </c>
      <c r="AT19" s="131">
        <f t="shared" si="5"/>
        <v>1531232.1043382296</v>
      </c>
      <c r="AU19" s="131">
        <f t="shared" si="5"/>
        <v>1535758.1598716429</v>
      </c>
      <c r="AV19" s="131">
        <f t="shared" si="5"/>
        <v>1429216.8891888878</v>
      </c>
      <c r="AW19" s="131">
        <f t="shared" si="5"/>
        <v>1441473.6102907252</v>
      </c>
      <c r="AX19" s="131">
        <f t="shared" si="5"/>
        <v>1446329.1948683897</v>
      </c>
      <c r="AY19" s="131">
        <f t="shared" si="5"/>
        <v>1494817.1829061443</v>
      </c>
      <c r="AZ19" s="131">
        <f t="shared" si="5"/>
        <v>1500546.051157227</v>
      </c>
      <c r="BA19" s="131">
        <f t="shared" si="5"/>
        <v>1509490.8686909273</v>
      </c>
      <c r="BB19" s="131">
        <f t="shared" si="5"/>
        <v>1389603.6170061016</v>
      </c>
      <c r="BC19" s="131">
        <f t="shared" si="5"/>
        <v>1393255.9953537029</v>
      </c>
      <c r="BD19" s="131">
        <f t="shared" si="5"/>
        <v>1403341.6850381407</v>
      </c>
      <c r="BE19" s="131">
        <f t="shared" si="5"/>
        <v>1288071.2823158128</v>
      </c>
      <c r="BF19" s="131">
        <f t="shared" si="5"/>
        <v>1297012.4252579547</v>
      </c>
      <c r="BG19" s="131">
        <f t="shared" si="5"/>
        <v>1303481.0740084811</v>
      </c>
      <c r="BH19" s="131">
        <f t="shared" si="5"/>
        <v>1305060.7409916227</v>
      </c>
      <c r="BI19" s="131">
        <f t="shared" si="5"/>
        <v>1313352.1532707089</v>
      </c>
      <c r="BJ19" s="131">
        <f t="shared" si="5"/>
        <v>1320669.2093548577</v>
      </c>
      <c r="BK19" s="131">
        <f>BK12-BK18</f>
        <v>1368750.9891566297</v>
      </c>
      <c r="BL19" s="131">
        <f t="shared" si="5"/>
        <v>1376904.7803676343</v>
      </c>
      <c r="BM19" s="131">
        <f t="shared" si="5"/>
        <v>1385112.5671344383</v>
      </c>
    </row>
    <row r="20" spans="1:65" x14ac:dyDescent="0.2">
      <c r="A20" s="70" t="s">
        <v>152</v>
      </c>
      <c r="E20" s="131">
        <f>E17</f>
        <v>105000000</v>
      </c>
      <c r="F20" s="131">
        <f>F17-F19</f>
        <v>103156217.51461853</v>
      </c>
      <c r="G20" s="131">
        <f t="shared" ref="G20:BM20" si="6">G17-G19</f>
        <v>100655344.16501743</v>
      </c>
      <c r="H20" s="131">
        <f t="shared" si="6"/>
        <v>98120207.8212879</v>
      </c>
      <c r="I20" s="131">
        <f t="shared" si="6"/>
        <v>96186542.145400986</v>
      </c>
      <c r="J20" s="131">
        <f t="shared" si="6"/>
        <v>94222853.937350661</v>
      </c>
      <c r="K20" s="131">
        <f t="shared" si="6"/>
        <v>92265955.97257185</v>
      </c>
      <c r="L20" s="131">
        <f t="shared" si="6"/>
        <v>90376671.030792728</v>
      </c>
      <c r="M20" s="131">
        <f t="shared" si="6"/>
        <v>88458745.302055165</v>
      </c>
      <c r="N20" s="131">
        <f t="shared" si="6"/>
        <v>86546765.418835312</v>
      </c>
      <c r="O20" s="131">
        <f t="shared" si="6"/>
        <v>84572998.593131855</v>
      </c>
      <c r="P20" s="131">
        <f t="shared" si="6"/>
        <v>82604108.282907084</v>
      </c>
      <c r="Q20" s="131">
        <f t="shared" si="6"/>
        <v>80623481.335505977</v>
      </c>
      <c r="R20" s="131">
        <f t="shared" si="6"/>
        <v>77851869.152807161</v>
      </c>
      <c r="S20" s="131">
        <f t="shared" si="6"/>
        <v>75110244.945198849</v>
      </c>
      <c r="T20" s="131">
        <f t="shared" si="6"/>
        <v>72337834.727270395</v>
      </c>
      <c r="U20" s="131">
        <f t="shared" si="6"/>
        <v>70102681.443497539</v>
      </c>
      <c r="V20" s="131">
        <f t="shared" si="6"/>
        <v>67840724.156416148</v>
      </c>
      <c r="W20" s="131">
        <f t="shared" si="6"/>
        <v>65578763.409150824</v>
      </c>
      <c r="X20" s="131">
        <f t="shared" si="6"/>
        <v>63478455.738038301</v>
      </c>
      <c r="Y20" s="131">
        <f t="shared" si="6"/>
        <v>61353421.667334162</v>
      </c>
      <c r="Z20" s="131">
        <f t="shared" si="6"/>
        <v>59227926.558042765</v>
      </c>
      <c r="AA20" s="131">
        <f t="shared" si="6"/>
        <v>56994757.558843009</v>
      </c>
      <c r="AB20" s="131">
        <f t="shared" si="6"/>
        <v>54759665.582901374</v>
      </c>
      <c r="AC20" s="131">
        <f t="shared" si="6"/>
        <v>52511250.13056232</v>
      </c>
      <c r="AD20" s="131">
        <f t="shared" si="6"/>
        <v>50417910.286180496</v>
      </c>
      <c r="AE20" s="131">
        <f t="shared" si="6"/>
        <v>48342384.383182883</v>
      </c>
      <c r="AF20" s="131">
        <f t="shared" si="6"/>
        <v>46245190.346133575</v>
      </c>
      <c r="AG20" s="131">
        <f t="shared" si="6"/>
        <v>44482315.92089811</v>
      </c>
      <c r="AH20" s="131">
        <f t="shared" si="6"/>
        <v>42700379.349095091</v>
      </c>
      <c r="AI20" s="131">
        <f t="shared" si="6"/>
        <v>40916374.157805823</v>
      </c>
      <c r="AJ20" s="131">
        <f t="shared" si="6"/>
        <v>39248030.553095713</v>
      </c>
      <c r="AK20" s="131">
        <f t="shared" si="6"/>
        <v>37562194.813435175</v>
      </c>
      <c r="AL20" s="131">
        <f t="shared" si="6"/>
        <v>35873856.805895798</v>
      </c>
      <c r="AM20" s="131">
        <f t="shared" si="6"/>
        <v>34141270.453240328</v>
      </c>
      <c r="AN20" s="131">
        <f t="shared" si="6"/>
        <v>32405254.324860547</v>
      </c>
      <c r="AO20" s="131">
        <f t="shared" si="6"/>
        <v>30658889.732005488</v>
      </c>
      <c r="AP20" s="131">
        <f t="shared" si="6"/>
        <v>28922325.43217919</v>
      </c>
      <c r="AQ20" s="131">
        <f t="shared" si="6"/>
        <v>27193095.747218929</v>
      </c>
      <c r="AR20" s="131">
        <f t="shared" si="6"/>
        <v>25448329.046352327</v>
      </c>
      <c r="AS20" s="131">
        <f t="shared" si="6"/>
        <v>23930745.006549913</v>
      </c>
      <c r="AT20" s="131">
        <f t="shared" si="6"/>
        <v>22399512.902211685</v>
      </c>
      <c r="AU20" s="131">
        <f t="shared" si="6"/>
        <v>20863754.742340043</v>
      </c>
      <c r="AV20" s="131">
        <f t="shared" si="6"/>
        <v>19434537.853151154</v>
      </c>
      <c r="AW20" s="131">
        <f t="shared" si="6"/>
        <v>17993064.242860429</v>
      </c>
      <c r="AX20" s="131">
        <f t="shared" si="6"/>
        <v>16546735.047992039</v>
      </c>
      <c r="AY20" s="131">
        <f t="shared" si="6"/>
        <v>15051917.865085896</v>
      </c>
      <c r="AZ20" s="131">
        <f t="shared" si="6"/>
        <v>13551371.813928669</v>
      </c>
      <c r="BA20" s="131">
        <f t="shared" si="6"/>
        <v>12041880.945237743</v>
      </c>
      <c r="BB20" s="131">
        <f t="shared" si="6"/>
        <v>10652277.32823164</v>
      </c>
      <c r="BC20" s="131">
        <f t="shared" si="6"/>
        <v>9259021.3328779377</v>
      </c>
      <c r="BD20" s="131">
        <f t="shared" si="6"/>
        <v>7855679.6478397967</v>
      </c>
      <c r="BE20" s="131">
        <f t="shared" si="6"/>
        <v>6567608.3655239837</v>
      </c>
      <c r="BF20" s="131">
        <f t="shared" si="6"/>
        <v>5270595.940266029</v>
      </c>
      <c r="BG20" s="131">
        <f t="shared" si="6"/>
        <v>3967114.8662575479</v>
      </c>
      <c r="BH20" s="131">
        <f t="shared" si="6"/>
        <v>2662054.1252659252</v>
      </c>
      <c r="BI20" s="131">
        <f t="shared" si="6"/>
        <v>1348701.9719952163</v>
      </c>
      <c r="BJ20" s="131">
        <f t="shared" si="6"/>
        <v>28032.762640358647</v>
      </c>
      <c r="BK20" s="131">
        <f t="shared" si="6"/>
        <v>-1340718.226516271</v>
      </c>
      <c r="BL20" s="131">
        <f t="shared" si="6"/>
        <v>-2717623.0068839053</v>
      </c>
      <c r="BM20" s="131">
        <f t="shared" si="6"/>
        <v>-4102735.5740183434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Info</vt:lpstr>
      <vt:lpstr>HCC Looper</vt:lpstr>
      <vt:lpstr>Mid Texas</vt:lpstr>
      <vt:lpstr>EEX</vt:lpstr>
      <vt:lpstr>Hawaii</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dcterms:created xsi:type="dcterms:W3CDTF">2000-11-07T15:48:15Z</dcterms:created>
  <dcterms:modified xsi:type="dcterms:W3CDTF">2023-09-10T16:00:44Z</dcterms:modified>
</cp:coreProperties>
</file>