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1352" windowHeight="6276"/>
  </bookViews>
  <sheets>
    <sheet name="Data II" sheetId="7" r:id="rId1"/>
    <sheet name="Data" sheetId="1" r:id="rId2"/>
    <sheet name="Chart" sheetId="2" r:id="rId3"/>
  </sheets>
  <definedNames>
    <definedName name="_xlnm.Print_Area" localSheetId="1">Data!$A:$P</definedName>
    <definedName name="_xlnm.Print_Area" localSheetId="0">'Data II'!$T$42:$AQ$82</definedName>
  </definedNames>
  <calcPr calcId="92512" fullCalcOnLoad="1"/>
</workbook>
</file>

<file path=xl/calcChain.xml><?xml version="1.0" encoding="utf-8"?>
<calcChain xmlns="http://schemas.openxmlformats.org/spreadsheetml/2006/main">
  <c r="Q6" i="1" l="1"/>
  <c r="R6" i="1"/>
  <c r="S6" i="1"/>
  <c r="H7" i="1"/>
  <c r="L7" i="1"/>
  <c r="P7" i="1"/>
  <c r="H8" i="1"/>
  <c r="L8" i="1"/>
  <c r="P8" i="1"/>
  <c r="H9" i="1"/>
  <c r="L9" i="1"/>
  <c r="P9" i="1"/>
  <c r="H10" i="1"/>
  <c r="L10" i="1"/>
  <c r="P10" i="1"/>
  <c r="H11" i="1"/>
  <c r="L11" i="1"/>
  <c r="P11" i="1"/>
  <c r="H12" i="1"/>
  <c r="L12" i="1"/>
  <c r="P12" i="1"/>
  <c r="H13" i="1"/>
  <c r="L13" i="1"/>
  <c r="P13" i="1"/>
  <c r="H14" i="1"/>
  <c r="L14" i="1"/>
  <c r="P14" i="1"/>
  <c r="H15" i="1"/>
  <c r="L15" i="1"/>
  <c r="P15" i="1"/>
  <c r="H16" i="1"/>
  <c r="L16" i="1"/>
  <c r="P16" i="1"/>
  <c r="H17" i="1"/>
  <c r="L17" i="1"/>
  <c r="P17" i="1"/>
  <c r="H18" i="1"/>
  <c r="L18" i="1"/>
  <c r="P18" i="1"/>
  <c r="H19" i="1"/>
  <c r="L19" i="1"/>
  <c r="P19" i="1"/>
  <c r="H20" i="1"/>
  <c r="L20" i="1"/>
  <c r="P20" i="1"/>
  <c r="H21" i="1"/>
  <c r="L21" i="1"/>
  <c r="P21" i="1"/>
  <c r="H22" i="1"/>
  <c r="L22" i="1"/>
  <c r="P22" i="1"/>
  <c r="H23" i="1"/>
  <c r="L23" i="1"/>
  <c r="P23" i="1"/>
  <c r="H24" i="1"/>
  <c r="L24" i="1"/>
  <c r="P24" i="1"/>
  <c r="H25" i="1"/>
  <c r="L25" i="1"/>
  <c r="P25" i="1"/>
  <c r="H26" i="1"/>
  <c r="L26" i="1"/>
  <c r="P26" i="1"/>
  <c r="H27" i="1"/>
  <c r="L27" i="1"/>
  <c r="P27" i="1"/>
  <c r="H28" i="1"/>
  <c r="L28" i="1"/>
  <c r="P28" i="1"/>
  <c r="H29" i="1"/>
  <c r="L29" i="1"/>
  <c r="P29" i="1"/>
  <c r="H30" i="1"/>
  <c r="L30" i="1"/>
  <c r="P30" i="1"/>
  <c r="H31" i="1"/>
  <c r="L31" i="1"/>
  <c r="P31" i="1"/>
  <c r="H32" i="1"/>
  <c r="L32" i="1"/>
  <c r="P32" i="1"/>
  <c r="H33" i="1"/>
  <c r="L33" i="1"/>
  <c r="P33" i="1"/>
  <c r="H34" i="1"/>
  <c r="L34" i="1"/>
  <c r="P34" i="1"/>
  <c r="H35" i="1"/>
  <c r="L35" i="1"/>
  <c r="P35" i="1"/>
  <c r="H36" i="1"/>
  <c r="L36" i="1"/>
  <c r="P36" i="1"/>
  <c r="H37" i="1"/>
  <c r="L37" i="1"/>
  <c r="P37" i="1"/>
  <c r="H38" i="1"/>
  <c r="L38" i="1"/>
  <c r="P38" i="1"/>
  <c r="H39" i="1"/>
  <c r="L39" i="1"/>
  <c r="P39" i="1"/>
  <c r="H40" i="1"/>
  <c r="L40" i="1"/>
  <c r="P40" i="1"/>
  <c r="H41" i="1"/>
  <c r="L41" i="1"/>
  <c r="P41" i="1"/>
  <c r="H42" i="1"/>
  <c r="L42" i="1"/>
  <c r="P42" i="1"/>
  <c r="H43" i="1"/>
  <c r="L43" i="1"/>
  <c r="P43" i="1"/>
  <c r="H44" i="1"/>
  <c r="L44" i="1"/>
  <c r="P44" i="1"/>
  <c r="H45" i="1"/>
  <c r="L45" i="1"/>
  <c r="P45" i="1"/>
  <c r="H46" i="1"/>
  <c r="L46" i="1"/>
  <c r="P46" i="1"/>
  <c r="H47" i="1"/>
  <c r="L47" i="1"/>
  <c r="P47" i="1"/>
  <c r="K4" i="7"/>
  <c r="M4" i="7"/>
  <c r="K5" i="7"/>
  <c r="M5" i="7"/>
  <c r="M6" i="7"/>
  <c r="M7" i="7"/>
  <c r="K8" i="7"/>
  <c r="M8" i="7"/>
  <c r="K9" i="7"/>
  <c r="M9" i="7"/>
  <c r="K10" i="7"/>
  <c r="M10" i="7"/>
  <c r="K11" i="7"/>
  <c r="M11" i="7"/>
  <c r="K12" i="7"/>
  <c r="M12" i="7"/>
  <c r="I13" i="7"/>
  <c r="K13" i="7"/>
  <c r="M13" i="7"/>
  <c r="K14" i="7"/>
  <c r="M14" i="7"/>
  <c r="I15" i="7"/>
  <c r="K15" i="7"/>
  <c r="M15" i="7"/>
  <c r="I16" i="7"/>
  <c r="K16" i="7"/>
  <c r="M16" i="7"/>
  <c r="K17" i="7"/>
  <c r="M17" i="7"/>
  <c r="K18" i="7"/>
  <c r="M18" i="7"/>
  <c r="I19" i="7"/>
  <c r="K19" i="7"/>
  <c r="M19" i="7"/>
  <c r="K20" i="7"/>
  <c r="M20" i="7"/>
  <c r="K21" i="7"/>
  <c r="M21" i="7"/>
  <c r="K22" i="7"/>
  <c r="M22" i="7"/>
  <c r="K23" i="7"/>
  <c r="M23" i="7"/>
  <c r="K24" i="7"/>
  <c r="M24" i="7"/>
  <c r="K25" i="7"/>
  <c r="M25" i="7"/>
  <c r="K26" i="7"/>
  <c r="M26" i="7"/>
  <c r="K27" i="7"/>
  <c r="M27" i="7"/>
  <c r="K28" i="7"/>
  <c r="M28" i="7"/>
  <c r="K29" i="7"/>
  <c r="M29" i="7"/>
  <c r="K30" i="7"/>
  <c r="M30" i="7"/>
  <c r="K31" i="7"/>
  <c r="M31" i="7"/>
  <c r="K32" i="7"/>
  <c r="M32" i="7"/>
  <c r="K33" i="7"/>
  <c r="M33" i="7"/>
  <c r="K34" i="7"/>
  <c r="M34" i="7"/>
  <c r="K35" i="7"/>
  <c r="M35" i="7"/>
  <c r="K36" i="7"/>
  <c r="M36" i="7"/>
  <c r="K37" i="7"/>
  <c r="M37" i="7"/>
  <c r="K38" i="7"/>
  <c r="M38" i="7"/>
  <c r="K39" i="7"/>
  <c r="M39" i="7"/>
  <c r="K40" i="7"/>
  <c r="M40" i="7"/>
  <c r="K41" i="7"/>
  <c r="M41" i="7"/>
  <c r="K42" i="7"/>
  <c r="M42" i="7"/>
  <c r="K43" i="7"/>
  <c r="M43" i="7"/>
  <c r="K44" i="7"/>
  <c r="M44" i="7"/>
  <c r="I45" i="7"/>
  <c r="K45" i="7"/>
  <c r="M45" i="7"/>
  <c r="K46" i="7"/>
  <c r="M46" i="7"/>
  <c r="K47" i="7"/>
  <c r="M47" i="7"/>
  <c r="K48" i="7"/>
  <c r="M48" i="7"/>
  <c r="K49" i="7"/>
  <c r="M49" i="7"/>
  <c r="K50" i="7"/>
  <c r="M50" i="7"/>
  <c r="K51" i="7"/>
  <c r="M51" i="7"/>
  <c r="K52" i="7"/>
  <c r="M52" i="7"/>
  <c r="K53" i="7"/>
  <c r="M53" i="7"/>
  <c r="K54" i="7"/>
  <c r="M54" i="7"/>
  <c r="K55" i="7"/>
  <c r="M55" i="7"/>
  <c r="I56" i="7"/>
  <c r="K56" i="7"/>
  <c r="M56" i="7"/>
</calcChain>
</file>

<file path=xl/sharedStrings.xml><?xml version="1.0" encoding="utf-8"?>
<sst xmlns="http://schemas.openxmlformats.org/spreadsheetml/2006/main" count="48" uniqueCount="43">
  <si>
    <t>Cash Burn Forecast</t>
  </si>
  <si>
    <t>September &amp; October Actual Usage</t>
  </si>
  <si>
    <t>November &amp; December Forecast</t>
  </si>
  <si>
    <t>Date</t>
  </si>
  <si>
    <t>Delta Cash</t>
  </si>
  <si>
    <t>Non-Recurring</t>
  </si>
  <si>
    <t>Trans.</t>
  </si>
  <si>
    <t>Comments</t>
  </si>
  <si>
    <t>Bond payment</t>
  </si>
  <si>
    <t>Stadacona</t>
  </si>
  <si>
    <t xml:space="preserve">CSFB -153, New Albany 135 </t>
  </si>
  <si>
    <t>Canada</t>
  </si>
  <si>
    <t>Nikita 80, Duferco -11.8, Chase 349, CSFB 150, Nile 25, ServiceCO -15, Barclays 138, Wimpy 220, Raptor -38, Citrus -35, Trayka 42</t>
  </si>
  <si>
    <t>Avici unwind -34</t>
  </si>
  <si>
    <t>A/R -60, MG -114</t>
  </si>
  <si>
    <t>Yosemite I</t>
  </si>
  <si>
    <t>MG -96, Canada -30</t>
  </si>
  <si>
    <t>Yos IV -14, A/R -9</t>
  </si>
  <si>
    <t>Vitro</t>
  </si>
  <si>
    <t>T-bill</t>
  </si>
  <si>
    <t>COLI</t>
  </si>
  <si>
    <t>USB-158, Equity swap -24</t>
  </si>
  <si>
    <t>Lehman</t>
  </si>
  <si>
    <t>American Coal 113, PR-30, COLI 43, Metals -43, EGM 14</t>
  </si>
  <si>
    <t>Sept</t>
  </si>
  <si>
    <t>Oct</t>
  </si>
  <si>
    <t>Daily</t>
  </si>
  <si>
    <t>Average</t>
  </si>
  <si>
    <t>Margin</t>
  </si>
  <si>
    <t>Activity</t>
  </si>
  <si>
    <t>Daily Delta</t>
  </si>
  <si>
    <t>Cash w/o Margins</t>
  </si>
  <si>
    <t>Settlement</t>
  </si>
  <si>
    <t>Cash w/o Sett</t>
  </si>
  <si>
    <t>Recurring</t>
  </si>
  <si>
    <t xml:space="preserve">Cumulative </t>
  </si>
  <si>
    <t>Cash Balance</t>
  </si>
  <si>
    <t>Upper Limit</t>
  </si>
  <si>
    <t>Lower Limit</t>
  </si>
  <si>
    <t>Daily Change-Actual</t>
  </si>
  <si>
    <t>Daily Change-Forecast</t>
  </si>
  <si>
    <t>Note:  Assumes $10 milliion/day cash burn rate based upon historical data for the months of September and October.</t>
  </si>
  <si>
    <t>November Cash Forecasting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</si>
</sst>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_(* #,##0.0_);_(* \(#,##0.0\);_(* &quot;-&quot;??_);_(@_)"/>
    <numFmt numFmtId="168" formatCode="m/d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3" fontId="0" fillId="0" borderId="0" xfId="1" applyFont="1"/>
    <xf numFmtId="166" fontId="0" fillId="0" borderId="0" xfId="1" applyNumberFormat="1" applyFont="1"/>
    <xf numFmtId="166" fontId="4" fillId="0" borderId="0" xfId="1" applyNumberFormat="1" applyFont="1" applyAlignment="1">
      <alignment horizontal="center"/>
    </xf>
    <xf numFmtId="166" fontId="0" fillId="0" borderId="0" xfId="1" applyNumberFormat="1" applyFont="1" applyAlignment="1">
      <alignment horizontal="center"/>
    </xf>
    <xf numFmtId="166" fontId="0" fillId="0" borderId="0" xfId="1" applyNumberFormat="1" applyFont="1" applyBorder="1" applyAlignment="1">
      <alignment horizontal="center"/>
    </xf>
    <xf numFmtId="0" fontId="2" fillId="0" borderId="1" xfId="0" applyFont="1" applyBorder="1"/>
    <xf numFmtId="0" fontId="5" fillId="0" borderId="0" xfId="0" applyFont="1"/>
    <xf numFmtId="168" fontId="0" fillId="0" borderId="0" xfId="2" applyNumberFormat="1" applyFont="1" applyAlignment="1">
      <alignment horizontal="left"/>
    </xf>
    <xf numFmtId="168" fontId="0" fillId="0" borderId="0" xfId="2" applyNumberFormat="1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166" fontId="0" fillId="0" borderId="0" xfId="0" applyNumberFormat="1"/>
    <xf numFmtId="166" fontId="2" fillId="0" borderId="0" xfId="1" applyNumberFormat="1" applyFont="1" applyAlignment="1">
      <alignment horizontal="center"/>
    </xf>
    <xf numFmtId="168" fontId="2" fillId="0" borderId="1" xfId="2" applyNumberFormat="1" applyFont="1" applyBorder="1" applyAlignment="1">
      <alignment horizontal="center"/>
    </xf>
    <xf numFmtId="166" fontId="2" fillId="0" borderId="1" xfId="1" applyNumberFormat="1" applyFont="1" applyBorder="1" applyAlignment="1">
      <alignment horizontal="center"/>
    </xf>
    <xf numFmtId="166" fontId="2" fillId="0" borderId="0" xfId="1" applyNumberFormat="1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Daily Cash Changes with Cumulative Cash Balance</a:t>
            </a:r>
          </a:p>
        </c:rich>
      </c:tx>
      <c:layout>
        <c:manualLayout>
          <c:xMode val="edge"/>
          <c:yMode val="edge"/>
          <c:x val="0.29017631794820747"/>
          <c:y val="2.781139101532183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993274965967917E-2"/>
          <c:y val="0.16565915517822136"/>
          <c:w val="0.67518520947244354"/>
          <c:h val="0.65900904797175641"/>
        </c:manualLayout>
      </c:layout>
      <c:lineChart>
        <c:grouping val="standard"/>
        <c:varyColors val="0"/>
        <c:ser>
          <c:idx val="2"/>
          <c:order val="1"/>
          <c:tx>
            <c:strRef>
              <c:f>'Data II'!$E$3</c:f>
              <c:strCache>
                <c:ptCount val="1"/>
                <c:pt idx="0">
                  <c:v>Upper Limit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II'!$E$5:$E$56</c:f>
              <c:numCache>
                <c:formatCode>_(* #,##0.0_);_(* \(#,##0.0\);_(* "-"??_);_(@_)</c:formatCode>
                <c:ptCount val="52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  <c:pt idx="24">
                  <c:v>250</c:v>
                </c:pt>
                <c:pt idx="25">
                  <c:v>250</c:v>
                </c:pt>
                <c:pt idx="26">
                  <c:v>250</c:v>
                </c:pt>
                <c:pt idx="27">
                  <c:v>250</c:v>
                </c:pt>
                <c:pt idx="28">
                  <c:v>250</c:v>
                </c:pt>
                <c:pt idx="29">
                  <c:v>250</c:v>
                </c:pt>
                <c:pt idx="30">
                  <c:v>250</c:v>
                </c:pt>
                <c:pt idx="31">
                  <c:v>250</c:v>
                </c:pt>
                <c:pt idx="32">
                  <c:v>250</c:v>
                </c:pt>
                <c:pt idx="33">
                  <c:v>250</c:v>
                </c:pt>
                <c:pt idx="34">
                  <c:v>250</c:v>
                </c:pt>
                <c:pt idx="35">
                  <c:v>250</c:v>
                </c:pt>
                <c:pt idx="36">
                  <c:v>250</c:v>
                </c:pt>
                <c:pt idx="37">
                  <c:v>250</c:v>
                </c:pt>
                <c:pt idx="38">
                  <c:v>250</c:v>
                </c:pt>
                <c:pt idx="39">
                  <c:v>250</c:v>
                </c:pt>
                <c:pt idx="40">
                  <c:v>250</c:v>
                </c:pt>
                <c:pt idx="41">
                  <c:v>250</c:v>
                </c:pt>
                <c:pt idx="42">
                  <c:v>250</c:v>
                </c:pt>
                <c:pt idx="43">
                  <c:v>250</c:v>
                </c:pt>
                <c:pt idx="44">
                  <c:v>250</c:v>
                </c:pt>
                <c:pt idx="45">
                  <c:v>250</c:v>
                </c:pt>
                <c:pt idx="46">
                  <c:v>250</c:v>
                </c:pt>
                <c:pt idx="47">
                  <c:v>250</c:v>
                </c:pt>
                <c:pt idx="48">
                  <c:v>250</c:v>
                </c:pt>
                <c:pt idx="49">
                  <c:v>250</c:v>
                </c:pt>
                <c:pt idx="50">
                  <c:v>250</c:v>
                </c:pt>
                <c:pt idx="51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00-40B1-AE96-E80E125743A8}"/>
            </c:ext>
          </c:extLst>
        </c:ser>
        <c:ser>
          <c:idx val="3"/>
          <c:order val="2"/>
          <c:tx>
            <c:strRef>
              <c:f>'Data II'!$G$3</c:f>
              <c:strCache>
                <c:ptCount val="1"/>
                <c:pt idx="0">
                  <c:v>Lower Limit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II'!$G$5:$G$56</c:f>
              <c:numCache>
                <c:formatCode>_(* #,##0.0_);_(* \(#,##0.0\);_(* "-"??_);_(@_)</c:formatCode>
                <c:ptCount val="52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-200</c:v>
                </c:pt>
                <c:pt idx="10">
                  <c:v>-200</c:v>
                </c:pt>
                <c:pt idx="11">
                  <c:v>-200</c:v>
                </c:pt>
                <c:pt idx="12">
                  <c:v>-200</c:v>
                </c:pt>
                <c:pt idx="13">
                  <c:v>-200</c:v>
                </c:pt>
                <c:pt idx="14">
                  <c:v>-200</c:v>
                </c:pt>
                <c:pt idx="15">
                  <c:v>-200</c:v>
                </c:pt>
                <c:pt idx="16">
                  <c:v>-200</c:v>
                </c:pt>
                <c:pt idx="17">
                  <c:v>-200</c:v>
                </c:pt>
                <c:pt idx="18">
                  <c:v>-200</c:v>
                </c:pt>
                <c:pt idx="19">
                  <c:v>-200</c:v>
                </c:pt>
                <c:pt idx="20">
                  <c:v>-200</c:v>
                </c:pt>
                <c:pt idx="21">
                  <c:v>-200</c:v>
                </c:pt>
                <c:pt idx="22">
                  <c:v>-200</c:v>
                </c:pt>
                <c:pt idx="23">
                  <c:v>-200</c:v>
                </c:pt>
                <c:pt idx="24">
                  <c:v>-200</c:v>
                </c:pt>
                <c:pt idx="25">
                  <c:v>-200</c:v>
                </c:pt>
                <c:pt idx="26">
                  <c:v>-200</c:v>
                </c:pt>
                <c:pt idx="27">
                  <c:v>-200</c:v>
                </c:pt>
                <c:pt idx="28">
                  <c:v>-200</c:v>
                </c:pt>
                <c:pt idx="29">
                  <c:v>-200</c:v>
                </c:pt>
                <c:pt idx="30">
                  <c:v>-200</c:v>
                </c:pt>
                <c:pt idx="31">
                  <c:v>-200</c:v>
                </c:pt>
                <c:pt idx="32">
                  <c:v>-200</c:v>
                </c:pt>
                <c:pt idx="33">
                  <c:v>-200</c:v>
                </c:pt>
                <c:pt idx="34">
                  <c:v>-200</c:v>
                </c:pt>
                <c:pt idx="35">
                  <c:v>-200</c:v>
                </c:pt>
                <c:pt idx="36">
                  <c:v>-200</c:v>
                </c:pt>
                <c:pt idx="37">
                  <c:v>-200</c:v>
                </c:pt>
                <c:pt idx="38">
                  <c:v>-200</c:v>
                </c:pt>
                <c:pt idx="39">
                  <c:v>-200</c:v>
                </c:pt>
                <c:pt idx="40">
                  <c:v>-200</c:v>
                </c:pt>
                <c:pt idx="41">
                  <c:v>-200</c:v>
                </c:pt>
                <c:pt idx="42">
                  <c:v>-200</c:v>
                </c:pt>
                <c:pt idx="43">
                  <c:v>-200</c:v>
                </c:pt>
                <c:pt idx="44">
                  <c:v>-200</c:v>
                </c:pt>
                <c:pt idx="45">
                  <c:v>-200</c:v>
                </c:pt>
                <c:pt idx="46">
                  <c:v>-200</c:v>
                </c:pt>
                <c:pt idx="47">
                  <c:v>-200</c:v>
                </c:pt>
                <c:pt idx="48">
                  <c:v>-200</c:v>
                </c:pt>
                <c:pt idx="49">
                  <c:v>-200</c:v>
                </c:pt>
                <c:pt idx="50">
                  <c:v>-200</c:v>
                </c:pt>
                <c:pt idx="51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00-40B1-AE96-E80E125743A8}"/>
            </c:ext>
          </c:extLst>
        </c:ser>
        <c:ser>
          <c:idx val="4"/>
          <c:order val="3"/>
          <c:tx>
            <c:strRef>
              <c:f>'Data II'!$K$3</c:f>
              <c:strCache>
                <c:ptCount val="1"/>
                <c:pt idx="0">
                  <c:v>Daily Change-Actual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C00-40B1-AE96-E80E125743A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2C00-40B1-AE96-E80E125743A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2C00-40B1-AE96-E80E125743A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2C00-40B1-AE96-E80E125743A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2C00-40B1-AE96-E80E125743A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2C00-40B1-AE96-E80E125743A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2C00-40B1-AE96-E80E125743A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2C00-40B1-AE96-E80E125743A8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8.1771799969749259E-2"/>
                  <c:y val="0.1076179913201584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255.5
EcoElectrica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2C00-40B1-AE96-E80E125743A8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203861640202361"/>
                  <c:y val="0.50786018375805086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(388.0)
Bond Payment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2C00-40B1-AE96-E80E125743A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2C00-40B1-AE96-E80E125743A8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2C00-40B1-AE96-E80E125743A8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26121547212558793"/>
                  <c:y val="0.11850070954354519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234.0 
CEG/CEGRio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2C00-40B1-AE96-E80E125743A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2C00-40B1-AE96-E80E125743A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C00-40B1-AE96-E80E125743A8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2C00-40B1-AE96-E80E125743A8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2C00-40B1-AE96-E80E125743A8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2C00-40B1-AE96-E80E125743A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2C00-40B1-AE96-E80E125743A8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C00-40B1-AE96-E80E125743A8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2C00-40B1-AE96-E80E125743A8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00-40B1-AE96-E80E125743A8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2C00-40B1-AE96-E80E125743A8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2C00-40B1-AE96-E80E125743A8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2C00-40B1-AE96-E80E125743A8}"/>
                </c:ext>
              </c:extLst>
            </c:dLbl>
            <c:dLbl>
              <c:idx val="25"/>
              <c:layout>
                <c:manualLayout>
                  <c:xMode val="edge"/>
                  <c:yMode val="edge"/>
                  <c:x val="0.31345856655070548"/>
                  <c:y val="0.43409953802176243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2C00-40B1-AE96-E80E125743A8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2C00-40B1-AE96-E80E125743A8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2C00-40B1-AE96-E80E125743A8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2C00-40B1-AE96-E80E125743A8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2C00-40B1-AE96-E80E125743A8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2C00-40B1-AE96-E80E125743A8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2C00-40B1-AE96-E80E125743A8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2C00-40B1-AE96-E80E125743A8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2C00-40B1-AE96-E80E125743A8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2C00-40B1-AE96-E80E125743A8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2C00-40B1-AE96-E80E125743A8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2C00-40B1-AE96-E80E125743A8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2C00-40B1-AE96-E80E125743A8}"/>
                </c:ext>
              </c:extLst>
            </c:dLbl>
            <c:dLbl>
              <c:idx val="38"/>
              <c:layout>
                <c:manualLayout>
                  <c:xMode val="edge"/>
                  <c:yMode val="edge"/>
                  <c:x val="0.45144847899965734"/>
                  <c:y val="0.39782381061047312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2C00-40B1-AE96-E80E125743A8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2C00-40B1-AE96-E80E125743A8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2C00-40B1-AE96-E80E125743A8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2C00-40B1-AE96-E80E125743A8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2C00-40B1-AE96-E80E125743A8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2C00-40B1-AE96-E80E125743A8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2C00-40B1-AE96-E80E125743A8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2C00-40B1-AE96-E80E125743A8}"/>
                </c:ext>
              </c:extLst>
            </c:dLbl>
            <c:dLbl>
              <c:idx val="46"/>
              <c:layout>
                <c:manualLayout>
                  <c:xMode val="edge"/>
                  <c:yMode val="edge"/>
                  <c:x val="0.47984146510026476"/>
                  <c:y val="0.45586497446853608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2C00-40B1-AE96-E80E125743A8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2C00-40B1-AE96-E80E125743A8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2C00-40B1-AE96-E80E125743A8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2C00-40B1-AE96-E80E125743A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II'!$K$4:$K$5</c:f>
              <c:numCache>
                <c:formatCode>_(* #,##0.0_);_(* \(#,##0.0\);_(* "-"??_);_(@_)</c:formatCode>
                <c:ptCount val="2"/>
                <c:pt idx="0">
                  <c:v>73.7</c:v>
                </c:pt>
                <c:pt idx="1">
                  <c:v>-78.7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2C00-40B1-AE96-E80E125743A8}"/>
            </c:ext>
          </c:extLst>
        </c:ser>
        <c:ser>
          <c:idx val="1"/>
          <c:order val="4"/>
          <c:tx>
            <c:strRef>
              <c:f>'Data II'!$O$3</c:f>
              <c:strCache>
                <c:ptCount val="1"/>
                <c:pt idx="0">
                  <c:v>Daily Change-Forecast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3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65-2C00-40B1-AE96-E80E125743A8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2C00-40B1-AE96-E80E125743A8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2C00-40B1-AE96-E80E125743A8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2C00-40B1-AE96-E80E125743A8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2C00-40B1-AE96-E80E125743A8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2C00-40B1-AE96-E80E125743A8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2C00-40B1-AE96-E80E125743A8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2C00-40B1-AE96-E80E125743A8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2C00-40B1-AE96-E80E125743A8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2C00-40B1-AE96-E80E125743A8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2C00-40B1-AE96-E80E125743A8}"/>
                </c:ext>
              </c:extLst>
            </c:dLbl>
            <c:dLbl>
              <c:idx val="11"/>
              <c:layout>
                <c:manualLayout>
                  <c:xMode val="edge"/>
                  <c:yMode val="edge"/>
                  <c:x val="0.12038626106657531"/>
                  <c:y val="0.16686834609193099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255.5
EcoElectrica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2C00-40B1-AE96-E80E125743A8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28790487906015882"/>
                  <c:y val="0.74486160284514125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(388.0)
Bond Payment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2C00-40B1-AE96-E80E125743A8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2C00-40B1-AE96-E80E125743A8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2C00-40B1-AE96-E80E125743A8}"/>
                </c:ext>
              </c:extLst>
            </c:dLbl>
            <c:dLbl>
              <c:idx val="15"/>
              <c:layout>
                <c:manualLayout>
                  <c:xMode val="edge"/>
                  <c:yMode val="edge"/>
                  <c:x val="0.38103387347015105"/>
                  <c:y val="0.23579222817338075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234.0
CEG/CEG Rio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2C00-40B1-AE96-E80E125743A8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2C00-40B1-AE96-E80E125743A8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2C00-40B1-AE96-E80E125743A8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2C00-40B1-AE96-E80E125743A8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2C00-40B1-AE96-E80E125743A8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2C00-40B1-AE96-E80E125743A8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2C00-40B1-AE96-E80E125743A8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2C00-40B1-AE96-E80E125743A8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2C00-40B1-AE96-E80E125743A8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2C00-40B1-AE96-E80E125743A8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2C00-40B1-AE96-E80E125743A8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2C00-40B1-AE96-E80E125743A8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2C00-40B1-AE96-E80E125743A8}"/>
                </c:ext>
              </c:extLst>
            </c:dLbl>
            <c:dLbl>
              <c:idx val="28"/>
              <c:layout>
                <c:manualLayout>
                  <c:xMode val="edge"/>
                  <c:yMode val="edge"/>
                  <c:x val="0.4065875609606977"/>
                  <c:y val="0.6215241296467574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2C00-40B1-AE96-E80E125743A8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2C00-40B1-AE96-E80E125743A8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2C00-40B1-AE96-E80E125743A8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2C00-40B1-AE96-E80E125743A8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2C00-40B1-AE96-E80E125743A8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2C00-40B1-AE96-E80E125743A8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2C00-40B1-AE96-E80E125743A8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2C00-40B1-AE96-E80E125743A8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2C00-40B1-AE96-E80E125743A8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2C00-40B1-AE96-E80E125743A8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2C00-40B1-AE96-E80E125743A8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2C00-40B1-AE96-E80E125743A8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2C00-40B1-AE96-E80E125743A8}"/>
                </c:ext>
              </c:extLst>
            </c:dLbl>
            <c:dLbl>
              <c:idx val="41"/>
              <c:layout>
                <c:manualLayout>
                  <c:xMode val="edge"/>
                  <c:yMode val="edge"/>
                  <c:x val="0.58319193450647566"/>
                  <c:y val="0.57194730218466205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2C00-40B1-AE96-E80E125743A8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2C00-40B1-AE96-E80E125743A8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2C00-40B1-AE96-E80E125743A8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2C00-40B1-AE96-E80E125743A8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2C00-40B1-AE96-E80E125743A8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2C00-40B1-AE96-E80E125743A8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2C00-40B1-AE96-E80E125743A8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2C00-40B1-AE96-E80E125743A8}"/>
                </c:ext>
              </c:extLst>
            </c:dLbl>
            <c:dLbl>
              <c:idx val="49"/>
              <c:layout>
                <c:manualLayout>
                  <c:xMode val="edge"/>
                  <c:yMode val="edge"/>
                  <c:x val="0.62691713310141106"/>
                  <c:y val="0.66868257528143349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2C00-40B1-AE96-E80E125743A8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2C00-40B1-AE96-E80E125743A8}"/>
                </c:ext>
              </c:extLst>
            </c:dLbl>
            <c:dLbl>
              <c:idx val="5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2C00-40B1-AE96-E80E125743A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'Data II'!$O$4:$O$56</c:f>
              <c:numCache>
                <c:formatCode>_(* #,##0.00_);_(* \(#,##0.00\);_(* "-"??_);_(@_)</c:formatCode>
                <c:ptCount val="53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_(* #,##0.0_);_(* \(#,##0.0\);_(* &quot;-&quot;??_);_(@_)">
                  <c:v>-10</c:v>
                </c:pt>
                <c:pt idx="5" formatCode="_(* #,##0.0_);_(* \(#,##0.0\);_(* &quot;-&quot;??_);_(@_)">
                  <c:v>-10</c:v>
                </c:pt>
                <c:pt idx="6" formatCode="_(* #,##0.0_);_(* \(#,##0.0\);_(* &quot;-&quot;??_);_(@_)">
                  <c:v>-10</c:v>
                </c:pt>
                <c:pt idx="7" formatCode="_(* #,##0.0_);_(* \(#,##0.0\);_(* &quot;-&quot;??_);_(@_)">
                  <c:v>-10.7</c:v>
                </c:pt>
                <c:pt idx="8" formatCode="_(* #,##0.0_);_(* \(#,##0.0\);_(* &quot;-&quot;??_);_(@_)">
                  <c:v>-10.1</c:v>
                </c:pt>
                <c:pt idx="9" formatCode="_(* #,##0.0_);_(* \(#,##0.0\);_(* &quot;-&quot;??_);_(@_)">
                  <c:v>18.7</c:v>
                </c:pt>
                <c:pt idx="10" formatCode="_(* #,##0.0_);_(* \(#,##0.0\);_(* &quot;-&quot;??_);_(@_)">
                  <c:v>-10</c:v>
                </c:pt>
                <c:pt idx="11" formatCode="_(* #,##0.0_);_(* \(#,##0.0\);_(* &quot;-&quot;??_);_(@_)">
                  <c:v>255.5</c:v>
                </c:pt>
                <c:pt idx="12" formatCode="_(* #,##0.0_);_(* \(#,##0.0\);_(* &quot;-&quot;??_);_(@_)">
                  <c:v>-388</c:v>
                </c:pt>
                <c:pt idx="13" formatCode="_(* #,##0.0_);_(* \(#,##0.0\);_(* &quot;-&quot;??_);_(@_)">
                  <c:v>-10</c:v>
                </c:pt>
                <c:pt idx="14" formatCode="_(* #,##0.0_);_(* \(#,##0.0\);_(* &quot;-&quot;??_);_(@_)">
                  <c:v>-10</c:v>
                </c:pt>
                <c:pt idx="15" formatCode="_(* #,##0.0_);_(* \(#,##0.0\);_(* &quot;-&quot;??_);_(@_)">
                  <c:v>234</c:v>
                </c:pt>
                <c:pt idx="16" formatCode="_(* #,##0.0_);_(* \(#,##0.0\);_(* &quot;-&quot;??_);_(@_)">
                  <c:v>-10</c:v>
                </c:pt>
                <c:pt idx="17" formatCode="_(* #,##0.0_);_(* \(#,##0.0\);_(* &quot;-&quot;??_);_(@_)">
                  <c:v>-10</c:v>
                </c:pt>
                <c:pt idx="18" formatCode="_(* #,##0.0_);_(* \(#,##0.0\);_(* &quot;-&quot;??_);_(@_)">
                  <c:v>-10</c:v>
                </c:pt>
                <c:pt idx="19" formatCode="_(* #,##0.0_);_(* \(#,##0.0\);_(* &quot;-&quot;??_);_(@_)">
                  <c:v>-10</c:v>
                </c:pt>
                <c:pt idx="20" formatCode="_(* #,##0.0_);_(* \(#,##0.0\);_(* &quot;-&quot;??_);_(@_)">
                  <c:v>-9.6999999999999993</c:v>
                </c:pt>
                <c:pt idx="21" formatCode="_(* #,##0.0_);_(* \(#,##0.0\);_(* &quot;-&quot;??_);_(@_)">
                  <c:v>-10</c:v>
                </c:pt>
                <c:pt idx="22" formatCode="_(* #,##0.0_);_(* \(#,##0.0\);_(* &quot;-&quot;??_);_(@_)">
                  <c:v>-10</c:v>
                </c:pt>
                <c:pt idx="23" formatCode="_(* #,##0.0_);_(* \(#,##0.0\);_(* &quot;-&quot;??_);_(@_)">
                  <c:v>-10</c:v>
                </c:pt>
                <c:pt idx="24" formatCode="_(* #,##0.0_);_(* \(#,##0.0\);_(* &quot;-&quot;??_);_(@_)">
                  <c:v>-18.7</c:v>
                </c:pt>
                <c:pt idx="25" formatCode="_(* #,##0.0_);_(* \(#,##0.0\);_(* &quot;-&quot;??_);_(@_)">
                  <c:v>-10</c:v>
                </c:pt>
                <c:pt idx="26" formatCode="_(* #,##0.0_);_(* \(#,##0.0\);_(* &quot;-&quot;??_);_(@_)">
                  <c:v>-10</c:v>
                </c:pt>
                <c:pt idx="27" formatCode="_(* #,##0.0_);_(* \(#,##0.0\);_(* &quot;-&quot;??_);_(@_)">
                  <c:v>-10</c:v>
                </c:pt>
                <c:pt idx="28" formatCode="_(* #,##0.0_);_(* \(#,##0.0\);_(* &quot;-&quot;??_);_(@_)">
                  <c:v>-145</c:v>
                </c:pt>
                <c:pt idx="29" formatCode="_(* #,##0.0_);_(* \(#,##0.0\);_(* &quot;-&quot;??_);_(@_)">
                  <c:v>-10</c:v>
                </c:pt>
                <c:pt idx="30" formatCode="_(* #,##0.0_);_(* \(#,##0.0\);_(* &quot;-&quot;??_);_(@_)">
                  <c:v>-10</c:v>
                </c:pt>
                <c:pt idx="31" formatCode="_(* #,##0.0_);_(* \(#,##0.0\);_(* &quot;-&quot;??_);_(@_)">
                  <c:v>-22.2</c:v>
                </c:pt>
                <c:pt idx="32" formatCode="_(* #,##0.0_);_(* \(#,##0.0\);_(* &quot;-&quot;??_);_(@_)">
                  <c:v>-10</c:v>
                </c:pt>
                <c:pt idx="33" formatCode="_(* #,##0.0_);_(* \(#,##0.0\);_(* &quot;-&quot;??_);_(@_)">
                  <c:v>-10</c:v>
                </c:pt>
                <c:pt idx="34" formatCode="_(* #,##0.0_);_(* \(#,##0.0\);_(* &quot;-&quot;??_);_(@_)">
                  <c:v>-10</c:v>
                </c:pt>
                <c:pt idx="35" formatCode="_(* #,##0.0_);_(* \(#,##0.0\);_(* &quot;-&quot;??_);_(@_)">
                  <c:v>-10</c:v>
                </c:pt>
                <c:pt idx="36" formatCode="_(* #,##0.0_);_(* \(#,##0.0\);_(* &quot;-&quot;??_);_(@_)">
                  <c:v>-10</c:v>
                </c:pt>
                <c:pt idx="37" formatCode="_(* #,##0.0_);_(* \(#,##0.0\);_(* &quot;-&quot;??_);_(@_)">
                  <c:v>-10</c:v>
                </c:pt>
                <c:pt idx="38" formatCode="_(* #,##0.0_);_(* \(#,##0.0\);_(* &quot;-&quot;??_);_(@_)">
                  <c:v>-10</c:v>
                </c:pt>
                <c:pt idx="39" formatCode="_(* #,##0.0_);_(* \(#,##0.0\);_(* &quot;-&quot;??_);_(@_)">
                  <c:v>-24.2</c:v>
                </c:pt>
                <c:pt idx="40" formatCode="_(* #,##0.0_);_(* \(#,##0.0\);_(* &quot;-&quot;??_);_(@_)">
                  <c:v>-10</c:v>
                </c:pt>
                <c:pt idx="41" formatCode="_(* #,##0.0_);_(* \(#,##0.0\);_(* &quot;-&quot;??_);_(@_)">
                  <c:v>-112.5</c:v>
                </c:pt>
                <c:pt idx="42" formatCode="_(* #,##0.0_);_(* \(#,##0.0\);_(* &quot;-&quot;??_);_(@_)">
                  <c:v>-10</c:v>
                </c:pt>
                <c:pt idx="43" formatCode="_(* #,##0.0_);_(* \(#,##0.0\);_(* &quot;-&quot;??_);_(@_)">
                  <c:v>-10</c:v>
                </c:pt>
                <c:pt idx="44" formatCode="_(* #,##0.0_);_(* \(#,##0.0\);_(* &quot;-&quot;??_);_(@_)">
                  <c:v>-10</c:v>
                </c:pt>
                <c:pt idx="45" formatCode="_(* #,##0.0_);_(* \(#,##0.0\);_(* &quot;-&quot;??_);_(@_)">
                  <c:v>-22.9</c:v>
                </c:pt>
                <c:pt idx="46" formatCode="_(* #,##0.0_);_(* \(#,##0.0\);_(* &quot;-&quot;??_);_(@_)">
                  <c:v>-10</c:v>
                </c:pt>
                <c:pt idx="47" formatCode="_(* #,##0.0_);_(* \(#,##0.0\);_(* &quot;-&quot;??_);_(@_)">
                  <c:v>-10</c:v>
                </c:pt>
                <c:pt idx="48" formatCode="_(* #,##0.0_);_(* \(#,##0.0\);_(* &quot;-&quot;??_);_(@_)">
                  <c:v>-9.6999999999999993</c:v>
                </c:pt>
                <c:pt idx="49" formatCode="_(* #,##0.0_);_(* \(#,##0.0\);_(* &quot;-&quot;??_);_(@_)">
                  <c:v>-260</c:v>
                </c:pt>
                <c:pt idx="50" formatCode="_(* #,##0.0_);_(* \(#,##0.0\);_(* &quot;-&quot;??_);_(@_)">
                  <c:v>-10</c:v>
                </c:pt>
                <c:pt idx="51" formatCode="_(* #,##0.0_);_(* \(#,##0.0\);_(* &quot;-&quot;??_);_(@_)">
                  <c:v>-10</c:v>
                </c:pt>
                <c:pt idx="52" formatCode="_(* #,##0.0_);_(* \(#,##0.0\);_(* &quot;-&quot;??_);_(@_)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2C00-40B1-AE96-E80E12574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087608"/>
        <c:axId val="1"/>
      </c:lineChart>
      <c:lineChart>
        <c:grouping val="standard"/>
        <c:varyColors val="0"/>
        <c:ser>
          <c:idx val="0"/>
          <c:order val="0"/>
          <c:tx>
            <c:strRef>
              <c:f>'Data II'!$M$1:$M$2</c:f>
              <c:strCache>
                <c:ptCount val="2"/>
                <c:pt idx="0">
                  <c:v>Cumulative </c:v>
                </c:pt>
                <c:pt idx="1">
                  <c:v>Cash Balance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II'!$M$3:$M$56</c:f>
              <c:numCache>
                <c:formatCode>_(* #,##0.0_);_(* \(#,##0.0\);_(* "-"??_);_(@_)</c:formatCode>
                <c:ptCount val="54"/>
                <c:pt idx="0">
                  <c:v>1203.22429048</c:v>
                </c:pt>
                <c:pt idx="1">
                  <c:v>1276.9242904800001</c:v>
                </c:pt>
                <c:pt idx="2">
                  <c:v>1198.22429048</c:v>
                </c:pt>
                <c:pt idx="3">
                  <c:v>1198.22429048</c:v>
                </c:pt>
                <c:pt idx="4">
                  <c:v>1198.22429048</c:v>
                </c:pt>
                <c:pt idx="5">
                  <c:v>1188.22429048</c:v>
                </c:pt>
                <c:pt idx="6">
                  <c:v>1178.22429048</c:v>
                </c:pt>
                <c:pt idx="7">
                  <c:v>1168.22429048</c:v>
                </c:pt>
                <c:pt idx="8">
                  <c:v>1157.52429048</c:v>
                </c:pt>
                <c:pt idx="9">
                  <c:v>1147.4242904800001</c:v>
                </c:pt>
                <c:pt idx="10">
                  <c:v>1166.1242904800001</c:v>
                </c:pt>
                <c:pt idx="11">
                  <c:v>1156.1242904800001</c:v>
                </c:pt>
                <c:pt idx="12">
                  <c:v>1411.6242904800001</c:v>
                </c:pt>
                <c:pt idx="13">
                  <c:v>1023.6242904800001</c:v>
                </c:pt>
                <c:pt idx="14">
                  <c:v>1013.6242904800001</c:v>
                </c:pt>
                <c:pt idx="15">
                  <c:v>1003.6242904800001</c:v>
                </c:pt>
                <c:pt idx="16">
                  <c:v>1237.6242904800001</c:v>
                </c:pt>
                <c:pt idx="17">
                  <c:v>1227.6242904800001</c:v>
                </c:pt>
                <c:pt idx="18">
                  <c:v>1217.6242904800001</c:v>
                </c:pt>
                <c:pt idx="19">
                  <c:v>1207.6242904800001</c:v>
                </c:pt>
                <c:pt idx="20">
                  <c:v>1197.6242904800001</c:v>
                </c:pt>
                <c:pt idx="21">
                  <c:v>1187.9242904800001</c:v>
                </c:pt>
                <c:pt idx="22">
                  <c:v>1177.9242904800001</c:v>
                </c:pt>
                <c:pt idx="23">
                  <c:v>1167.9242904800001</c:v>
                </c:pt>
                <c:pt idx="24">
                  <c:v>1157.9242904800001</c:v>
                </c:pt>
                <c:pt idx="25">
                  <c:v>1139.22429048</c:v>
                </c:pt>
                <c:pt idx="26">
                  <c:v>1129.22429048</c:v>
                </c:pt>
                <c:pt idx="27">
                  <c:v>1119.22429048</c:v>
                </c:pt>
                <c:pt idx="28">
                  <c:v>1109.22429048</c:v>
                </c:pt>
                <c:pt idx="29">
                  <c:v>964.22429048000004</c:v>
                </c:pt>
                <c:pt idx="30">
                  <c:v>954.22429048000004</c:v>
                </c:pt>
                <c:pt idx="31">
                  <c:v>944.22429048000004</c:v>
                </c:pt>
                <c:pt idx="32">
                  <c:v>922.02429047999999</c:v>
                </c:pt>
                <c:pt idx="33">
                  <c:v>912.02429047999999</c:v>
                </c:pt>
                <c:pt idx="34">
                  <c:v>902.02429047999999</c:v>
                </c:pt>
                <c:pt idx="35">
                  <c:v>892.02429047999999</c:v>
                </c:pt>
                <c:pt idx="36">
                  <c:v>882.02429047999999</c:v>
                </c:pt>
                <c:pt idx="37">
                  <c:v>872.02429047999999</c:v>
                </c:pt>
                <c:pt idx="38">
                  <c:v>862.02429047999999</c:v>
                </c:pt>
                <c:pt idx="39">
                  <c:v>852.02429047999999</c:v>
                </c:pt>
                <c:pt idx="40">
                  <c:v>827.82429047999995</c:v>
                </c:pt>
                <c:pt idx="41">
                  <c:v>817.82429047999995</c:v>
                </c:pt>
                <c:pt idx="42">
                  <c:v>705.32429047999995</c:v>
                </c:pt>
                <c:pt idx="43">
                  <c:v>695.32429047999995</c:v>
                </c:pt>
                <c:pt idx="44">
                  <c:v>685.32429047999995</c:v>
                </c:pt>
                <c:pt idx="45">
                  <c:v>675.32429047999995</c:v>
                </c:pt>
                <c:pt idx="46">
                  <c:v>652.42429047999997</c:v>
                </c:pt>
                <c:pt idx="47">
                  <c:v>642.42429047999997</c:v>
                </c:pt>
                <c:pt idx="48">
                  <c:v>632.42429047999997</c:v>
                </c:pt>
                <c:pt idx="49">
                  <c:v>622.72429047999992</c:v>
                </c:pt>
                <c:pt idx="50">
                  <c:v>362.72429047999992</c:v>
                </c:pt>
                <c:pt idx="51">
                  <c:v>352.72429047999992</c:v>
                </c:pt>
                <c:pt idx="52">
                  <c:v>342.72429047999992</c:v>
                </c:pt>
                <c:pt idx="53">
                  <c:v>362.72429047999992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2C00-40B1-AE96-E80E125743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53087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07723280404722"/>
              <c:y val="0.9165667125919108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372000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Millions</a:t>
                </a:r>
              </a:p>
            </c:rich>
          </c:tx>
          <c:layout>
            <c:manualLayout>
              <c:xMode val="edge"/>
              <c:yMode val="edge"/>
              <c:x val="1.1925054162255103E-2"/>
              <c:y val="0.407497337920150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_);_(* \(#,##0.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3087608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_(* #,##0.0_);_(* \(#,##0.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248235246980851"/>
          <c:y val="0.40266057426531177"/>
          <c:w val="0.1607043013294378"/>
          <c:h val="0.1704959188330599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Daily Cash Changes with Cumulative Cash Balance</a:t>
            </a:r>
          </a:p>
        </c:rich>
      </c:tx>
      <c:layout>
        <c:manualLayout>
          <c:xMode val="edge"/>
          <c:yMode val="edge"/>
          <c:x val="0.29237526443829931"/>
          <c:y val="2.791262135922330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96161982716902E-2"/>
          <c:y val="0.16747572815533981"/>
          <c:w val="0.68458598502626189"/>
          <c:h val="0.65655339805825252"/>
        </c:manualLayout>
      </c:layout>
      <c:lineChart>
        <c:grouping val="standard"/>
        <c:varyColors val="0"/>
        <c:ser>
          <c:idx val="2"/>
          <c:order val="1"/>
          <c:tx>
            <c:strRef>
              <c:f>'Data II'!$E$3</c:f>
              <c:strCache>
                <c:ptCount val="1"/>
                <c:pt idx="0">
                  <c:v>Upper Limit</c:v>
                </c:pt>
              </c:strCache>
            </c:strRef>
          </c:tx>
          <c:spPr>
            <a:ln w="25400">
              <a:solidFill>
                <a:srgbClr val="80000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II'!$E$4:$E$27</c:f>
              <c:numCache>
                <c:formatCode>_(* #,##0.0_);_(* \(#,##0.0\);_(* "-"??_);_(@_)</c:formatCode>
                <c:ptCount val="24"/>
                <c:pt idx="0">
                  <c:v>250</c:v>
                </c:pt>
                <c:pt idx="1">
                  <c:v>250</c:v>
                </c:pt>
                <c:pt idx="2">
                  <c:v>250</c:v>
                </c:pt>
                <c:pt idx="3">
                  <c:v>250</c:v>
                </c:pt>
                <c:pt idx="4">
                  <c:v>250</c:v>
                </c:pt>
                <c:pt idx="5">
                  <c:v>250</c:v>
                </c:pt>
                <c:pt idx="6">
                  <c:v>250</c:v>
                </c:pt>
                <c:pt idx="7">
                  <c:v>250</c:v>
                </c:pt>
                <c:pt idx="8">
                  <c:v>250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250</c:v>
                </c:pt>
                <c:pt idx="13">
                  <c:v>250</c:v>
                </c:pt>
                <c:pt idx="14">
                  <c:v>250</c:v>
                </c:pt>
                <c:pt idx="15">
                  <c:v>250</c:v>
                </c:pt>
                <c:pt idx="16">
                  <c:v>250</c:v>
                </c:pt>
                <c:pt idx="17">
                  <c:v>250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250</c:v>
                </c:pt>
                <c:pt idx="22">
                  <c:v>250</c:v>
                </c:pt>
                <c:pt idx="23">
                  <c:v>250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A0-45C7-8004-C6B51ADFDDBD}"/>
            </c:ext>
          </c:extLst>
        </c:ser>
        <c:ser>
          <c:idx val="3"/>
          <c:order val="2"/>
          <c:tx>
            <c:strRef>
              <c:f>'Data II'!$G$3</c:f>
              <c:strCache>
                <c:ptCount val="1"/>
                <c:pt idx="0">
                  <c:v>Lower Limit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II'!$G$4:$G$27</c:f>
              <c:numCache>
                <c:formatCode>_(* #,##0.0_);_(* \(#,##0.0\);_(* "-"??_);_(@_)</c:formatCode>
                <c:ptCount val="24"/>
                <c:pt idx="0">
                  <c:v>-200</c:v>
                </c:pt>
                <c:pt idx="1">
                  <c:v>-200</c:v>
                </c:pt>
                <c:pt idx="2">
                  <c:v>-200</c:v>
                </c:pt>
                <c:pt idx="3">
                  <c:v>-200</c:v>
                </c:pt>
                <c:pt idx="4">
                  <c:v>-200</c:v>
                </c:pt>
                <c:pt idx="5">
                  <c:v>-200</c:v>
                </c:pt>
                <c:pt idx="6">
                  <c:v>-200</c:v>
                </c:pt>
                <c:pt idx="7">
                  <c:v>-200</c:v>
                </c:pt>
                <c:pt idx="8">
                  <c:v>-200</c:v>
                </c:pt>
                <c:pt idx="9">
                  <c:v>-200</c:v>
                </c:pt>
                <c:pt idx="10">
                  <c:v>-200</c:v>
                </c:pt>
                <c:pt idx="11">
                  <c:v>-200</c:v>
                </c:pt>
                <c:pt idx="12">
                  <c:v>-200</c:v>
                </c:pt>
                <c:pt idx="13">
                  <c:v>-200</c:v>
                </c:pt>
                <c:pt idx="14">
                  <c:v>-200</c:v>
                </c:pt>
                <c:pt idx="15">
                  <c:v>-200</c:v>
                </c:pt>
                <c:pt idx="16">
                  <c:v>-200</c:v>
                </c:pt>
                <c:pt idx="17">
                  <c:v>-200</c:v>
                </c:pt>
                <c:pt idx="18">
                  <c:v>-200</c:v>
                </c:pt>
                <c:pt idx="19">
                  <c:v>-200</c:v>
                </c:pt>
                <c:pt idx="20">
                  <c:v>-200</c:v>
                </c:pt>
                <c:pt idx="21">
                  <c:v>-200</c:v>
                </c:pt>
                <c:pt idx="22">
                  <c:v>-200</c:v>
                </c:pt>
                <c:pt idx="23">
                  <c:v>-200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A0-45C7-8004-C6B51ADFDDBD}"/>
            </c:ext>
          </c:extLst>
        </c:ser>
        <c:ser>
          <c:idx val="4"/>
          <c:order val="3"/>
          <c:tx>
            <c:strRef>
              <c:f>'Data II'!$K$3</c:f>
              <c:strCache>
                <c:ptCount val="1"/>
                <c:pt idx="0">
                  <c:v>Daily Change-Actual</c:v>
                </c:pt>
              </c:strCache>
            </c:strRef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6A0-45C7-8004-C6B51ADFDDB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E-A6A0-45C7-8004-C6B51ADFDDB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A6A0-45C7-8004-C6B51ADFDDB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6A0-45C7-8004-C6B51ADFDDB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A6A0-45C7-8004-C6B51ADFDDB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6A0-45C7-8004-C6B51ADFDDB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6A0-45C7-8004-C6B51ADFDDB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A6A0-45C7-8004-C6B51ADFDDBD}"/>
                </c:ext>
              </c:extLst>
            </c:dLbl>
            <c:dLbl>
              <c:idx val="8"/>
              <c:layout>
                <c:manualLayout>
                  <c:xMode val="edge"/>
                  <c:yMode val="edge"/>
                  <c:x val="7.8990690579953282E-2"/>
                  <c:y val="0.108009708737864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255.5
EcoElectrica 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D-A6A0-45C7-8004-C6B51ADFDDBD}"/>
                </c:ext>
              </c:extLst>
            </c:dLbl>
            <c:dLbl>
              <c:idx val="9"/>
              <c:layout>
                <c:manualLayout>
                  <c:xMode val="edge"/>
                  <c:yMode val="edge"/>
                  <c:x val="0.19637963352516163"/>
                  <c:y val="0.50970873786407767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(388.0)
Bond Payment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0-A6A0-45C7-8004-C6B51ADFDDB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A6A0-45C7-8004-C6B51ADFDDB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6A0-45C7-8004-C6B51ADFDDBD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2523313726859619"/>
                  <c:y val="0.11893203883495146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234.0 
CEG/CEGRio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F-A6A0-45C7-8004-C6B51ADFDDB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A6A0-45C7-8004-C6B51ADFDDB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6A0-45C7-8004-C6B51ADFDDBD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A6A0-45C7-8004-C6B51ADFDDBD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6A0-45C7-8004-C6B51ADFDDBD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6A0-45C7-8004-C6B51ADFDDBD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A6A0-45C7-8004-C6B51ADFDDBD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A6A0-45C7-8004-C6B51ADFDDBD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6A0-45C7-8004-C6B51ADFDDBD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6A0-45C7-8004-C6B51ADFDDBD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C-A6A0-45C7-8004-C6B51ADFDDBD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B-A6A0-45C7-8004-C6B51ADFDDBD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A-A6A0-45C7-8004-C6B51ADFDDBD}"/>
                </c:ext>
              </c:extLst>
            </c:dLbl>
            <c:dLbl>
              <c:idx val="25"/>
              <c:layout>
                <c:manualLayout>
                  <c:xMode val="edge"/>
                  <c:yMode val="edge"/>
                  <c:x val="0.30279764722315428"/>
                  <c:y val="0.4356796116504854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1-A6A0-45C7-8004-C6B51ADFDDBD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A6A0-45C7-8004-C6B51ADFDDBD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A6A0-45C7-8004-C6B51ADFDDBD}"/>
                </c:ext>
              </c:extLst>
            </c:dLbl>
            <c:dLbl>
              <c:idx val="2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A6A0-45C7-8004-C6B51ADFDDBD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A6A0-45C7-8004-C6B51ADFDDBD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6-A6A0-45C7-8004-C6B51ADFDDBD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A6A0-45C7-8004-C6B51ADFDDBD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A6A0-45C7-8004-C6B51ADFDDBD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A6A0-45C7-8004-C6B51ADFDDBD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A6A0-45C7-8004-C6B51ADFDDBD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6A0-45C7-8004-C6B51ADFDDBD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A6A0-45C7-8004-C6B51ADFDDBD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A6A0-45C7-8004-C6B51ADFDDBD}"/>
                </c:ext>
              </c:extLst>
            </c:dLbl>
            <c:dLbl>
              <c:idx val="38"/>
              <c:layout>
                <c:manualLayout>
                  <c:xMode val="edge"/>
                  <c:yMode val="edge"/>
                  <c:x val="0.43609443757682537"/>
                  <c:y val="0.39927184466019416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2-A6A0-45C7-8004-C6B51ADFDDBD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A6A0-45C7-8004-C6B51ADFDDBD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A6A0-45C7-8004-C6B51ADFDDBD}"/>
                </c:ext>
              </c:extLst>
            </c:dLbl>
            <c:dLbl>
              <c:idx val="4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A6A0-45C7-8004-C6B51ADFDDBD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A6A0-45C7-8004-C6B51ADFDDBD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A6A0-45C7-8004-C6B51ADFDDBD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A6A0-45C7-8004-C6B51ADFDDBD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A6A0-45C7-8004-C6B51ADFDDBD}"/>
                </c:ext>
              </c:extLst>
            </c:dLbl>
            <c:dLbl>
              <c:idx val="46"/>
              <c:layout>
                <c:manualLayout>
                  <c:xMode val="edge"/>
                  <c:yMode val="edge"/>
                  <c:x val="0.46352176069486478"/>
                  <c:y val="0.4575242718446602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3-A6A0-45C7-8004-C6B51ADFDDBD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A6A0-45C7-8004-C6B51ADFDDBD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6A0-45C7-8004-C6B51ADFDDBD}"/>
                </c:ext>
              </c:extLst>
            </c:dLbl>
            <c:dLbl>
              <c:idx val="4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A6A0-45C7-8004-C6B51ADFDDBD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II'!$K$4:$K$5</c:f>
              <c:numCache>
                <c:formatCode>_(* #,##0.0_);_(* \(#,##0.0\);_(* "-"??_);_(@_)</c:formatCode>
                <c:ptCount val="2"/>
                <c:pt idx="0">
                  <c:v>73.7</c:v>
                </c:pt>
                <c:pt idx="1">
                  <c:v>-78.7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A6A0-45C7-8004-C6B51ADFDDBD}"/>
            </c:ext>
          </c:extLst>
        </c:ser>
        <c:ser>
          <c:idx val="1"/>
          <c:order val="4"/>
          <c:tx>
            <c:strRef>
              <c:f>'Data II'!$O$3</c:f>
              <c:strCache>
                <c:ptCount val="1"/>
                <c:pt idx="0">
                  <c:v>Daily Change-Forecast</c:v>
                </c:pt>
              </c:strCache>
            </c:strRef>
          </c:tx>
          <c:spPr>
            <a:ln w="25400">
              <a:solidFill>
                <a:srgbClr val="00FF00"/>
              </a:solidFill>
              <a:prstDash val="solid"/>
            </a:ln>
          </c:spPr>
          <c:marker>
            <c:symbol val="none"/>
          </c:marker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23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65-A6A0-45C7-8004-C6B51ADFDDBD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A6A0-45C7-8004-C6B51ADFDDBD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6-A6A0-45C7-8004-C6B51ADFDDBD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A6A0-45C7-8004-C6B51ADFDDBD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7-A6A0-45C7-8004-C6B51ADFDDBD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9-A6A0-45C7-8004-C6B51ADFDDBD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8-A6A0-45C7-8004-C6B51ADFDDBD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C-A6A0-45C7-8004-C6B51ADFDDBD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B-A6A0-45C7-8004-C6B51ADFDDBD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2-A6A0-45C7-8004-C6B51ADFDDBD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4-A6A0-45C7-8004-C6B51ADFDDBD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A-A6A0-45C7-8004-C6B51ADFDDBD}"/>
                </c:ext>
              </c:extLst>
            </c:dLbl>
            <c:dLbl>
              <c:idx val="1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D-A6A0-45C7-8004-C6B51ADFDDBD}"/>
                </c:ext>
              </c:extLst>
            </c:dLbl>
            <c:dLbl>
              <c:idx val="1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3-A6A0-45C7-8004-C6B51ADFDDBD}"/>
                </c:ext>
              </c:extLst>
            </c:dLbl>
            <c:dLbl>
              <c:idx val="1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0-A6A0-45C7-8004-C6B51ADFDDBD}"/>
                </c:ext>
              </c:extLst>
            </c:dLbl>
            <c:dLbl>
              <c:idx val="1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E-A6A0-45C7-8004-C6B51ADFDDBD}"/>
                </c:ext>
              </c:extLst>
            </c:dLbl>
            <c:dLbl>
              <c:idx val="1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F-A6A0-45C7-8004-C6B51ADFDDBD}"/>
                </c:ext>
              </c:extLst>
            </c:dLbl>
            <c:dLbl>
              <c:idx val="1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3-A6A0-45C7-8004-C6B51ADFDDBD}"/>
                </c:ext>
              </c:extLst>
            </c:dLbl>
            <c:dLbl>
              <c:idx val="1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2-A6A0-45C7-8004-C6B51ADFDDBD}"/>
                </c:ext>
              </c:extLst>
            </c:dLbl>
            <c:dLbl>
              <c:idx val="1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1-A6A0-45C7-8004-C6B51ADFDDBD}"/>
                </c:ext>
              </c:extLst>
            </c:dLbl>
            <c:dLbl>
              <c:idx val="2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5-A6A0-45C7-8004-C6B51ADFDDBD}"/>
                </c:ext>
              </c:extLst>
            </c:dLbl>
            <c:dLbl>
              <c:idx val="2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4-A6A0-45C7-8004-C6B51ADFDDBD}"/>
                </c:ext>
              </c:extLst>
            </c:dLbl>
            <c:dLbl>
              <c:idx val="2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7-A6A0-45C7-8004-C6B51ADFDDBD}"/>
                </c:ext>
              </c:extLst>
            </c:dLbl>
            <c:dLbl>
              <c:idx val="2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6-A6A0-45C7-8004-C6B51ADFDDBD}"/>
                </c:ext>
              </c:extLst>
            </c:dLbl>
            <c:dLbl>
              <c:idx val="2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9-A6A0-45C7-8004-C6B51ADFDDBD}"/>
                </c:ext>
              </c:extLst>
            </c:dLbl>
            <c:dLbl>
              <c:idx val="2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8-A6A0-45C7-8004-C6B51ADFDDBD}"/>
                </c:ext>
              </c:extLst>
            </c:dLbl>
            <c:dLbl>
              <c:idx val="2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1-A6A0-45C7-8004-C6B51ADFDDBD}"/>
                </c:ext>
              </c:extLst>
            </c:dLbl>
            <c:dLbl>
              <c:idx val="2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F-A6A0-45C7-8004-C6B51ADFDDBD}"/>
                </c:ext>
              </c:extLst>
            </c:dLbl>
            <c:dLbl>
              <c:idx val="28"/>
              <c:layout>
                <c:manualLayout>
                  <c:xMode val="edge"/>
                  <c:yMode val="edge"/>
                  <c:x val="0.21941858494431465"/>
                  <c:y val="0.35315533980582525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(145.0)
Repay Prepay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E-A6A0-45C7-8004-C6B51ADFDDBD}"/>
                </c:ext>
              </c:extLst>
            </c:dLbl>
            <c:dLbl>
              <c:idx val="2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D-A6A0-45C7-8004-C6B51ADFDDBD}"/>
                </c:ext>
              </c:extLst>
            </c:dLbl>
            <c:dLbl>
              <c:idx val="3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C-A6A0-45C7-8004-C6B51ADFDDBD}"/>
                </c:ext>
              </c:extLst>
            </c:dLbl>
            <c:dLbl>
              <c:idx val="3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A-A6A0-45C7-8004-C6B51ADFDDBD}"/>
                </c:ext>
              </c:extLst>
            </c:dLbl>
            <c:dLbl>
              <c:idx val="3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2-A6A0-45C7-8004-C6B51ADFDDBD}"/>
                </c:ext>
              </c:extLst>
            </c:dLbl>
            <c:dLbl>
              <c:idx val="3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4B-A6A0-45C7-8004-C6B51ADFDDBD}"/>
                </c:ext>
              </c:extLst>
            </c:dLbl>
            <c:dLbl>
              <c:idx val="3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1-A6A0-45C7-8004-C6B51ADFDDBD}"/>
                </c:ext>
              </c:extLst>
            </c:dLbl>
            <c:dLbl>
              <c:idx val="3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0-A6A0-45C7-8004-C6B51ADFDDBD}"/>
                </c:ext>
              </c:extLst>
            </c:dLbl>
            <c:dLbl>
              <c:idx val="3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E-A6A0-45C7-8004-C6B51ADFDDBD}"/>
                </c:ext>
              </c:extLst>
            </c:dLbl>
            <c:dLbl>
              <c:idx val="3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D-A6A0-45C7-8004-C6B51ADFDDBD}"/>
                </c:ext>
              </c:extLst>
            </c:dLbl>
            <c:dLbl>
              <c:idx val="3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C-A6A0-45C7-8004-C6B51ADFDDBD}"/>
                </c:ext>
              </c:extLst>
            </c:dLbl>
            <c:dLbl>
              <c:idx val="3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F-A6A0-45C7-8004-C6B51ADFDDBD}"/>
                </c:ext>
              </c:extLst>
            </c:dLbl>
            <c:dLbl>
              <c:idx val="4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B-A6A0-45C7-8004-C6B51ADFDDBD}"/>
                </c:ext>
              </c:extLst>
            </c:dLbl>
            <c:dLbl>
              <c:idx val="41"/>
              <c:layout>
                <c:manualLayout>
                  <c:xMode val="edge"/>
                  <c:yMode val="edge"/>
                  <c:x val="0.31157439062092679"/>
                  <c:y val="0.32524271844660191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(112.5)
Dividend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A-A6A0-45C7-8004-C6B51ADFDDBD}"/>
                </c:ext>
              </c:extLst>
            </c:dLbl>
            <c:dLbl>
              <c:idx val="4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6-A6A0-45C7-8004-C6B51ADFDDBD}"/>
                </c:ext>
              </c:extLst>
            </c:dLbl>
            <c:dLbl>
              <c:idx val="4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9-A6A0-45C7-8004-C6B51ADFDDBD}"/>
                </c:ext>
              </c:extLst>
            </c:dLbl>
            <c:dLbl>
              <c:idx val="4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8-A6A0-45C7-8004-C6B51ADFDDBD}"/>
                </c:ext>
              </c:extLst>
            </c:dLbl>
            <c:dLbl>
              <c:idx val="4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7-A6A0-45C7-8004-C6B51ADFDDBD}"/>
                </c:ext>
              </c:extLst>
            </c:dLbl>
            <c:dLbl>
              <c:idx val="4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5-A6A0-45C7-8004-C6B51ADFDDBD}"/>
                </c:ext>
              </c:extLst>
            </c:dLbl>
            <c:dLbl>
              <c:idx val="4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0-A6A0-45C7-8004-C6B51ADFDDBD}"/>
                </c:ext>
              </c:extLst>
            </c:dLbl>
            <c:dLbl>
              <c:idx val="4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4-A6A0-45C7-8004-C6B51ADFDDBD}"/>
                </c:ext>
              </c:extLst>
            </c:dLbl>
            <c:dLbl>
              <c:idx val="49"/>
              <c:layout>
                <c:manualLayout>
                  <c:xMode val="edge"/>
                  <c:yMode val="edge"/>
                  <c:x val="0.33516188850244066"/>
                  <c:y val="0.37985436893203883"/>
                </c:manualLayout>
              </c:layout>
              <c:tx>
                <c:rich>
                  <a:bodyPr/>
                  <a:lstStyle/>
                  <a:p>
                    <a:pPr>
                      <a:defRPr sz="1200" b="1" i="0" u="none" strike="noStrike" baseline="0">
                        <a:solidFill>
                          <a:srgbClr val="000000"/>
                        </a:solidFill>
                        <a:latin typeface="Arial"/>
                        <a:ea typeface="Arial"/>
                        <a:cs typeface="Arial"/>
                      </a:defRPr>
                    </a:pPr>
                    <a:r>
                      <a:rPr lang="en-US"/>
                      <a:t> (260.0)
Repay Prepay
Desert Storm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53-A6A0-45C7-8004-C6B51ADFDDBD}"/>
                </c:ext>
              </c:extLst>
            </c:dLbl>
            <c:dLbl>
              <c:idx val="5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A6A0-45C7-8004-C6B51ADFDDBD}"/>
                </c:ext>
              </c:extLst>
            </c:dLbl>
            <c:dLbl>
              <c:idx val="5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A6A0-45C7-8004-C6B51ADFDDBD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'Data II'!$O$4:$O$27</c:f>
              <c:numCache>
                <c:formatCode>_(* #,##0.00_);_(* \(#,##0.00\);_(* "-"??_);_(@_)</c:formatCode>
                <c:ptCount val="24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 formatCode="_(* #,##0.0_);_(* \(#,##0.0\);_(* &quot;-&quot;??_);_(@_)">
                  <c:v>-10</c:v>
                </c:pt>
                <c:pt idx="5" formatCode="_(* #,##0.0_);_(* \(#,##0.0\);_(* &quot;-&quot;??_);_(@_)">
                  <c:v>-10</c:v>
                </c:pt>
                <c:pt idx="6" formatCode="_(* #,##0.0_);_(* \(#,##0.0\);_(* &quot;-&quot;??_);_(@_)">
                  <c:v>-10</c:v>
                </c:pt>
                <c:pt idx="7" formatCode="_(* #,##0.0_);_(* \(#,##0.0\);_(* &quot;-&quot;??_);_(@_)">
                  <c:v>-10.7</c:v>
                </c:pt>
                <c:pt idx="8" formatCode="_(* #,##0.0_);_(* \(#,##0.0\);_(* &quot;-&quot;??_);_(@_)">
                  <c:v>-10.1</c:v>
                </c:pt>
                <c:pt idx="9" formatCode="_(* #,##0.0_);_(* \(#,##0.0\);_(* &quot;-&quot;??_);_(@_)">
                  <c:v>18.7</c:v>
                </c:pt>
                <c:pt idx="10" formatCode="_(* #,##0.0_);_(* \(#,##0.0\);_(* &quot;-&quot;??_);_(@_)">
                  <c:v>-10</c:v>
                </c:pt>
                <c:pt idx="11" formatCode="_(* #,##0.0_);_(* \(#,##0.0\);_(* &quot;-&quot;??_);_(@_)">
                  <c:v>255.5</c:v>
                </c:pt>
                <c:pt idx="12" formatCode="_(* #,##0.0_);_(* \(#,##0.0\);_(* &quot;-&quot;??_);_(@_)">
                  <c:v>-388</c:v>
                </c:pt>
                <c:pt idx="13" formatCode="_(* #,##0.0_);_(* \(#,##0.0\);_(* &quot;-&quot;??_);_(@_)">
                  <c:v>-10</c:v>
                </c:pt>
                <c:pt idx="14" formatCode="_(* #,##0.0_);_(* \(#,##0.0\);_(* &quot;-&quot;??_);_(@_)">
                  <c:v>-10</c:v>
                </c:pt>
                <c:pt idx="15" formatCode="_(* #,##0.0_);_(* \(#,##0.0\);_(* &quot;-&quot;??_);_(@_)">
                  <c:v>234</c:v>
                </c:pt>
                <c:pt idx="16" formatCode="_(* #,##0.0_);_(* \(#,##0.0\);_(* &quot;-&quot;??_);_(@_)">
                  <c:v>-10</c:v>
                </c:pt>
                <c:pt idx="17" formatCode="_(* #,##0.0_);_(* \(#,##0.0\);_(* &quot;-&quot;??_);_(@_)">
                  <c:v>-10</c:v>
                </c:pt>
                <c:pt idx="18" formatCode="_(* #,##0.0_);_(* \(#,##0.0\);_(* &quot;-&quot;??_);_(@_)">
                  <c:v>-10</c:v>
                </c:pt>
                <c:pt idx="19" formatCode="_(* #,##0.0_);_(* \(#,##0.0\);_(* &quot;-&quot;??_);_(@_)">
                  <c:v>-10</c:v>
                </c:pt>
                <c:pt idx="20" formatCode="_(* #,##0.0_);_(* \(#,##0.0\);_(* &quot;-&quot;??_);_(@_)">
                  <c:v>-9.6999999999999993</c:v>
                </c:pt>
                <c:pt idx="21" formatCode="_(* #,##0.0_);_(* \(#,##0.0\);_(* &quot;-&quot;??_);_(@_)">
                  <c:v>-10</c:v>
                </c:pt>
                <c:pt idx="22" formatCode="_(* #,##0.0_);_(* \(#,##0.0\);_(* &quot;-&quot;??_);_(@_)">
                  <c:v>-10</c:v>
                </c:pt>
                <c:pt idx="23" formatCode="_(* #,##0.0_);_(* \(#,##0.0\);_(* &quot;-&quot;??_);_(@_)">
                  <c:v>-10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9-A6A0-45C7-8004-C6B51ADFD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290384"/>
        <c:axId val="1"/>
      </c:lineChart>
      <c:lineChart>
        <c:grouping val="standard"/>
        <c:varyColors val="0"/>
        <c:ser>
          <c:idx val="0"/>
          <c:order val="0"/>
          <c:tx>
            <c:strRef>
              <c:f>'Data II'!$M$1:$M$2</c:f>
              <c:strCache>
                <c:ptCount val="2"/>
                <c:pt idx="0">
                  <c:v>Cumulative </c:v>
                </c:pt>
                <c:pt idx="1">
                  <c:v>Cash Balance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'Data II'!$A$4:$A$56</c:f>
              <c:numCache>
                <c:formatCode>m/d</c:formatCode>
                <c:ptCount val="53"/>
                <c:pt idx="0">
                  <c:v>37196</c:v>
                </c:pt>
                <c:pt idx="1">
                  <c:v>37197</c:v>
                </c:pt>
                <c:pt idx="2">
                  <c:v>37198</c:v>
                </c:pt>
                <c:pt idx="3">
                  <c:v>37199</c:v>
                </c:pt>
                <c:pt idx="4">
                  <c:v>37200</c:v>
                </c:pt>
                <c:pt idx="5">
                  <c:v>37201</c:v>
                </c:pt>
                <c:pt idx="6">
                  <c:v>37202</c:v>
                </c:pt>
                <c:pt idx="7">
                  <c:v>37203</c:v>
                </c:pt>
                <c:pt idx="8">
                  <c:v>37204</c:v>
                </c:pt>
                <c:pt idx="9">
                  <c:v>37207</c:v>
                </c:pt>
                <c:pt idx="10">
                  <c:v>37208</c:v>
                </c:pt>
                <c:pt idx="11">
                  <c:v>37209</c:v>
                </c:pt>
                <c:pt idx="12">
                  <c:v>37210</c:v>
                </c:pt>
                <c:pt idx="13">
                  <c:v>37211</c:v>
                </c:pt>
                <c:pt idx="14">
                  <c:v>37214</c:v>
                </c:pt>
                <c:pt idx="15">
                  <c:v>37215</c:v>
                </c:pt>
                <c:pt idx="16">
                  <c:v>37216</c:v>
                </c:pt>
                <c:pt idx="17">
                  <c:v>37217</c:v>
                </c:pt>
                <c:pt idx="18">
                  <c:v>37218</c:v>
                </c:pt>
                <c:pt idx="19">
                  <c:v>37221</c:v>
                </c:pt>
                <c:pt idx="20">
                  <c:v>37222</c:v>
                </c:pt>
                <c:pt idx="21">
                  <c:v>37223</c:v>
                </c:pt>
                <c:pt idx="22">
                  <c:v>37224</c:v>
                </c:pt>
                <c:pt idx="23">
                  <c:v>37225</c:v>
                </c:pt>
                <c:pt idx="24">
                  <c:v>37228</c:v>
                </c:pt>
                <c:pt idx="25">
                  <c:v>37229</c:v>
                </c:pt>
                <c:pt idx="26">
                  <c:v>37230</c:v>
                </c:pt>
                <c:pt idx="27">
                  <c:v>37231</c:v>
                </c:pt>
                <c:pt idx="28">
                  <c:v>37232</c:v>
                </c:pt>
                <c:pt idx="29">
                  <c:v>37233</c:v>
                </c:pt>
                <c:pt idx="30">
                  <c:v>37234</c:v>
                </c:pt>
                <c:pt idx="31">
                  <c:v>37235</c:v>
                </c:pt>
                <c:pt idx="32">
                  <c:v>37236</c:v>
                </c:pt>
                <c:pt idx="33">
                  <c:v>37237</c:v>
                </c:pt>
                <c:pt idx="34">
                  <c:v>37238</c:v>
                </c:pt>
                <c:pt idx="35">
                  <c:v>37239</c:v>
                </c:pt>
                <c:pt idx="36">
                  <c:v>37240</c:v>
                </c:pt>
                <c:pt idx="37">
                  <c:v>37241</c:v>
                </c:pt>
                <c:pt idx="38">
                  <c:v>37242</c:v>
                </c:pt>
                <c:pt idx="39">
                  <c:v>37243</c:v>
                </c:pt>
                <c:pt idx="40">
                  <c:v>37244</c:v>
                </c:pt>
                <c:pt idx="41">
                  <c:v>37245</c:v>
                </c:pt>
                <c:pt idx="42">
                  <c:v>37246</c:v>
                </c:pt>
                <c:pt idx="43">
                  <c:v>37247</c:v>
                </c:pt>
                <c:pt idx="44">
                  <c:v>37248</c:v>
                </c:pt>
                <c:pt idx="45">
                  <c:v>37249</c:v>
                </c:pt>
                <c:pt idx="46">
                  <c:v>37250</c:v>
                </c:pt>
                <c:pt idx="47">
                  <c:v>37251</c:v>
                </c:pt>
                <c:pt idx="48">
                  <c:v>37252</c:v>
                </c:pt>
                <c:pt idx="49">
                  <c:v>37253</c:v>
                </c:pt>
                <c:pt idx="50">
                  <c:v>37254</c:v>
                </c:pt>
                <c:pt idx="51">
                  <c:v>37255</c:v>
                </c:pt>
                <c:pt idx="52">
                  <c:v>37256</c:v>
                </c:pt>
              </c:numCache>
            </c:numRef>
          </c:cat>
          <c:val>
            <c:numRef>
              <c:f>'Data II'!$M$3:$M$27</c:f>
              <c:numCache>
                <c:formatCode>_(* #,##0.0_);_(* \(#,##0.0\);_(* "-"??_);_(@_)</c:formatCode>
                <c:ptCount val="25"/>
                <c:pt idx="0">
                  <c:v>1203.22429048</c:v>
                </c:pt>
                <c:pt idx="1">
                  <c:v>1276.9242904800001</c:v>
                </c:pt>
                <c:pt idx="2">
                  <c:v>1198.22429048</c:v>
                </c:pt>
                <c:pt idx="3">
                  <c:v>1198.22429048</c:v>
                </c:pt>
                <c:pt idx="4">
                  <c:v>1198.22429048</c:v>
                </c:pt>
                <c:pt idx="5">
                  <c:v>1188.22429048</c:v>
                </c:pt>
                <c:pt idx="6">
                  <c:v>1178.22429048</c:v>
                </c:pt>
                <c:pt idx="7">
                  <c:v>1168.22429048</c:v>
                </c:pt>
                <c:pt idx="8">
                  <c:v>1157.52429048</c:v>
                </c:pt>
                <c:pt idx="9">
                  <c:v>1147.4242904800001</c:v>
                </c:pt>
                <c:pt idx="10">
                  <c:v>1166.1242904800001</c:v>
                </c:pt>
                <c:pt idx="11">
                  <c:v>1156.1242904800001</c:v>
                </c:pt>
                <c:pt idx="12">
                  <c:v>1411.6242904800001</c:v>
                </c:pt>
                <c:pt idx="13">
                  <c:v>1023.6242904800001</c:v>
                </c:pt>
                <c:pt idx="14">
                  <c:v>1013.6242904800001</c:v>
                </c:pt>
                <c:pt idx="15">
                  <c:v>1003.6242904800001</c:v>
                </c:pt>
                <c:pt idx="16">
                  <c:v>1237.6242904800001</c:v>
                </c:pt>
                <c:pt idx="17">
                  <c:v>1227.6242904800001</c:v>
                </c:pt>
                <c:pt idx="18">
                  <c:v>1217.6242904800001</c:v>
                </c:pt>
                <c:pt idx="19">
                  <c:v>1207.6242904800001</c:v>
                </c:pt>
                <c:pt idx="20">
                  <c:v>1197.6242904800001</c:v>
                </c:pt>
                <c:pt idx="21">
                  <c:v>1187.9242904800001</c:v>
                </c:pt>
                <c:pt idx="22">
                  <c:v>1177.9242904800001</c:v>
                </c:pt>
                <c:pt idx="23">
                  <c:v>1167.9242904800001</c:v>
                </c:pt>
                <c:pt idx="24">
                  <c:v>1157.9242904800001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6A-A6A0-45C7-8004-C6B51ADFD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"/>
        <c:axId val="4"/>
      </c:lineChart>
      <c:dateAx>
        <c:axId val="1732903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1140984677058995"/>
              <c:y val="0.91383495145631077"/>
            </c:manualLayout>
          </c:layout>
          <c:overlay val="0"/>
          <c:spPr>
            <a:noFill/>
            <a:ln w="25400">
              <a:noFill/>
            </a:ln>
          </c:spPr>
        </c:title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3720000" vert="horz"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Millions</a:t>
                </a:r>
              </a:p>
            </c:rich>
          </c:tx>
          <c:layout>
            <c:manualLayout>
              <c:xMode val="edge"/>
              <c:yMode val="edge"/>
              <c:x val="1.2068022171937308E-2"/>
              <c:y val="0.4065533980582524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_);_(* \(#,##0.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3290384"/>
        <c:crosses val="autoZero"/>
        <c:crossBetween val="between"/>
      </c:valAx>
      <c:dateAx>
        <c:axId val="3"/>
        <c:scaling>
          <c:orientation val="minMax"/>
        </c:scaling>
        <c:delete val="1"/>
        <c:axPos val="b"/>
        <c:numFmt formatCode="m/d" sourceLinked="1"/>
        <c:majorTickMark val="out"/>
        <c:minorTickMark val="none"/>
        <c:tickLblPos val="nextTo"/>
        <c:crossAx val="4"/>
        <c:crosses val="autoZero"/>
        <c:auto val="1"/>
        <c:lblOffset val="100"/>
        <c:baseTimeUnit val="days"/>
      </c:dateAx>
      <c:valAx>
        <c:axId val="4"/>
        <c:scaling>
          <c:orientation val="minMax"/>
        </c:scaling>
        <c:delete val="0"/>
        <c:axPos val="r"/>
        <c:numFmt formatCode="_(* #,##0.0_);_(* \(#,##0.0\);_(* &quot;-&quot;??_);_(@_)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"/>
        <c:crosses val="max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817899448728217"/>
          <c:y val="0.40169902912621358"/>
          <c:w val="0.15523864884810265"/>
          <c:h val="0.1711165048543689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3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Daily Cash Use
September &amp; October</a:t>
            </a:r>
          </a:p>
        </c:rich>
      </c:tx>
      <c:layout>
        <c:manualLayout>
          <c:xMode val="edge"/>
          <c:yMode val="edge"/>
          <c:x val="0.40076010576190957"/>
          <c:y val="3.135322373295291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05425259512682"/>
          <c:y val="0.21782239646051499"/>
          <c:w val="0.76448314013823981"/>
          <c:h val="0.60396209927688249"/>
        </c:manualLayout>
      </c:layout>
      <c:lineChart>
        <c:grouping val="standard"/>
        <c:varyColors val="0"/>
        <c:ser>
          <c:idx val="0"/>
          <c:order val="0"/>
          <c:tx>
            <c:strRef>
              <c:f>Data!$H$5:$H$6</c:f>
              <c:strCache>
                <c:ptCount val="2"/>
                <c:pt idx="0">
                  <c:v>Daily</c:v>
                </c:pt>
                <c:pt idx="1">
                  <c:v>Delta Cash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Data!$B$7:$B$47</c:f>
              <c:numCache>
                <c:formatCode>m/d</c:formatCode>
                <c:ptCount val="41"/>
                <c:pt idx="0">
                  <c:v>37138</c:v>
                </c:pt>
                <c:pt idx="1">
                  <c:v>37139</c:v>
                </c:pt>
                <c:pt idx="2">
                  <c:v>37140</c:v>
                </c:pt>
                <c:pt idx="3">
                  <c:v>37141</c:v>
                </c:pt>
                <c:pt idx="4">
                  <c:v>37144</c:v>
                </c:pt>
                <c:pt idx="5">
                  <c:v>37145</c:v>
                </c:pt>
                <c:pt idx="6">
                  <c:v>37146</c:v>
                </c:pt>
                <c:pt idx="7">
                  <c:v>37147</c:v>
                </c:pt>
                <c:pt idx="8">
                  <c:v>37148</c:v>
                </c:pt>
                <c:pt idx="9">
                  <c:v>37151</c:v>
                </c:pt>
                <c:pt idx="10">
                  <c:v>37152</c:v>
                </c:pt>
                <c:pt idx="11">
                  <c:v>37153</c:v>
                </c:pt>
                <c:pt idx="12">
                  <c:v>37154</c:v>
                </c:pt>
                <c:pt idx="13">
                  <c:v>37155</c:v>
                </c:pt>
                <c:pt idx="14">
                  <c:v>37158</c:v>
                </c:pt>
                <c:pt idx="15">
                  <c:v>37159</c:v>
                </c:pt>
                <c:pt idx="16">
                  <c:v>37160</c:v>
                </c:pt>
                <c:pt idx="17">
                  <c:v>37161</c:v>
                </c:pt>
                <c:pt idx="18">
                  <c:v>37162</c:v>
                </c:pt>
                <c:pt idx="19">
                  <c:v>37165</c:v>
                </c:pt>
                <c:pt idx="20">
                  <c:v>37166</c:v>
                </c:pt>
                <c:pt idx="21">
                  <c:v>37167</c:v>
                </c:pt>
                <c:pt idx="22">
                  <c:v>37168</c:v>
                </c:pt>
                <c:pt idx="23">
                  <c:v>37169</c:v>
                </c:pt>
                <c:pt idx="24">
                  <c:v>37173</c:v>
                </c:pt>
                <c:pt idx="25">
                  <c:v>37174</c:v>
                </c:pt>
                <c:pt idx="26">
                  <c:v>37175</c:v>
                </c:pt>
                <c:pt idx="27">
                  <c:v>37176</c:v>
                </c:pt>
                <c:pt idx="28">
                  <c:v>37179</c:v>
                </c:pt>
                <c:pt idx="29">
                  <c:v>37180</c:v>
                </c:pt>
                <c:pt idx="30">
                  <c:v>37181</c:v>
                </c:pt>
                <c:pt idx="31">
                  <c:v>37182</c:v>
                </c:pt>
                <c:pt idx="32">
                  <c:v>37183</c:v>
                </c:pt>
                <c:pt idx="33">
                  <c:v>37186</c:v>
                </c:pt>
                <c:pt idx="34">
                  <c:v>37187</c:v>
                </c:pt>
                <c:pt idx="35">
                  <c:v>37188</c:v>
                </c:pt>
                <c:pt idx="36">
                  <c:v>37189</c:v>
                </c:pt>
                <c:pt idx="37">
                  <c:v>37190</c:v>
                </c:pt>
                <c:pt idx="38">
                  <c:v>37193</c:v>
                </c:pt>
                <c:pt idx="39">
                  <c:v>37194</c:v>
                </c:pt>
                <c:pt idx="40">
                  <c:v>37195</c:v>
                </c:pt>
              </c:numCache>
            </c:numRef>
          </c:cat>
          <c:val>
            <c:numRef>
              <c:f>Data!$H$6:$H$47</c:f>
              <c:numCache>
                <c:formatCode>_(* #,##0.0_);_(* \(#,##0.0\);_(* "-"??_);_(@_)</c:formatCode>
                <c:ptCount val="42"/>
                <c:pt idx="0" formatCode="General">
                  <c:v>0</c:v>
                </c:pt>
                <c:pt idx="1">
                  <c:v>48.1</c:v>
                </c:pt>
                <c:pt idx="2">
                  <c:v>-37.132583890000006</c:v>
                </c:pt>
                <c:pt idx="3">
                  <c:v>271.0634341600001</c:v>
                </c:pt>
                <c:pt idx="4">
                  <c:v>35.901020710000083</c:v>
                </c:pt>
                <c:pt idx="5">
                  <c:v>-5.029035629999953</c:v>
                </c:pt>
                <c:pt idx="6">
                  <c:v>-99.775811809999993</c:v>
                </c:pt>
                <c:pt idx="7">
                  <c:v>253.6</c:v>
                </c:pt>
                <c:pt idx="8">
                  <c:v>47.940156029999955</c:v>
                </c:pt>
                <c:pt idx="9">
                  <c:v>-106.64531337000008</c:v>
                </c:pt>
                <c:pt idx="10">
                  <c:v>78.746207560000101</c:v>
                </c:pt>
                <c:pt idx="11">
                  <c:v>-21.067551050000237</c:v>
                </c:pt>
                <c:pt idx="12">
                  <c:v>-33.994707099999538</c:v>
                </c:pt>
                <c:pt idx="13">
                  <c:v>-76.852536550000238</c:v>
                </c:pt>
                <c:pt idx="14">
                  <c:v>-103.22156926000011</c:v>
                </c:pt>
                <c:pt idx="15">
                  <c:v>202.85176993000027</c:v>
                </c:pt>
                <c:pt idx="16">
                  <c:v>-214.32951860000009</c:v>
                </c:pt>
                <c:pt idx="17">
                  <c:v>-13.021831290000282</c:v>
                </c:pt>
                <c:pt idx="18">
                  <c:v>2.3038137200001785</c:v>
                </c:pt>
                <c:pt idx="19">
                  <c:v>3.9071937500000331</c:v>
                </c:pt>
                <c:pt idx="20">
                  <c:v>32.799999999999997</c:v>
                </c:pt>
                <c:pt idx="21">
                  <c:v>-202.52740114000008</c:v>
                </c:pt>
                <c:pt idx="22">
                  <c:v>-10.937305730000071</c:v>
                </c:pt>
                <c:pt idx="23">
                  <c:v>-65.508856050000048</c:v>
                </c:pt>
                <c:pt idx="24">
                  <c:v>168.17356987000002</c:v>
                </c:pt>
                <c:pt idx="25">
                  <c:v>-190.61483508999981</c:v>
                </c:pt>
                <c:pt idx="26">
                  <c:v>21.998172210000046</c:v>
                </c:pt>
                <c:pt idx="27">
                  <c:v>-162.57982949999993</c:v>
                </c:pt>
                <c:pt idx="28">
                  <c:v>45.414106699999635</c:v>
                </c:pt>
                <c:pt idx="29">
                  <c:v>-122.63524437999962</c:v>
                </c:pt>
                <c:pt idx="30">
                  <c:v>-101.14066910000001</c:v>
                </c:pt>
                <c:pt idx="31">
                  <c:v>-46.451679029999994</c:v>
                </c:pt>
                <c:pt idx="32">
                  <c:v>-55.398644010000197</c:v>
                </c:pt>
                <c:pt idx="33">
                  <c:v>182.64764737999991</c:v>
                </c:pt>
                <c:pt idx="34">
                  <c:v>119.00046275000008</c:v>
                </c:pt>
                <c:pt idx="35">
                  <c:v>-42.322627739999909</c:v>
                </c:pt>
                <c:pt idx="36">
                  <c:v>-31.664315274000277</c:v>
                </c:pt>
                <c:pt idx="37">
                  <c:v>256.2071325939998</c:v>
                </c:pt>
                <c:pt idx="38">
                  <c:v>5.5</c:v>
                </c:pt>
                <c:pt idx="39">
                  <c:v>-191.3</c:v>
                </c:pt>
                <c:pt idx="40">
                  <c:v>124.1</c:v>
                </c:pt>
                <c:pt idx="41">
                  <c:v>-221.3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90-4E29-A024-482CBEA606DE}"/>
            </c:ext>
          </c:extLst>
        </c:ser>
        <c:ser>
          <c:idx val="1"/>
          <c:order val="1"/>
          <c:tx>
            <c:strRef>
              <c:f>Data!$L$5:$L$6</c:f>
              <c:strCache>
                <c:ptCount val="2"/>
                <c:pt idx="0">
                  <c:v>Daily Delta</c:v>
                </c:pt>
                <c:pt idx="1">
                  <c:v>Cash w/o Margins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none"/>
          </c:marker>
          <c:val>
            <c:numRef>
              <c:f>Data!$L$7:$L$47</c:f>
              <c:numCache>
                <c:formatCode>_(* #,##0.0_);_(* \(#,##0.0\);_(* "-"??_);_(@_)</c:formatCode>
                <c:ptCount val="41"/>
                <c:pt idx="0">
                  <c:v>-85.800000000000011</c:v>
                </c:pt>
                <c:pt idx="1">
                  <c:v>-12.732583890000008</c:v>
                </c:pt>
                <c:pt idx="2">
                  <c:v>259.36343416000011</c:v>
                </c:pt>
                <c:pt idx="3">
                  <c:v>-8.1989792899999188</c:v>
                </c:pt>
                <c:pt idx="4">
                  <c:v>-23.229035629999952</c:v>
                </c:pt>
                <c:pt idx="5">
                  <c:v>-119.07581180999999</c:v>
                </c:pt>
                <c:pt idx="6">
                  <c:v>272.10000000000002</c:v>
                </c:pt>
                <c:pt idx="7">
                  <c:v>-75.859843970000043</c:v>
                </c:pt>
                <c:pt idx="8">
                  <c:v>-82.545313370000088</c:v>
                </c:pt>
                <c:pt idx="9">
                  <c:v>36.746207560000101</c:v>
                </c:pt>
                <c:pt idx="10">
                  <c:v>62.332448949999772</c:v>
                </c:pt>
                <c:pt idx="11">
                  <c:v>-105.59470709999954</c:v>
                </c:pt>
                <c:pt idx="12">
                  <c:v>-103.95253655000025</c:v>
                </c:pt>
                <c:pt idx="13">
                  <c:v>-116.3215692600001</c:v>
                </c:pt>
                <c:pt idx="14">
                  <c:v>100.65176993000027</c:v>
                </c:pt>
                <c:pt idx="15">
                  <c:v>-157.82951860000009</c:v>
                </c:pt>
                <c:pt idx="16">
                  <c:v>19.578168709999719</c:v>
                </c:pt>
                <c:pt idx="17">
                  <c:v>42.803813720000178</c:v>
                </c:pt>
                <c:pt idx="18">
                  <c:v>7.6071937500000333</c:v>
                </c:pt>
                <c:pt idx="19">
                  <c:v>22.299999999999997</c:v>
                </c:pt>
                <c:pt idx="20">
                  <c:v>-126.12740114000007</c:v>
                </c:pt>
                <c:pt idx="21">
                  <c:v>121.36269426999993</c:v>
                </c:pt>
                <c:pt idx="22">
                  <c:v>-111.60885605000004</c:v>
                </c:pt>
                <c:pt idx="23">
                  <c:v>23.373569870000011</c:v>
                </c:pt>
                <c:pt idx="24">
                  <c:v>-242.11483508999981</c:v>
                </c:pt>
                <c:pt idx="25">
                  <c:v>-24.701827789999957</c:v>
                </c:pt>
                <c:pt idx="26">
                  <c:v>116.92017050000007</c:v>
                </c:pt>
                <c:pt idx="27">
                  <c:v>-42.385893300000362</c:v>
                </c:pt>
                <c:pt idx="28">
                  <c:v>-34.835244379999622</c:v>
                </c:pt>
                <c:pt idx="29">
                  <c:v>-112.54066910000002</c:v>
                </c:pt>
                <c:pt idx="30">
                  <c:v>-84.151679029999997</c:v>
                </c:pt>
                <c:pt idx="31">
                  <c:v>-48.798644010000196</c:v>
                </c:pt>
                <c:pt idx="32">
                  <c:v>71.347647379999913</c:v>
                </c:pt>
                <c:pt idx="33">
                  <c:v>140.40046275000009</c:v>
                </c:pt>
                <c:pt idx="34">
                  <c:v>-60.622627739999913</c:v>
                </c:pt>
                <c:pt idx="35">
                  <c:v>10.435684725999725</c:v>
                </c:pt>
                <c:pt idx="36">
                  <c:v>169.3071325939998</c:v>
                </c:pt>
                <c:pt idx="37">
                  <c:v>68.5</c:v>
                </c:pt>
                <c:pt idx="38">
                  <c:v>-53.900000000000006</c:v>
                </c:pt>
                <c:pt idx="39">
                  <c:v>100</c:v>
                </c:pt>
                <c:pt idx="40">
                  <c:v>-126.70000000000002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90-4E29-A024-482CBEA606DE}"/>
            </c:ext>
          </c:extLst>
        </c:ser>
        <c:ser>
          <c:idx val="2"/>
          <c:order val="2"/>
          <c:tx>
            <c:strRef>
              <c:f>Data!$P$5:$P$6</c:f>
              <c:strCache>
                <c:ptCount val="2"/>
                <c:pt idx="0">
                  <c:v>Daily Delta</c:v>
                </c:pt>
                <c:pt idx="1">
                  <c:v>Cash w/o Sett</c:v>
                </c:pt>
              </c:strCache>
            </c:strRef>
          </c:tx>
          <c:spPr>
            <a:ln w="38100">
              <a:solidFill>
                <a:srgbClr val="FFFF00"/>
              </a:solidFill>
              <a:prstDash val="solid"/>
            </a:ln>
          </c:spPr>
          <c:marker>
            <c:symbol val="none"/>
          </c:marker>
          <c:val>
            <c:numRef>
              <c:f>Data!$P$7:$P$47</c:f>
              <c:numCache>
                <c:formatCode>_(* #,##0.0_);_(* \(#,##0.0\);_(* "-"??_);_(@_)</c:formatCode>
                <c:ptCount val="41"/>
                <c:pt idx="0">
                  <c:v>-92.000000000000014</c:v>
                </c:pt>
                <c:pt idx="1">
                  <c:v>-34.332583890000009</c:v>
                </c:pt>
                <c:pt idx="2">
                  <c:v>1.1634341600001221</c:v>
                </c:pt>
                <c:pt idx="3">
                  <c:v>-57.598979289999917</c:v>
                </c:pt>
                <c:pt idx="4">
                  <c:v>12.370964370000049</c:v>
                </c:pt>
                <c:pt idx="5">
                  <c:v>17.524188190000004</c:v>
                </c:pt>
                <c:pt idx="6">
                  <c:v>166.20000000000002</c:v>
                </c:pt>
                <c:pt idx="7">
                  <c:v>-17.759843970000041</c:v>
                </c:pt>
                <c:pt idx="8">
                  <c:v>-96.545313370000088</c:v>
                </c:pt>
                <c:pt idx="9">
                  <c:v>108.8462075600001</c:v>
                </c:pt>
                <c:pt idx="10">
                  <c:v>75.732448949999778</c:v>
                </c:pt>
                <c:pt idx="11">
                  <c:v>-48.794707099999542</c:v>
                </c:pt>
                <c:pt idx="12">
                  <c:v>-297.75253655000029</c:v>
                </c:pt>
                <c:pt idx="13">
                  <c:v>-128.3215692600001</c:v>
                </c:pt>
                <c:pt idx="14">
                  <c:v>130.95176993000027</c:v>
                </c:pt>
                <c:pt idx="15">
                  <c:v>-112.42951860000008</c:v>
                </c:pt>
                <c:pt idx="16">
                  <c:v>9.87816870999972</c:v>
                </c:pt>
                <c:pt idx="17">
                  <c:v>31.203813720000177</c:v>
                </c:pt>
                <c:pt idx="18">
                  <c:v>-77.992806249999958</c:v>
                </c:pt>
                <c:pt idx="19">
                  <c:v>19.299999999999997</c:v>
                </c:pt>
                <c:pt idx="20">
                  <c:v>30.97259885999992</c:v>
                </c:pt>
                <c:pt idx="21">
                  <c:v>-20.73730573000006</c:v>
                </c:pt>
                <c:pt idx="22">
                  <c:v>-5.5088560500000483</c:v>
                </c:pt>
                <c:pt idx="23">
                  <c:v>145.27356987000002</c:v>
                </c:pt>
                <c:pt idx="24">
                  <c:v>-148.3148350899998</c:v>
                </c:pt>
                <c:pt idx="25">
                  <c:v>-0.60182778999995534</c:v>
                </c:pt>
                <c:pt idx="26">
                  <c:v>110.72017050000007</c:v>
                </c:pt>
                <c:pt idx="27">
                  <c:v>-50.78589330000036</c:v>
                </c:pt>
                <c:pt idx="28">
                  <c:v>27.564755620000376</c:v>
                </c:pt>
                <c:pt idx="29">
                  <c:v>-88.240669100000019</c:v>
                </c:pt>
                <c:pt idx="30">
                  <c:v>-83.251679029999991</c:v>
                </c:pt>
                <c:pt idx="31">
                  <c:v>-32.898644010000197</c:v>
                </c:pt>
                <c:pt idx="32">
                  <c:v>40.347647379999913</c:v>
                </c:pt>
                <c:pt idx="33">
                  <c:v>-27.699537249999906</c:v>
                </c:pt>
                <c:pt idx="34">
                  <c:v>-52.422627739999911</c:v>
                </c:pt>
                <c:pt idx="35">
                  <c:v>10.435684725999725</c:v>
                </c:pt>
                <c:pt idx="36">
                  <c:v>99.807132593999796</c:v>
                </c:pt>
                <c:pt idx="37">
                  <c:v>62.1</c:v>
                </c:pt>
                <c:pt idx="38">
                  <c:v>-90.300000000000011</c:v>
                </c:pt>
                <c:pt idx="39">
                  <c:v>221.4</c:v>
                </c:pt>
                <c:pt idx="40">
                  <c:v>-163.20000000000002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90-4E29-A024-482CBEA606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814880"/>
        <c:axId val="1"/>
      </c:lineChart>
      <c:dateAx>
        <c:axId val="1528148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9097861298319256"/>
              <c:y val="0.9389465423184321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36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2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 Millions</a:t>
                </a:r>
              </a:p>
            </c:rich>
          </c:tx>
          <c:layout>
            <c:manualLayout>
              <c:xMode val="edge"/>
              <c:yMode val="edge"/>
              <c:x val="4.7483424853306824E-2"/>
              <c:y val="0.4488461502822732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2814880"/>
        <c:crosses val="autoZero"/>
        <c:crossBetween val="between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t"/>
      <c:layout>
        <c:manualLayout>
          <c:xMode val="edge"/>
          <c:yMode val="edge"/>
          <c:x val="0.7350434167291896"/>
          <c:y val="1.3201357361243332E-2"/>
          <c:w val="0.24501447224306319"/>
          <c:h val="0.1633667973453862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" r="0.7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373380</xdr:colOff>
      <xdr:row>3</xdr:row>
      <xdr:rowOff>7620</xdr:rowOff>
    </xdr:from>
    <xdr:to>
      <xdr:col>41</xdr:col>
      <xdr:colOff>381000</xdr:colOff>
      <xdr:row>40</xdr:row>
      <xdr:rowOff>106680</xdr:rowOff>
    </xdr:to>
    <xdr:graphicFrame macro="">
      <xdr:nvGraphicFramePr>
        <xdr:cNvPr id="3073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388620</xdr:colOff>
      <xdr:row>42</xdr:row>
      <xdr:rowOff>121920</xdr:rowOff>
    </xdr:from>
    <xdr:to>
      <xdr:col>42</xdr:col>
      <xdr:colOff>259080</xdr:colOff>
      <xdr:row>80</xdr:row>
      <xdr:rowOff>30480</xdr:rowOff>
    </xdr:to>
    <xdr:graphicFrame macro="">
      <xdr:nvGraphicFramePr>
        <xdr:cNvPr id="307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0.32341</cdr:x>
      <cdr:y>0.23457</cdr:y>
    </cdr:from>
    <cdr:to>
      <cdr:x>0.38219</cdr:x>
      <cdr:y>0.26676</cdr:y>
    </cdr:to>
    <cdr:sp macro="" textlink="">
      <cdr:nvSpPr>
        <cdr:cNvPr id="4099" name="Line 3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4339763" y="1477416"/>
          <a:ext cx="789196" cy="20313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0.25943</cdr:x>
      <cdr:y>0.73619</cdr:y>
    </cdr:from>
    <cdr:to>
      <cdr:x>0.29514</cdr:x>
      <cdr:y>0.76175</cdr:y>
    </cdr:to>
    <cdr:sp macro="" textlink="">
      <cdr:nvSpPr>
        <cdr:cNvPr id="4101" name="Line 5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H="1" flipV="1">
          <a:off x="3480638" y="4642334"/>
          <a:ext cx="479512" cy="161270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0.46181</cdr:x>
      <cdr:y>0.54203</cdr:y>
    </cdr:from>
    <cdr:to>
      <cdr:x>0.4881</cdr:x>
      <cdr:y>0.62682</cdr:y>
    </cdr:to>
    <cdr:sp macro="" textlink="">
      <cdr:nvSpPr>
        <cdr:cNvPr id="4102" name="Line 6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 flipV="1">
          <a:off x="6197869" y="3417305"/>
          <a:ext cx="352974" cy="534981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  <cdr:relSizeAnchor xmlns:cdr="http://schemas.openxmlformats.org/drawingml/2006/chartDrawing">
    <cdr:from>
      <cdr:x>0.62053</cdr:x>
      <cdr:y>0.50983</cdr:y>
    </cdr:from>
    <cdr:to>
      <cdr:x>0.64261</cdr:x>
      <cdr:y>0.56955</cdr:y>
    </cdr:to>
    <cdr:sp macro="" textlink="">
      <cdr:nvSpPr>
        <cdr:cNvPr id="4103" name="Freeform 7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8329031" y="3214167"/>
          <a:ext cx="296365" cy="376813"/>
        </a:xfrm>
        <a:custGeom xmlns:a="http://schemas.openxmlformats.org/drawingml/2006/main">
          <a:avLst/>
          <a:gdLst>
            <a:gd name="T0" fmla="*/ 0 w 203200"/>
            <a:gd name="T1" fmla="*/ 355796 h 355796"/>
            <a:gd name="T2" fmla="*/ 203200 w 203200"/>
            <a:gd name="T3" fmla="*/ 0 h 355796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203200" h="355796">
              <a:moveTo>
                <a:pt x="0" y="355796"/>
              </a:moveTo>
              <a:lnTo>
                <a:pt x="203200" y="0"/>
              </a:lnTo>
            </a:path>
          </a:pathLst>
        </a:custGeom>
        <a:noFill xmlns:a="http://schemas.openxmlformats.org/drawingml/2006/main"/>
        <a:ln xmlns:a="http://schemas.openxmlformats.org/drawingml/2006/main"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0.70412</cdr:x>
      <cdr:y>0.63075</cdr:y>
    </cdr:from>
    <cdr:to>
      <cdr:x>0.73115</cdr:x>
      <cdr:y>0.68482</cdr:y>
    </cdr:to>
    <cdr:sp macro="" textlink="">
      <cdr:nvSpPr>
        <cdr:cNvPr id="4104" name="Freeform 8"/>
        <cdr:cNvSpPr>
          <a:spLocks xmlns:a="http://schemas.openxmlformats.org/drawingml/2006/main"/>
        </cdr:cNvSpPr>
      </cdr:nvSpPr>
      <cdr:spPr bwMode="auto">
        <a:xfrm xmlns:a="http://schemas.openxmlformats.org/drawingml/2006/main">
          <a:off x="9451221" y="3977096"/>
          <a:ext cx="362963" cy="341148"/>
        </a:xfrm>
        <a:custGeom xmlns:a="http://schemas.openxmlformats.org/drawingml/2006/main">
          <a:avLst/>
          <a:gdLst>
            <a:gd name="T0" fmla="*/ 0 w 368300"/>
            <a:gd name="T1" fmla="*/ 317674 h 317674"/>
            <a:gd name="T2" fmla="*/ 368300 w 368300"/>
            <a:gd name="T3" fmla="*/ 0 h 317674"/>
          </a:gdLst>
          <a:ahLst/>
          <a:cxnLst>
            <a:cxn ang="0">
              <a:pos x="T0" y="T1"/>
            </a:cxn>
            <a:cxn ang="0">
              <a:pos x="T2" y="T3"/>
            </a:cxn>
          </a:cxnLst>
          <a:rect l="0" t="0" r="r" b="b"/>
          <a:pathLst>
            <a:path w="368300" h="317674">
              <a:moveTo>
                <a:pt x="0" y="317674"/>
              </a:moveTo>
              <a:lnTo>
                <a:pt x="368300" y="0"/>
              </a:lnTo>
            </a:path>
          </a:pathLst>
        </a:custGeom>
        <a:noFill xmlns:a="http://schemas.openxmlformats.org/drawingml/2006/main"/>
        <a:ln xmlns:a="http://schemas.openxmlformats.org/drawingml/2006/main"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cdr:spPr>
    </cdr:sp>
  </cdr:relSizeAnchor>
  <cdr:relSizeAnchor xmlns:cdr="http://schemas.openxmlformats.org/drawingml/2006/chartDrawing">
    <cdr:from>
      <cdr:x>0.19519</cdr:x>
      <cdr:y>0.19524</cdr:y>
    </cdr:from>
    <cdr:to>
      <cdr:x>0.23587</cdr:x>
      <cdr:y>0.20556</cdr:y>
    </cdr:to>
    <cdr:sp macro="" textlink="">
      <cdr:nvSpPr>
        <cdr:cNvPr id="4105" name="Line 9"/>
        <cdr:cNvSpPr>
          <a:spLocks xmlns:a="http://schemas.openxmlformats.org/drawingml/2006/main" noChangeShapeType="1"/>
        </cdr:cNvSpPr>
      </cdr:nvSpPr>
      <cdr:spPr bwMode="auto">
        <a:xfrm xmlns:a="http://schemas.openxmlformats.org/drawingml/2006/main">
          <a:off x="2618184" y="1229309"/>
          <a:ext cx="546110" cy="65128"/>
        </a:xfrm>
        <a:prstGeom xmlns:a="http://schemas.openxmlformats.org/drawingml/2006/main" prst="line">
          <a:avLst/>
        </a:prstGeom>
        <a:noFill xmlns:a="http://schemas.openxmlformats.org/drawingml/2006/main"/>
        <a:ln xmlns:a="http://schemas.openxmlformats.org/drawingml/2006/main"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sm"/>
        </a:ln>
        <a:extLst xmlns:a="http://schemas.openxmlformats.org/drawingml/2006/main">
          <a:ext uri="{909E8E84-426E-40DD-AFC4-6F175D3DCCD1}">
            <a14:hiddenFill xmlns:a14="http://schemas.microsoft.com/office/drawing/2010/main">
              <a:noFill/>
            </a14:hiddenFill>
          </a:ext>
        </a:extLst>
      </cdr:spPr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495300</xdr:colOff>
      <xdr:row>1</xdr:row>
      <xdr:rowOff>106680</xdr:rowOff>
    </xdr:from>
    <xdr:to>
      <xdr:col>13</xdr:col>
      <xdr:colOff>594360</xdr:colOff>
      <xdr:row>29</xdr:row>
      <xdr:rowOff>30480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82"/>
  <sheetViews>
    <sheetView tabSelected="1" topLeftCell="L30" zoomScale="75" workbookViewId="0">
      <selection activeCell="U42" sqref="U42:AP42"/>
    </sheetView>
  </sheetViews>
  <sheetFormatPr defaultRowHeight="13.2" x14ac:dyDescent="0.25"/>
  <cols>
    <col min="2" max="2" width="3.5546875" customWidth="1"/>
    <col min="3" max="3" width="11" bestFit="1" customWidth="1"/>
    <col min="4" max="4" width="3.6640625" customWidth="1"/>
    <col min="5" max="5" width="12.6640625" bestFit="1" customWidth="1"/>
    <col min="6" max="6" width="3.6640625" customWidth="1"/>
    <col min="7" max="7" width="13.109375" bestFit="1" customWidth="1"/>
    <col min="8" max="8" width="3.6640625" customWidth="1"/>
    <col min="9" max="9" width="15.33203125" bestFit="1" customWidth="1"/>
    <col min="10" max="10" width="3.6640625" customWidth="1"/>
    <col min="11" max="11" width="14.44140625" bestFit="1" customWidth="1"/>
    <col min="12" max="12" width="3.6640625" customWidth="1"/>
    <col min="13" max="13" width="13.5546875" bestFit="1" customWidth="1"/>
  </cols>
  <sheetData>
    <row r="1" spans="1:15" x14ac:dyDescent="0.25">
      <c r="A1" s="11"/>
      <c r="C1" s="5"/>
      <c r="D1" s="5"/>
      <c r="E1" s="5"/>
      <c r="F1" s="5"/>
      <c r="G1" s="5"/>
      <c r="I1" s="5"/>
      <c r="K1" s="5"/>
      <c r="L1" s="5"/>
      <c r="M1" s="15" t="s">
        <v>35</v>
      </c>
    </row>
    <row r="2" spans="1:15" x14ac:dyDescent="0.25">
      <c r="A2" s="11"/>
      <c r="C2" s="5"/>
      <c r="D2" s="5"/>
      <c r="E2" s="5"/>
      <c r="F2" s="5"/>
      <c r="G2" s="5"/>
      <c r="I2" s="5"/>
      <c r="K2" s="5"/>
      <c r="L2" s="5"/>
      <c r="M2" s="3" t="s">
        <v>36</v>
      </c>
    </row>
    <row r="3" spans="1:15" x14ac:dyDescent="0.25">
      <c r="A3" s="16" t="s">
        <v>3</v>
      </c>
      <c r="B3" s="13"/>
      <c r="C3" s="17" t="s">
        <v>34</v>
      </c>
      <c r="D3" s="18"/>
      <c r="E3" s="17" t="s">
        <v>37</v>
      </c>
      <c r="F3" s="18"/>
      <c r="G3" s="17" t="s">
        <v>38</v>
      </c>
      <c r="H3" s="13"/>
      <c r="I3" s="17" t="s">
        <v>5</v>
      </c>
      <c r="J3" s="13"/>
      <c r="K3" s="17" t="s">
        <v>39</v>
      </c>
      <c r="L3" s="5"/>
      <c r="M3" s="5">
        <v>1203.22429048</v>
      </c>
      <c r="O3" s="17" t="s">
        <v>40</v>
      </c>
    </row>
    <row r="4" spans="1:15" x14ac:dyDescent="0.25">
      <c r="A4" s="11">
        <v>37196</v>
      </c>
      <c r="C4" s="5">
        <v>73.7</v>
      </c>
      <c r="D4" s="5"/>
      <c r="E4" s="5">
        <v>250</v>
      </c>
      <c r="F4" s="5"/>
      <c r="G4" s="5">
        <v>-200</v>
      </c>
      <c r="I4" s="5">
        <v>0</v>
      </c>
      <c r="K4" s="5">
        <f t="shared" ref="K4:K37" si="0">C4+I4</f>
        <v>73.7</v>
      </c>
      <c r="M4" s="14">
        <f t="shared" ref="M4:M37" si="1">M3+K4</f>
        <v>1276.9242904800001</v>
      </c>
    </row>
    <row r="5" spans="1:15" x14ac:dyDescent="0.25">
      <c r="A5" s="11">
        <v>37197</v>
      </c>
      <c r="C5" s="5">
        <v>-49.1</v>
      </c>
      <c r="D5" s="5"/>
      <c r="E5" s="5">
        <v>250</v>
      </c>
      <c r="F5" s="5"/>
      <c r="G5" s="5">
        <v>-200</v>
      </c>
      <c r="I5" s="5">
        <v>-29.6</v>
      </c>
      <c r="K5" s="5">
        <f t="shared" si="0"/>
        <v>-78.7</v>
      </c>
      <c r="M5" s="14">
        <f t="shared" si="1"/>
        <v>1198.22429048</v>
      </c>
      <c r="O5" s="4">
        <v>0</v>
      </c>
    </row>
    <row r="6" spans="1:15" x14ac:dyDescent="0.25">
      <c r="A6" s="11">
        <v>37198</v>
      </c>
      <c r="C6" s="5">
        <v>0</v>
      </c>
      <c r="D6" s="5"/>
      <c r="E6" s="5">
        <v>250</v>
      </c>
      <c r="F6" s="5"/>
      <c r="G6" s="5">
        <v>-200</v>
      </c>
      <c r="I6" s="5">
        <v>0</v>
      </c>
      <c r="K6" s="5">
        <v>0</v>
      </c>
      <c r="M6" s="14">
        <f>M5</f>
        <v>1198.22429048</v>
      </c>
      <c r="O6" s="4">
        <v>0</v>
      </c>
    </row>
    <row r="7" spans="1:15" x14ac:dyDescent="0.25">
      <c r="A7" s="11">
        <v>37199</v>
      </c>
      <c r="C7" s="5">
        <v>0</v>
      </c>
      <c r="D7" s="5"/>
      <c r="E7" s="5">
        <v>250</v>
      </c>
      <c r="F7" s="5"/>
      <c r="G7" s="5">
        <v>-200</v>
      </c>
      <c r="I7" s="5">
        <v>0</v>
      </c>
      <c r="K7" s="5">
        <v>0</v>
      </c>
      <c r="M7" s="14">
        <f>M6</f>
        <v>1198.22429048</v>
      </c>
      <c r="O7" s="4">
        <v>0</v>
      </c>
    </row>
    <row r="8" spans="1:15" x14ac:dyDescent="0.25">
      <c r="A8" s="11">
        <v>37200</v>
      </c>
      <c r="C8" s="5">
        <v>-10</v>
      </c>
      <c r="D8" s="5"/>
      <c r="E8" s="5">
        <v>250</v>
      </c>
      <c r="F8" s="5"/>
      <c r="G8" s="5">
        <v>-200</v>
      </c>
      <c r="I8" s="5">
        <v>0</v>
      </c>
      <c r="K8" s="5">
        <f t="shared" si="0"/>
        <v>-10</v>
      </c>
      <c r="M8" s="14">
        <f>M5+K8</f>
        <v>1188.22429048</v>
      </c>
      <c r="O8" s="5">
        <v>-10</v>
      </c>
    </row>
    <row r="9" spans="1:15" x14ac:dyDescent="0.25">
      <c r="A9" s="11">
        <v>37201</v>
      </c>
      <c r="C9" s="5">
        <v>-10</v>
      </c>
      <c r="D9" s="5"/>
      <c r="E9" s="5">
        <v>250</v>
      </c>
      <c r="F9" s="5"/>
      <c r="G9" s="5">
        <v>-200</v>
      </c>
      <c r="I9" s="5">
        <v>0</v>
      </c>
      <c r="K9" s="5">
        <f t="shared" si="0"/>
        <v>-10</v>
      </c>
      <c r="M9" s="14">
        <f t="shared" si="1"/>
        <v>1178.22429048</v>
      </c>
      <c r="O9" s="5">
        <v>-10</v>
      </c>
    </row>
    <row r="10" spans="1:15" x14ac:dyDescent="0.25">
      <c r="A10" s="11">
        <v>37202</v>
      </c>
      <c r="C10" s="5">
        <v>-10</v>
      </c>
      <c r="D10" s="5"/>
      <c r="E10" s="5">
        <v>250</v>
      </c>
      <c r="F10" s="5"/>
      <c r="G10" s="5">
        <v>-200</v>
      </c>
      <c r="I10" s="5">
        <v>0</v>
      </c>
      <c r="K10" s="5">
        <f t="shared" si="0"/>
        <v>-10</v>
      </c>
      <c r="M10" s="14">
        <f t="shared" si="1"/>
        <v>1168.22429048</v>
      </c>
      <c r="O10" s="5">
        <v>-10</v>
      </c>
    </row>
    <row r="11" spans="1:15" x14ac:dyDescent="0.25">
      <c r="A11" s="11">
        <v>37203</v>
      </c>
      <c r="C11" s="5">
        <v>-10</v>
      </c>
      <c r="D11" s="5"/>
      <c r="E11" s="5">
        <v>250</v>
      </c>
      <c r="F11" s="5"/>
      <c r="G11" s="5">
        <v>-200</v>
      </c>
      <c r="I11" s="5">
        <v>-0.7</v>
      </c>
      <c r="K11" s="5">
        <f t="shared" si="0"/>
        <v>-10.7</v>
      </c>
      <c r="M11" s="14">
        <f t="shared" si="1"/>
        <v>1157.52429048</v>
      </c>
      <c r="O11" s="5">
        <v>-10.7</v>
      </c>
    </row>
    <row r="12" spans="1:15" x14ac:dyDescent="0.25">
      <c r="A12" s="11">
        <v>37204</v>
      </c>
      <c r="C12" s="5">
        <v>-10</v>
      </c>
      <c r="D12" s="5"/>
      <c r="E12" s="5">
        <v>250</v>
      </c>
      <c r="F12" s="5"/>
      <c r="G12" s="5">
        <v>-200</v>
      </c>
      <c r="I12" s="5">
        <v>-0.1</v>
      </c>
      <c r="K12" s="5">
        <f t="shared" si="0"/>
        <v>-10.1</v>
      </c>
      <c r="M12" s="14">
        <f t="shared" si="1"/>
        <v>1147.4242904800001</v>
      </c>
      <c r="O12" s="5">
        <v>-10.1</v>
      </c>
    </row>
    <row r="13" spans="1:15" x14ac:dyDescent="0.25">
      <c r="A13" s="11">
        <v>37207</v>
      </c>
      <c r="C13" s="5">
        <v>-10</v>
      </c>
      <c r="D13" s="5"/>
      <c r="E13" s="5">
        <v>250</v>
      </c>
      <c r="F13" s="5"/>
      <c r="G13" s="5">
        <v>-200</v>
      </c>
      <c r="I13" s="5">
        <f>-42+70.7</f>
        <v>28.700000000000003</v>
      </c>
      <c r="K13" s="5">
        <f t="shared" si="0"/>
        <v>18.700000000000003</v>
      </c>
      <c r="M13" s="14">
        <f t="shared" si="1"/>
        <v>1166.1242904800001</v>
      </c>
      <c r="O13" s="5">
        <v>18.7</v>
      </c>
    </row>
    <row r="14" spans="1:15" x14ac:dyDescent="0.25">
      <c r="A14" s="11">
        <v>37208</v>
      </c>
      <c r="C14" s="5">
        <v>-10</v>
      </c>
      <c r="D14" s="5"/>
      <c r="E14" s="5">
        <v>250</v>
      </c>
      <c r="F14" s="5"/>
      <c r="G14" s="5">
        <v>-200</v>
      </c>
      <c r="I14" s="5">
        <v>0</v>
      </c>
      <c r="K14" s="5">
        <f t="shared" si="0"/>
        <v>-10</v>
      </c>
      <c r="M14" s="14">
        <f t="shared" si="1"/>
        <v>1156.1242904800001</v>
      </c>
      <c r="O14" s="5">
        <v>-10</v>
      </c>
    </row>
    <row r="15" spans="1:15" x14ac:dyDescent="0.25">
      <c r="A15" s="11">
        <v>37209</v>
      </c>
      <c r="C15" s="5">
        <v>-10</v>
      </c>
      <c r="D15" s="5"/>
      <c r="E15" s="5">
        <v>250</v>
      </c>
      <c r="F15" s="5"/>
      <c r="G15" s="5">
        <v>-200</v>
      </c>
      <c r="I15" s="5">
        <f>266-0.5</f>
        <v>265.5</v>
      </c>
      <c r="K15" s="5">
        <f t="shared" si="0"/>
        <v>255.5</v>
      </c>
      <c r="M15" s="14">
        <f t="shared" si="1"/>
        <v>1411.6242904800001</v>
      </c>
      <c r="O15" s="5">
        <v>255.5</v>
      </c>
    </row>
    <row r="16" spans="1:15" x14ac:dyDescent="0.25">
      <c r="A16" s="11">
        <v>37210</v>
      </c>
      <c r="C16" s="5">
        <v>-10</v>
      </c>
      <c r="D16" s="5"/>
      <c r="E16" s="5">
        <v>250</v>
      </c>
      <c r="F16" s="5"/>
      <c r="G16" s="5">
        <v>-200</v>
      </c>
      <c r="I16" s="5">
        <f>-300-78</f>
        <v>-378</v>
      </c>
      <c r="K16" s="5">
        <f t="shared" si="0"/>
        <v>-388</v>
      </c>
      <c r="M16" s="14">
        <f t="shared" si="1"/>
        <v>1023.6242904800001</v>
      </c>
      <c r="O16" s="5">
        <v>-388</v>
      </c>
    </row>
    <row r="17" spans="1:15" x14ac:dyDescent="0.25">
      <c r="A17" s="11">
        <v>37211</v>
      </c>
      <c r="C17" s="5">
        <v>-10</v>
      </c>
      <c r="D17" s="5"/>
      <c r="E17" s="5">
        <v>250</v>
      </c>
      <c r="F17" s="5"/>
      <c r="G17" s="5">
        <v>-200</v>
      </c>
      <c r="I17" s="5">
        <v>0</v>
      </c>
      <c r="K17" s="5">
        <f t="shared" si="0"/>
        <v>-10</v>
      </c>
      <c r="M17" s="14">
        <f t="shared" si="1"/>
        <v>1013.6242904800001</v>
      </c>
      <c r="O17" s="5">
        <v>-10</v>
      </c>
    </row>
    <row r="18" spans="1:15" x14ac:dyDescent="0.25">
      <c r="A18" s="11">
        <v>37214</v>
      </c>
      <c r="C18" s="5">
        <v>-10</v>
      </c>
      <c r="D18" s="5"/>
      <c r="E18" s="5">
        <v>250</v>
      </c>
      <c r="F18" s="5"/>
      <c r="G18" s="5">
        <v>-200</v>
      </c>
      <c r="I18" s="5">
        <v>0</v>
      </c>
      <c r="K18" s="5">
        <f t="shared" si="0"/>
        <v>-10</v>
      </c>
      <c r="M18" s="14">
        <f t="shared" si="1"/>
        <v>1003.6242904800001</v>
      </c>
      <c r="O18" s="5">
        <v>-10</v>
      </c>
    </row>
    <row r="19" spans="1:15" x14ac:dyDescent="0.25">
      <c r="A19" s="11">
        <v>37215</v>
      </c>
      <c r="C19" s="5">
        <v>-10</v>
      </c>
      <c r="D19" s="5"/>
      <c r="E19" s="5">
        <v>250</v>
      </c>
      <c r="F19" s="5"/>
      <c r="G19" s="5">
        <v>-200</v>
      </c>
      <c r="I19" s="5">
        <f>250-6</f>
        <v>244</v>
      </c>
      <c r="K19" s="5">
        <f t="shared" si="0"/>
        <v>234</v>
      </c>
      <c r="M19" s="14">
        <f t="shared" si="1"/>
        <v>1237.6242904800001</v>
      </c>
      <c r="O19" s="5">
        <v>234</v>
      </c>
    </row>
    <row r="20" spans="1:15" x14ac:dyDescent="0.25">
      <c r="A20" s="11">
        <v>37216</v>
      </c>
      <c r="C20" s="5">
        <v>-10</v>
      </c>
      <c r="D20" s="5"/>
      <c r="E20" s="5">
        <v>250</v>
      </c>
      <c r="F20" s="5"/>
      <c r="G20" s="5">
        <v>-200</v>
      </c>
      <c r="I20" s="5">
        <v>0</v>
      </c>
      <c r="K20" s="5">
        <f t="shared" si="0"/>
        <v>-10</v>
      </c>
      <c r="M20" s="14">
        <f t="shared" si="1"/>
        <v>1227.6242904800001</v>
      </c>
      <c r="O20" s="5">
        <v>-10</v>
      </c>
    </row>
    <row r="21" spans="1:15" x14ac:dyDescent="0.25">
      <c r="A21" s="11">
        <v>37217</v>
      </c>
      <c r="C21" s="5">
        <v>-10</v>
      </c>
      <c r="D21" s="5"/>
      <c r="E21" s="5">
        <v>250</v>
      </c>
      <c r="F21" s="5"/>
      <c r="G21" s="5">
        <v>-200</v>
      </c>
      <c r="I21" s="5">
        <v>0</v>
      </c>
      <c r="K21" s="5">
        <f t="shared" si="0"/>
        <v>-10</v>
      </c>
      <c r="M21" s="14">
        <f t="shared" si="1"/>
        <v>1217.6242904800001</v>
      </c>
      <c r="O21" s="5">
        <v>-10</v>
      </c>
    </row>
    <row r="22" spans="1:15" x14ac:dyDescent="0.25">
      <c r="A22" s="11">
        <v>37218</v>
      </c>
      <c r="C22" s="5">
        <v>-10</v>
      </c>
      <c r="D22" s="5"/>
      <c r="E22" s="5">
        <v>250</v>
      </c>
      <c r="F22" s="5"/>
      <c r="G22" s="5">
        <v>-200</v>
      </c>
      <c r="I22" s="5">
        <v>0</v>
      </c>
      <c r="K22" s="5">
        <f t="shared" si="0"/>
        <v>-10</v>
      </c>
      <c r="M22" s="14">
        <f t="shared" si="1"/>
        <v>1207.6242904800001</v>
      </c>
      <c r="O22" s="5">
        <v>-10</v>
      </c>
    </row>
    <row r="23" spans="1:15" x14ac:dyDescent="0.25">
      <c r="A23" s="11">
        <v>37221</v>
      </c>
      <c r="C23" s="5">
        <v>-10</v>
      </c>
      <c r="D23" s="5"/>
      <c r="E23" s="5">
        <v>250</v>
      </c>
      <c r="F23" s="5"/>
      <c r="G23" s="5">
        <v>-200</v>
      </c>
      <c r="I23" s="5">
        <v>0</v>
      </c>
      <c r="K23" s="5">
        <f t="shared" si="0"/>
        <v>-10</v>
      </c>
      <c r="M23" s="14">
        <f t="shared" si="1"/>
        <v>1197.6242904800001</v>
      </c>
      <c r="O23" s="5">
        <v>-10</v>
      </c>
    </row>
    <row r="24" spans="1:15" x14ac:dyDescent="0.25">
      <c r="A24" s="11">
        <v>37222</v>
      </c>
      <c r="C24" s="5">
        <v>-10</v>
      </c>
      <c r="D24" s="5"/>
      <c r="E24" s="5">
        <v>250</v>
      </c>
      <c r="F24" s="5"/>
      <c r="G24" s="5">
        <v>-200</v>
      </c>
      <c r="I24" s="5">
        <v>0.3</v>
      </c>
      <c r="K24" s="5">
        <f t="shared" si="0"/>
        <v>-9.6999999999999993</v>
      </c>
      <c r="M24" s="14">
        <f t="shared" si="1"/>
        <v>1187.9242904800001</v>
      </c>
      <c r="O24" s="5">
        <v>-9.6999999999999993</v>
      </c>
    </row>
    <row r="25" spans="1:15" x14ac:dyDescent="0.25">
      <c r="A25" s="11">
        <v>37223</v>
      </c>
      <c r="C25" s="5">
        <v>-10</v>
      </c>
      <c r="D25" s="5"/>
      <c r="E25" s="5">
        <v>250</v>
      </c>
      <c r="F25" s="5"/>
      <c r="G25" s="5">
        <v>-200</v>
      </c>
      <c r="I25" s="5">
        <v>0</v>
      </c>
      <c r="K25" s="5">
        <f t="shared" si="0"/>
        <v>-10</v>
      </c>
      <c r="M25" s="14">
        <f t="shared" si="1"/>
        <v>1177.9242904800001</v>
      </c>
      <c r="O25" s="5">
        <v>-10</v>
      </c>
    </row>
    <row r="26" spans="1:15" x14ac:dyDescent="0.25">
      <c r="A26" s="11">
        <v>37224</v>
      </c>
      <c r="C26" s="5">
        <v>-10</v>
      </c>
      <c r="D26" s="5"/>
      <c r="E26" s="5">
        <v>250</v>
      </c>
      <c r="F26" s="5"/>
      <c r="G26" s="5">
        <v>-200</v>
      </c>
      <c r="I26" s="5">
        <v>0</v>
      </c>
      <c r="K26" s="5">
        <f t="shared" si="0"/>
        <v>-10</v>
      </c>
      <c r="M26" s="14">
        <f t="shared" si="1"/>
        <v>1167.9242904800001</v>
      </c>
      <c r="O26" s="5">
        <v>-10</v>
      </c>
    </row>
    <row r="27" spans="1:15" x14ac:dyDescent="0.25">
      <c r="A27" s="11">
        <v>37225</v>
      </c>
      <c r="C27" s="5">
        <v>-10</v>
      </c>
      <c r="D27" s="5"/>
      <c r="E27" s="5">
        <v>250</v>
      </c>
      <c r="F27" s="5"/>
      <c r="G27" s="5">
        <v>-200</v>
      </c>
      <c r="I27" s="5">
        <v>0</v>
      </c>
      <c r="K27" s="5">
        <f t="shared" si="0"/>
        <v>-10</v>
      </c>
      <c r="M27" s="14">
        <f t="shared" si="1"/>
        <v>1157.9242904800001</v>
      </c>
      <c r="O27" s="5">
        <v>-10</v>
      </c>
    </row>
    <row r="28" spans="1:15" x14ac:dyDescent="0.25">
      <c r="A28" s="11">
        <v>37228</v>
      </c>
      <c r="C28" s="5">
        <v>-10</v>
      </c>
      <c r="D28" s="5"/>
      <c r="E28" s="5">
        <v>250</v>
      </c>
      <c r="F28" s="5"/>
      <c r="G28" s="5">
        <v>-200</v>
      </c>
      <c r="I28" s="5">
        <v>-8.6999999999999993</v>
      </c>
      <c r="K28" s="5">
        <f t="shared" si="0"/>
        <v>-18.7</v>
      </c>
      <c r="M28" s="14">
        <f t="shared" si="1"/>
        <v>1139.22429048</v>
      </c>
      <c r="O28" s="5">
        <v>-18.7</v>
      </c>
    </row>
    <row r="29" spans="1:15" x14ac:dyDescent="0.25">
      <c r="A29" s="11">
        <v>37229</v>
      </c>
      <c r="C29" s="5">
        <v>-10</v>
      </c>
      <c r="D29" s="5"/>
      <c r="E29" s="5">
        <v>250</v>
      </c>
      <c r="F29" s="5"/>
      <c r="G29" s="5">
        <v>-200</v>
      </c>
      <c r="I29" s="5">
        <v>0</v>
      </c>
      <c r="K29" s="5">
        <f t="shared" si="0"/>
        <v>-10</v>
      </c>
      <c r="M29" s="14">
        <f t="shared" si="1"/>
        <v>1129.22429048</v>
      </c>
      <c r="O29" s="5">
        <v>-10</v>
      </c>
    </row>
    <row r="30" spans="1:15" x14ac:dyDescent="0.25">
      <c r="A30" s="11">
        <v>37230</v>
      </c>
      <c r="C30" s="5">
        <v>-10</v>
      </c>
      <c r="D30" s="5"/>
      <c r="E30" s="5">
        <v>250</v>
      </c>
      <c r="F30" s="5"/>
      <c r="G30" s="5">
        <v>-200</v>
      </c>
      <c r="I30" s="5">
        <v>0</v>
      </c>
      <c r="K30" s="5">
        <f t="shared" si="0"/>
        <v>-10</v>
      </c>
      <c r="M30" s="14">
        <f t="shared" si="1"/>
        <v>1119.22429048</v>
      </c>
      <c r="O30" s="5">
        <v>-10</v>
      </c>
    </row>
    <row r="31" spans="1:15" x14ac:dyDescent="0.25">
      <c r="A31" s="11">
        <v>37231</v>
      </c>
      <c r="C31" s="5">
        <v>-10</v>
      </c>
      <c r="D31" s="5"/>
      <c r="E31" s="5">
        <v>250</v>
      </c>
      <c r="F31" s="5"/>
      <c r="G31" s="5">
        <v>-200</v>
      </c>
      <c r="I31" s="5">
        <v>0</v>
      </c>
      <c r="K31" s="5">
        <f t="shared" si="0"/>
        <v>-10</v>
      </c>
      <c r="M31" s="14">
        <f t="shared" si="1"/>
        <v>1109.22429048</v>
      </c>
      <c r="O31" s="5">
        <v>-10</v>
      </c>
    </row>
    <row r="32" spans="1:15" x14ac:dyDescent="0.25">
      <c r="A32" s="11">
        <v>37232</v>
      </c>
      <c r="C32" s="5">
        <v>-10</v>
      </c>
      <c r="D32" s="5"/>
      <c r="E32" s="5">
        <v>250</v>
      </c>
      <c r="F32" s="5"/>
      <c r="G32" s="5">
        <v>-200</v>
      </c>
      <c r="I32" s="5">
        <v>-135</v>
      </c>
      <c r="K32" s="5">
        <f t="shared" si="0"/>
        <v>-145</v>
      </c>
      <c r="M32" s="14">
        <f t="shared" si="1"/>
        <v>964.22429048000004</v>
      </c>
      <c r="O32" s="5">
        <v>-145</v>
      </c>
    </row>
    <row r="33" spans="1:42" x14ac:dyDescent="0.25">
      <c r="A33" s="11">
        <v>37233</v>
      </c>
      <c r="C33" s="5">
        <v>-10</v>
      </c>
      <c r="D33" s="5"/>
      <c r="E33" s="5">
        <v>250</v>
      </c>
      <c r="F33" s="5"/>
      <c r="G33" s="5">
        <v>-200</v>
      </c>
      <c r="I33" s="5"/>
      <c r="K33" s="5">
        <f t="shared" si="0"/>
        <v>-10</v>
      </c>
      <c r="M33" s="14">
        <f t="shared" si="1"/>
        <v>954.22429048000004</v>
      </c>
      <c r="O33" s="5">
        <v>-10</v>
      </c>
    </row>
    <row r="34" spans="1:42" x14ac:dyDescent="0.25">
      <c r="A34" s="11">
        <v>37234</v>
      </c>
      <c r="C34" s="5">
        <v>-10</v>
      </c>
      <c r="D34" s="5"/>
      <c r="E34" s="5">
        <v>250</v>
      </c>
      <c r="F34" s="5"/>
      <c r="G34" s="5">
        <v>-200</v>
      </c>
      <c r="I34" s="5"/>
      <c r="K34" s="5">
        <f t="shared" si="0"/>
        <v>-10</v>
      </c>
      <c r="M34" s="14">
        <f t="shared" si="1"/>
        <v>944.22429048000004</v>
      </c>
      <c r="O34" s="5">
        <v>-10</v>
      </c>
    </row>
    <row r="35" spans="1:42" x14ac:dyDescent="0.25">
      <c r="A35" s="11">
        <v>37235</v>
      </c>
      <c r="C35" s="5">
        <v>-10</v>
      </c>
      <c r="D35" s="5"/>
      <c r="E35" s="5">
        <v>250</v>
      </c>
      <c r="F35" s="5"/>
      <c r="G35" s="5">
        <v>-200</v>
      </c>
      <c r="I35" s="5">
        <v>-12.2</v>
      </c>
      <c r="K35" s="5">
        <f t="shared" si="0"/>
        <v>-22.2</v>
      </c>
      <c r="M35" s="14">
        <f t="shared" si="1"/>
        <v>922.02429047999999</v>
      </c>
      <c r="O35" s="5">
        <v>-22.2</v>
      </c>
    </row>
    <row r="36" spans="1:42" x14ac:dyDescent="0.25">
      <c r="A36" s="11">
        <v>37236</v>
      </c>
      <c r="C36" s="5">
        <v>-10</v>
      </c>
      <c r="D36" s="5"/>
      <c r="E36" s="5">
        <v>250</v>
      </c>
      <c r="F36" s="5"/>
      <c r="G36" s="5">
        <v>-200</v>
      </c>
      <c r="I36" s="5">
        <v>0</v>
      </c>
      <c r="K36" s="5">
        <f t="shared" si="0"/>
        <v>-10</v>
      </c>
      <c r="M36" s="14">
        <f t="shared" si="1"/>
        <v>912.02429047999999</v>
      </c>
      <c r="O36" s="5">
        <v>-10</v>
      </c>
    </row>
    <row r="37" spans="1:42" x14ac:dyDescent="0.25">
      <c r="A37" s="11">
        <v>37237</v>
      </c>
      <c r="C37" s="5">
        <v>-10</v>
      </c>
      <c r="D37" s="5"/>
      <c r="E37" s="5">
        <v>250</v>
      </c>
      <c r="F37" s="5"/>
      <c r="G37" s="5">
        <v>-200</v>
      </c>
      <c r="I37" s="5">
        <v>0</v>
      </c>
      <c r="K37" s="5">
        <f t="shared" si="0"/>
        <v>-10</v>
      </c>
      <c r="M37" s="14">
        <f t="shared" si="1"/>
        <v>902.02429047999999</v>
      </c>
      <c r="O37" s="5">
        <v>-10</v>
      </c>
    </row>
    <row r="38" spans="1:42" x14ac:dyDescent="0.25">
      <c r="A38" s="11">
        <v>37238</v>
      </c>
      <c r="C38" s="5">
        <v>-10</v>
      </c>
      <c r="D38" s="5"/>
      <c r="E38" s="5">
        <v>250</v>
      </c>
      <c r="F38" s="5"/>
      <c r="G38" s="5">
        <v>-200</v>
      </c>
      <c r="I38" s="5">
        <v>0</v>
      </c>
      <c r="K38" s="5">
        <f t="shared" ref="K38:K56" si="2">C38+I38</f>
        <v>-10</v>
      </c>
      <c r="M38" s="14">
        <f t="shared" ref="M38:M56" si="3">M37+K38</f>
        <v>892.02429047999999</v>
      </c>
      <c r="O38" s="5">
        <v>-10</v>
      </c>
    </row>
    <row r="39" spans="1:42" x14ac:dyDescent="0.25">
      <c r="A39" s="11">
        <v>37239</v>
      </c>
      <c r="C39" s="5">
        <v>-10</v>
      </c>
      <c r="D39" s="5"/>
      <c r="E39" s="5">
        <v>250</v>
      </c>
      <c r="F39" s="5"/>
      <c r="G39" s="5">
        <v>-200</v>
      </c>
      <c r="I39" s="5">
        <v>0</v>
      </c>
      <c r="K39" s="5">
        <f t="shared" si="2"/>
        <v>-10</v>
      </c>
      <c r="M39" s="14">
        <f t="shared" si="3"/>
        <v>882.02429047999999</v>
      </c>
      <c r="O39" s="5">
        <v>-10</v>
      </c>
    </row>
    <row r="40" spans="1:42" x14ac:dyDescent="0.25">
      <c r="A40" s="11">
        <v>37240</v>
      </c>
      <c r="C40" s="5">
        <v>-10</v>
      </c>
      <c r="D40" s="5"/>
      <c r="E40" s="5">
        <v>250</v>
      </c>
      <c r="F40" s="5"/>
      <c r="G40" s="5">
        <v>-200</v>
      </c>
      <c r="I40" s="5"/>
      <c r="K40" s="5">
        <f t="shared" si="2"/>
        <v>-10</v>
      </c>
      <c r="M40" s="14">
        <f t="shared" si="3"/>
        <v>872.02429047999999</v>
      </c>
      <c r="O40" s="5">
        <v>-10</v>
      </c>
    </row>
    <row r="41" spans="1:42" x14ac:dyDescent="0.25">
      <c r="A41" s="11">
        <v>37241</v>
      </c>
      <c r="C41" s="5">
        <v>-10</v>
      </c>
      <c r="D41" s="5"/>
      <c r="E41" s="5">
        <v>250</v>
      </c>
      <c r="F41" s="5"/>
      <c r="G41" s="5">
        <v>-200</v>
      </c>
      <c r="I41" s="5"/>
      <c r="K41" s="5">
        <f t="shared" si="2"/>
        <v>-10</v>
      </c>
      <c r="M41" s="14">
        <f t="shared" si="3"/>
        <v>862.02429047999999</v>
      </c>
      <c r="O41" s="5">
        <v>-10</v>
      </c>
    </row>
    <row r="42" spans="1:42" ht="17.399999999999999" x14ac:dyDescent="0.3">
      <c r="A42" s="11">
        <v>37242</v>
      </c>
      <c r="C42" s="5">
        <v>-10</v>
      </c>
      <c r="D42" s="5"/>
      <c r="E42" s="5">
        <v>250</v>
      </c>
      <c r="F42" s="5"/>
      <c r="G42" s="5">
        <v>-200</v>
      </c>
      <c r="I42" s="5">
        <v>0</v>
      </c>
      <c r="K42" s="5">
        <f t="shared" si="2"/>
        <v>-10</v>
      </c>
      <c r="M42" s="14">
        <f t="shared" si="3"/>
        <v>852.02429047999999</v>
      </c>
      <c r="O42" s="5">
        <v>-10</v>
      </c>
      <c r="U42" s="19" t="s">
        <v>42</v>
      </c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</row>
    <row r="43" spans="1:42" x14ac:dyDescent="0.25">
      <c r="A43" s="11">
        <v>37243</v>
      </c>
      <c r="C43" s="5">
        <v>-10</v>
      </c>
      <c r="D43" s="5"/>
      <c r="E43" s="5">
        <v>250</v>
      </c>
      <c r="F43" s="5"/>
      <c r="G43" s="5">
        <v>-200</v>
      </c>
      <c r="I43" s="5">
        <v>-14.2</v>
      </c>
      <c r="K43" s="5">
        <f t="shared" si="2"/>
        <v>-24.2</v>
      </c>
      <c r="M43" s="14">
        <f t="shared" si="3"/>
        <v>827.82429047999995</v>
      </c>
      <c r="O43" s="5">
        <v>-24.2</v>
      </c>
    </row>
    <row r="44" spans="1:42" x14ac:dyDescent="0.25">
      <c r="A44" s="11">
        <v>37244</v>
      </c>
      <c r="C44" s="5">
        <v>-10</v>
      </c>
      <c r="D44" s="5"/>
      <c r="E44" s="5">
        <v>250</v>
      </c>
      <c r="F44" s="5"/>
      <c r="G44" s="5">
        <v>-200</v>
      </c>
      <c r="I44" s="5">
        <v>0</v>
      </c>
      <c r="K44" s="5">
        <f t="shared" si="2"/>
        <v>-10</v>
      </c>
      <c r="M44" s="14">
        <f t="shared" si="3"/>
        <v>817.82429047999995</v>
      </c>
      <c r="O44" s="5">
        <v>-10</v>
      </c>
    </row>
    <row r="45" spans="1:42" x14ac:dyDescent="0.25">
      <c r="A45" s="11">
        <v>37245</v>
      </c>
      <c r="C45" s="5">
        <v>-10</v>
      </c>
      <c r="D45" s="5"/>
      <c r="E45" s="5">
        <v>250</v>
      </c>
      <c r="F45" s="5"/>
      <c r="G45" s="5">
        <v>-200</v>
      </c>
      <c r="I45" s="5">
        <f>-90-12.5</f>
        <v>-102.5</v>
      </c>
      <c r="K45" s="5">
        <f t="shared" si="2"/>
        <v>-112.5</v>
      </c>
      <c r="M45" s="14">
        <f t="shared" si="3"/>
        <v>705.32429047999995</v>
      </c>
      <c r="O45" s="5">
        <v>-112.5</v>
      </c>
    </row>
    <row r="46" spans="1:42" x14ac:dyDescent="0.25">
      <c r="A46" s="11">
        <v>37246</v>
      </c>
      <c r="C46" s="5">
        <v>-10</v>
      </c>
      <c r="D46" s="5"/>
      <c r="E46" s="5">
        <v>250</v>
      </c>
      <c r="F46" s="5"/>
      <c r="G46" s="5">
        <v>-200</v>
      </c>
      <c r="I46" s="5"/>
      <c r="K46" s="5">
        <f t="shared" si="2"/>
        <v>-10</v>
      </c>
      <c r="M46" s="14">
        <f t="shared" si="3"/>
        <v>695.32429047999995</v>
      </c>
      <c r="O46" s="5">
        <v>-10</v>
      </c>
    </row>
    <row r="47" spans="1:42" x14ac:dyDescent="0.25">
      <c r="A47" s="11">
        <v>37247</v>
      </c>
      <c r="C47" s="5">
        <v>-10</v>
      </c>
      <c r="D47" s="5"/>
      <c r="E47" s="5">
        <v>250</v>
      </c>
      <c r="F47" s="5"/>
      <c r="G47" s="5">
        <v>-200</v>
      </c>
      <c r="I47" s="5"/>
      <c r="K47" s="5">
        <f t="shared" si="2"/>
        <v>-10</v>
      </c>
      <c r="M47" s="14">
        <f t="shared" si="3"/>
        <v>685.32429047999995</v>
      </c>
      <c r="O47" s="5">
        <v>-10</v>
      </c>
    </row>
    <row r="48" spans="1:42" x14ac:dyDescent="0.25">
      <c r="A48" s="11">
        <v>37248</v>
      </c>
      <c r="C48" s="5">
        <v>-10</v>
      </c>
      <c r="D48" s="5"/>
      <c r="E48" s="5">
        <v>250</v>
      </c>
      <c r="F48" s="5"/>
      <c r="G48" s="5">
        <v>-200</v>
      </c>
      <c r="I48" s="5"/>
      <c r="K48" s="5">
        <f t="shared" si="2"/>
        <v>-10</v>
      </c>
      <c r="M48" s="14">
        <f t="shared" si="3"/>
        <v>675.32429047999995</v>
      </c>
      <c r="O48" s="5">
        <v>-10</v>
      </c>
    </row>
    <row r="49" spans="1:15" x14ac:dyDescent="0.25">
      <c r="A49" s="11">
        <v>37249</v>
      </c>
      <c r="C49" s="5">
        <v>-10</v>
      </c>
      <c r="D49" s="5"/>
      <c r="E49" s="5">
        <v>250</v>
      </c>
      <c r="F49" s="5"/>
      <c r="G49" s="5">
        <v>-200</v>
      </c>
      <c r="I49" s="5">
        <v>-12.9</v>
      </c>
      <c r="K49" s="5">
        <f t="shared" si="2"/>
        <v>-22.9</v>
      </c>
      <c r="M49" s="14">
        <f t="shared" si="3"/>
        <v>652.42429047999997</v>
      </c>
      <c r="O49" s="5">
        <v>-22.9</v>
      </c>
    </row>
    <row r="50" spans="1:15" x14ac:dyDescent="0.25">
      <c r="A50" s="11">
        <v>37250</v>
      </c>
      <c r="C50" s="5">
        <v>-10</v>
      </c>
      <c r="D50" s="5"/>
      <c r="E50" s="5">
        <v>250</v>
      </c>
      <c r="F50" s="5"/>
      <c r="G50" s="5">
        <v>-200</v>
      </c>
      <c r="I50" s="5"/>
      <c r="K50" s="5">
        <f t="shared" si="2"/>
        <v>-10</v>
      </c>
      <c r="M50" s="14">
        <f t="shared" si="3"/>
        <v>642.42429047999997</v>
      </c>
      <c r="O50" s="5">
        <v>-10</v>
      </c>
    </row>
    <row r="51" spans="1:15" x14ac:dyDescent="0.25">
      <c r="A51" s="11">
        <v>37251</v>
      </c>
      <c r="C51" s="5">
        <v>-10</v>
      </c>
      <c r="D51" s="5"/>
      <c r="E51" s="5">
        <v>250</v>
      </c>
      <c r="F51" s="5"/>
      <c r="G51" s="5">
        <v>-200</v>
      </c>
      <c r="I51" s="5"/>
      <c r="K51" s="5">
        <f t="shared" si="2"/>
        <v>-10</v>
      </c>
      <c r="M51" s="14">
        <f t="shared" si="3"/>
        <v>632.42429047999997</v>
      </c>
      <c r="O51" s="5">
        <v>-10</v>
      </c>
    </row>
    <row r="52" spans="1:15" x14ac:dyDescent="0.25">
      <c r="A52" s="11">
        <v>37252</v>
      </c>
      <c r="C52" s="5">
        <v>-10</v>
      </c>
      <c r="D52" s="5"/>
      <c r="E52" s="5">
        <v>250</v>
      </c>
      <c r="F52" s="5"/>
      <c r="G52" s="5">
        <v>-200</v>
      </c>
      <c r="I52" s="5">
        <v>0.3</v>
      </c>
      <c r="K52" s="5">
        <f t="shared" si="2"/>
        <v>-9.6999999999999993</v>
      </c>
      <c r="M52" s="14">
        <f t="shared" si="3"/>
        <v>622.72429047999992</v>
      </c>
      <c r="O52" s="5">
        <v>-9.6999999999999993</v>
      </c>
    </row>
    <row r="53" spans="1:15" x14ac:dyDescent="0.25">
      <c r="A53" s="11">
        <v>37253</v>
      </c>
      <c r="C53" s="5">
        <v>-10</v>
      </c>
      <c r="D53" s="5"/>
      <c r="E53" s="5">
        <v>250</v>
      </c>
      <c r="F53" s="5"/>
      <c r="G53" s="5">
        <v>-200</v>
      </c>
      <c r="I53" s="5">
        <v>-250</v>
      </c>
      <c r="K53" s="5">
        <f t="shared" si="2"/>
        <v>-260</v>
      </c>
      <c r="M53" s="14">
        <f t="shared" si="3"/>
        <v>362.72429047999992</v>
      </c>
      <c r="O53" s="5">
        <v>-260</v>
      </c>
    </row>
    <row r="54" spans="1:15" x14ac:dyDescent="0.25">
      <c r="A54" s="11">
        <v>37254</v>
      </c>
      <c r="C54" s="5">
        <v>-10</v>
      </c>
      <c r="D54" s="5"/>
      <c r="E54" s="5">
        <v>250</v>
      </c>
      <c r="F54" s="5"/>
      <c r="G54" s="5">
        <v>-200</v>
      </c>
      <c r="I54" s="5"/>
      <c r="K54" s="5">
        <f t="shared" si="2"/>
        <v>-10</v>
      </c>
      <c r="M54" s="14">
        <f t="shared" si="3"/>
        <v>352.72429047999992</v>
      </c>
      <c r="O54" s="5">
        <v>-10</v>
      </c>
    </row>
    <row r="55" spans="1:15" x14ac:dyDescent="0.25">
      <c r="A55" s="11">
        <v>37255</v>
      </c>
      <c r="C55" s="5">
        <v>-10</v>
      </c>
      <c r="D55" s="5"/>
      <c r="E55" s="5">
        <v>250</v>
      </c>
      <c r="F55" s="5"/>
      <c r="G55" s="5">
        <v>-200</v>
      </c>
      <c r="I55" s="5"/>
      <c r="K55" s="5">
        <f t="shared" si="2"/>
        <v>-10</v>
      </c>
      <c r="M55" s="14">
        <f t="shared" si="3"/>
        <v>342.72429047999992</v>
      </c>
      <c r="O55" s="5">
        <v>-10</v>
      </c>
    </row>
    <row r="56" spans="1:15" x14ac:dyDescent="0.25">
      <c r="A56" s="11">
        <v>37256</v>
      </c>
      <c r="C56" s="5">
        <v>-10</v>
      </c>
      <c r="D56" s="5"/>
      <c r="E56" s="5">
        <v>250</v>
      </c>
      <c r="F56" s="5"/>
      <c r="G56" s="5">
        <v>-200</v>
      </c>
      <c r="I56" s="5">
        <f>-100+130</f>
        <v>30</v>
      </c>
      <c r="K56" s="5">
        <f t="shared" si="2"/>
        <v>20</v>
      </c>
      <c r="M56" s="14">
        <f t="shared" si="3"/>
        <v>362.72429047999992</v>
      </c>
      <c r="O56" s="5">
        <v>20</v>
      </c>
    </row>
    <row r="82" spans="21:21" ht="15.6" x14ac:dyDescent="0.3">
      <c r="U82" s="1" t="s">
        <v>41</v>
      </c>
    </row>
  </sheetData>
  <mergeCells count="1">
    <mergeCell ref="U42:AP42"/>
  </mergeCells>
  <phoneticPr fontId="0" type="noConversion"/>
  <pageMargins left="0.32" right="0.21" top="0.62" bottom="0.69" header="0.5" footer="0.28999999999999998"/>
  <pageSetup scale="6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17"/>
  <sheetViews>
    <sheetView workbookViewId="0">
      <pane xSplit="2" ySplit="5" topLeftCell="C14" activePane="bottomRight" state="frozen"/>
      <selection pane="topRight" activeCell="C1" sqref="C1"/>
      <selection pane="bottomLeft" activeCell="A6" sqref="A6"/>
      <selection pane="bottomRight" activeCell="B49" sqref="B49:J102"/>
    </sheetView>
  </sheetViews>
  <sheetFormatPr defaultRowHeight="13.2" x14ac:dyDescent="0.25"/>
  <cols>
    <col min="3" max="3" width="3.5546875" customWidth="1"/>
    <col min="4" max="4" width="11" bestFit="1" customWidth="1"/>
    <col min="5" max="5" width="3.44140625" customWidth="1"/>
    <col min="6" max="6" width="15.33203125" bestFit="1" customWidth="1"/>
    <col min="7" max="7" width="3.44140625" customWidth="1"/>
    <col min="8" max="8" width="14.44140625" bestFit="1" customWidth="1"/>
    <col min="9" max="9" width="3.33203125" customWidth="1"/>
    <col min="10" max="10" width="13.5546875" bestFit="1" customWidth="1"/>
    <col min="11" max="11" width="3.44140625" customWidth="1"/>
    <col min="12" max="12" width="17.33203125" bestFit="1" customWidth="1"/>
    <col min="13" max="13" width="3.44140625" customWidth="1"/>
    <col min="14" max="14" width="17.33203125" customWidth="1"/>
    <col min="15" max="15" width="3.44140625" customWidth="1"/>
    <col min="16" max="16" width="13.5546875" bestFit="1" customWidth="1"/>
    <col min="17" max="19" width="10.6640625" customWidth="1"/>
    <col min="21" max="21" width="10.5546875" hidden="1" customWidth="1"/>
  </cols>
  <sheetData>
    <row r="1" spans="1:21" ht="15.6" x14ac:dyDescent="0.3">
      <c r="A1" s="1" t="s">
        <v>0</v>
      </c>
    </row>
    <row r="2" spans="1:21" ht="15.6" x14ac:dyDescent="0.3">
      <c r="A2" s="1" t="s">
        <v>1</v>
      </c>
    </row>
    <row r="3" spans="1:21" ht="15.6" x14ac:dyDescent="0.3">
      <c r="A3" s="1" t="s">
        <v>2</v>
      </c>
    </row>
    <row r="5" spans="1:21" x14ac:dyDescent="0.25">
      <c r="D5" s="2"/>
      <c r="F5" s="2" t="s">
        <v>5</v>
      </c>
      <c r="H5" s="2" t="s">
        <v>26</v>
      </c>
      <c r="I5" s="2"/>
      <c r="J5" s="2" t="s">
        <v>28</v>
      </c>
      <c r="K5" s="2"/>
      <c r="L5" s="2" t="s">
        <v>30</v>
      </c>
      <c r="M5" s="2"/>
      <c r="N5" s="2" t="s">
        <v>32</v>
      </c>
      <c r="O5" s="2"/>
      <c r="P5" s="2" t="s">
        <v>30</v>
      </c>
      <c r="Q5" s="13" t="s">
        <v>24</v>
      </c>
      <c r="R5" s="13" t="s">
        <v>25</v>
      </c>
      <c r="S5" s="13" t="s">
        <v>27</v>
      </c>
    </row>
    <row r="6" spans="1:21" ht="13.5" customHeight="1" x14ac:dyDescent="0.25">
      <c r="B6" s="3" t="s">
        <v>3</v>
      </c>
      <c r="D6" s="3" t="s">
        <v>4</v>
      </c>
      <c r="F6" s="3" t="s">
        <v>6</v>
      </c>
      <c r="H6" s="3" t="s">
        <v>4</v>
      </c>
      <c r="I6" s="13"/>
      <c r="J6" s="3" t="s">
        <v>29</v>
      </c>
      <c r="K6" s="13"/>
      <c r="L6" s="3" t="s">
        <v>31</v>
      </c>
      <c r="M6" s="13"/>
      <c r="N6" s="3" t="s">
        <v>29</v>
      </c>
      <c r="O6" s="13"/>
      <c r="P6" s="3" t="s">
        <v>33</v>
      </c>
      <c r="Q6" s="4">
        <f>SUM(H7:H25)</f>
        <v>233.3431373100002</v>
      </c>
      <c r="R6" s="5">
        <f>SUM(H26:H47)</f>
        <v>-488.54031554000056</v>
      </c>
      <c r="S6" s="4">
        <f>(R6+Q6)/40</f>
        <v>-6.379929455750009</v>
      </c>
      <c r="U6" s="9" t="s">
        <v>7</v>
      </c>
    </row>
    <row r="7" spans="1:21" x14ac:dyDescent="0.25">
      <c r="B7" s="11">
        <v>37138</v>
      </c>
      <c r="D7" s="5">
        <v>48.1</v>
      </c>
      <c r="F7" s="6">
        <v>0</v>
      </c>
      <c r="H7" s="5">
        <f t="shared" ref="H7:H47" si="0">D7-F7</f>
        <v>48.1</v>
      </c>
      <c r="I7" s="5"/>
      <c r="J7" s="5">
        <v>133.9</v>
      </c>
      <c r="K7" s="5"/>
      <c r="L7" s="5">
        <f t="shared" ref="L7:L47" si="1">H7-J7</f>
        <v>-85.800000000000011</v>
      </c>
      <c r="M7" s="5"/>
      <c r="N7" s="5">
        <v>6.2</v>
      </c>
      <c r="O7" s="5"/>
      <c r="P7" s="5">
        <f>L7-N7</f>
        <v>-92.000000000000014</v>
      </c>
      <c r="Q7" s="5"/>
      <c r="R7" s="5"/>
      <c r="S7" s="5"/>
    </row>
    <row r="8" spans="1:21" x14ac:dyDescent="0.25">
      <c r="B8" s="11">
        <v>37139</v>
      </c>
      <c r="D8" s="5">
        <v>-37.132583890000006</v>
      </c>
      <c r="F8" s="7">
        <v>0</v>
      </c>
      <c r="H8" s="5">
        <f t="shared" si="0"/>
        <v>-37.132583890000006</v>
      </c>
      <c r="I8" s="5"/>
      <c r="J8" s="5">
        <v>-24.4</v>
      </c>
      <c r="K8" s="5"/>
      <c r="L8" s="5">
        <f t="shared" si="1"/>
        <v>-12.732583890000008</v>
      </c>
      <c r="M8" s="5"/>
      <c r="N8" s="5">
        <v>21.6</v>
      </c>
      <c r="O8" s="5"/>
      <c r="P8" s="5">
        <f t="shared" ref="P8:P47" si="2">L8-N8</f>
        <v>-34.332583890000009</v>
      </c>
      <c r="Q8" s="5"/>
      <c r="R8" s="5"/>
      <c r="S8" s="5"/>
    </row>
    <row r="9" spans="1:21" x14ac:dyDescent="0.25">
      <c r="B9" s="11">
        <v>37140</v>
      </c>
      <c r="D9" s="5">
        <v>271.0634341600001</v>
      </c>
      <c r="F9" s="8">
        <v>0</v>
      </c>
      <c r="H9" s="5">
        <f t="shared" si="0"/>
        <v>271.0634341600001</v>
      </c>
      <c r="I9" s="5"/>
      <c r="J9" s="5">
        <v>11.7</v>
      </c>
      <c r="K9" s="5"/>
      <c r="L9" s="5">
        <f t="shared" si="1"/>
        <v>259.36343416000011</v>
      </c>
      <c r="M9" s="5"/>
      <c r="N9" s="5">
        <v>258.2</v>
      </c>
      <c r="O9" s="5"/>
      <c r="P9" s="5">
        <f t="shared" si="2"/>
        <v>1.1634341600001221</v>
      </c>
      <c r="Q9" s="5"/>
      <c r="R9" s="5"/>
      <c r="S9" s="5"/>
    </row>
    <row r="10" spans="1:21" x14ac:dyDescent="0.25">
      <c r="B10" s="11">
        <v>37141</v>
      </c>
      <c r="D10" s="5">
        <v>35.901020710000083</v>
      </c>
      <c r="F10" s="8">
        <v>0</v>
      </c>
      <c r="H10" s="5">
        <f t="shared" si="0"/>
        <v>35.901020710000083</v>
      </c>
      <c r="I10" s="5"/>
      <c r="J10" s="5">
        <v>44.1</v>
      </c>
      <c r="K10" s="5"/>
      <c r="L10" s="5">
        <f t="shared" si="1"/>
        <v>-8.1989792899999188</v>
      </c>
      <c r="M10" s="5"/>
      <c r="N10" s="5">
        <v>49.4</v>
      </c>
      <c r="O10" s="5"/>
      <c r="P10" s="5">
        <f t="shared" si="2"/>
        <v>-57.598979289999917</v>
      </c>
      <c r="Q10" s="5"/>
      <c r="R10" s="5"/>
      <c r="S10" s="5"/>
    </row>
    <row r="11" spans="1:21" x14ac:dyDescent="0.25">
      <c r="B11" s="11">
        <v>37144</v>
      </c>
      <c r="D11" s="5">
        <v>-952.02903562999995</v>
      </c>
      <c r="F11" s="7">
        <v>-947</v>
      </c>
      <c r="H11" s="5">
        <f t="shared" si="0"/>
        <v>-5.029035629999953</v>
      </c>
      <c r="I11" s="5"/>
      <c r="J11" s="5">
        <v>18.2</v>
      </c>
      <c r="K11" s="5"/>
      <c r="L11" s="5">
        <f t="shared" si="1"/>
        <v>-23.229035629999952</v>
      </c>
      <c r="M11" s="5"/>
      <c r="N11" s="5">
        <v>-35.6</v>
      </c>
      <c r="O11" s="5"/>
      <c r="P11" s="5">
        <f t="shared" si="2"/>
        <v>12.370964370000049</v>
      </c>
      <c r="Q11" s="5"/>
      <c r="R11" s="5"/>
      <c r="S11" s="5"/>
      <c r="U11" t="s">
        <v>8</v>
      </c>
    </row>
    <row r="12" spans="1:21" x14ac:dyDescent="0.25">
      <c r="B12" s="11">
        <v>37145</v>
      </c>
      <c r="D12" s="5">
        <v>-99.775811809999993</v>
      </c>
      <c r="F12" s="7">
        <v>0</v>
      </c>
      <c r="H12" s="5">
        <f t="shared" si="0"/>
        <v>-99.775811809999993</v>
      </c>
      <c r="I12" s="5"/>
      <c r="J12" s="5">
        <v>19.3</v>
      </c>
      <c r="K12" s="5"/>
      <c r="L12" s="5">
        <f t="shared" si="1"/>
        <v>-119.07581180999999</v>
      </c>
      <c r="M12" s="5"/>
      <c r="N12" s="5">
        <v>-136.6</v>
      </c>
      <c r="O12" s="5"/>
      <c r="P12" s="5">
        <f t="shared" si="2"/>
        <v>17.524188190000004</v>
      </c>
      <c r="Q12" s="5"/>
      <c r="R12" s="5"/>
      <c r="S12" s="5"/>
    </row>
    <row r="13" spans="1:21" x14ac:dyDescent="0.25">
      <c r="B13" s="11">
        <v>37146</v>
      </c>
      <c r="D13" s="5">
        <v>253.6</v>
      </c>
      <c r="F13" s="7">
        <v>0</v>
      </c>
      <c r="H13" s="5">
        <f t="shared" si="0"/>
        <v>253.6</v>
      </c>
      <c r="I13" s="5"/>
      <c r="J13" s="5">
        <v>-18.5</v>
      </c>
      <c r="K13" s="5"/>
      <c r="L13" s="5">
        <f t="shared" si="1"/>
        <v>272.10000000000002</v>
      </c>
      <c r="M13" s="5"/>
      <c r="N13" s="5">
        <v>105.9</v>
      </c>
      <c r="O13" s="5"/>
      <c r="P13" s="5">
        <f t="shared" si="2"/>
        <v>166.20000000000002</v>
      </c>
      <c r="Q13" s="5"/>
      <c r="R13" s="5"/>
      <c r="S13" s="5"/>
    </row>
    <row r="14" spans="1:21" x14ac:dyDescent="0.25">
      <c r="B14" s="11">
        <v>37147</v>
      </c>
      <c r="D14" s="5">
        <v>47.940156029999955</v>
      </c>
      <c r="F14" s="8">
        <v>0</v>
      </c>
      <c r="H14" s="5">
        <f t="shared" si="0"/>
        <v>47.940156029999955</v>
      </c>
      <c r="I14" s="5"/>
      <c r="J14" s="5">
        <v>123.8</v>
      </c>
      <c r="K14" s="5"/>
      <c r="L14" s="5">
        <f t="shared" si="1"/>
        <v>-75.859843970000043</v>
      </c>
      <c r="M14" s="5"/>
      <c r="N14" s="5">
        <v>-58.1</v>
      </c>
      <c r="O14" s="5"/>
      <c r="P14" s="5">
        <f t="shared" si="2"/>
        <v>-17.759843970000041</v>
      </c>
      <c r="Q14" s="5"/>
      <c r="R14" s="5"/>
      <c r="S14" s="5"/>
    </row>
    <row r="15" spans="1:21" x14ac:dyDescent="0.25">
      <c r="B15" s="11">
        <v>37148</v>
      </c>
      <c r="D15" s="5">
        <v>-106.64531337000008</v>
      </c>
      <c r="F15" s="8">
        <v>0</v>
      </c>
      <c r="H15" s="5">
        <f t="shared" si="0"/>
        <v>-106.64531337000008</v>
      </c>
      <c r="I15" s="5"/>
      <c r="J15" s="5">
        <v>-24.1</v>
      </c>
      <c r="K15" s="5"/>
      <c r="L15" s="5">
        <f t="shared" si="1"/>
        <v>-82.545313370000088</v>
      </c>
      <c r="M15" s="5"/>
      <c r="N15" s="5">
        <v>14</v>
      </c>
      <c r="O15" s="5"/>
      <c r="P15" s="5">
        <f t="shared" si="2"/>
        <v>-96.545313370000088</v>
      </c>
      <c r="Q15" s="5"/>
      <c r="R15" s="5"/>
      <c r="S15" s="5"/>
    </row>
    <row r="16" spans="1:21" x14ac:dyDescent="0.25">
      <c r="B16" s="11">
        <v>37151</v>
      </c>
      <c r="D16" s="5">
        <v>78.746207560000101</v>
      </c>
      <c r="F16" s="8">
        <v>0</v>
      </c>
      <c r="H16" s="5">
        <f t="shared" si="0"/>
        <v>78.746207560000101</v>
      </c>
      <c r="I16" s="5"/>
      <c r="J16" s="5">
        <v>42</v>
      </c>
      <c r="K16" s="5"/>
      <c r="L16" s="5">
        <f t="shared" si="1"/>
        <v>36.746207560000101</v>
      </c>
      <c r="M16" s="5"/>
      <c r="N16" s="5">
        <v>-72.099999999999994</v>
      </c>
      <c r="O16" s="5"/>
      <c r="P16" s="5">
        <f t="shared" si="2"/>
        <v>108.8462075600001</v>
      </c>
      <c r="Q16" s="5"/>
      <c r="R16" s="5"/>
      <c r="S16" s="5"/>
    </row>
    <row r="17" spans="2:21" x14ac:dyDescent="0.25">
      <c r="B17" s="11">
        <v>37152</v>
      </c>
      <c r="D17" s="5">
        <v>-21.067551050000237</v>
      </c>
      <c r="F17" s="7">
        <v>0</v>
      </c>
      <c r="H17" s="5">
        <f t="shared" si="0"/>
        <v>-21.067551050000237</v>
      </c>
      <c r="I17" s="5"/>
      <c r="J17" s="5">
        <v>-83.4</v>
      </c>
      <c r="K17" s="5"/>
      <c r="L17" s="5">
        <f t="shared" si="1"/>
        <v>62.332448949999772</v>
      </c>
      <c r="M17" s="5"/>
      <c r="N17" s="5">
        <v>-13.4</v>
      </c>
      <c r="O17" s="5"/>
      <c r="P17" s="5">
        <f t="shared" si="2"/>
        <v>75.732448949999778</v>
      </c>
      <c r="Q17" s="5"/>
      <c r="R17" s="5"/>
      <c r="S17" s="5"/>
    </row>
    <row r="18" spans="2:21" x14ac:dyDescent="0.25">
      <c r="B18" s="11">
        <v>37153</v>
      </c>
      <c r="D18" s="5">
        <v>-33.994707099999538</v>
      </c>
      <c r="F18" s="7">
        <v>0</v>
      </c>
      <c r="H18" s="5">
        <f t="shared" si="0"/>
        <v>-33.994707099999538</v>
      </c>
      <c r="I18" s="5"/>
      <c r="J18" s="5">
        <v>71.599999999999994</v>
      </c>
      <c r="K18" s="5"/>
      <c r="L18" s="5">
        <f t="shared" si="1"/>
        <v>-105.59470709999954</v>
      </c>
      <c r="M18" s="5"/>
      <c r="N18" s="5">
        <v>-56.8</v>
      </c>
      <c r="O18" s="5"/>
      <c r="P18" s="5">
        <f t="shared" si="2"/>
        <v>-48.794707099999542</v>
      </c>
      <c r="Q18" s="5"/>
      <c r="R18" s="5"/>
      <c r="S18" s="5"/>
    </row>
    <row r="19" spans="2:21" x14ac:dyDescent="0.25">
      <c r="B19" s="11">
        <v>37154</v>
      </c>
      <c r="D19" s="5">
        <v>-76.852536550000238</v>
      </c>
      <c r="F19" s="7">
        <v>0</v>
      </c>
      <c r="H19" s="5">
        <f t="shared" si="0"/>
        <v>-76.852536550000238</v>
      </c>
      <c r="I19" s="5"/>
      <c r="J19" s="5">
        <v>27.1</v>
      </c>
      <c r="K19" s="5"/>
      <c r="L19" s="5">
        <f t="shared" si="1"/>
        <v>-103.95253655000025</v>
      </c>
      <c r="M19" s="5"/>
      <c r="N19" s="5">
        <v>193.8</v>
      </c>
      <c r="O19" s="5"/>
      <c r="P19" s="5">
        <f t="shared" si="2"/>
        <v>-297.75253655000029</v>
      </c>
      <c r="Q19" s="5"/>
      <c r="R19" s="5"/>
      <c r="S19" s="5"/>
    </row>
    <row r="20" spans="2:21" x14ac:dyDescent="0.25">
      <c r="B20" s="11">
        <v>37155</v>
      </c>
      <c r="D20" s="5">
        <v>-103.22156926000011</v>
      </c>
      <c r="F20" s="7">
        <v>0</v>
      </c>
      <c r="H20" s="5">
        <f t="shared" si="0"/>
        <v>-103.22156926000011</v>
      </c>
      <c r="I20" s="5"/>
      <c r="J20" s="5">
        <v>13.1</v>
      </c>
      <c r="K20" s="5"/>
      <c r="L20" s="5">
        <f t="shared" si="1"/>
        <v>-116.3215692600001</v>
      </c>
      <c r="M20" s="5"/>
      <c r="N20" s="5">
        <v>12</v>
      </c>
      <c r="O20" s="5"/>
      <c r="P20" s="5">
        <f t="shared" si="2"/>
        <v>-128.3215692600001</v>
      </c>
      <c r="Q20" s="5"/>
      <c r="R20" s="5"/>
      <c r="S20" s="5"/>
    </row>
    <row r="21" spans="2:21" x14ac:dyDescent="0.25">
      <c r="B21" s="12">
        <v>37158</v>
      </c>
      <c r="D21" s="5">
        <v>180.05176993000026</v>
      </c>
      <c r="F21" s="8">
        <v>-22.8</v>
      </c>
      <c r="H21" s="5">
        <f t="shared" si="0"/>
        <v>202.85176993000027</v>
      </c>
      <c r="I21" s="5"/>
      <c r="J21" s="5">
        <v>102.2</v>
      </c>
      <c r="K21" s="5"/>
      <c r="L21" s="5">
        <f t="shared" si="1"/>
        <v>100.65176993000027</v>
      </c>
      <c r="M21" s="5"/>
      <c r="N21" s="5">
        <v>-30.3</v>
      </c>
      <c r="O21" s="5"/>
      <c r="P21" s="5">
        <f t="shared" si="2"/>
        <v>130.95176993000027</v>
      </c>
      <c r="Q21" s="5"/>
      <c r="R21" s="5"/>
      <c r="S21" s="5"/>
      <c r="U21" s="10" t="s">
        <v>9</v>
      </c>
    </row>
    <row r="22" spans="2:21" x14ac:dyDescent="0.25">
      <c r="B22" s="12">
        <v>37159</v>
      </c>
      <c r="D22" s="5">
        <v>-214.32951860000009</v>
      </c>
      <c r="F22" s="8">
        <v>0</v>
      </c>
      <c r="H22" s="5">
        <f t="shared" si="0"/>
        <v>-214.32951860000009</v>
      </c>
      <c r="I22" s="5"/>
      <c r="J22" s="5">
        <v>-56.5</v>
      </c>
      <c r="K22" s="5"/>
      <c r="L22" s="5">
        <f t="shared" si="1"/>
        <v>-157.82951860000009</v>
      </c>
      <c r="M22" s="5"/>
      <c r="N22" s="5">
        <v>-45.4</v>
      </c>
      <c r="O22" s="5"/>
      <c r="P22" s="5">
        <f t="shared" si="2"/>
        <v>-112.42951860000008</v>
      </c>
      <c r="Q22" s="5"/>
      <c r="R22" s="5"/>
      <c r="S22" s="5"/>
      <c r="U22" s="10"/>
    </row>
    <row r="23" spans="2:21" x14ac:dyDescent="0.25">
      <c r="B23" s="12">
        <v>37160</v>
      </c>
      <c r="D23" s="5">
        <v>-31.021831290000282</v>
      </c>
      <c r="F23" s="8">
        <v>-18</v>
      </c>
      <c r="H23" s="5">
        <f t="shared" si="0"/>
        <v>-13.021831290000282</v>
      </c>
      <c r="I23" s="5"/>
      <c r="J23" s="5">
        <v>-32.6</v>
      </c>
      <c r="K23" s="5"/>
      <c r="L23" s="5">
        <f t="shared" si="1"/>
        <v>19.578168709999719</v>
      </c>
      <c r="M23" s="5"/>
      <c r="N23" s="5">
        <v>9.6999999999999993</v>
      </c>
      <c r="O23" s="5"/>
      <c r="P23" s="5">
        <f t="shared" si="2"/>
        <v>9.87816870999972</v>
      </c>
      <c r="Q23" s="5"/>
      <c r="R23" s="5"/>
      <c r="S23" s="5"/>
      <c r="U23" s="10" t="s">
        <v>10</v>
      </c>
    </row>
    <row r="24" spans="2:21" x14ac:dyDescent="0.25">
      <c r="B24" s="12">
        <v>37161</v>
      </c>
      <c r="D24" s="5">
        <v>-121.39618627999982</v>
      </c>
      <c r="F24" s="8">
        <v>-123.7</v>
      </c>
      <c r="H24" s="5">
        <f t="shared" si="0"/>
        <v>2.3038137200001785</v>
      </c>
      <c r="I24" s="5"/>
      <c r="J24" s="5">
        <v>-40.5</v>
      </c>
      <c r="K24" s="5"/>
      <c r="L24" s="5">
        <f t="shared" si="1"/>
        <v>42.803813720000178</v>
      </c>
      <c r="M24" s="5"/>
      <c r="N24" s="5">
        <v>11.6</v>
      </c>
      <c r="O24" s="5"/>
      <c r="P24" s="5">
        <f t="shared" si="2"/>
        <v>31.203813720000177</v>
      </c>
      <c r="Q24" s="5"/>
      <c r="R24" s="5"/>
      <c r="S24" s="5"/>
      <c r="U24" s="10" t="s">
        <v>11</v>
      </c>
    </row>
    <row r="25" spans="2:21" x14ac:dyDescent="0.25">
      <c r="B25" s="11">
        <v>37162</v>
      </c>
      <c r="D25" s="5">
        <v>908.10719375000008</v>
      </c>
      <c r="F25" s="7">
        <v>904.2</v>
      </c>
      <c r="H25" s="5">
        <f t="shared" si="0"/>
        <v>3.9071937500000331</v>
      </c>
      <c r="I25" s="5"/>
      <c r="J25" s="5">
        <v>-3.7</v>
      </c>
      <c r="K25" s="5"/>
      <c r="L25" s="5">
        <f t="shared" si="1"/>
        <v>7.6071937500000333</v>
      </c>
      <c r="M25" s="5"/>
      <c r="N25" s="5">
        <v>85.6</v>
      </c>
      <c r="O25" s="5"/>
      <c r="P25" s="5">
        <f t="shared" si="2"/>
        <v>-77.992806249999958</v>
      </c>
      <c r="Q25" s="5"/>
      <c r="R25" s="5"/>
      <c r="S25" s="5"/>
      <c r="U25" s="10" t="s">
        <v>12</v>
      </c>
    </row>
    <row r="26" spans="2:21" x14ac:dyDescent="0.25">
      <c r="B26" s="11">
        <v>37165</v>
      </c>
      <c r="D26" s="5">
        <v>32.799999999999997</v>
      </c>
      <c r="F26" s="5">
        <v>0</v>
      </c>
      <c r="H26" s="5">
        <f t="shared" si="0"/>
        <v>32.799999999999997</v>
      </c>
      <c r="I26" s="5"/>
      <c r="J26" s="5">
        <v>10.5</v>
      </c>
      <c r="K26" s="5"/>
      <c r="L26" s="5">
        <f t="shared" si="1"/>
        <v>22.299999999999997</v>
      </c>
      <c r="M26" s="5"/>
      <c r="N26" s="5">
        <v>3</v>
      </c>
      <c r="O26" s="5"/>
      <c r="P26" s="5">
        <f t="shared" si="2"/>
        <v>19.299999999999997</v>
      </c>
      <c r="S26" s="5"/>
    </row>
    <row r="27" spans="2:21" x14ac:dyDescent="0.25">
      <c r="B27" s="11">
        <v>37166</v>
      </c>
      <c r="D27" s="5">
        <v>-202.52740114000008</v>
      </c>
      <c r="F27" s="5">
        <v>0</v>
      </c>
      <c r="H27" s="5">
        <f t="shared" si="0"/>
        <v>-202.52740114000008</v>
      </c>
      <c r="I27" s="5"/>
      <c r="J27" s="5">
        <v>-76.400000000000006</v>
      </c>
      <c r="K27" s="5"/>
      <c r="L27" s="5">
        <f t="shared" si="1"/>
        <v>-126.12740114000007</v>
      </c>
      <c r="M27" s="5"/>
      <c r="N27" s="5">
        <v>-157.1</v>
      </c>
      <c r="O27" s="5"/>
      <c r="P27" s="5">
        <f t="shared" si="2"/>
        <v>30.97259885999992</v>
      </c>
      <c r="Q27" s="5"/>
      <c r="R27" s="5"/>
      <c r="S27" s="5"/>
    </row>
    <row r="28" spans="2:21" x14ac:dyDescent="0.25">
      <c r="B28" s="11">
        <v>37167</v>
      </c>
      <c r="D28" s="5">
        <v>-10.937305730000071</v>
      </c>
      <c r="F28" s="5">
        <v>0</v>
      </c>
      <c r="H28" s="5">
        <f t="shared" si="0"/>
        <v>-10.937305730000071</v>
      </c>
      <c r="I28" s="5"/>
      <c r="J28" s="5">
        <v>-132.30000000000001</v>
      </c>
      <c r="K28" s="5"/>
      <c r="L28" s="5">
        <f t="shared" si="1"/>
        <v>121.36269426999993</v>
      </c>
      <c r="M28" s="5"/>
      <c r="N28" s="5">
        <v>142.1</v>
      </c>
      <c r="O28" s="5"/>
      <c r="P28" s="5">
        <f t="shared" si="2"/>
        <v>-20.73730573000006</v>
      </c>
      <c r="Q28" s="5"/>
      <c r="R28" s="5"/>
      <c r="S28" s="5"/>
    </row>
    <row r="29" spans="2:21" x14ac:dyDescent="0.25">
      <c r="B29" s="11">
        <v>37168</v>
      </c>
      <c r="D29" s="5">
        <v>-99.508856050000048</v>
      </c>
      <c r="F29" s="5">
        <v>-34</v>
      </c>
      <c r="H29" s="5">
        <f t="shared" si="0"/>
        <v>-65.508856050000048</v>
      </c>
      <c r="I29" s="5"/>
      <c r="J29" s="5">
        <v>46.1</v>
      </c>
      <c r="K29" s="5"/>
      <c r="L29" s="5">
        <f t="shared" si="1"/>
        <v>-111.60885605000004</v>
      </c>
      <c r="M29" s="5"/>
      <c r="N29" s="5">
        <v>-106.1</v>
      </c>
      <c r="O29" s="5"/>
      <c r="P29" s="5">
        <f t="shared" si="2"/>
        <v>-5.5088560500000483</v>
      </c>
      <c r="Q29" s="5"/>
      <c r="R29" s="5"/>
      <c r="S29" s="5"/>
      <c r="U29" s="10" t="s">
        <v>13</v>
      </c>
    </row>
    <row r="30" spans="2:21" x14ac:dyDescent="0.25">
      <c r="B30" s="11">
        <v>37169</v>
      </c>
      <c r="D30" s="5">
        <v>168.17356987000002</v>
      </c>
      <c r="F30" s="5">
        <v>0</v>
      </c>
      <c r="H30" s="5">
        <f t="shared" si="0"/>
        <v>168.17356987000002</v>
      </c>
      <c r="I30" s="5"/>
      <c r="J30" s="5">
        <v>144.80000000000001</v>
      </c>
      <c r="K30" s="5"/>
      <c r="L30" s="5">
        <f t="shared" si="1"/>
        <v>23.373569870000011</v>
      </c>
      <c r="M30" s="5"/>
      <c r="N30" s="5">
        <v>-121.9</v>
      </c>
      <c r="O30" s="5"/>
      <c r="P30" s="5">
        <f t="shared" si="2"/>
        <v>145.27356987000002</v>
      </c>
      <c r="Q30" s="5"/>
      <c r="R30" s="5"/>
      <c r="S30" s="5"/>
      <c r="U30" s="10"/>
    </row>
    <row r="31" spans="2:21" x14ac:dyDescent="0.25">
      <c r="B31" s="11">
        <v>37173</v>
      </c>
      <c r="D31" s="5">
        <v>-369.61483508999981</v>
      </c>
      <c r="F31" s="5">
        <v>-179</v>
      </c>
      <c r="H31" s="5">
        <f t="shared" si="0"/>
        <v>-190.61483508999981</v>
      </c>
      <c r="I31" s="5"/>
      <c r="J31" s="5">
        <v>51.5</v>
      </c>
      <c r="K31" s="5"/>
      <c r="L31" s="5">
        <f t="shared" si="1"/>
        <v>-242.11483508999981</v>
      </c>
      <c r="M31" s="5"/>
      <c r="N31" s="5">
        <v>-93.8</v>
      </c>
      <c r="O31" s="5"/>
      <c r="P31" s="5">
        <f t="shared" si="2"/>
        <v>-148.3148350899998</v>
      </c>
      <c r="Q31" s="5"/>
      <c r="R31" s="5"/>
      <c r="S31" s="5"/>
      <c r="U31" s="10" t="s">
        <v>14</v>
      </c>
    </row>
    <row r="32" spans="2:21" x14ac:dyDescent="0.25">
      <c r="B32" s="11">
        <v>37174</v>
      </c>
      <c r="D32" s="5">
        <v>21.998172210000046</v>
      </c>
      <c r="F32" s="5">
        <v>0</v>
      </c>
      <c r="H32" s="5">
        <f t="shared" si="0"/>
        <v>21.998172210000046</v>
      </c>
      <c r="I32" s="5"/>
      <c r="J32" s="5">
        <v>46.7</v>
      </c>
      <c r="K32" s="5"/>
      <c r="L32" s="5">
        <f t="shared" si="1"/>
        <v>-24.701827789999957</v>
      </c>
      <c r="M32" s="5"/>
      <c r="N32" s="5">
        <v>-24.1</v>
      </c>
      <c r="O32" s="5"/>
      <c r="P32" s="5">
        <f t="shared" si="2"/>
        <v>-0.60182778999995534</v>
      </c>
      <c r="Q32" s="5"/>
      <c r="R32" s="5"/>
      <c r="S32" s="5"/>
      <c r="U32" s="10"/>
    </row>
    <row r="33" spans="2:21" x14ac:dyDescent="0.25">
      <c r="B33" s="11">
        <v>37175</v>
      </c>
      <c r="D33" s="5">
        <v>-162.57982949999993</v>
      </c>
      <c r="F33" s="5">
        <v>0</v>
      </c>
      <c r="H33" s="5">
        <f t="shared" si="0"/>
        <v>-162.57982949999993</v>
      </c>
      <c r="I33" s="5"/>
      <c r="J33" s="5">
        <v>-279.5</v>
      </c>
      <c r="K33" s="5"/>
      <c r="L33" s="5">
        <f t="shared" si="1"/>
        <v>116.92017050000007</v>
      </c>
      <c r="M33" s="5"/>
      <c r="N33" s="5">
        <v>6.2</v>
      </c>
      <c r="O33" s="5"/>
      <c r="P33" s="5">
        <f t="shared" si="2"/>
        <v>110.72017050000007</v>
      </c>
      <c r="Q33" s="5"/>
      <c r="R33" s="5"/>
      <c r="S33" s="5"/>
      <c r="U33" s="10"/>
    </row>
    <row r="34" spans="2:21" x14ac:dyDescent="0.25">
      <c r="B34" s="11">
        <v>37176</v>
      </c>
      <c r="D34" s="5">
        <v>16.414106699999632</v>
      </c>
      <c r="F34" s="5">
        <v>-29</v>
      </c>
      <c r="H34" s="5">
        <f t="shared" si="0"/>
        <v>45.414106699999635</v>
      </c>
      <c r="I34" s="5"/>
      <c r="J34" s="5">
        <v>87.8</v>
      </c>
      <c r="K34" s="5"/>
      <c r="L34" s="5">
        <f t="shared" si="1"/>
        <v>-42.385893300000362</v>
      </c>
      <c r="M34" s="5"/>
      <c r="N34" s="5">
        <v>8.4</v>
      </c>
      <c r="O34" s="5"/>
      <c r="P34" s="5">
        <f t="shared" si="2"/>
        <v>-50.78589330000036</v>
      </c>
      <c r="Q34" s="5"/>
      <c r="R34" s="5"/>
      <c r="S34" s="5"/>
      <c r="U34" s="10" t="s">
        <v>15</v>
      </c>
    </row>
    <row r="35" spans="2:21" x14ac:dyDescent="0.25">
      <c r="B35" s="11">
        <v>37179</v>
      </c>
      <c r="D35" s="5">
        <v>-248.63524437999962</v>
      </c>
      <c r="F35" s="5">
        <v>-126</v>
      </c>
      <c r="H35" s="5">
        <f t="shared" si="0"/>
        <v>-122.63524437999962</v>
      </c>
      <c r="I35" s="5"/>
      <c r="J35" s="5">
        <v>-87.8</v>
      </c>
      <c r="K35" s="5"/>
      <c r="L35" s="5">
        <f t="shared" si="1"/>
        <v>-34.835244379999622</v>
      </c>
      <c r="M35" s="5"/>
      <c r="N35" s="5">
        <v>-62.4</v>
      </c>
      <c r="O35" s="5"/>
      <c r="P35" s="5">
        <f t="shared" si="2"/>
        <v>27.564755620000376</v>
      </c>
      <c r="Q35" s="5"/>
      <c r="R35" s="5"/>
      <c r="S35" s="5"/>
      <c r="U35" s="10" t="s">
        <v>16</v>
      </c>
    </row>
    <row r="36" spans="2:21" x14ac:dyDescent="0.25">
      <c r="B36" s="11">
        <v>37180</v>
      </c>
      <c r="D36" s="5">
        <v>-101.14066910000001</v>
      </c>
      <c r="F36" s="5">
        <v>0</v>
      </c>
      <c r="H36" s="5">
        <f t="shared" si="0"/>
        <v>-101.14066910000001</v>
      </c>
      <c r="I36" s="5"/>
      <c r="J36" s="5">
        <v>11.4</v>
      </c>
      <c r="K36" s="5"/>
      <c r="L36" s="5">
        <f t="shared" si="1"/>
        <v>-112.54066910000002</v>
      </c>
      <c r="M36" s="5"/>
      <c r="N36" s="5">
        <v>-24.3</v>
      </c>
      <c r="O36" s="5"/>
      <c r="P36" s="5">
        <f t="shared" si="2"/>
        <v>-88.240669100000019</v>
      </c>
      <c r="Q36" s="5"/>
      <c r="R36" s="5"/>
      <c r="S36" s="5"/>
      <c r="U36" s="10"/>
    </row>
    <row r="37" spans="2:21" x14ac:dyDescent="0.25">
      <c r="B37" s="11">
        <v>37181</v>
      </c>
      <c r="D37" s="5">
        <v>-46.451679029999994</v>
      </c>
      <c r="F37" s="5">
        <v>0</v>
      </c>
      <c r="H37" s="5">
        <f t="shared" si="0"/>
        <v>-46.451679029999994</v>
      </c>
      <c r="I37" s="5"/>
      <c r="J37" s="5">
        <v>37.700000000000003</v>
      </c>
      <c r="K37" s="5"/>
      <c r="L37" s="5">
        <f t="shared" si="1"/>
        <v>-84.151679029999997</v>
      </c>
      <c r="M37" s="5"/>
      <c r="N37" s="5">
        <v>-0.9</v>
      </c>
      <c r="O37" s="5"/>
      <c r="P37" s="5">
        <f t="shared" si="2"/>
        <v>-83.251679029999991</v>
      </c>
      <c r="Q37" s="5"/>
      <c r="R37" s="5"/>
      <c r="S37" s="5"/>
      <c r="U37" s="10"/>
    </row>
    <row r="38" spans="2:21" x14ac:dyDescent="0.25">
      <c r="B38" s="11">
        <v>37182</v>
      </c>
      <c r="D38" s="5">
        <v>-78.398644010000197</v>
      </c>
      <c r="F38" s="5">
        <v>-23</v>
      </c>
      <c r="H38" s="5">
        <f t="shared" si="0"/>
        <v>-55.398644010000197</v>
      </c>
      <c r="I38" s="5"/>
      <c r="J38" s="5">
        <v>-6.6</v>
      </c>
      <c r="K38" s="5"/>
      <c r="L38" s="5">
        <f t="shared" si="1"/>
        <v>-48.798644010000196</v>
      </c>
      <c r="M38" s="5"/>
      <c r="N38" s="5">
        <v>-15.9</v>
      </c>
      <c r="O38" s="5"/>
      <c r="P38" s="5">
        <f t="shared" si="2"/>
        <v>-32.898644010000197</v>
      </c>
      <c r="Q38" s="5"/>
      <c r="R38" s="5"/>
      <c r="S38" s="5"/>
      <c r="U38" s="10" t="s">
        <v>17</v>
      </c>
    </row>
    <row r="39" spans="2:21" x14ac:dyDescent="0.25">
      <c r="B39" s="11">
        <v>37183</v>
      </c>
      <c r="D39" s="5">
        <v>222.64764737999991</v>
      </c>
      <c r="F39" s="5">
        <v>40</v>
      </c>
      <c r="H39" s="5">
        <f t="shared" si="0"/>
        <v>182.64764737999991</v>
      </c>
      <c r="I39" s="5"/>
      <c r="J39" s="5">
        <v>111.3</v>
      </c>
      <c r="K39" s="5"/>
      <c r="L39" s="5">
        <f t="shared" si="1"/>
        <v>71.347647379999913</v>
      </c>
      <c r="M39" s="5"/>
      <c r="N39" s="5">
        <v>31</v>
      </c>
      <c r="O39" s="5"/>
      <c r="P39" s="5">
        <f t="shared" si="2"/>
        <v>40.347647379999913</v>
      </c>
      <c r="Q39" s="5"/>
      <c r="R39" s="5"/>
      <c r="S39" s="5"/>
      <c r="U39" s="10" t="s">
        <v>18</v>
      </c>
    </row>
    <row r="40" spans="2:21" x14ac:dyDescent="0.25">
      <c r="B40" s="11">
        <v>37186</v>
      </c>
      <c r="D40" s="5">
        <v>119.00046275000008</v>
      </c>
      <c r="F40" s="5">
        <v>0</v>
      </c>
      <c r="H40" s="5">
        <f t="shared" si="0"/>
        <v>119.00046275000008</v>
      </c>
      <c r="I40" s="5"/>
      <c r="J40" s="5">
        <v>-21.4</v>
      </c>
      <c r="K40" s="5"/>
      <c r="L40" s="5">
        <f t="shared" si="1"/>
        <v>140.40046275000009</v>
      </c>
      <c r="M40" s="5"/>
      <c r="N40" s="5">
        <v>168.1</v>
      </c>
      <c r="O40" s="5"/>
      <c r="P40" s="5">
        <f t="shared" si="2"/>
        <v>-27.699537249999906</v>
      </c>
      <c r="Q40" s="5"/>
      <c r="R40" s="5"/>
      <c r="S40" s="5"/>
      <c r="U40" s="10"/>
    </row>
    <row r="41" spans="2:21" x14ac:dyDescent="0.25">
      <c r="B41" s="11">
        <v>37187</v>
      </c>
      <c r="D41" s="5">
        <v>-42.322627739999909</v>
      </c>
      <c r="F41" s="5">
        <v>0</v>
      </c>
      <c r="H41" s="5">
        <f t="shared" si="0"/>
        <v>-42.322627739999909</v>
      </c>
      <c r="I41" s="5"/>
      <c r="J41" s="5">
        <v>18.3</v>
      </c>
      <c r="K41" s="5"/>
      <c r="L41" s="5">
        <f t="shared" si="1"/>
        <v>-60.622627739999913</v>
      </c>
      <c r="M41" s="5"/>
      <c r="N41" s="5">
        <v>-8.1999999999999993</v>
      </c>
      <c r="O41" s="5"/>
      <c r="P41" s="5">
        <f t="shared" si="2"/>
        <v>-52.422627739999911</v>
      </c>
      <c r="Q41" s="5"/>
      <c r="R41" s="5"/>
      <c r="S41" s="5"/>
      <c r="U41" s="10"/>
    </row>
    <row r="42" spans="2:21" x14ac:dyDescent="0.25">
      <c r="B42" s="11">
        <v>37188</v>
      </c>
      <c r="D42" s="5">
        <v>-31.664315274000277</v>
      </c>
      <c r="F42" s="5">
        <v>0</v>
      </c>
      <c r="H42" s="5">
        <f t="shared" si="0"/>
        <v>-31.664315274000277</v>
      </c>
      <c r="I42" s="5"/>
      <c r="J42" s="5">
        <v>-42.1</v>
      </c>
      <c r="K42" s="5"/>
      <c r="L42" s="5">
        <f t="shared" si="1"/>
        <v>10.435684725999725</v>
      </c>
      <c r="M42" s="5"/>
      <c r="N42" s="5">
        <v>0</v>
      </c>
      <c r="O42" s="5"/>
      <c r="P42" s="5">
        <f t="shared" si="2"/>
        <v>10.435684725999725</v>
      </c>
      <c r="Q42" s="5"/>
      <c r="R42" s="5"/>
      <c r="S42" s="5"/>
      <c r="U42" s="10"/>
    </row>
    <row r="43" spans="2:21" x14ac:dyDescent="0.25">
      <c r="B43" s="11">
        <v>37189</v>
      </c>
      <c r="D43" s="5">
        <v>283.2071325939998</v>
      </c>
      <c r="F43" s="5">
        <v>27</v>
      </c>
      <c r="H43" s="5">
        <f t="shared" si="0"/>
        <v>256.2071325939998</v>
      </c>
      <c r="I43" s="5"/>
      <c r="J43" s="5">
        <v>86.9</v>
      </c>
      <c r="K43" s="5"/>
      <c r="L43" s="5">
        <f t="shared" si="1"/>
        <v>169.3071325939998</v>
      </c>
      <c r="M43" s="5"/>
      <c r="N43" s="5">
        <v>69.5</v>
      </c>
      <c r="O43" s="5"/>
      <c r="P43" s="5">
        <f t="shared" si="2"/>
        <v>99.807132593999796</v>
      </c>
      <c r="Q43" s="5"/>
      <c r="R43" s="5"/>
      <c r="S43" s="5"/>
      <c r="U43" s="10" t="s">
        <v>19</v>
      </c>
    </row>
    <row r="44" spans="2:21" x14ac:dyDescent="0.25">
      <c r="B44" s="11">
        <v>37190</v>
      </c>
      <c r="D44" s="5">
        <v>31.1</v>
      </c>
      <c r="F44" s="5">
        <v>25.6</v>
      </c>
      <c r="H44" s="5">
        <f t="shared" si="0"/>
        <v>5.5</v>
      </c>
      <c r="I44" s="5"/>
      <c r="J44" s="5">
        <v>-63</v>
      </c>
      <c r="K44" s="5"/>
      <c r="L44" s="5">
        <f t="shared" si="1"/>
        <v>68.5</v>
      </c>
      <c r="M44" s="5"/>
      <c r="N44" s="5">
        <v>6.4</v>
      </c>
      <c r="O44" s="5"/>
      <c r="P44" s="5">
        <f t="shared" si="2"/>
        <v>62.1</v>
      </c>
      <c r="Q44" s="5"/>
      <c r="R44" s="5"/>
      <c r="S44" s="5"/>
      <c r="U44" s="10" t="s">
        <v>20</v>
      </c>
    </row>
    <row r="45" spans="2:21" x14ac:dyDescent="0.25">
      <c r="B45" s="11">
        <v>37193</v>
      </c>
      <c r="D45" s="5">
        <v>-373.3</v>
      </c>
      <c r="F45" s="5">
        <v>-182</v>
      </c>
      <c r="H45" s="5">
        <f t="shared" si="0"/>
        <v>-191.3</v>
      </c>
      <c r="I45" s="5"/>
      <c r="J45" s="5">
        <v>-137.4</v>
      </c>
      <c r="K45" s="5"/>
      <c r="L45" s="5">
        <f t="shared" si="1"/>
        <v>-53.900000000000006</v>
      </c>
      <c r="M45" s="5"/>
      <c r="N45" s="5">
        <v>36.4</v>
      </c>
      <c r="O45" s="5"/>
      <c r="P45" s="5">
        <f t="shared" si="2"/>
        <v>-90.300000000000011</v>
      </c>
      <c r="Q45" s="5"/>
      <c r="R45" s="5"/>
      <c r="S45" s="5"/>
      <c r="U45" s="10" t="s">
        <v>21</v>
      </c>
    </row>
    <row r="46" spans="2:21" x14ac:dyDescent="0.25">
      <c r="B46" s="11">
        <v>37194</v>
      </c>
      <c r="D46" s="5">
        <v>-25.9</v>
      </c>
      <c r="F46" s="5">
        <v>-150</v>
      </c>
      <c r="H46" s="5">
        <f t="shared" si="0"/>
        <v>124.1</v>
      </c>
      <c r="I46" s="5"/>
      <c r="J46" s="5">
        <v>24.1</v>
      </c>
      <c r="K46" s="5"/>
      <c r="L46" s="5">
        <f t="shared" si="1"/>
        <v>100</v>
      </c>
      <c r="M46" s="5"/>
      <c r="N46" s="5">
        <v>-121.4</v>
      </c>
      <c r="O46" s="5"/>
      <c r="P46" s="5">
        <f t="shared" si="2"/>
        <v>221.4</v>
      </c>
      <c r="Q46" s="5"/>
      <c r="R46" s="5"/>
      <c r="S46" s="5"/>
      <c r="U46" s="10" t="s">
        <v>22</v>
      </c>
    </row>
    <row r="47" spans="2:21" x14ac:dyDescent="0.25">
      <c r="B47" s="11">
        <v>37195</v>
      </c>
      <c r="D47" s="5">
        <v>-124.3</v>
      </c>
      <c r="F47" s="5">
        <v>97</v>
      </c>
      <c r="H47" s="5">
        <f t="shared" si="0"/>
        <v>-221.3</v>
      </c>
      <c r="I47" s="5"/>
      <c r="J47" s="5">
        <v>-94.6</v>
      </c>
      <c r="K47" s="5"/>
      <c r="L47" s="5">
        <f t="shared" si="1"/>
        <v>-126.70000000000002</v>
      </c>
      <c r="M47" s="5"/>
      <c r="N47" s="5">
        <v>36.5</v>
      </c>
      <c r="O47" s="5"/>
      <c r="P47" s="5">
        <f t="shared" si="2"/>
        <v>-163.20000000000002</v>
      </c>
      <c r="Q47" s="5"/>
      <c r="R47" s="5"/>
      <c r="S47" s="5"/>
      <c r="U47" s="10" t="s">
        <v>23</v>
      </c>
    </row>
    <row r="48" spans="2:21" x14ac:dyDescent="0.25">
      <c r="B48" s="11"/>
      <c r="D48" s="5"/>
      <c r="F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U48" s="10"/>
    </row>
    <row r="49" spans="11:21" x14ac:dyDescent="0.25">
      <c r="K49" s="5"/>
      <c r="L49" s="5"/>
      <c r="M49" s="5"/>
      <c r="N49" s="5"/>
      <c r="O49" s="5"/>
      <c r="P49" s="5"/>
      <c r="Q49" s="5"/>
      <c r="R49" s="5"/>
      <c r="S49" s="5"/>
      <c r="U49" s="10"/>
    </row>
    <row r="50" spans="11:21" x14ac:dyDescent="0.25">
      <c r="K50" s="5"/>
      <c r="L50" s="5"/>
      <c r="M50" s="5"/>
      <c r="N50" s="5"/>
      <c r="O50" s="5"/>
      <c r="P50" s="5"/>
      <c r="Q50" s="5"/>
      <c r="R50" s="5"/>
      <c r="S50" s="5"/>
      <c r="U50" s="10"/>
    </row>
    <row r="51" spans="11:21" x14ac:dyDescent="0.25">
      <c r="K51" s="5"/>
      <c r="L51" s="5"/>
      <c r="M51" s="5"/>
      <c r="N51" s="5"/>
      <c r="O51" s="5"/>
      <c r="P51" s="5"/>
      <c r="Q51" s="5"/>
      <c r="R51" s="5"/>
      <c r="S51" s="5"/>
      <c r="U51" s="10"/>
    </row>
    <row r="52" spans="11:21" x14ac:dyDescent="0.25">
      <c r="U52" s="10"/>
    </row>
    <row r="53" spans="11:21" x14ac:dyDescent="0.25">
      <c r="U53" s="10"/>
    </row>
    <row r="54" spans="11:21" x14ac:dyDescent="0.25">
      <c r="U54" s="10"/>
    </row>
    <row r="55" spans="11:21" x14ac:dyDescent="0.25">
      <c r="U55" s="10"/>
    </row>
    <row r="56" spans="11:21" x14ac:dyDescent="0.25">
      <c r="U56" s="10"/>
    </row>
    <row r="57" spans="11:21" x14ac:dyDescent="0.25">
      <c r="U57" s="10"/>
    </row>
    <row r="58" spans="11:21" x14ac:dyDescent="0.25">
      <c r="U58" s="10"/>
    </row>
    <row r="59" spans="11:21" x14ac:dyDescent="0.25">
      <c r="U59" s="10"/>
    </row>
    <row r="60" spans="11:21" x14ac:dyDescent="0.25">
      <c r="U60" s="10"/>
    </row>
    <row r="61" spans="11:21" x14ac:dyDescent="0.25">
      <c r="U61" s="10"/>
    </row>
    <row r="62" spans="11:21" x14ac:dyDescent="0.25">
      <c r="U62" s="10"/>
    </row>
    <row r="63" spans="11:21" x14ac:dyDescent="0.25">
      <c r="U63" s="10"/>
    </row>
    <row r="64" spans="11:21" x14ac:dyDescent="0.25">
      <c r="U64" s="10"/>
    </row>
    <row r="65" spans="21:21" x14ac:dyDescent="0.25">
      <c r="U65" s="10"/>
    </row>
    <row r="66" spans="21:21" x14ac:dyDescent="0.25">
      <c r="U66" s="10"/>
    </row>
    <row r="67" spans="21:21" x14ac:dyDescent="0.25">
      <c r="U67" s="10"/>
    </row>
    <row r="68" spans="21:21" x14ac:dyDescent="0.25">
      <c r="U68" s="10"/>
    </row>
    <row r="69" spans="21:21" x14ac:dyDescent="0.25">
      <c r="U69" s="10"/>
    </row>
    <row r="70" spans="21:21" x14ac:dyDescent="0.25">
      <c r="U70" s="10"/>
    </row>
    <row r="71" spans="21:21" x14ac:dyDescent="0.25">
      <c r="U71" s="10"/>
    </row>
    <row r="72" spans="21:21" x14ac:dyDescent="0.25">
      <c r="U72" s="10"/>
    </row>
    <row r="73" spans="21:21" x14ac:dyDescent="0.25">
      <c r="U73" s="10"/>
    </row>
    <row r="74" spans="21:21" x14ac:dyDescent="0.25">
      <c r="U74" s="10"/>
    </row>
    <row r="75" spans="21:21" x14ac:dyDescent="0.25">
      <c r="U75" s="10"/>
    </row>
    <row r="76" spans="21:21" x14ac:dyDescent="0.25">
      <c r="U76" s="10"/>
    </row>
    <row r="77" spans="21:21" x14ac:dyDescent="0.25">
      <c r="U77" s="10"/>
    </row>
    <row r="78" spans="21:21" x14ac:dyDescent="0.25">
      <c r="U78" s="10"/>
    </row>
    <row r="79" spans="21:21" hidden="1" x14ac:dyDescent="0.25">
      <c r="U79" s="10"/>
    </row>
    <row r="80" spans="21:21" hidden="1" x14ac:dyDescent="0.25">
      <c r="U80" s="10"/>
    </row>
    <row r="81" spans="21:21" x14ac:dyDescent="0.25">
      <c r="U81" s="10"/>
    </row>
    <row r="82" spans="21:21" x14ac:dyDescent="0.25">
      <c r="U82" s="10"/>
    </row>
    <row r="83" spans="21:21" x14ac:dyDescent="0.25">
      <c r="U83" s="10"/>
    </row>
    <row r="84" spans="21:21" x14ac:dyDescent="0.25">
      <c r="U84" s="10"/>
    </row>
    <row r="85" spans="21:21" x14ac:dyDescent="0.25">
      <c r="U85" s="10"/>
    </row>
    <row r="86" spans="21:21" hidden="1" x14ac:dyDescent="0.25">
      <c r="U86" s="10"/>
    </row>
    <row r="87" spans="21:21" hidden="1" x14ac:dyDescent="0.25">
      <c r="U87" s="10"/>
    </row>
    <row r="88" spans="21:21" x14ac:dyDescent="0.25">
      <c r="U88" s="10"/>
    </row>
    <row r="89" spans="21:21" x14ac:dyDescent="0.25">
      <c r="U89" s="10"/>
    </row>
    <row r="90" spans="21:21" x14ac:dyDescent="0.25">
      <c r="U90" s="10"/>
    </row>
    <row r="91" spans="21:21" x14ac:dyDescent="0.25">
      <c r="U91" s="10"/>
    </row>
    <row r="92" spans="21:21" x14ac:dyDescent="0.25">
      <c r="U92" s="10"/>
    </row>
    <row r="93" spans="21:21" hidden="1" x14ac:dyDescent="0.25">
      <c r="U93" s="10"/>
    </row>
    <row r="94" spans="21:21" hidden="1" x14ac:dyDescent="0.25">
      <c r="U94" s="10"/>
    </row>
    <row r="95" spans="21:21" x14ac:dyDescent="0.25">
      <c r="U95" s="10"/>
    </row>
    <row r="96" spans="21:21" x14ac:dyDescent="0.25">
      <c r="U96" s="10"/>
    </row>
    <row r="97" spans="21:21" x14ac:dyDescent="0.25">
      <c r="U97" s="10"/>
    </row>
    <row r="98" spans="21:21" x14ac:dyDescent="0.25">
      <c r="U98" s="10"/>
    </row>
    <row r="99" spans="21:21" x14ac:dyDescent="0.25">
      <c r="U99" s="10"/>
    </row>
    <row r="100" spans="21:21" hidden="1" x14ac:dyDescent="0.25">
      <c r="U100" s="10"/>
    </row>
    <row r="101" spans="21:21" hidden="1" x14ac:dyDescent="0.25">
      <c r="U101" s="10"/>
    </row>
    <row r="102" spans="21:21" x14ac:dyDescent="0.25">
      <c r="U102" s="10"/>
    </row>
    <row r="103" spans="21:21" x14ac:dyDescent="0.25">
      <c r="U103" s="10"/>
    </row>
    <row r="104" spans="21:21" x14ac:dyDescent="0.25">
      <c r="U104" s="10"/>
    </row>
    <row r="105" spans="21:21" x14ac:dyDescent="0.25">
      <c r="U105" s="10"/>
    </row>
    <row r="106" spans="21:21" x14ac:dyDescent="0.25">
      <c r="U106" s="10"/>
    </row>
    <row r="107" spans="21:21" x14ac:dyDescent="0.25">
      <c r="U107" s="10"/>
    </row>
    <row r="108" spans="21:21" x14ac:dyDescent="0.25">
      <c r="U108" s="10"/>
    </row>
    <row r="109" spans="21:21" x14ac:dyDescent="0.25">
      <c r="U109" s="10"/>
    </row>
    <row r="110" spans="21:21" x14ac:dyDescent="0.25">
      <c r="U110" s="10"/>
    </row>
    <row r="111" spans="21:21" x14ac:dyDescent="0.25">
      <c r="U111" s="10"/>
    </row>
    <row r="112" spans="21:21" x14ac:dyDescent="0.25">
      <c r="U112" s="10"/>
    </row>
    <row r="113" spans="21:21" x14ac:dyDescent="0.25">
      <c r="U113" s="10"/>
    </row>
    <row r="114" spans="21:21" x14ac:dyDescent="0.25">
      <c r="U114" s="10"/>
    </row>
    <row r="115" spans="21:21" x14ac:dyDescent="0.25">
      <c r="U115" s="10"/>
    </row>
    <row r="116" spans="21:21" x14ac:dyDescent="0.25">
      <c r="U116" s="10"/>
    </row>
    <row r="117" spans="21:21" x14ac:dyDescent="0.25">
      <c r="U117" s="10"/>
    </row>
    <row r="118" spans="21:21" x14ac:dyDescent="0.25">
      <c r="U118" s="10"/>
    </row>
    <row r="119" spans="21:21" x14ac:dyDescent="0.25">
      <c r="U119" s="10"/>
    </row>
    <row r="120" spans="21:21" x14ac:dyDescent="0.25">
      <c r="U120" s="10"/>
    </row>
    <row r="121" spans="21:21" x14ac:dyDescent="0.25">
      <c r="U121" s="10"/>
    </row>
    <row r="122" spans="21:21" x14ac:dyDescent="0.25">
      <c r="U122" s="10"/>
    </row>
    <row r="123" spans="21:21" x14ac:dyDescent="0.25">
      <c r="U123" s="10"/>
    </row>
    <row r="124" spans="21:21" x14ac:dyDescent="0.25">
      <c r="U124" s="10"/>
    </row>
    <row r="125" spans="21:21" x14ac:dyDescent="0.25">
      <c r="U125" s="10"/>
    </row>
    <row r="126" spans="21:21" x14ac:dyDescent="0.25">
      <c r="U126" s="10"/>
    </row>
    <row r="127" spans="21:21" x14ac:dyDescent="0.25">
      <c r="U127" s="10"/>
    </row>
    <row r="128" spans="21:21" x14ac:dyDescent="0.25">
      <c r="U128" s="10"/>
    </row>
    <row r="129" spans="21:21" x14ac:dyDescent="0.25">
      <c r="U129" s="10"/>
    </row>
    <row r="130" spans="21:21" x14ac:dyDescent="0.25">
      <c r="U130" s="10"/>
    </row>
    <row r="131" spans="21:21" x14ac:dyDescent="0.25">
      <c r="U131" s="10"/>
    </row>
    <row r="132" spans="21:21" x14ac:dyDescent="0.25">
      <c r="U132" s="10"/>
    </row>
    <row r="133" spans="21:21" x14ac:dyDescent="0.25">
      <c r="U133" s="10"/>
    </row>
    <row r="134" spans="21:21" x14ac:dyDescent="0.25">
      <c r="U134" s="10"/>
    </row>
    <row r="135" spans="21:21" x14ac:dyDescent="0.25">
      <c r="U135" s="10"/>
    </row>
    <row r="136" spans="21:21" x14ac:dyDescent="0.25">
      <c r="U136" s="10"/>
    </row>
    <row r="137" spans="21:21" x14ac:dyDescent="0.25">
      <c r="U137" s="10"/>
    </row>
    <row r="138" spans="21:21" x14ac:dyDescent="0.25">
      <c r="U138" s="10"/>
    </row>
    <row r="139" spans="21:21" x14ac:dyDescent="0.25">
      <c r="U139" s="10"/>
    </row>
    <row r="140" spans="21:21" x14ac:dyDescent="0.25">
      <c r="U140" s="10"/>
    </row>
    <row r="141" spans="21:21" x14ac:dyDescent="0.25">
      <c r="U141" s="10"/>
    </row>
    <row r="142" spans="21:21" x14ac:dyDescent="0.25">
      <c r="U142" s="10"/>
    </row>
    <row r="143" spans="21:21" x14ac:dyDescent="0.25">
      <c r="U143" s="10"/>
    </row>
    <row r="144" spans="21:21" x14ac:dyDescent="0.25">
      <c r="U144" s="10"/>
    </row>
    <row r="145" spans="21:21" x14ac:dyDescent="0.25">
      <c r="U145" s="10"/>
    </row>
    <row r="146" spans="21:21" x14ac:dyDescent="0.25">
      <c r="U146" s="10"/>
    </row>
    <row r="147" spans="21:21" x14ac:dyDescent="0.25">
      <c r="U147" s="10"/>
    </row>
    <row r="148" spans="21:21" x14ac:dyDescent="0.25">
      <c r="U148" s="10"/>
    </row>
    <row r="149" spans="21:21" x14ac:dyDescent="0.25">
      <c r="U149" s="10"/>
    </row>
    <row r="150" spans="21:21" x14ac:dyDescent="0.25">
      <c r="U150" s="10"/>
    </row>
    <row r="151" spans="21:21" x14ac:dyDescent="0.25">
      <c r="U151" s="10"/>
    </row>
    <row r="152" spans="21:21" x14ac:dyDescent="0.25">
      <c r="U152" s="10"/>
    </row>
    <row r="153" spans="21:21" x14ac:dyDescent="0.25">
      <c r="U153" s="10"/>
    </row>
    <row r="154" spans="21:21" x14ac:dyDescent="0.25">
      <c r="U154" s="10"/>
    </row>
    <row r="155" spans="21:21" x14ac:dyDescent="0.25">
      <c r="U155" s="10"/>
    </row>
    <row r="156" spans="21:21" x14ac:dyDescent="0.25">
      <c r="U156" s="10"/>
    </row>
    <row r="157" spans="21:21" x14ac:dyDescent="0.25">
      <c r="U157" s="10"/>
    </row>
    <row r="158" spans="21:21" x14ac:dyDescent="0.25">
      <c r="U158" s="10"/>
    </row>
    <row r="159" spans="21:21" x14ac:dyDescent="0.25">
      <c r="U159" s="10"/>
    </row>
    <row r="160" spans="21:21" x14ac:dyDescent="0.25">
      <c r="U160" s="10"/>
    </row>
    <row r="161" spans="21:21" x14ac:dyDescent="0.25">
      <c r="U161" s="10"/>
    </row>
    <row r="162" spans="21:21" x14ac:dyDescent="0.25">
      <c r="U162" s="10"/>
    </row>
    <row r="163" spans="21:21" x14ac:dyDescent="0.25">
      <c r="U163" s="10"/>
    </row>
    <row r="164" spans="21:21" x14ac:dyDescent="0.25">
      <c r="U164" s="10"/>
    </row>
    <row r="165" spans="21:21" x14ac:dyDescent="0.25">
      <c r="U165" s="10"/>
    </row>
    <row r="166" spans="21:21" x14ac:dyDescent="0.25">
      <c r="U166" s="10"/>
    </row>
    <row r="167" spans="21:21" x14ac:dyDescent="0.25">
      <c r="U167" s="10"/>
    </row>
    <row r="168" spans="21:21" x14ac:dyDescent="0.25">
      <c r="U168" s="10"/>
    </row>
    <row r="169" spans="21:21" x14ac:dyDescent="0.25">
      <c r="U169" s="10"/>
    </row>
    <row r="170" spans="21:21" x14ac:dyDescent="0.25">
      <c r="U170" s="10"/>
    </row>
    <row r="171" spans="21:21" x14ac:dyDescent="0.25">
      <c r="U171" s="10"/>
    </row>
    <row r="172" spans="21:21" x14ac:dyDescent="0.25">
      <c r="U172" s="10"/>
    </row>
    <row r="173" spans="21:21" x14ac:dyDescent="0.25">
      <c r="U173" s="10"/>
    </row>
    <row r="174" spans="21:21" x14ac:dyDescent="0.25">
      <c r="U174" s="10"/>
    </row>
    <row r="175" spans="21:21" x14ac:dyDescent="0.25">
      <c r="U175" s="10"/>
    </row>
    <row r="176" spans="21:21" x14ac:dyDescent="0.25">
      <c r="U176" s="10"/>
    </row>
    <row r="177" spans="21:21" x14ac:dyDescent="0.25">
      <c r="U177" s="10"/>
    </row>
    <row r="178" spans="21:21" x14ac:dyDescent="0.25">
      <c r="U178" s="10"/>
    </row>
    <row r="179" spans="21:21" x14ac:dyDescent="0.25">
      <c r="U179" s="10"/>
    </row>
    <row r="180" spans="21:21" x14ac:dyDescent="0.25">
      <c r="U180" s="10"/>
    </row>
    <row r="181" spans="21:21" x14ac:dyDescent="0.25">
      <c r="U181" s="10"/>
    </row>
    <row r="182" spans="21:21" x14ac:dyDescent="0.25">
      <c r="U182" s="10"/>
    </row>
    <row r="183" spans="21:21" x14ac:dyDescent="0.25">
      <c r="U183" s="10"/>
    </row>
    <row r="184" spans="21:21" x14ac:dyDescent="0.25">
      <c r="U184" s="10"/>
    </row>
    <row r="185" spans="21:21" x14ac:dyDescent="0.25">
      <c r="U185" s="10"/>
    </row>
    <row r="186" spans="21:21" x14ac:dyDescent="0.25">
      <c r="U186" s="10"/>
    </row>
    <row r="187" spans="21:21" x14ac:dyDescent="0.25">
      <c r="U187" s="10"/>
    </row>
    <row r="188" spans="21:21" x14ac:dyDescent="0.25">
      <c r="U188" s="10"/>
    </row>
    <row r="189" spans="21:21" x14ac:dyDescent="0.25">
      <c r="U189" s="10"/>
    </row>
    <row r="190" spans="21:21" x14ac:dyDescent="0.25">
      <c r="U190" s="10"/>
    </row>
    <row r="191" spans="21:21" x14ac:dyDescent="0.25">
      <c r="U191" s="10"/>
    </row>
    <row r="192" spans="21:21" x14ac:dyDescent="0.25">
      <c r="U192" s="10"/>
    </row>
    <row r="193" spans="21:21" x14ac:dyDescent="0.25">
      <c r="U193" s="10"/>
    </row>
    <row r="194" spans="21:21" x14ac:dyDescent="0.25">
      <c r="U194" s="10"/>
    </row>
    <row r="195" spans="21:21" x14ac:dyDescent="0.25">
      <c r="U195" s="10"/>
    </row>
    <row r="196" spans="21:21" x14ac:dyDescent="0.25">
      <c r="U196" s="10"/>
    </row>
    <row r="197" spans="21:21" x14ac:dyDescent="0.25">
      <c r="U197" s="10"/>
    </row>
    <row r="198" spans="21:21" x14ac:dyDescent="0.25">
      <c r="U198" s="10"/>
    </row>
    <row r="199" spans="21:21" x14ac:dyDescent="0.25">
      <c r="U199" s="10"/>
    </row>
    <row r="200" spans="21:21" x14ac:dyDescent="0.25">
      <c r="U200" s="10"/>
    </row>
    <row r="201" spans="21:21" x14ac:dyDescent="0.25">
      <c r="U201" s="10"/>
    </row>
    <row r="202" spans="21:21" x14ac:dyDescent="0.25">
      <c r="U202" s="10"/>
    </row>
    <row r="203" spans="21:21" x14ac:dyDescent="0.25">
      <c r="U203" s="10"/>
    </row>
    <row r="204" spans="21:21" x14ac:dyDescent="0.25">
      <c r="U204" s="10"/>
    </row>
    <row r="205" spans="21:21" x14ac:dyDescent="0.25">
      <c r="U205" s="10"/>
    </row>
    <row r="206" spans="21:21" x14ac:dyDescent="0.25">
      <c r="U206" s="10"/>
    </row>
    <row r="207" spans="21:21" x14ac:dyDescent="0.25">
      <c r="U207" s="10"/>
    </row>
    <row r="208" spans="21:21" x14ac:dyDescent="0.25">
      <c r="U208" s="10"/>
    </row>
    <row r="209" spans="21:21" x14ac:dyDescent="0.25">
      <c r="U209" s="10"/>
    </row>
    <row r="210" spans="21:21" x14ac:dyDescent="0.25">
      <c r="U210" s="10"/>
    </row>
    <row r="211" spans="21:21" x14ac:dyDescent="0.25">
      <c r="U211" s="10"/>
    </row>
    <row r="212" spans="21:21" x14ac:dyDescent="0.25">
      <c r="U212" s="10"/>
    </row>
    <row r="213" spans="21:21" x14ac:dyDescent="0.25">
      <c r="U213" s="10"/>
    </row>
    <row r="214" spans="21:21" x14ac:dyDescent="0.25">
      <c r="U214" s="10"/>
    </row>
    <row r="215" spans="21:21" x14ac:dyDescent="0.25">
      <c r="U215" s="10"/>
    </row>
    <row r="216" spans="21:21" x14ac:dyDescent="0.25">
      <c r="U216" s="10"/>
    </row>
    <row r="217" spans="21:21" x14ac:dyDescent="0.25">
      <c r="U217" s="10"/>
    </row>
  </sheetData>
  <phoneticPr fontId="0" type="noConversion"/>
  <pageMargins left="0.75" right="0.75" top="1" bottom="1" header="0.5" footer="0.5"/>
  <pageSetup scale="7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O9" sqref="O9"/>
    </sheetView>
  </sheetViews>
  <sheetFormatPr defaultRowHeight="13.2" x14ac:dyDescent="0.25"/>
  <sheetData/>
  <phoneticPr fontId="0" type="noConversion"/>
  <pageMargins left="0.75" right="0.75" top="1" bottom="1" header="0.5" footer="0.5"/>
  <pageSetup scale="96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Data II</vt:lpstr>
      <vt:lpstr>Data</vt:lpstr>
      <vt:lpstr>Chart</vt:lpstr>
      <vt:lpstr>Data!Print_Area</vt:lpstr>
      <vt:lpstr>'Data II'!Print_Area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Brown</dc:creator>
  <cp:lastModifiedBy>Havlíček Jan</cp:lastModifiedBy>
  <cp:lastPrinted>2001-11-06T21:10:09Z</cp:lastPrinted>
  <dcterms:created xsi:type="dcterms:W3CDTF">2001-11-02T15:19:59Z</dcterms:created>
  <dcterms:modified xsi:type="dcterms:W3CDTF">2023-09-10T16:00:46Z</dcterms:modified>
</cp:coreProperties>
</file>