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76" yWindow="0" windowWidth="12120" windowHeight="6288"/>
  </bookViews>
  <sheets>
    <sheet name="Quote Sheet" sheetId="1" r:id="rId1"/>
  </sheets>
  <definedNames>
    <definedName name="_xlnm.Print_Area" localSheetId="0">'Quote Sheet'!$A$1:$K$70</definedName>
    <definedName name="Z_97708F6B_2AD3_11D5_AA89_444553540000_.wvu.Cols" localSheetId="0" hidden="1">'Quote Sheet'!$T:$AU</definedName>
    <definedName name="Z_97708F6B_2AD3_11D5_AA89_444553540000_.wvu.PrintArea" localSheetId="0" hidden="1">'Quote Sheet'!$A$1:$K$70</definedName>
  </definedNames>
  <calcPr calcId="92512" fullCalcOnLoad="1"/>
  <customWorkbookViews>
    <customWorkbookView name="Compaq - Personal View" guid="{97708F6B-2AD3-11D5-AA89-444553540000}" mergeInterval="0" personalView="1" maximized="1" windowWidth="1020" windowHeight="553" activeSheetId="1"/>
  </customWorkbookViews>
</workbook>
</file>

<file path=xl/calcChain.xml><?xml version="1.0" encoding="utf-8"?>
<calcChain xmlns="http://schemas.openxmlformats.org/spreadsheetml/2006/main">
  <c r="AC3" i="1" l="1"/>
  <c r="AE3" i="1"/>
  <c r="AF3" i="1"/>
  <c r="AG3" i="1"/>
  <c r="AH3" i="1"/>
  <c r="AM3" i="1"/>
  <c r="AC4" i="1"/>
  <c r="AE4" i="1"/>
  <c r="AF4" i="1"/>
  <c r="AG4" i="1"/>
  <c r="AH4" i="1"/>
  <c r="AM4" i="1"/>
  <c r="AC5" i="1"/>
  <c r="AE5" i="1"/>
  <c r="AF5" i="1"/>
  <c r="AG5" i="1"/>
  <c r="AH5" i="1"/>
  <c r="AM5" i="1"/>
  <c r="AC6" i="1"/>
  <c r="AE6" i="1"/>
  <c r="AF6" i="1"/>
  <c r="AG6" i="1"/>
  <c r="AH6" i="1"/>
  <c r="AM6" i="1"/>
  <c r="AC7" i="1"/>
  <c r="AE7" i="1"/>
  <c r="AF7" i="1"/>
  <c r="AG7" i="1"/>
  <c r="AH7" i="1"/>
  <c r="AM7" i="1"/>
  <c r="AC8" i="1"/>
  <c r="AE8" i="1"/>
  <c r="AF8" i="1"/>
  <c r="AG8" i="1"/>
  <c r="AH8" i="1"/>
  <c r="AM8" i="1"/>
  <c r="AC9" i="1"/>
  <c r="AE9" i="1"/>
  <c r="AF9" i="1"/>
  <c r="AG9" i="1"/>
  <c r="AH9" i="1"/>
  <c r="AM9" i="1"/>
  <c r="AC10" i="1"/>
  <c r="AE10" i="1"/>
  <c r="AF10" i="1"/>
  <c r="AG10" i="1"/>
  <c r="AH10" i="1"/>
  <c r="AM10" i="1"/>
  <c r="AC11" i="1"/>
  <c r="AE11" i="1"/>
  <c r="AF11" i="1"/>
  <c r="AG11" i="1"/>
  <c r="AH11" i="1"/>
  <c r="AM11" i="1"/>
  <c r="Z15" i="1"/>
  <c r="AC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Z16" i="1"/>
  <c r="AC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Z17" i="1"/>
  <c r="AC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Z18" i="1"/>
  <c r="AC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Z19" i="1"/>
  <c r="AC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Z20" i="1"/>
  <c r="AC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Z21" i="1"/>
  <c r="Z22" i="1"/>
  <c r="H23" i="1"/>
  <c r="I23" i="1"/>
  <c r="J23" i="1"/>
  <c r="K23" i="1"/>
  <c r="Z23" i="1"/>
  <c r="H24" i="1"/>
  <c r="I24" i="1"/>
  <c r="J24" i="1"/>
  <c r="K24" i="1"/>
  <c r="Z24" i="1"/>
  <c r="AB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H25" i="1"/>
  <c r="I25" i="1"/>
  <c r="J25" i="1"/>
  <c r="K25" i="1"/>
  <c r="Z25" i="1"/>
  <c r="AB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H26" i="1"/>
  <c r="I26" i="1"/>
  <c r="J26" i="1"/>
  <c r="K26" i="1"/>
  <c r="Z26" i="1"/>
  <c r="AB26" i="1"/>
  <c r="AF26" i="1"/>
  <c r="AG26" i="1"/>
  <c r="AH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H27" i="1"/>
  <c r="I27" i="1"/>
  <c r="J27" i="1"/>
  <c r="K27" i="1"/>
  <c r="Z27" i="1"/>
  <c r="AA27" i="1"/>
  <c r="AB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H28" i="1"/>
  <c r="I28" i="1"/>
  <c r="J28" i="1"/>
  <c r="K28" i="1"/>
  <c r="Z28" i="1"/>
  <c r="AA28" i="1"/>
  <c r="AB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H29" i="1"/>
  <c r="I29" i="1"/>
  <c r="J29" i="1"/>
  <c r="K29" i="1"/>
  <c r="Z29" i="1"/>
  <c r="AA29" i="1"/>
  <c r="AB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H30" i="1"/>
  <c r="I30" i="1"/>
  <c r="J30" i="1"/>
  <c r="K30" i="1"/>
  <c r="Z30" i="1"/>
  <c r="AA30" i="1"/>
  <c r="AB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H31" i="1"/>
  <c r="I31" i="1"/>
  <c r="J31" i="1"/>
  <c r="K31" i="1"/>
  <c r="Z31" i="1"/>
  <c r="AA31" i="1"/>
  <c r="AB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Z32" i="1"/>
  <c r="AA32" i="1"/>
  <c r="AB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I33" i="1"/>
  <c r="J33" i="1"/>
  <c r="K33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Z45" i="1"/>
  <c r="Z46" i="1"/>
  <c r="Z47" i="1"/>
  <c r="E48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</calcChain>
</file>

<file path=xl/comments1.xml><?xml version="1.0" encoding="utf-8"?>
<comments xmlns="http://schemas.openxmlformats.org/spreadsheetml/2006/main">
  <authors>
    <author>Laurent Birade</author>
  </authors>
  <commentList>
    <comment ref="B22" authorId="0" shapeId="0">
      <text>
        <r>
          <rPr>
            <b/>
            <sz val="8"/>
            <color indexed="81"/>
            <rFont val="Tahoma"/>
          </rPr>
          <t xml:space="preserve">Pick the product </t>
        </r>
      </text>
    </comment>
    <comment ref="C22" authorId="0" shapeId="0">
      <text>
        <r>
          <rPr>
            <b/>
            <sz val="8"/>
            <color indexed="81"/>
            <rFont val="Tahoma"/>
          </rPr>
          <t>pick licensing type:
Hardware Lock 
or
Server License</t>
        </r>
      </text>
    </comment>
    <comment ref="D22" authorId="0" shapeId="0">
      <text>
        <r>
          <rPr>
            <b/>
            <sz val="8"/>
            <color indexed="81"/>
            <rFont val="Tahoma"/>
          </rPr>
          <t>Pick the type of Product:
Excel add-ins
or
Object code library</t>
        </r>
      </text>
    </comment>
    <comment ref="E22" authorId="0" shapeId="0">
      <text>
        <r>
          <rPr>
            <b/>
            <sz val="8"/>
            <color indexed="81"/>
            <rFont val="Tahoma"/>
          </rPr>
          <t>Software already licensed by the site requesting more licenses</t>
        </r>
      </text>
    </comment>
    <comment ref="F22" authorId="0" shapeId="0">
      <text>
        <r>
          <rPr>
            <b/>
            <sz val="8"/>
            <color indexed="81"/>
            <rFont val="Tahoma"/>
          </rPr>
          <t xml:space="preserve">Indicate the number of copies you would like to license
</t>
        </r>
      </text>
    </comment>
    <comment ref="G22" authorId="0" shapeId="0">
      <text>
        <r>
          <rPr>
            <b/>
            <sz val="10"/>
            <color indexed="81"/>
            <rFont val="Tahoma"/>
            <family val="2"/>
          </rPr>
          <t>Site number:
Number of site that have licensed software from FEA already + 1.
Discount structure is:
1st site : 100% list
2nd site: 75% list
3rd or more site: 50%
This structure apllies to specific products licensed for each site.</t>
        </r>
      </text>
    </comment>
    <comment ref="H22" authorId="0" shapeId="0">
      <text>
        <r>
          <rPr>
            <b/>
            <sz val="8"/>
            <color indexed="81"/>
            <rFont val="Tahoma"/>
          </rPr>
          <t>This may be a one time fee or the cost of a monthly subscriprion</t>
        </r>
      </text>
    </comment>
    <comment ref="A30" authorId="0" shapeId="0">
      <text>
        <r>
          <rPr>
            <b/>
            <sz val="8"/>
            <color indexed="81"/>
            <rFont val="Tahoma"/>
          </rPr>
          <t xml:space="preserve">Minimum 1 year subscription 
</t>
        </r>
      </text>
    </comment>
  </commentList>
</comments>
</file>

<file path=xl/sharedStrings.xml><?xml version="1.0" encoding="utf-8"?>
<sst xmlns="http://schemas.openxmlformats.org/spreadsheetml/2006/main" count="413" uniqueCount="220">
  <si>
    <t xml:space="preserve">Please find below the requested quote/contract. Please have an authorized person of your firm confirm the details </t>
  </si>
  <si>
    <t>Thank you for your cooperation.</t>
  </si>
  <si>
    <t>FEA</t>
  </si>
  <si>
    <t>Quote</t>
  </si>
  <si>
    <t>Copies requested</t>
  </si>
  <si>
    <t>Site number</t>
  </si>
  <si>
    <t>Price</t>
  </si>
  <si>
    <t>Maintenance</t>
  </si>
  <si>
    <t>Total</t>
  </si>
  <si>
    <t>Product type</t>
  </si>
  <si>
    <t>excel add-ins</t>
  </si>
  <si>
    <t>Object Code library</t>
  </si>
  <si>
    <t>Working area do not touch</t>
  </si>
  <si>
    <t>@ENERGY/Forward Curve</t>
  </si>
  <si>
    <t>@ENERGY/Basic</t>
  </si>
  <si>
    <t>@ENERGY/Advanced</t>
  </si>
  <si>
    <t>@ENERGY/Swing</t>
  </si>
  <si>
    <t>@ENERGY/Weather</t>
  </si>
  <si>
    <t>VaRworks</t>
  </si>
  <si>
    <t>MakeVC</t>
  </si>
  <si>
    <t>@Equity</t>
  </si>
  <si>
    <t>@Interest</t>
  </si>
  <si>
    <t>Derivatool</t>
  </si>
  <si>
    <t>North America</t>
  </si>
  <si>
    <t>International</t>
  </si>
  <si>
    <t>Geographic Location:</t>
  </si>
  <si>
    <t>Product list price</t>
  </si>
  <si>
    <t>Product name</t>
  </si>
  <si>
    <t>@Global.1</t>
  </si>
  <si>
    <t>@Global.2</t>
  </si>
  <si>
    <t>@Global.3</t>
  </si>
  <si>
    <t>@Global.4</t>
  </si>
  <si>
    <t xml:space="preserve"> </t>
  </si>
  <si>
    <t>HP-UX</t>
  </si>
  <si>
    <t>3+</t>
  </si>
  <si>
    <t>Contract details needed</t>
  </si>
  <si>
    <t>Legal name of Entity</t>
  </si>
  <si>
    <t>Contact person</t>
  </si>
  <si>
    <t>Contact Phone</t>
  </si>
  <si>
    <t>Contact Fax</t>
  </si>
  <si>
    <t>Authorized Signatory</t>
  </si>
  <si>
    <t>Licensing selection</t>
  </si>
  <si>
    <t>Network licensing</t>
  </si>
  <si>
    <t>Hardware lock</t>
  </si>
  <si>
    <t>Windows NT/2000</t>
  </si>
  <si>
    <t>Window 95/98</t>
  </si>
  <si>
    <t>IBM- AIX</t>
  </si>
  <si>
    <t>Other</t>
  </si>
  <si>
    <t>Site name</t>
  </si>
  <si>
    <t>Email address</t>
  </si>
  <si>
    <t>Special terms or conditions</t>
  </si>
  <si>
    <t>This quote has been approved by:</t>
  </si>
  <si>
    <t>Name:</t>
  </si>
  <si>
    <t>Signature:</t>
  </si>
  <si>
    <t>Select</t>
  </si>
  <si>
    <t>QUOTE REQUEST FORM</t>
  </si>
  <si>
    <t>new licenses</t>
  </si>
  <si>
    <t>existing licenses</t>
  </si>
  <si>
    <t>x</t>
  </si>
  <si>
    <t>FAX Information</t>
  </si>
  <si>
    <t>licenses owned</t>
  </si>
  <si>
    <t>of the quote and return it signed to us. We will then forward the approved quote to our contract department</t>
  </si>
  <si>
    <t>Quote is valid for 30 days</t>
  </si>
  <si>
    <t>Date:</t>
  </si>
  <si>
    <t>2484 Shattuck Ave., Suite 225</t>
  </si>
  <si>
    <t>Phone</t>
  </si>
  <si>
    <t>Fax:</t>
  </si>
  <si>
    <t>Shipping Address</t>
  </si>
  <si>
    <t>Billing Address</t>
  </si>
  <si>
    <t>Berkeley, California   94704</t>
  </si>
  <si>
    <t>N.B.: You may modify the yellow highlighted cells (only) to explore the cost of more or fewer licenses</t>
  </si>
  <si>
    <t>&gt;1 Maintenance</t>
  </si>
  <si>
    <t>Site</t>
  </si>
  <si>
    <t>Location</t>
  </si>
  <si>
    <t>+1-510-548-6200</t>
  </si>
  <si>
    <t>+1-510-548-0332</t>
  </si>
  <si>
    <t>USA</t>
  </si>
  <si>
    <t>Title</t>
  </si>
  <si>
    <t>Title:</t>
  </si>
  <si>
    <t>Legal entity: Type</t>
  </si>
  <si>
    <t>Licensing Platform</t>
  </si>
  <si>
    <t>Software Platform</t>
  </si>
  <si>
    <t>Windows ME</t>
  </si>
  <si>
    <t xml:space="preserve"> who will put the contract together and send it to you for signature.</t>
  </si>
  <si>
    <t>All prices are in US dollars</t>
  </si>
  <si>
    <t>Sun/Solaris</t>
  </si>
  <si>
    <t>Legal Jurisdiction</t>
  </si>
  <si>
    <t>We will send the requested software within one business day of your returning the signed contract to FEA.</t>
  </si>
  <si>
    <t>Approval of this quote is non-binding</t>
  </si>
  <si>
    <t xml:space="preserve">Any special shipping </t>
  </si>
  <si>
    <t xml:space="preserve">information should be </t>
  </si>
  <si>
    <t>noted here.</t>
  </si>
  <si>
    <t>All Discounts included</t>
  </si>
  <si>
    <t>Copies already owned at Site</t>
  </si>
  <si>
    <t>Add-ins pricing</t>
  </si>
  <si>
    <t>Library product name</t>
  </si>
  <si>
    <t>server price</t>
  </si>
  <si>
    <t>workstation price</t>
  </si>
  <si>
    <t>North america</t>
  </si>
  <si>
    <t>international</t>
  </si>
  <si>
    <t>ProductID</t>
  </si>
  <si>
    <t xml:space="preserve"> GlobLib/EPINW, REVEPINW, EPINWX</t>
  </si>
  <si>
    <t xml:space="preserve"> GlobLib/CORRW, CORRWX</t>
  </si>
  <si>
    <t xml:space="preserve"> GlobLib/ESHO, ASHO, ESHOX, ASHOX</t>
  </si>
  <si>
    <t>DTlib</t>
  </si>
  <si>
    <t xml:space="preserve"> GlobLib/EUDU, AMDU, ECMXX, ACMXX, EPMNX, APMNX</t>
  </si>
  <si>
    <t xml:space="preserve"> GlobLib/EAPO2, EASO2, EAPSO</t>
  </si>
  <si>
    <t xml:space="preserve"> GlobLib/EURO, EUROX</t>
  </si>
  <si>
    <t xml:space="preserve"> EquiLib/EUROD, EURODX</t>
  </si>
  <si>
    <t xml:space="preserve"> GlobLib/EWHO</t>
  </si>
  <si>
    <t xml:space="preserve"> GlobLib/FLOW</t>
  </si>
  <si>
    <t xml:space="preserve"> EquiLib/FORWD, FORWDX</t>
  </si>
  <si>
    <t xml:space="preserve"> GlobLib/FORW, FORWX</t>
  </si>
  <si>
    <t xml:space="preserve"> GlobLib/EUCN, AMCN, ECCNX, ACCNX, EPCNX, APCNX</t>
  </si>
  <si>
    <t xml:space="preserve"> GlobLib/CHOOSER</t>
  </si>
  <si>
    <t xml:space="preserve"> GlobLib/FUTU, FUTUX</t>
  </si>
  <si>
    <t>DateLib</t>
  </si>
  <si>
    <t xml:space="preserve"> EquiLib/AMERD, AMERDX</t>
  </si>
  <si>
    <t xml:space="preserve"> EquiLib/BASKETD, MCBASKETD</t>
  </si>
  <si>
    <t xml:space="preserve"> GlobLib/BMUD, BMUDX</t>
  </si>
  <si>
    <t xml:space="preserve"> GlobLib/CBOT, CBOTX</t>
  </si>
  <si>
    <t xml:space="preserve"> GlobLib/EPIN, EPINX, REVEPIN, DAKI, REVDAKI, DCKI, REVDCKI</t>
  </si>
  <si>
    <t xml:space="preserve"> GlobLib/CDIG, CPAM, CPAT, CDIGX, CPAMX, CPATX, ADIG, APAM, APAT, ADIGX, APAMX, APATX</t>
  </si>
  <si>
    <t xml:space="preserve"> GlobLib/ELUK, ALUK, ELUKFS</t>
  </si>
  <si>
    <t xml:space="preserve"> GlobLib/CLIQ, CLIQX</t>
  </si>
  <si>
    <t xml:space="preserve"> GlobLib/EADO, EADOX, REVEADO, DAKO, REVDAKO, DCKO, REVDCKO</t>
  </si>
  <si>
    <t xml:space="preserve"> GlobLib/EADOW, REVEADOW, EADOWX</t>
  </si>
  <si>
    <t xml:space="preserve"> GlobLib/CORR, CORRX, DACORRKO, DCCORRKO</t>
  </si>
  <si>
    <t xml:space="preserve"> GlobLib/EAPO, EAPCX, EAPPX</t>
  </si>
  <si>
    <t xml:space="preserve"> GlobLib/AMER, AMERX</t>
  </si>
  <si>
    <t xml:space="preserve"> GlobLib/CDDIG, CDPAM, CDPAT, CDDIGX, CDPAMX, CDPATX, ADDIG, ADPAM, ADPAT, ADDIGX, ADPAMX, ADPATX</t>
  </si>
  <si>
    <t xml:space="preserve"> ErgLib.2/BESTOF</t>
  </si>
  <si>
    <t xml:space="preserve"> GlobLib/SAPAM, SCPAM</t>
  </si>
  <si>
    <t xml:space="preserve"> ErgLib.1/OPT, FWD, STRIPOPT, PATHUTIL</t>
  </si>
  <si>
    <t xml:space="preserve"> ErgLib.1/APO, STRIPAPO</t>
  </si>
  <si>
    <t xml:space="preserve"> ErgLib.1/ASO, STRIPASO</t>
  </si>
  <si>
    <t xml:space="preserve"> ErgLib.1/INDEXSWAP, OPTINDEXSWAP</t>
  </si>
  <si>
    <t xml:space="preserve"> ErgLib.1/EXOTICSWAP</t>
  </si>
  <si>
    <t xml:space="preserve"> ErgLib.1/FWDOPT, STRIPFWDOPT</t>
  </si>
  <si>
    <t xml:space="preserve"> ErgLib.1/BAROPT</t>
  </si>
  <si>
    <t xml:space="preserve"> ErgLib.1/VQOPT, STRIPVQOPT</t>
  </si>
  <si>
    <t xml:space="preserve"> ErgLib.2/SPREADOPT, STRIPSPREADOPT</t>
  </si>
  <si>
    <t xml:space="preserve"> ErgLib.2/CALSPREADOPT, CRACKOPT</t>
  </si>
  <si>
    <t xml:space="preserve"> ErgLib.2/DIFFSWAP, OPTDIFFSWAP</t>
  </si>
  <si>
    <t xml:space="preserve"> ErgLib.2/SPREADAPO, SPREADASO, CRACKAPO</t>
  </si>
  <si>
    <t xml:space="preserve"> ErgLib.2/OPTOPT, OPTSPREADOPT</t>
  </si>
  <si>
    <t xml:space="preserve"> ErgLib.2/OPTSTRIPOPT, OPTSTRIPSPREADOPT</t>
  </si>
  <si>
    <t xml:space="preserve"> ErgLib.2/CALIB</t>
  </si>
  <si>
    <t xml:space="preserve"> GlobLib/QUANTOWR, QUANTOXWR, FDQUANTOWR</t>
  </si>
  <si>
    <t xml:space="preserve"> ErgLib.1/DIGOPT, STRIPDIGOPT</t>
  </si>
  <si>
    <t xml:space="preserve"> EquiLib/QUANTOD, QUANTODX</t>
  </si>
  <si>
    <t xml:space="preserve"> EquiLib/IMPAMERD, IMPAMERDX</t>
  </si>
  <si>
    <t xml:space="preserve"> GlobLib/IMPCORWR, IMPCORXWR</t>
  </si>
  <si>
    <t xml:space="preserve"> EquiLib/IMPEUROD, IMPEURODX</t>
  </si>
  <si>
    <t xml:space="preserve"> GlobLib/IMPVOLWR, IMPVOLXWR</t>
  </si>
  <si>
    <t xml:space="preserve"> GlobLib/INST</t>
  </si>
  <si>
    <t>IntrLib</t>
  </si>
  <si>
    <t xml:space="preserve"> GlobLib/LADDER</t>
  </si>
  <si>
    <t>MakeVClib</t>
  </si>
  <si>
    <t xml:space="preserve"> GlobLib/EASO</t>
  </si>
  <si>
    <t xml:space="preserve"> EquiLib/FUTUD, FUTUDX</t>
  </si>
  <si>
    <t xml:space="preserve"> GlobLib/SOFT, SOFTX</t>
  </si>
  <si>
    <t>VaRworks SE</t>
  </si>
  <si>
    <t>SpavLib</t>
  </si>
  <si>
    <t xml:space="preserve"> GlobLib/SWAPN</t>
  </si>
  <si>
    <t xml:space="preserve"> GlobLib/SWAPPRICE, PRICESWAP</t>
  </si>
  <si>
    <t>VaRlib</t>
  </si>
  <si>
    <t>Zlib</t>
  </si>
  <si>
    <t xml:space="preserve"> GlobLib/OPTO</t>
  </si>
  <si>
    <t xml:space="preserve"> VaRlib/CASHFLOWMAP, DURMAP, VARANL, VARANLU, PORTVARANL,CFDATA, VCDATA</t>
  </si>
  <si>
    <t xml:space="preserve"> VaRlib/HISTORICALVAR, HDATA, EXTREMEVALUE,CFDATA, VCDATA</t>
  </si>
  <si>
    <t xml:space="preserve"> VaRlib/MARGINALVAR, INCREMENTALVAR, COMPONENTVAR, VARDELTA</t>
  </si>
  <si>
    <t xml:space="preserve"> VaRlib/STRESSDATA, SDDATA, CFDATA, VCDATA</t>
  </si>
  <si>
    <t xml:space="preserve"> VaRlib/VARCARLO, CFDATA, VCDATA</t>
  </si>
  <si>
    <t>Erglib/Forward Curve</t>
  </si>
  <si>
    <t>ErgLib/Basics</t>
  </si>
  <si>
    <t>ErgLib/Advanced</t>
  </si>
  <si>
    <t>ErgLib/Swing</t>
  </si>
  <si>
    <t>ErgLib/Weather</t>
  </si>
  <si>
    <t>ErgLib/Storage</t>
  </si>
  <si>
    <t>Type</t>
  </si>
  <si>
    <t>License type</t>
  </si>
  <si>
    <t>Server</t>
  </si>
  <si>
    <t>Workstation</t>
  </si>
  <si>
    <t>Product price selected add-ins</t>
  </si>
  <si>
    <t>workstation NA</t>
  </si>
  <si>
    <t>workstation Int</t>
  </si>
  <si>
    <t>server NA</t>
  </si>
  <si>
    <t>server Int.</t>
  </si>
  <si>
    <t>Product used</t>
  </si>
  <si>
    <t>N/A</t>
  </si>
  <si>
    <t>Libraries workstation price</t>
  </si>
  <si>
    <t>Libraries server price</t>
  </si>
  <si>
    <t>server pricing</t>
  </si>
  <si>
    <t>existing license</t>
  </si>
  <si>
    <t>Address for legal notice:</t>
  </si>
  <si>
    <t>MS Excel version used</t>
  </si>
  <si>
    <t>TAX ID number required  for all countries</t>
  </si>
  <si>
    <t>except the United States of America.</t>
  </si>
  <si>
    <t>@ENERGY/Storage</t>
  </si>
  <si>
    <t>@Global.5</t>
  </si>
  <si>
    <t>Globlib/ SPAV</t>
  </si>
  <si>
    <t xml:space="preserve">  </t>
  </si>
  <si>
    <t>PricingType</t>
  </si>
  <si>
    <t>One time Fee</t>
  </si>
  <si>
    <t>Subscription</t>
  </si>
  <si>
    <t>based Pricing</t>
  </si>
  <si>
    <t>Erglib/Storage</t>
  </si>
  <si>
    <t>License amount</t>
  </si>
  <si>
    <t>2+</t>
  </si>
  <si>
    <t>Fill in all details required for contract purposes.</t>
  </si>
  <si>
    <t>S Scrima</t>
  </si>
  <si>
    <t>Dear: Zimin Lu</t>
  </si>
  <si>
    <t>Enron</t>
  </si>
  <si>
    <t>Enron North America</t>
  </si>
  <si>
    <t>Zimin Lu</t>
  </si>
  <si>
    <t>Houston</t>
  </si>
  <si>
    <t>1 713-853-6388</t>
  </si>
  <si>
    <t>zimin.lu@enron.com</t>
  </si>
  <si>
    <t>8/14/2001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</si>
</sst>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0000_);_(* \(#,##0.00000\);_(* &quot;-&quot;??_);_(@_)"/>
    <numFmt numFmtId="169" formatCode="dd\-mmm\-yy"/>
  </numFmts>
  <fonts count="2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0"/>
      <color indexed="18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i/>
      <sz val="19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sz val="14"/>
      <color indexed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b/>
      <sz val="10"/>
      <color indexed="81"/>
      <name val="Tahoma"/>
      <family val="2"/>
    </font>
    <font>
      <sz val="8"/>
      <name val="Tahoma"/>
      <family val="2"/>
    </font>
    <font>
      <b/>
      <sz val="26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5" fillId="3" borderId="0" xfId="0" applyFont="1" applyFill="1" applyProtection="1"/>
    <xf numFmtId="0" fontId="0" fillId="3" borderId="0" xfId="0" applyFill="1" applyProtection="1"/>
    <xf numFmtId="0" fontId="0" fillId="0" borderId="0" xfId="0" applyProtection="1"/>
    <xf numFmtId="0" fontId="4" fillId="5" borderId="2" xfId="0" quotePrefix="1" applyFont="1" applyFill="1" applyBorder="1" applyProtection="1"/>
    <xf numFmtId="0" fontId="0" fillId="5" borderId="2" xfId="0" applyFill="1" applyBorder="1" applyProtection="1"/>
    <xf numFmtId="43" fontId="0" fillId="5" borderId="2" xfId="1" applyFont="1" applyFill="1" applyBorder="1" applyProtection="1"/>
    <xf numFmtId="0" fontId="0" fillId="5" borderId="0" xfId="0" applyFill="1" applyProtection="1"/>
    <xf numFmtId="0" fontId="4" fillId="5" borderId="2" xfId="0" applyFont="1" applyFill="1" applyBorder="1" applyProtection="1"/>
    <xf numFmtId="0" fontId="0" fillId="5" borderId="2" xfId="0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0" fillId="4" borderId="3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0" xfId="0" applyFill="1"/>
    <xf numFmtId="0" fontId="9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5" fillId="4" borderId="0" xfId="0" applyFont="1" applyFill="1" applyBorder="1" applyAlignment="1">
      <alignment horizontal="left"/>
    </xf>
    <xf numFmtId="0" fontId="0" fillId="4" borderId="0" xfId="0" applyFill="1" applyProtection="1">
      <protection locked="0"/>
    </xf>
    <xf numFmtId="0" fontId="8" fillId="4" borderId="0" xfId="0" applyFont="1" applyFill="1"/>
    <xf numFmtId="43" fontId="0" fillId="4" borderId="0" xfId="1" applyFont="1" applyFill="1"/>
    <xf numFmtId="43" fontId="0" fillId="4" borderId="0" xfId="0" applyNumberFormat="1" applyFill="1"/>
    <xf numFmtId="0" fontId="11" fillId="4" borderId="0" xfId="0" applyFont="1" applyFill="1"/>
    <xf numFmtId="0" fontId="12" fillId="4" borderId="0" xfId="0" applyFont="1" applyFill="1" applyProtection="1">
      <protection locked="0"/>
    </xf>
    <xf numFmtId="0" fontId="7" fillId="4" borderId="0" xfId="0" applyFont="1" applyFill="1"/>
    <xf numFmtId="43" fontId="7" fillId="4" borderId="0" xfId="0" applyNumberFormat="1" applyFont="1" applyFill="1"/>
    <xf numFmtId="0" fontId="0" fillId="4" borderId="4" xfId="0" applyFill="1" applyBorder="1"/>
    <xf numFmtId="0" fontId="0" fillId="4" borderId="0" xfId="0" applyFill="1" applyBorder="1"/>
    <xf numFmtId="0" fontId="7" fillId="4" borderId="0" xfId="0" applyFont="1" applyFill="1" applyBorder="1"/>
    <xf numFmtId="0" fontId="13" fillId="4" borderId="1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6" borderId="4" xfId="0" applyFill="1" applyBorder="1"/>
    <xf numFmtId="0" fontId="7" fillId="6" borderId="4" xfId="0" applyFont="1" applyFill="1" applyBorder="1"/>
    <xf numFmtId="168" fontId="0" fillId="6" borderId="8" xfId="1" applyNumberFormat="1" applyFont="1" applyFill="1" applyBorder="1"/>
    <xf numFmtId="0" fontId="0" fillId="5" borderId="0" xfId="0" applyFill="1"/>
    <xf numFmtId="0" fontId="14" fillId="5" borderId="0" xfId="0" applyFont="1" applyFill="1"/>
    <xf numFmtId="0" fontId="6" fillId="4" borderId="0" xfId="0" applyFont="1" applyFill="1"/>
    <xf numFmtId="0" fontId="15" fillId="5" borderId="0" xfId="0" applyFont="1" applyFill="1"/>
    <xf numFmtId="0" fontId="0" fillId="3" borderId="9" xfId="0" applyFill="1" applyBorder="1" applyProtection="1"/>
    <xf numFmtId="0" fontId="0" fillId="5" borderId="2" xfId="0" applyFill="1" applyBorder="1" applyAlignment="1" applyProtection="1">
      <alignment horizontal="left"/>
    </xf>
    <xf numFmtId="0" fontId="4" fillId="5" borderId="2" xfId="0" applyFont="1" applyFill="1" applyBorder="1" applyAlignment="1" applyProtection="1">
      <alignment horizontal="left"/>
    </xf>
    <xf numFmtId="0" fontId="16" fillId="4" borderId="10" xfId="0" applyFont="1" applyFill="1" applyBorder="1"/>
    <xf numFmtId="0" fontId="16" fillId="4" borderId="3" xfId="0" applyFont="1" applyFill="1" applyBorder="1"/>
    <xf numFmtId="0" fontId="8" fillId="4" borderId="3" xfId="0" applyFont="1" applyFill="1" applyBorder="1"/>
    <xf numFmtId="0" fontId="16" fillId="4" borderId="4" xfId="0" applyFont="1" applyFill="1" applyBorder="1"/>
    <xf numFmtId="0" fontId="16" fillId="4" borderId="0" xfId="0" applyFont="1" applyFill="1" applyBorder="1"/>
    <xf numFmtId="0" fontId="8" fillId="4" borderId="0" xfId="0" applyFont="1" applyFill="1" applyBorder="1"/>
    <xf numFmtId="0" fontId="8" fillId="5" borderId="2" xfId="0" applyFont="1" applyFill="1" applyBorder="1" applyAlignment="1" applyProtection="1">
      <alignment horizontal="left"/>
      <protection locked="0"/>
    </xf>
    <xf numFmtId="0" fontId="8" fillId="5" borderId="2" xfId="0" applyFont="1" applyFill="1" applyBorder="1" applyProtection="1">
      <protection locked="0"/>
    </xf>
    <xf numFmtId="0" fontId="8" fillId="4" borderId="0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" xfId="1" applyNumberFormat="1" applyFont="1" applyFill="1" applyBorder="1" applyAlignment="1">
      <alignment horizontal="center"/>
    </xf>
    <xf numFmtId="43" fontId="8" fillId="4" borderId="2" xfId="1" applyFont="1" applyFill="1" applyBorder="1"/>
    <xf numFmtId="43" fontId="8" fillId="4" borderId="2" xfId="0" applyNumberFormat="1" applyFont="1" applyFill="1" applyBorder="1" applyAlignment="1">
      <alignment horizontal="center"/>
    </xf>
    <xf numFmtId="43" fontId="8" fillId="4" borderId="2" xfId="1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43" fontId="8" fillId="4" borderId="2" xfId="1" applyNumberFormat="1" applyFont="1" applyFill="1" applyBorder="1" applyAlignment="1">
      <alignment horizontal="center"/>
    </xf>
    <xf numFmtId="0" fontId="17" fillId="6" borderId="2" xfId="1" applyNumberFormat="1" applyFont="1" applyFill="1" applyBorder="1" applyAlignment="1">
      <alignment horizontal="center"/>
    </xf>
    <xf numFmtId="43" fontId="17" fillId="6" borderId="2" xfId="1" applyFont="1" applyFill="1" applyBorder="1"/>
    <xf numFmtId="44" fontId="17" fillId="6" borderId="2" xfId="2" applyFont="1" applyFill="1" applyBorder="1"/>
    <xf numFmtId="0" fontId="18" fillId="6" borderId="2" xfId="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 wrapText="1"/>
    </xf>
    <xf numFmtId="0" fontId="18" fillId="6" borderId="10" xfId="0" applyFont="1" applyFill="1" applyBorder="1"/>
    <xf numFmtId="0" fontId="17" fillId="6" borderId="10" xfId="0" applyFont="1" applyFill="1" applyBorder="1"/>
    <xf numFmtId="0" fontId="17" fillId="6" borderId="4" xfId="0" applyFont="1" applyFill="1" applyBorder="1"/>
    <xf numFmtId="0" fontId="17" fillId="6" borderId="8" xfId="0" applyFont="1" applyFill="1" applyBorder="1"/>
    <xf numFmtId="0" fontId="8" fillId="4" borderId="3" xfId="0" applyFont="1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8" fillId="4" borderId="1" xfId="0" applyFont="1" applyFill="1" applyBorder="1" applyProtection="1">
      <protection locked="0"/>
    </xf>
    <xf numFmtId="0" fontId="8" fillId="4" borderId="5" xfId="0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7" xfId="0" applyFont="1" applyFill="1" applyBorder="1" applyProtection="1">
      <protection locked="0"/>
    </xf>
    <xf numFmtId="0" fontId="8" fillId="6" borderId="0" xfId="0" applyFont="1" applyFill="1" applyBorder="1"/>
    <xf numFmtId="0" fontId="8" fillId="6" borderId="1" xfId="0" applyFont="1" applyFill="1" applyBorder="1"/>
    <xf numFmtId="0" fontId="16" fillId="4" borderId="1" xfId="0" applyFont="1" applyFill="1" applyBorder="1"/>
    <xf numFmtId="0" fontId="8" fillId="4" borderId="1" xfId="0" applyFont="1" applyFill="1" applyBorder="1"/>
    <xf numFmtId="0" fontId="16" fillId="4" borderId="3" xfId="0" applyFont="1" applyFill="1" applyBorder="1" applyAlignment="1">
      <alignment horizontal="left"/>
    </xf>
    <xf numFmtId="0" fontId="16" fillId="4" borderId="1" xfId="0" quotePrefix="1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18" fillId="6" borderId="3" xfId="0" applyFont="1" applyFill="1" applyBorder="1"/>
    <xf numFmtId="0" fontId="0" fillId="4" borderId="8" xfId="0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0" fontId="7" fillId="4" borderId="12" xfId="0" applyFont="1" applyFill="1" applyBorder="1" applyProtection="1">
      <protection locked="0"/>
    </xf>
    <xf numFmtId="0" fontId="7" fillId="4" borderId="13" xfId="0" applyFont="1" applyFill="1" applyBorder="1" applyProtection="1">
      <protection locked="0"/>
    </xf>
    <xf numFmtId="0" fontId="17" fillId="6" borderId="14" xfId="0" applyFont="1" applyFill="1" applyBorder="1"/>
    <xf numFmtId="0" fontId="17" fillId="6" borderId="15" xfId="0" applyFont="1" applyFill="1" applyBorder="1"/>
    <xf numFmtId="0" fontId="17" fillId="6" borderId="9" xfId="0" applyFont="1" applyFill="1" applyBorder="1"/>
    <xf numFmtId="0" fontId="8" fillId="5" borderId="0" xfId="0" applyFont="1" applyFill="1"/>
    <xf numFmtId="0" fontId="16" fillId="4" borderId="0" xfId="0" applyFont="1" applyFill="1"/>
    <xf numFmtId="0" fontId="19" fillId="4" borderId="0" xfId="0" applyFont="1" applyFill="1" applyBorder="1"/>
    <xf numFmtId="0" fontId="0" fillId="4" borderId="10" xfId="0" applyFill="1" applyBorder="1" applyProtection="1">
      <protection locked="0"/>
    </xf>
    <xf numFmtId="0" fontId="16" fillId="4" borderId="5" xfId="0" applyFont="1" applyFill="1" applyBorder="1"/>
    <xf numFmtId="0" fontId="0" fillId="4" borderId="9" xfId="0" applyFill="1" applyBorder="1"/>
    <xf numFmtId="0" fontId="16" fillId="4" borderId="14" xfId="0" applyFont="1" applyFill="1" applyBorder="1" applyProtection="1">
      <protection locked="0"/>
    </xf>
    <xf numFmtId="0" fontId="20" fillId="4" borderId="3" xfId="0" applyFont="1" applyFill="1" applyBorder="1" applyProtection="1">
      <protection locked="0"/>
    </xf>
    <xf numFmtId="0" fontId="2" fillId="3" borderId="0" xfId="0" applyFont="1" applyFill="1" applyProtection="1"/>
    <xf numFmtId="0" fontId="18" fillId="6" borderId="2" xfId="0" applyFont="1" applyFill="1" applyBorder="1" applyAlignment="1">
      <alignment horizontal="center" textRotation="180"/>
    </xf>
    <xf numFmtId="0" fontId="2" fillId="3" borderId="0" xfId="0" applyFont="1" applyFill="1"/>
    <xf numFmtId="0" fontId="20" fillId="5" borderId="0" xfId="0" applyFont="1" applyFill="1"/>
    <xf numFmtId="0" fontId="8" fillId="5" borderId="2" xfId="0" applyFont="1" applyFill="1" applyBorder="1"/>
    <xf numFmtId="0" fontId="21" fillId="5" borderId="0" xfId="0" applyFont="1" applyFill="1"/>
    <xf numFmtId="0" fontId="22" fillId="5" borderId="0" xfId="0" applyFont="1" applyFill="1"/>
    <xf numFmtId="0" fontId="0" fillId="5" borderId="16" xfId="0" applyFill="1" applyBorder="1" applyProtection="1"/>
    <xf numFmtId="0" fontId="0" fillId="5" borderId="16" xfId="0" applyFill="1" applyBorder="1"/>
    <xf numFmtId="0" fontId="0" fillId="5" borderId="16" xfId="0" applyFill="1" applyBorder="1" applyAlignment="1" applyProtection="1">
      <alignment horizontal="left"/>
    </xf>
    <xf numFmtId="0" fontId="0" fillId="5" borderId="17" xfId="0" applyFill="1" applyBorder="1" applyProtection="1"/>
    <xf numFmtId="0" fontId="4" fillId="3" borderId="0" xfId="0" applyFont="1" applyFill="1" applyProtection="1"/>
    <xf numFmtId="43" fontId="0" fillId="5" borderId="2" xfId="1" applyNumberFormat="1" applyFont="1" applyFill="1" applyBorder="1"/>
    <xf numFmtId="43" fontId="0" fillId="5" borderId="2" xfId="1" applyNumberFormat="1" applyFont="1" applyFill="1" applyBorder="1" applyProtection="1"/>
    <xf numFmtId="43" fontId="0" fillId="5" borderId="2" xfId="1" applyNumberFormat="1" applyFont="1" applyFill="1" applyBorder="1" applyAlignment="1">
      <alignment horizontal="center"/>
    </xf>
    <xf numFmtId="0" fontId="0" fillId="5" borderId="17" xfId="0" applyFill="1" applyBorder="1" applyAlignment="1" applyProtection="1">
      <alignment horizontal="left"/>
    </xf>
    <xf numFmtId="0" fontId="8" fillId="5" borderId="17" xfId="0" applyFont="1" applyFill="1" applyBorder="1" applyAlignment="1">
      <alignment horizontal="left"/>
    </xf>
    <xf numFmtId="0" fontId="3" fillId="5" borderId="2" xfId="0" applyFont="1" applyFill="1" applyBorder="1" applyProtection="1"/>
    <xf numFmtId="0" fontId="16" fillId="4" borderId="0" xfId="0" applyFont="1" applyFill="1" applyProtection="1">
      <protection locked="0"/>
    </xf>
    <xf numFmtId="0" fontId="4" fillId="4" borderId="0" xfId="0" applyFont="1" applyFill="1" applyProtection="1">
      <protection locked="0"/>
    </xf>
    <xf numFmtId="0" fontId="4" fillId="4" borderId="0" xfId="0" applyFont="1" applyFill="1"/>
    <xf numFmtId="0" fontId="4" fillId="0" borderId="0" xfId="0" applyFont="1"/>
    <xf numFmtId="0" fontId="0" fillId="4" borderId="3" xfId="0" applyFill="1" applyBorder="1"/>
    <xf numFmtId="0" fontId="0" fillId="6" borderId="14" xfId="0" applyFill="1" applyBorder="1"/>
    <xf numFmtId="0" fontId="0" fillId="6" borderId="9" xfId="0" applyFill="1" applyBorder="1"/>
    <xf numFmtId="0" fontId="17" fillId="6" borderId="2" xfId="0" applyFont="1" applyFill="1" applyBorder="1" applyAlignment="1">
      <alignment horizontal="left"/>
    </xf>
    <xf numFmtId="0" fontId="8" fillId="4" borderId="5" xfId="0" applyFont="1" applyFill="1" applyBorder="1"/>
    <xf numFmtId="0" fontId="8" fillId="6" borderId="8" xfId="0" applyFont="1" applyFill="1" applyBorder="1"/>
    <xf numFmtId="0" fontId="4" fillId="4" borderId="3" xfId="0" applyFont="1" applyFill="1" applyBorder="1"/>
    <xf numFmtId="0" fontId="0" fillId="4" borderId="8" xfId="0" applyFill="1" applyBorder="1"/>
    <xf numFmtId="0" fontId="18" fillId="6" borderId="0" xfId="0" applyFont="1" applyFill="1"/>
    <xf numFmtId="0" fontId="16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43" fontId="8" fillId="2" borderId="2" xfId="1" applyFont="1" applyFill="1" applyBorder="1"/>
    <xf numFmtId="43" fontId="8" fillId="2" borderId="2" xfId="0" applyNumberFormat="1" applyFont="1" applyFill="1" applyBorder="1" applyAlignment="1">
      <alignment horizontal="center"/>
    </xf>
    <xf numFmtId="43" fontId="8" fillId="2" borderId="2" xfId="1" applyFont="1" applyFill="1" applyBorder="1" applyAlignment="1">
      <alignment horizontal="center"/>
    </xf>
    <xf numFmtId="0" fontId="0" fillId="5" borderId="0" xfId="0" quotePrefix="1" applyFill="1"/>
    <xf numFmtId="0" fontId="4" fillId="3" borderId="0" xfId="0" applyFont="1" applyFill="1" applyAlignment="1" applyProtection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0" fontId="8" fillId="5" borderId="2" xfId="1" applyNumberFormat="1" applyFont="1" applyFill="1" applyBorder="1" applyAlignment="1">
      <alignment horizontal="center"/>
    </xf>
    <xf numFmtId="0" fontId="27" fillId="6" borderId="3" xfId="0" applyFont="1" applyFill="1" applyBorder="1" applyProtection="1">
      <protection locked="0"/>
    </xf>
    <xf numFmtId="0" fontId="6" fillId="6" borderId="1" xfId="0" applyFont="1" applyFill="1" applyBorder="1" applyProtection="1">
      <protection locked="0"/>
    </xf>
    <xf numFmtId="0" fontId="27" fillId="6" borderId="3" xfId="0" applyFont="1" applyFill="1" applyBorder="1"/>
    <xf numFmtId="0" fontId="6" fillId="6" borderId="1" xfId="0" applyFont="1" applyFill="1" applyBorder="1"/>
    <xf numFmtId="169" fontId="2" fillId="4" borderId="0" xfId="0" quotePrefix="1" applyNumberFormat="1" applyFont="1" applyFill="1" applyAlignment="1" applyProtection="1">
      <alignment horizontal="left"/>
      <protection locked="0"/>
    </xf>
    <xf numFmtId="0" fontId="16" fillId="4" borderId="18" xfId="0" applyFont="1" applyFill="1" applyBorder="1" applyAlignment="1">
      <alignment horizontal="center" textRotation="90"/>
    </xf>
    <xf numFmtId="0" fontId="0" fillId="5" borderId="2" xfId="0" applyFill="1" applyBorder="1" applyAlignment="1" applyProtection="1">
      <alignment textRotation="90"/>
    </xf>
    <xf numFmtId="0" fontId="16" fillId="4" borderId="5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8" xfId="0" applyFill="1" applyBorder="1" applyAlignment="1">
      <alignment horizontal="center"/>
    </xf>
    <xf numFmtId="0" fontId="3" fillId="5" borderId="19" xfId="0" applyFont="1" applyFill="1" applyBorder="1" applyAlignment="1" applyProtection="1">
      <alignment textRotation="180"/>
    </xf>
    <xf numFmtId="0" fontId="0" fillId="0" borderId="20" xfId="0" applyBorder="1" applyAlignment="1">
      <alignment textRotation="180"/>
    </xf>
    <xf numFmtId="0" fontId="0" fillId="0" borderId="21" xfId="0" applyBorder="1" applyAlignment="1">
      <alignment textRotation="180"/>
    </xf>
    <xf numFmtId="1" fontId="0" fillId="4" borderId="3" xfId="0" applyNumberFormat="1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0" fontId="26" fillId="4" borderId="11" xfId="0" applyFont="1" applyFill="1" applyBorder="1" applyAlignment="1">
      <alignment horizontal="center" textRotation="90" wrapText="1"/>
    </xf>
    <xf numFmtId="0" fontId="26" fillId="4" borderId="12" xfId="0" applyFont="1" applyFill="1" applyBorder="1" applyAlignment="1">
      <alignment horizontal="center" textRotation="90" wrapText="1"/>
    </xf>
    <xf numFmtId="0" fontId="26" fillId="4" borderId="13" xfId="0" applyFont="1" applyFill="1" applyBorder="1" applyAlignment="1">
      <alignment horizontal="center" textRotation="90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1577340</xdr:colOff>
      <xdr:row>2</xdr:row>
      <xdr:rowOff>228600</xdr:rowOff>
    </xdr:to>
    <xdr:pic>
      <xdr:nvPicPr>
        <xdr:cNvPr id="1049" name="Picture 25" descr="\\Gambian-dalasi\SLXLogs\Library\FEA Logos\FEA_logo_black_bo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81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723900</xdr:colOff>
          <xdr:row>2</xdr:row>
          <xdr:rowOff>190500</xdr:rowOff>
        </xdr:from>
        <xdr:to>
          <xdr:col>4</xdr:col>
          <xdr:colOff>746760</xdr:colOff>
          <xdr:row>4</xdr:row>
          <xdr:rowOff>60960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PRINT QUOTE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</xdr:colOff>
          <xdr:row>53</xdr:row>
          <xdr:rowOff>175260</xdr:rowOff>
        </xdr:from>
        <xdr:to>
          <xdr:col>8</xdr:col>
          <xdr:colOff>251460</xdr:colOff>
          <xdr:row>54</xdr:row>
          <xdr:rowOff>190500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 95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</xdr:colOff>
          <xdr:row>55</xdr:row>
          <xdr:rowOff>53340</xdr:rowOff>
        </xdr:from>
        <xdr:to>
          <xdr:col>8</xdr:col>
          <xdr:colOff>251460</xdr:colOff>
          <xdr:row>56</xdr:row>
          <xdr:rowOff>76200</xdr:rowOff>
        </xdr:to>
        <xdr:sp macro="" textlink="">
          <xdr:nvSpPr>
            <xdr:cNvPr id="1139" name="Option Butto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</xdr:colOff>
          <xdr:row>56</xdr:row>
          <xdr:rowOff>129540</xdr:rowOff>
        </xdr:from>
        <xdr:to>
          <xdr:col>8</xdr:col>
          <xdr:colOff>243840</xdr:colOff>
          <xdr:row>57</xdr:row>
          <xdr:rowOff>144780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 2000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106680</xdr:colOff>
          <xdr:row>58</xdr:row>
          <xdr:rowOff>7620</xdr:rowOff>
        </xdr:from>
        <xdr:to>
          <xdr:col>8</xdr:col>
          <xdr:colOff>266700</xdr:colOff>
          <xdr:row>59</xdr:row>
          <xdr:rowOff>30480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 XP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129540</xdr:colOff>
          <xdr:row>53</xdr:row>
          <xdr:rowOff>175260</xdr:rowOff>
        </xdr:from>
        <xdr:to>
          <xdr:col>8</xdr:col>
          <xdr:colOff>1363980</xdr:colOff>
          <xdr:row>54</xdr:row>
          <xdr:rowOff>190500</xdr:rowOff>
        </xdr:to>
        <xdr:sp macro="" textlink=""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Not Applicable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B268"/>
  <sheetViews>
    <sheetView tabSelected="1" zoomScale="75" workbookViewId="0">
      <selection activeCell="L4" sqref="L4"/>
    </sheetView>
  </sheetViews>
  <sheetFormatPr defaultRowHeight="13.2" x14ac:dyDescent="0.25"/>
  <cols>
    <col min="1" max="1" width="21.109375" customWidth="1"/>
    <col min="2" max="2" width="25" customWidth="1"/>
    <col min="3" max="3" width="6.44140625" customWidth="1"/>
    <col min="4" max="4" width="26" customWidth="1"/>
    <col min="5" max="5" width="18.5546875" customWidth="1"/>
    <col min="6" max="6" width="16.33203125" customWidth="1"/>
    <col min="7" max="7" width="12.109375" customWidth="1"/>
    <col min="8" max="8" width="15.6640625" customWidth="1"/>
    <col min="9" max="9" width="23.5546875" customWidth="1"/>
    <col min="10" max="10" width="19.109375" customWidth="1"/>
    <col min="11" max="11" width="27.5546875" customWidth="1"/>
    <col min="12" max="12" width="13.109375" bestFit="1" customWidth="1"/>
    <col min="13" max="13" width="15.88671875" customWidth="1"/>
    <col min="18" max="19" width="0" hidden="1" customWidth="1"/>
    <col min="20" max="20" width="19.44140625" hidden="1" customWidth="1"/>
    <col min="21" max="21" width="17.5546875" hidden="1" customWidth="1"/>
    <col min="22" max="23" width="21.33203125" hidden="1" customWidth="1"/>
    <col min="24" max="24" width="17.6640625" hidden="1" customWidth="1"/>
    <col min="25" max="25" width="20.109375" hidden="1" customWidth="1"/>
    <col min="26" max="26" width="14.33203125" hidden="1" customWidth="1"/>
    <col min="27" max="27" width="12" hidden="1" customWidth="1"/>
    <col min="28" max="28" width="23.44140625" hidden="1" customWidth="1"/>
    <col min="29" max="29" width="13.33203125" hidden="1" customWidth="1"/>
    <col min="30" max="30" width="9.33203125" hidden="1" customWidth="1"/>
    <col min="31" max="31" width="15.109375" hidden="1" customWidth="1"/>
    <col min="32" max="32" width="27.88671875" hidden="1" customWidth="1"/>
    <col min="33" max="33" width="30.88671875" hidden="1" customWidth="1"/>
    <col min="34" max="34" width="28.6640625" hidden="1" customWidth="1"/>
    <col min="35" max="35" width="19.5546875" hidden="1" customWidth="1"/>
    <col min="36" max="36" width="17" hidden="1" customWidth="1"/>
    <col min="37" max="37" width="0" hidden="1" customWidth="1"/>
    <col min="38" max="38" width="17.6640625" hidden="1" customWidth="1"/>
    <col min="39" max="39" width="14.6640625" hidden="1" customWidth="1"/>
    <col min="40" max="85" width="0" hidden="1" customWidth="1"/>
  </cols>
  <sheetData>
    <row r="1" spans="1:80" ht="30" x14ac:dyDescent="0.5">
      <c r="A1" s="16"/>
      <c r="B1" s="16"/>
      <c r="C1" s="16"/>
      <c r="D1" s="16"/>
      <c r="E1" s="16"/>
      <c r="F1" s="17"/>
      <c r="G1" s="18"/>
      <c r="H1" s="148" t="s">
        <v>219</v>
      </c>
      <c r="I1" s="18"/>
      <c r="J1" s="19"/>
      <c r="L1" s="19"/>
      <c r="M1" s="19"/>
      <c r="N1" s="16"/>
      <c r="O1" s="16"/>
      <c r="P1" s="16"/>
      <c r="Q1" s="16"/>
      <c r="R1" s="16"/>
      <c r="S1" s="1"/>
      <c r="T1" s="4" t="s">
        <v>12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6"/>
      <c r="AR1" s="6"/>
      <c r="AS1" s="6"/>
    </row>
    <row r="2" spans="1:80" ht="30" x14ac:dyDescent="0.5">
      <c r="A2" s="16"/>
      <c r="B2" s="16"/>
      <c r="C2" s="16"/>
      <c r="D2" s="16"/>
      <c r="E2" s="16"/>
      <c r="F2" s="16"/>
      <c r="G2" s="20" t="s">
        <v>55</v>
      </c>
      <c r="H2" s="16"/>
      <c r="I2" s="18"/>
      <c r="J2" s="19"/>
      <c r="K2" s="19"/>
      <c r="L2" s="19"/>
      <c r="M2" s="19"/>
      <c r="N2" s="16"/>
      <c r="O2" s="16"/>
      <c r="P2" s="16"/>
      <c r="Q2" s="16"/>
      <c r="R2" s="16"/>
      <c r="S2" s="1"/>
      <c r="T2" s="102" t="s">
        <v>94</v>
      </c>
      <c r="U2" s="5"/>
      <c r="V2" s="113" t="s">
        <v>185</v>
      </c>
      <c r="W2" s="113" t="s">
        <v>186</v>
      </c>
      <c r="X2" s="113" t="s">
        <v>187</v>
      </c>
      <c r="Y2" s="113" t="s">
        <v>188</v>
      </c>
      <c r="Z2" s="5"/>
      <c r="AA2" s="8" t="s">
        <v>72</v>
      </c>
      <c r="AB2" s="117" t="s">
        <v>9</v>
      </c>
      <c r="AC2" s="8" t="s">
        <v>193</v>
      </c>
      <c r="AD2" s="5"/>
      <c r="AE2" s="11" t="s">
        <v>189</v>
      </c>
      <c r="AF2" s="8" t="s">
        <v>184</v>
      </c>
      <c r="AG2" s="8" t="s">
        <v>191</v>
      </c>
      <c r="AH2" s="8" t="s">
        <v>192</v>
      </c>
      <c r="AI2" s="5"/>
      <c r="AJ2" s="5"/>
      <c r="AK2" s="5"/>
      <c r="AL2" s="8" t="s">
        <v>73</v>
      </c>
      <c r="AM2" s="8" t="s">
        <v>71</v>
      </c>
      <c r="AN2" s="5"/>
      <c r="AO2" s="5"/>
      <c r="AP2" s="5"/>
      <c r="AQ2" s="6"/>
      <c r="AR2" s="6"/>
      <c r="AS2" s="6"/>
    </row>
    <row r="3" spans="1:80" ht="18.75" customHeight="1" thickBot="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"/>
      <c r="T3" s="7" t="s">
        <v>13</v>
      </c>
      <c r="U3" s="112"/>
      <c r="V3" s="9">
        <v>10000</v>
      </c>
      <c r="W3" s="9">
        <v>15000</v>
      </c>
      <c r="X3" s="8" t="s">
        <v>190</v>
      </c>
      <c r="Y3" s="8" t="s">
        <v>190</v>
      </c>
      <c r="Z3" s="5"/>
      <c r="AA3" s="45">
        <v>1</v>
      </c>
      <c r="AB3" s="118" t="s">
        <v>10</v>
      </c>
      <c r="AC3" s="8" t="e">
        <f>HLOOKUP(F23,$AE$23:$CB$32,AB24)*AE3</f>
        <v>#N/A</v>
      </c>
      <c r="AD3" s="5"/>
      <c r="AE3" s="8">
        <f>IF(D23="excel add-ins",AF3,IF(C23="Server",AH3,AG3))</f>
        <v>0</v>
      </c>
      <c r="AF3" s="9">
        <f>IF($E$20="North America",VLOOKUP($B23,$T$3:$W$100,3,),VLOOKUP($B23,$T$3:$W$100,4,))</f>
        <v>0</v>
      </c>
      <c r="AG3" s="9">
        <f>IF($E$20="North America",VLOOKUP($B23,$T$3:$W$100,3,),VLOOKUP($B23,$T$3:$W$100,4,))</f>
        <v>0</v>
      </c>
      <c r="AH3" s="9">
        <f>IF($E$20="North America",VLOOKUP($B23,$T$3:$Y$100,5,),VLOOKUP($B23,$T$3:$Y$100,6,))</f>
        <v>0</v>
      </c>
      <c r="AI3" s="109" t="s">
        <v>44</v>
      </c>
      <c r="AJ3" s="8" t="s">
        <v>42</v>
      </c>
      <c r="AK3" s="5"/>
      <c r="AL3" s="11" t="s">
        <v>23</v>
      </c>
      <c r="AM3" s="9">
        <f t="shared" ref="AM3:AM11" si="0">IF(G23=2,(0.2*(I23))/0.75,(0.2*(I23))/0.5)</f>
        <v>0</v>
      </c>
      <c r="AN3" s="5"/>
      <c r="AO3" s="5"/>
      <c r="AP3" s="5"/>
      <c r="AQ3" s="6"/>
      <c r="AR3" s="6"/>
      <c r="AS3" s="6"/>
    </row>
    <row r="4" spans="1:80" ht="32.25" customHeight="1" thickBot="1" x14ac:dyDescent="0.35">
      <c r="A4" s="16"/>
      <c r="B4" s="120" t="s">
        <v>212</v>
      </c>
      <c r="C4" s="121"/>
      <c r="D4" s="121"/>
      <c r="E4" s="16"/>
      <c r="F4" s="16"/>
      <c r="G4" s="100" t="s">
        <v>213</v>
      </c>
      <c r="H4" s="99"/>
      <c r="I4" s="16"/>
      <c r="J4" s="16"/>
      <c r="K4" s="16"/>
      <c r="L4" s="16"/>
      <c r="M4" s="16"/>
      <c r="N4" s="16"/>
      <c r="O4" s="16"/>
      <c r="P4" s="16"/>
      <c r="Q4" s="16"/>
      <c r="R4" s="16"/>
      <c r="S4" s="1"/>
      <c r="T4" s="7" t="s">
        <v>14</v>
      </c>
      <c r="U4" s="112"/>
      <c r="V4" s="9">
        <v>10000</v>
      </c>
      <c r="W4" s="9">
        <v>15000</v>
      </c>
      <c r="X4" s="8" t="s">
        <v>190</v>
      </c>
      <c r="Y4" s="8" t="s">
        <v>190</v>
      </c>
      <c r="Z4" s="5"/>
      <c r="AA4" s="45">
        <v>2</v>
      </c>
      <c r="AB4" s="118" t="s">
        <v>11</v>
      </c>
      <c r="AC4" s="8" t="e">
        <f t="shared" ref="AC4:AC11" si="1">HLOOKUP(F24,$AE$23:$CB$32,AB25)*AE4</f>
        <v>#N/A</v>
      </c>
      <c r="AD4" s="5"/>
      <c r="AE4" s="8">
        <f t="shared" ref="AE4:AE10" si="2">IF(D24="excel add-ins",AF4,IF(C24="Server",AH4,AG4))</f>
        <v>0</v>
      </c>
      <c r="AF4" s="9">
        <f t="shared" ref="AF4:AF9" si="3">IF($E$20="North America",VLOOKUP($B24,$T$3:$W$100,3,),VLOOKUP($B24,$T$3:$W$100,4,))</f>
        <v>0</v>
      </c>
      <c r="AG4" s="9">
        <f t="shared" ref="AG4:AG9" si="4">IF($E$20="North America",VLOOKUP($B24,$T$3:$W$100,3,),VLOOKUP($B24,$T$3:$W$100,4,))</f>
        <v>0</v>
      </c>
      <c r="AH4" s="9">
        <f t="shared" ref="AH4:AH9" si="5">IF($E$20="North America",VLOOKUP($B24,$T$3:$Y$100,5,),VLOOKUP($B24,$T$3:$Y$100,6,))</f>
        <v>0</v>
      </c>
      <c r="AI4" s="110" t="s">
        <v>82</v>
      </c>
      <c r="AJ4" s="8" t="s">
        <v>43</v>
      </c>
      <c r="AK4" s="5"/>
      <c r="AL4" s="11" t="s">
        <v>24</v>
      </c>
      <c r="AM4" s="9">
        <f t="shared" si="0"/>
        <v>0</v>
      </c>
      <c r="AN4" s="5"/>
      <c r="AO4" s="5"/>
      <c r="AP4" s="5"/>
      <c r="AQ4" s="6"/>
      <c r="AR4" s="6"/>
      <c r="AS4" s="6"/>
    </row>
    <row r="5" spans="1:80" ht="17.399999999999999" x14ac:dyDescent="0.3">
      <c r="A5" s="16"/>
      <c r="B5" s="95"/>
      <c r="C5" s="122"/>
      <c r="D5" s="122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"/>
      <c r="T5" s="7" t="s">
        <v>15</v>
      </c>
      <c r="U5" s="112"/>
      <c r="V5" s="9">
        <v>20000</v>
      </c>
      <c r="W5" s="9">
        <v>30000</v>
      </c>
      <c r="X5" s="8" t="s">
        <v>190</v>
      </c>
      <c r="Y5" s="8" t="s">
        <v>190</v>
      </c>
      <c r="Z5" s="5"/>
      <c r="AA5" s="45" t="s">
        <v>34</v>
      </c>
      <c r="AB5" s="5"/>
      <c r="AC5" s="8" t="e">
        <f t="shared" si="1"/>
        <v>#N/A</v>
      </c>
      <c r="AD5" s="5"/>
      <c r="AE5" s="8">
        <f t="shared" si="2"/>
        <v>0</v>
      </c>
      <c r="AF5" s="9">
        <f t="shared" si="3"/>
        <v>0</v>
      </c>
      <c r="AG5" s="9">
        <f t="shared" si="4"/>
        <v>0</v>
      </c>
      <c r="AH5" s="9">
        <f t="shared" si="5"/>
        <v>0</v>
      </c>
      <c r="AI5" s="109" t="s">
        <v>45</v>
      </c>
      <c r="AJ5" s="5"/>
      <c r="AK5" s="5"/>
      <c r="AL5" s="5"/>
      <c r="AM5" s="9">
        <f t="shared" si="0"/>
        <v>0</v>
      </c>
      <c r="AN5" s="5"/>
      <c r="AO5" s="5"/>
      <c r="AP5" s="5"/>
      <c r="AQ5" s="6"/>
      <c r="AR5" s="6"/>
      <c r="AS5" s="6"/>
    </row>
    <row r="6" spans="1:80" ht="17.399999999999999" x14ac:dyDescent="0.3">
      <c r="A6" s="16"/>
      <c r="B6" s="95" t="s">
        <v>0</v>
      </c>
      <c r="C6" s="122"/>
      <c r="D6" s="122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"/>
      <c r="T6" s="7" t="s">
        <v>16</v>
      </c>
      <c r="U6" s="112"/>
      <c r="V6" s="9">
        <v>10000</v>
      </c>
      <c r="W6" s="9">
        <v>15000</v>
      </c>
      <c r="X6" s="8" t="s">
        <v>190</v>
      </c>
      <c r="Y6" s="8" t="s">
        <v>190</v>
      </c>
      <c r="Z6" s="5"/>
      <c r="AA6" s="5"/>
      <c r="AB6" s="5"/>
      <c r="AC6" s="8" t="e">
        <f t="shared" si="1"/>
        <v>#N/A</v>
      </c>
      <c r="AD6" s="5"/>
      <c r="AE6" s="8">
        <f t="shared" si="2"/>
        <v>0</v>
      </c>
      <c r="AF6" s="9">
        <f t="shared" si="3"/>
        <v>0</v>
      </c>
      <c r="AG6" s="9">
        <f t="shared" si="4"/>
        <v>0</v>
      </c>
      <c r="AH6" s="9">
        <f t="shared" si="5"/>
        <v>0</v>
      </c>
      <c r="AI6" s="109" t="s">
        <v>85</v>
      </c>
      <c r="AJ6" s="5"/>
      <c r="AK6" s="5"/>
      <c r="AL6" s="5"/>
      <c r="AM6" s="9">
        <f t="shared" si="0"/>
        <v>0</v>
      </c>
      <c r="AN6" s="5"/>
      <c r="AO6" s="5"/>
      <c r="AP6" s="5"/>
      <c r="AQ6" s="6"/>
      <c r="AR6" s="6"/>
      <c r="AS6" s="6"/>
    </row>
    <row r="7" spans="1:80" ht="17.399999999999999" x14ac:dyDescent="0.3">
      <c r="A7" s="16"/>
      <c r="B7" s="95" t="s">
        <v>61</v>
      </c>
      <c r="C7" s="122"/>
      <c r="D7" s="122"/>
      <c r="E7" s="16"/>
      <c r="F7" s="2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"/>
      <c r="T7" s="7" t="s">
        <v>17</v>
      </c>
      <c r="U7" s="112"/>
      <c r="V7" s="9">
        <v>6000</v>
      </c>
      <c r="W7" s="9">
        <v>9000</v>
      </c>
      <c r="X7" s="8" t="s">
        <v>190</v>
      </c>
      <c r="Y7" s="8" t="s">
        <v>190</v>
      </c>
      <c r="Z7" s="5"/>
      <c r="AA7" s="5"/>
      <c r="AB7" s="5"/>
      <c r="AC7" s="8" t="e">
        <f t="shared" si="1"/>
        <v>#N/A</v>
      </c>
      <c r="AD7" s="5"/>
      <c r="AE7" s="8">
        <f t="shared" si="2"/>
        <v>0</v>
      </c>
      <c r="AF7" s="9">
        <f t="shared" si="3"/>
        <v>0</v>
      </c>
      <c r="AG7" s="9">
        <f t="shared" si="4"/>
        <v>0</v>
      </c>
      <c r="AH7" s="9">
        <f t="shared" si="5"/>
        <v>0</v>
      </c>
      <c r="AI7" s="109" t="s">
        <v>33</v>
      </c>
      <c r="AJ7" s="5"/>
      <c r="AK7" s="5"/>
      <c r="AL7" s="5"/>
      <c r="AM7" s="9">
        <f t="shared" si="0"/>
        <v>0</v>
      </c>
      <c r="AN7" s="5"/>
      <c r="AO7" s="5"/>
      <c r="AP7" s="5"/>
      <c r="AQ7" s="6"/>
      <c r="AR7" s="6"/>
      <c r="AS7" s="6"/>
    </row>
    <row r="8" spans="1:80" ht="17.399999999999999" x14ac:dyDescent="0.3">
      <c r="A8" s="16"/>
      <c r="B8" s="95" t="s">
        <v>83</v>
      </c>
      <c r="C8" s="122"/>
      <c r="D8" s="122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"/>
      <c r="T8" s="7"/>
      <c r="U8" s="112"/>
      <c r="V8" s="9"/>
      <c r="W8" s="9"/>
      <c r="X8" s="8"/>
      <c r="Y8" s="8"/>
      <c r="Z8" s="5"/>
      <c r="AA8" s="5"/>
      <c r="AB8" s="5"/>
      <c r="AC8" s="8" t="e">
        <f t="shared" si="1"/>
        <v>#N/A</v>
      </c>
      <c r="AD8" s="5"/>
      <c r="AE8" s="8">
        <f t="shared" si="2"/>
        <v>0</v>
      </c>
      <c r="AF8" s="9">
        <f t="shared" si="3"/>
        <v>0</v>
      </c>
      <c r="AG8" s="9">
        <f t="shared" si="4"/>
        <v>0</v>
      </c>
      <c r="AH8" s="9">
        <f t="shared" si="5"/>
        <v>0</v>
      </c>
      <c r="AI8" s="109" t="s">
        <v>46</v>
      </c>
      <c r="AJ8" s="5"/>
      <c r="AK8" s="5"/>
      <c r="AL8" s="5"/>
      <c r="AM8" s="9">
        <f t="shared" si="0"/>
        <v>0</v>
      </c>
      <c r="AN8" s="5"/>
      <c r="AO8" s="5"/>
      <c r="AP8" s="5"/>
      <c r="AQ8" s="6"/>
      <c r="AR8" s="6"/>
      <c r="AS8" s="6"/>
    </row>
    <row r="9" spans="1:80" ht="17.399999999999999" x14ac:dyDescent="0.3">
      <c r="A9" s="16"/>
      <c r="B9" s="95" t="s">
        <v>87</v>
      </c>
      <c r="C9" s="122"/>
      <c r="D9" s="122"/>
      <c r="E9" s="16"/>
      <c r="F9" s="24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"/>
      <c r="T9" s="11" t="s">
        <v>18</v>
      </c>
      <c r="U9" s="112"/>
      <c r="V9" s="9">
        <v>28000</v>
      </c>
      <c r="W9" s="9">
        <v>36000</v>
      </c>
      <c r="X9" s="8" t="s">
        <v>190</v>
      </c>
      <c r="Y9" s="8" t="s">
        <v>190</v>
      </c>
      <c r="Z9" s="5"/>
      <c r="AA9" s="5"/>
      <c r="AB9" s="5"/>
      <c r="AC9" s="8" t="e">
        <f t="shared" si="1"/>
        <v>#N/A</v>
      </c>
      <c r="AD9" s="5"/>
      <c r="AE9" s="8">
        <f t="shared" si="2"/>
        <v>0</v>
      </c>
      <c r="AF9" s="9">
        <f t="shared" si="3"/>
        <v>0</v>
      </c>
      <c r="AG9" s="9">
        <f t="shared" si="4"/>
        <v>0</v>
      </c>
      <c r="AH9" s="9">
        <f t="shared" si="5"/>
        <v>0</v>
      </c>
      <c r="AI9" s="109" t="s">
        <v>47</v>
      </c>
      <c r="AJ9" s="5"/>
      <c r="AK9" s="5"/>
      <c r="AL9" s="5"/>
      <c r="AM9" s="9">
        <f t="shared" si="0"/>
        <v>0</v>
      </c>
      <c r="AN9" s="5"/>
      <c r="AO9" s="5"/>
      <c r="AP9" s="5"/>
      <c r="AQ9" s="6"/>
      <c r="AR9" s="6"/>
      <c r="AS9" s="6"/>
    </row>
    <row r="10" spans="1:80" x14ac:dyDescent="0.25">
      <c r="A10" s="16"/>
      <c r="B10" s="123"/>
      <c r="C10" s="122"/>
      <c r="D10" s="122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"/>
      <c r="T10" s="11" t="s">
        <v>19</v>
      </c>
      <c r="U10" s="112"/>
      <c r="V10" s="9">
        <v>10000</v>
      </c>
      <c r="W10" s="9">
        <v>15000</v>
      </c>
      <c r="X10" s="8" t="s">
        <v>190</v>
      </c>
      <c r="Y10" s="8" t="s">
        <v>190</v>
      </c>
      <c r="Z10" s="5"/>
      <c r="AA10" s="5"/>
      <c r="AB10" s="5"/>
      <c r="AC10" s="8">
        <f t="shared" si="1"/>
        <v>3000</v>
      </c>
      <c r="AD10" s="5"/>
      <c r="AE10" s="8">
        <f t="shared" si="2"/>
        <v>3000</v>
      </c>
      <c r="AF10" s="9">
        <f>IF($E$20="North America",VLOOKUP($B30,$T$104:$W$106,3,),VLOOKUP($B30,$T$104:$W$106,4,))</f>
        <v>3000</v>
      </c>
      <c r="AG10" s="9">
        <f>IF($E$20="North America",VLOOKUP($B30,$T$104:$W$106,3,),VLOOKUP($B30,$T$104:$W$106,4,))</f>
        <v>3000</v>
      </c>
      <c r="AH10" s="9">
        <f>IF($E$20="North America",VLOOKUP($B30,$T$104:$Y$106,5,),VLOOKUP($B30,$T$104:$Y$106,6,))</f>
        <v>4500</v>
      </c>
      <c r="AI10" s="5"/>
      <c r="AJ10" s="5"/>
      <c r="AK10" s="5"/>
      <c r="AL10" s="5"/>
      <c r="AM10" s="9">
        <f t="shared" si="0"/>
        <v>14400</v>
      </c>
      <c r="AN10" s="5"/>
      <c r="AO10" s="5"/>
      <c r="AP10" s="5"/>
      <c r="AQ10" s="6"/>
      <c r="AR10" s="6"/>
      <c r="AS10" s="6"/>
    </row>
    <row r="11" spans="1:80" ht="17.399999999999999" x14ac:dyDescent="0.3">
      <c r="A11" s="16"/>
      <c r="B11" s="95"/>
      <c r="C11" s="122"/>
      <c r="D11" s="122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"/>
      <c r="T11" s="7" t="s">
        <v>20</v>
      </c>
      <c r="U11" s="112"/>
      <c r="V11" s="9">
        <v>2000</v>
      </c>
      <c r="W11" s="9">
        <v>3000</v>
      </c>
      <c r="X11" s="8" t="s">
        <v>190</v>
      </c>
      <c r="Y11" s="8" t="s">
        <v>190</v>
      </c>
      <c r="Z11" s="5"/>
      <c r="AA11" s="5"/>
      <c r="AB11" s="5"/>
      <c r="AC11" s="8">
        <f t="shared" si="1"/>
        <v>0</v>
      </c>
      <c r="AD11" s="5"/>
      <c r="AE11" s="8">
        <f>IF(D31="excel add-ins",AF11,IF(C31="Server",AH11,AG11))</f>
        <v>0</v>
      </c>
      <c r="AF11" s="9">
        <f>IF($E$20="North America",VLOOKUP($B31,$T$104:$W$106,3,),VLOOKUP($B31,$T$104:$W$106,4,))</f>
        <v>0</v>
      </c>
      <c r="AG11" s="9">
        <f>IF($E$20="North America",VLOOKUP($B31,$T$104:$W$106,3,),VLOOKUP($B31,$T$104:$W$106,4,))</f>
        <v>0</v>
      </c>
      <c r="AH11" s="9">
        <f>IF($E$20="North America",VLOOKUP($B31,$T$104:$Y$106,5,),VLOOKUP($B31,$T$104:$Y$106,6,))</f>
        <v>0</v>
      </c>
      <c r="AI11" s="5"/>
      <c r="AJ11" s="5"/>
      <c r="AK11" s="5"/>
      <c r="AL11" s="5"/>
      <c r="AM11" s="9">
        <f t="shared" si="0"/>
        <v>0</v>
      </c>
      <c r="AN11" s="5"/>
      <c r="AO11" s="5"/>
      <c r="AP11" s="5"/>
      <c r="AQ11" s="6"/>
      <c r="AR11" s="6"/>
      <c r="AS11" s="6"/>
    </row>
    <row r="12" spans="1:80" ht="17.399999999999999" x14ac:dyDescent="0.3">
      <c r="A12" s="16"/>
      <c r="B12" s="95" t="s">
        <v>1</v>
      </c>
      <c r="C12" s="122"/>
      <c r="D12" s="122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"/>
      <c r="T12" s="7" t="s">
        <v>21</v>
      </c>
      <c r="U12" s="112"/>
      <c r="V12" s="9">
        <v>7500</v>
      </c>
      <c r="W12" s="9">
        <v>9000</v>
      </c>
      <c r="X12" s="8" t="s">
        <v>190</v>
      </c>
      <c r="Y12" s="8" t="s">
        <v>190</v>
      </c>
      <c r="Z12" s="109" t="s">
        <v>60</v>
      </c>
      <c r="AA12" s="8" t="s">
        <v>56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6"/>
      <c r="AR12" s="6"/>
      <c r="AS12" s="6"/>
    </row>
    <row r="13" spans="1:80" ht="17.399999999999999" x14ac:dyDescent="0.3">
      <c r="A13" s="16"/>
      <c r="B13" s="2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"/>
      <c r="T13" s="7" t="s">
        <v>28</v>
      </c>
      <c r="U13" s="112"/>
      <c r="V13" s="9">
        <v>1000</v>
      </c>
      <c r="W13" s="9">
        <v>1500</v>
      </c>
      <c r="X13" s="8" t="s">
        <v>190</v>
      </c>
      <c r="Y13" s="8" t="s">
        <v>190</v>
      </c>
      <c r="Z13" s="111">
        <v>0</v>
      </c>
      <c r="AA13" s="44">
        <v>0</v>
      </c>
      <c r="AB13" s="5"/>
      <c r="AC13" s="10"/>
      <c r="AD13" s="8"/>
      <c r="AE13" s="8"/>
      <c r="AF13" s="8" t="s">
        <v>56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80" ht="24.6" x14ac:dyDescent="0.4">
      <c r="A14" s="42" t="s">
        <v>70</v>
      </c>
      <c r="B14" s="40"/>
      <c r="C14" s="40"/>
      <c r="D14" s="40"/>
      <c r="E14" s="40"/>
      <c r="F14" s="40"/>
      <c r="G14" s="40"/>
      <c r="H14" s="40"/>
      <c r="I14" s="39"/>
      <c r="J14" s="39"/>
      <c r="K14" s="39"/>
      <c r="L14" s="39"/>
      <c r="M14" s="41"/>
      <c r="O14" s="16"/>
      <c r="P14" s="16"/>
      <c r="Q14" s="16"/>
      <c r="R14" s="16"/>
      <c r="S14" s="1"/>
      <c r="T14" s="7" t="s">
        <v>29</v>
      </c>
      <c r="U14" s="112"/>
      <c r="V14" s="9">
        <v>4000</v>
      </c>
      <c r="W14" s="9">
        <v>6000</v>
      </c>
      <c r="X14" s="8" t="s">
        <v>190</v>
      </c>
      <c r="Y14" s="8" t="s">
        <v>190</v>
      </c>
      <c r="Z14" s="111">
        <v>1</v>
      </c>
      <c r="AA14" s="44">
        <v>1</v>
      </c>
      <c r="AB14" s="5"/>
      <c r="AC14" s="10"/>
      <c r="AD14" s="150" t="s">
        <v>57</v>
      </c>
      <c r="AE14" s="8"/>
      <c r="AF14" s="12">
        <v>2</v>
      </c>
      <c r="AG14" s="12">
        <v>3</v>
      </c>
      <c r="AH14" s="12">
        <v>4</v>
      </c>
      <c r="AI14" s="12">
        <v>5</v>
      </c>
      <c r="AJ14" s="12">
        <v>6</v>
      </c>
      <c r="AK14" s="12">
        <v>7</v>
      </c>
      <c r="AL14" s="12">
        <v>8</v>
      </c>
      <c r="AM14" s="12">
        <v>9</v>
      </c>
      <c r="AN14" s="12">
        <v>10</v>
      </c>
      <c r="AO14" s="12">
        <v>11</v>
      </c>
      <c r="AP14" s="12">
        <v>12</v>
      </c>
      <c r="AQ14" s="12">
        <v>13</v>
      </c>
      <c r="AR14" s="12">
        <v>14</v>
      </c>
      <c r="AS14" s="12">
        <v>15</v>
      </c>
      <c r="AT14" s="12">
        <v>16</v>
      </c>
      <c r="AU14" s="12">
        <v>17</v>
      </c>
      <c r="AV14" s="12">
        <v>18</v>
      </c>
      <c r="AW14" s="12">
        <v>19</v>
      </c>
      <c r="AX14" s="12">
        <v>20</v>
      </c>
      <c r="AY14" s="12">
        <v>21</v>
      </c>
      <c r="AZ14" s="12">
        <v>22</v>
      </c>
      <c r="BA14" s="12">
        <v>23</v>
      </c>
      <c r="BB14" s="12">
        <v>24</v>
      </c>
      <c r="BC14" s="12">
        <v>25</v>
      </c>
      <c r="BD14" s="12">
        <v>26</v>
      </c>
      <c r="BE14" s="12">
        <v>27</v>
      </c>
      <c r="BF14" s="12">
        <v>28</v>
      </c>
      <c r="BG14" s="12">
        <v>29</v>
      </c>
      <c r="BH14" s="12">
        <v>30</v>
      </c>
      <c r="BI14" s="12">
        <v>31</v>
      </c>
      <c r="BJ14" s="12">
        <v>32</v>
      </c>
      <c r="BK14" s="12">
        <v>33</v>
      </c>
      <c r="BL14" s="12">
        <v>34</v>
      </c>
      <c r="BM14" s="12">
        <v>35</v>
      </c>
      <c r="BN14" s="12">
        <v>36</v>
      </c>
      <c r="BO14" s="12">
        <v>37</v>
      </c>
      <c r="BP14" s="12">
        <v>38</v>
      </c>
      <c r="BQ14" s="12">
        <v>39</v>
      </c>
      <c r="BR14" s="12">
        <v>40</v>
      </c>
      <c r="BS14" s="12">
        <v>41</v>
      </c>
      <c r="BT14" s="12">
        <v>42</v>
      </c>
      <c r="BU14" s="12">
        <v>43</v>
      </c>
      <c r="BV14" s="12">
        <v>44</v>
      </c>
      <c r="BW14" s="12">
        <v>45</v>
      </c>
      <c r="BX14" s="12">
        <v>46</v>
      </c>
      <c r="BY14" s="12">
        <v>47</v>
      </c>
      <c r="BZ14" s="12">
        <v>48</v>
      </c>
      <c r="CA14" s="12">
        <v>49</v>
      </c>
      <c r="CB14" s="12">
        <v>50</v>
      </c>
    </row>
    <row r="15" spans="1:80" ht="17.399999999999999" x14ac:dyDescent="0.3">
      <c r="A15" s="16"/>
      <c r="B15" s="2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"/>
      <c r="T15" s="7" t="s">
        <v>30</v>
      </c>
      <c r="U15" s="112"/>
      <c r="V15" s="9">
        <v>4000</v>
      </c>
      <c r="W15" s="9">
        <v>6000</v>
      </c>
      <c r="X15" s="8" t="s">
        <v>190</v>
      </c>
      <c r="Y15" s="8" t="s">
        <v>190</v>
      </c>
      <c r="Z15" s="111">
        <f>Z14+1</f>
        <v>2</v>
      </c>
      <c r="AA15" s="44">
        <v>2</v>
      </c>
      <c r="AB15" s="5"/>
      <c r="AC15" s="10">
        <f t="shared" ref="AC15:AC20" si="6">E23+2</f>
        <v>2</v>
      </c>
      <c r="AD15" s="150"/>
      <c r="AE15" s="8">
        <v>0</v>
      </c>
      <c r="AF15" s="12" t="s">
        <v>58</v>
      </c>
      <c r="AG15" s="12" t="s">
        <v>58</v>
      </c>
      <c r="AH15" s="12" t="s">
        <v>58</v>
      </c>
      <c r="AI15" s="12" t="s">
        <v>58</v>
      </c>
      <c r="AJ15" s="12" t="s">
        <v>58</v>
      </c>
      <c r="AK15" s="12">
        <f t="shared" ref="AG15:AW20" si="7">((SQRT(6)-SQRT($AE15))+(($AE15+AK$14-6)*0.2))</f>
        <v>2.6494897427831781</v>
      </c>
      <c r="AL15" s="12">
        <f t="shared" si="7"/>
        <v>2.8494897427831778</v>
      </c>
      <c r="AM15" s="12">
        <f t="shared" si="7"/>
        <v>3.049489742783178</v>
      </c>
      <c r="AN15" s="12">
        <f t="shared" si="7"/>
        <v>3.2494897427831777</v>
      </c>
      <c r="AO15" s="12">
        <f t="shared" si="7"/>
        <v>3.4494897427831779</v>
      </c>
      <c r="AP15" s="12">
        <f t="shared" si="7"/>
        <v>3.6494897427831781</v>
      </c>
      <c r="AQ15" s="12">
        <f t="shared" si="7"/>
        <v>3.8494897427831782</v>
      </c>
      <c r="AR15" s="12">
        <f t="shared" si="7"/>
        <v>4.0494897427831784</v>
      </c>
      <c r="AS15" s="12">
        <f t="shared" si="7"/>
        <v>4.2494897427831777</v>
      </c>
      <c r="AT15" s="12">
        <f t="shared" si="7"/>
        <v>4.4494897427831779</v>
      </c>
      <c r="AU15" s="12">
        <f t="shared" si="7"/>
        <v>4.6494897427831781</v>
      </c>
      <c r="AV15" s="12">
        <f t="shared" si="7"/>
        <v>4.8494897427831782</v>
      </c>
      <c r="AW15" s="12">
        <f t="shared" si="7"/>
        <v>5.0494897427831784</v>
      </c>
      <c r="AX15" s="12">
        <f t="shared" ref="AW15:CB20" si="8">((SQRT(6)-SQRT($AE15))+(($AE15+AX$14-6)*0.2))</f>
        <v>5.2494897427831777</v>
      </c>
      <c r="AY15" s="12">
        <f t="shared" si="8"/>
        <v>5.4494897427831779</v>
      </c>
      <c r="AZ15" s="12">
        <f t="shared" si="8"/>
        <v>5.6494897427831781</v>
      </c>
      <c r="BA15" s="12">
        <f t="shared" si="8"/>
        <v>5.8494897427831782</v>
      </c>
      <c r="BB15" s="12">
        <f t="shared" si="8"/>
        <v>6.0494897427831784</v>
      </c>
      <c r="BC15" s="12">
        <f t="shared" si="8"/>
        <v>6.2494897427831777</v>
      </c>
      <c r="BD15" s="12">
        <f t="shared" si="8"/>
        <v>6.4494897427831779</v>
      </c>
      <c r="BE15" s="12">
        <f t="shared" si="8"/>
        <v>6.6494897427831781</v>
      </c>
      <c r="BF15" s="12">
        <f t="shared" si="8"/>
        <v>6.8494897427831782</v>
      </c>
      <c r="BG15" s="12">
        <f t="shared" si="8"/>
        <v>7.0494897427831784</v>
      </c>
      <c r="BH15" s="12">
        <f t="shared" si="8"/>
        <v>7.2494897427831786</v>
      </c>
      <c r="BI15" s="12">
        <f t="shared" si="8"/>
        <v>7.4494897427831779</v>
      </c>
      <c r="BJ15" s="12">
        <f t="shared" si="8"/>
        <v>7.6494897427831781</v>
      </c>
      <c r="BK15" s="12">
        <f t="shared" si="8"/>
        <v>7.8494897427831782</v>
      </c>
      <c r="BL15" s="12">
        <f t="shared" si="8"/>
        <v>8.0494897427831784</v>
      </c>
      <c r="BM15" s="12">
        <f t="shared" si="8"/>
        <v>8.2494897427831795</v>
      </c>
      <c r="BN15" s="12">
        <f t="shared" si="8"/>
        <v>8.4494897427831788</v>
      </c>
      <c r="BO15" s="12">
        <f t="shared" si="8"/>
        <v>8.6494897427831781</v>
      </c>
      <c r="BP15" s="12">
        <f t="shared" si="8"/>
        <v>8.8494897427831773</v>
      </c>
      <c r="BQ15" s="12">
        <f t="shared" si="8"/>
        <v>9.0494897427831784</v>
      </c>
      <c r="BR15" s="12">
        <f t="shared" si="8"/>
        <v>9.2494897427831795</v>
      </c>
      <c r="BS15" s="12">
        <f t="shared" si="8"/>
        <v>9.4494897427831788</v>
      </c>
      <c r="BT15" s="12">
        <f t="shared" si="8"/>
        <v>9.6494897427831781</v>
      </c>
      <c r="BU15" s="12">
        <f t="shared" si="8"/>
        <v>9.8494897427831773</v>
      </c>
      <c r="BV15" s="12">
        <f t="shared" si="8"/>
        <v>10.049489742783178</v>
      </c>
      <c r="BW15" s="12">
        <f t="shared" si="8"/>
        <v>10.249489742783179</v>
      </c>
      <c r="BX15" s="12">
        <f t="shared" si="8"/>
        <v>10.449489742783179</v>
      </c>
      <c r="BY15" s="12">
        <f t="shared" si="8"/>
        <v>10.649489742783178</v>
      </c>
      <c r="BZ15" s="12">
        <f t="shared" si="8"/>
        <v>10.849489742783177</v>
      </c>
      <c r="CA15" s="12">
        <f t="shared" si="8"/>
        <v>11.049489742783177</v>
      </c>
      <c r="CB15" s="12">
        <f t="shared" si="8"/>
        <v>11.249489742783179</v>
      </c>
    </row>
    <row r="16" spans="1:80" ht="17.399999999999999" x14ac:dyDescent="0.3">
      <c r="A16" s="16"/>
      <c r="B16" s="22"/>
      <c r="C16" s="16"/>
      <c r="D16" s="16"/>
      <c r="E16" s="16"/>
      <c r="F16" s="16"/>
      <c r="G16" s="16"/>
      <c r="H16" s="16"/>
      <c r="I16" s="16" t="s">
        <v>32</v>
      </c>
      <c r="J16" s="16"/>
      <c r="K16" s="16"/>
      <c r="L16" s="16"/>
      <c r="M16" s="16"/>
      <c r="N16" s="16"/>
      <c r="O16" s="16"/>
      <c r="P16" s="16"/>
      <c r="Q16" s="16"/>
      <c r="R16" s="16"/>
      <c r="S16" s="1"/>
      <c r="T16" s="7" t="s">
        <v>31</v>
      </c>
      <c r="U16" s="112"/>
      <c r="V16" s="9">
        <v>4000</v>
      </c>
      <c r="W16" s="9">
        <v>6000</v>
      </c>
      <c r="X16" s="8" t="s">
        <v>190</v>
      </c>
      <c r="Y16" s="8" t="s">
        <v>190</v>
      </c>
      <c r="Z16" s="111">
        <f t="shared" ref="Z16:Z79" si="9">Z15+1</f>
        <v>3</v>
      </c>
      <c r="AA16" s="44">
        <v>3</v>
      </c>
      <c r="AB16" s="5"/>
      <c r="AC16" s="10">
        <f t="shared" si="6"/>
        <v>2</v>
      </c>
      <c r="AD16" s="150"/>
      <c r="AE16" s="8">
        <v>1</v>
      </c>
      <c r="AF16" s="12" t="s">
        <v>58</v>
      </c>
      <c r="AG16" s="12" t="s">
        <v>58</v>
      </c>
      <c r="AH16" s="12" t="s">
        <v>58</v>
      </c>
      <c r="AI16" s="12" t="s">
        <v>58</v>
      </c>
      <c r="AJ16" s="12">
        <f t="shared" si="7"/>
        <v>1.6494897427831778</v>
      </c>
      <c r="AK16" s="12">
        <f t="shared" si="7"/>
        <v>1.8494897427831778</v>
      </c>
      <c r="AL16" s="12">
        <f t="shared" si="7"/>
        <v>2.049489742783178</v>
      </c>
      <c r="AM16" s="12">
        <f t="shared" si="7"/>
        <v>2.2494897427831777</v>
      </c>
      <c r="AN16" s="12">
        <f t="shared" si="7"/>
        <v>2.4494897427831779</v>
      </c>
      <c r="AO16" s="12">
        <f t="shared" si="7"/>
        <v>2.6494897427831781</v>
      </c>
      <c r="AP16" s="12">
        <f t="shared" si="7"/>
        <v>2.8494897427831782</v>
      </c>
      <c r="AQ16" s="12">
        <f t="shared" si="7"/>
        <v>3.049489742783178</v>
      </c>
      <c r="AR16" s="12">
        <f t="shared" si="7"/>
        <v>3.2494897427831777</v>
      </c>
      <c r="AS16" s="12">
        <f t="shared" si="7"/>
        <v>3.4494897427831779</v>
      </c>
      <c r="AT16" s="12">
        <f t="shared" si="7"/>
        <v>3.6494897427831781</v>
      </c>
      <c r="AU16" s="12">
        <f t="shared" si="7"/>
        <v>3.8494897427831782</v>
      </c>
      <c r="AV16" s="12">
        <f t="shared" si="7"/>
        <v>4.0494897427831784</v>
      </c>
      <c r="AW16" s="12">
        <f t="shared" si="8"/>
        <v>4.2494897427831777</v>
      </c>
      <c r="AX16" s="12">
        <f t="shared" si="8"/>
        <v>4.4494897427831779</v>
      </c>
      <c r="AY16" s="12">
        <f t="shared" si="8"/>
        <v>4.6494897427831781</v>
      </c>
      <c r="AZ16" s="12">
        <f t="shared" si="8"/>
        <v>4.8494897427831782</v>
      </c>
      <c r="BA16" s="12">
        <f t="shared" si="8"/>
        <v>5.0494897427831784</v>
      </c>
      <c r="BB16" s="12">
        <f t="shared" si="8"/>
        <v>5.2494897427831777</v>
      </c>
      <c r="BC16" s="12">
        <f t="shared" si="8"/>
        <v>5.4494897427831779</v>
      </c>
      <c r="BD16" s="12">
        <f t="shared" si="8"/>
        <v>5.6494897427831781</v>
      </c>
      <c r="BE16" s="12">
        <f t="shared" si="8"/>
        <v>5.8494897427831782</v>
      </c>
      <c r="BF16" s="12">
        <f t="shared" si="8"/>
        <v>6.0494897427831784</v>
      </c>
      <c r="BG16" s="12">
        <f t="shared" si="8"/>
        <v>6.2494897427831786</v>
      </c>
      <c r="BH16" s="12">
        <f t="shared" si="8"/>
        <v>6.4494897427831779</v>
      </c>
      <c r="BI16" s="12">
        <f t="shared" si="8"/>
        <v>6.6494897427831781</v>
      </c>
      <c r="BJ16" s="12">
        <f t="shared" si="8"/>
        <v>6.8494897427831782</v>
      </c>
      <c r="BK16" s="12">
        <f t="shared" si="8"/>
        <v>7.0494897427831784</v>
      </c>
      <c r="BL16" s="12">
        <f t="shared" si="8"/>
        <v>7.2494897427831786</v>
      </c>
      <c r="BM16" s="12">
        <f t="shared" si="8"/>
        <v>7.4494897427831779</v>
      </c>
      <c r="BN16" s="12">
        <f t="shared" si="8"/>
        <v>7.6494897427831781</v>
      </c>
      <c r="BO16" s="12">
        <f t="shared" si="8"/>
        <v>7.8494897427831782</v>
      </c>
      <c r="BP16" s="12">
        <f t="shared" si="8"/>
        <v>8.0494897427831784</v>
      </c>
      <c r="BQ16" s="12">
        <f t="shared" si="8"/>
        <v>8.2494897427831795</v>
      </c>
      <c r="BR16" s="12">
        <f t="shared" si="8"/>
        <v>8.4494897427831788</v>
      </c>
      <c r="BS16" s="12">
        <f t="shared" si="8"/>
        <v>8.6494897427831781</v>
      </c>
      <c r="BT16" s="12">
        <f t="shared" si="8"/>
        <v>8.8494897427831773</v>
      </c>
      <c r="BU16" s="12">
        <f t="shared" si="8"/>
        <v>9.0494897427831784</v>
      </c>
      <c r="BV16" s="12">
        <f t="shared" si="8"/>
        <v>9.2494897427831795</v>
      </c>
      <c r="BW16" s="12">
        <f t="shared" si="8"/>
        <v>9.4494897427831788</v>
      </c>
      <c r="BX16" s="12">
        <f t="shared" si="8"/>
        <v>9.6494897427831781</v>
      </c>
      <c r="BY16" s="12">
        <f t="shared" si="8"/>
        <v>9.8494897427831773</v>
      </c>
      <c r="BZ16" s="12">
        <f t="shared" si="8"/>
        <v>10.049489742783177</v>
      </c>
      <c r="CA16" s="12">
        <f t="shared" si="8"/>
        <v>10.249489742783179</v>
      </c>
      <c r="CB16" s="12">
        <f t="shared" si="8"/>
        <v>10.449489742783179</v>
      </c>
    </row>
    <row r="17" spans="1:80" ht="17.399999999999999" x14ac:dyDescent="0.3">
      <c r="A17" s="21"/>
      <c r="B17" s="26" t="s">
        <v>211</v>
      </c>
      <c r="C17" s="21"/>
      <c r="D17" s="21"/>
      <c r="E17" s="21"/>
      <c r="F17" s="16"/>
      <c r="G17" s="16"/>
      <c r="H17" s="16"/>
      <c r="I17" s="16" t="s">
        <v>32</v>
      </c>
      <c r="J17" s="16"/>
      <c r="K17" s="16"/>
      <c r="L17" s="16"/>
      <c r="M17" s="16"/>
      <c r="N17" s="16"/>
      <c r="O17" s="16"/>
      <c r="P17" s="16"/>
      <c r="Q17" s="16"/>
      <c r="R17" s="16"/>
      <c r="S17" s="1"/>
      <c r="T17" s="11" t="s">
        <v>22</v>
      </c>
      <c r="U17" s="112"/>
      <c r="V17" s="9">
        <v>12000</v>
      </c>
      <c r="W17" s="9">
        <v>18000</v>
      </c>
      <c r="X17" s="8" t="s">
        <v>190</v>
      </c>
      <c r="Y17" s="8" t="s">
        <v>190</v>
      </c>
      <c r="Z17" s="111">
        <f t="shared" si="9"/>
        <v>4</v>
      </c>
      <c r="AA17" s="44">
        <v>4</v>
      </c>
      <c r="AB17" s="5"/>
      <c r="AC17" s="10">
        <f t="shared" si="6"/>
        <v>2</v>
      </c>
      <c r="AD17" s="150"/>
      <c r="AE17" s="8">
        <v>2</v>
      </c>
      <c r="AF17" s="12" t="s">
        <v>58</v>
      </c>
      <c r="AG17" s="12" t="s">
        <v>58</v>
      </c>
      <c r="AH17" s="12" t="s">
        <v>58</v>
      </c>
      <c r="AI17" s="12">
        <f t="shared" si="7"/>
        <v>1.2352761804100827</v>
      </c>
      <c r="AJ17" s="12">
        <f t="shared" si="7"/>
        <v>1.4352761804100829</v>
      </c>
      <c r="AK17" s="12">
        <f t="shared" si="7"/>
        <v>1.6352761804100828</v>
      </c>
      <c r="AL17" s="12">
        <f t="shared" si="7"/>
        <v>1.8352761804100828</v>
      </c>
      <c r="AM17" s="12">
        <f t="shared" si="7"/>
        <v>2.035276180410083</v>
      </c>
      <c r="AN17" s="12">
        <f t="shared" si="7"/>
        <v>2.2352761804100831</v>
      </c>
      <c r="AO17" s="12">
        <f t="shared" si="7"/>
        <v>2.4352761804100829</v>
      </c>
      <c r="AP17" s="12">
        <f t="shared" si="7"/>
        <v>2.6352761804100826</v>
      </c>
      <c r="AQ17" s="12">
        <f t="shared" si="7"/>
        <v>2.8352761804100828</v>
      </c>
      <c r="AR17" s="12">
        <f t="shared" si="7"/>
        <v>3.035276180410083</v>
      </c>
      <c r="AS17" s="12">
        <f t="shared" si="7"/>
        <v>3.2352761804100831</v>
      </c>
      <c r="AT17" s="12">
        <f t="shared" si="7"/>
        <v>3.4352761804100833</v>
      </c>
      <c r="AU17" s="12">
        <f t="shared" si="7"/>
        <v>3.6352761804100826</v>
      </c>
      <c r="AV17" s="12">
        <f t="shared" si="7"/>
        <v>3.8352761804100828</v>
      </c>
      <c r="AW17" s="12">
        <f t="shared" si="8"/>
        <v>4.035276180410083</v>
      </c>
      <c r="AX17" s="12">
        <f t="shared" si="8"/>
        <v>4.2352761804100831</v>
      </c>
      <c r="AY17" s="12">
        <f t="shared" si="8"/>
        <v>4.4352761804100833</v>
      </c>
      <c r="AZ17" s="12">
        <f t="shared" si="8"/>
        <v>4.6352761804100826</v>
      </c>
      <c r="BA17" s="12">
        <f t="shared" si="8"/>
        <v>4.8352761804100828</v>
      </c>
      <c r="BB17" s="12">
        <f t="shared" si="8"/>
        <v>5.035276180410083</v>
      </c>
      <c r="BC17" s="12">
        <f t="shared" si="8"/>
        <v>5.2352761804100831</v>
      </c>
      <c r="BD17" s="12">
        <f t="shared" si="8"/>
        <v>5.4352761804100833</v>
      </c>
      <c r="BE17" s="12">
        <f t="shared" si="8"/>
        <v>5.6352761804100835</v>
      </c>
      <c r="BF17" s="12">
        <f t="shared" si="8"/>
        <v>5.8352761804100837</v>
      </c>
      <c r="BG17" s="12">
        <f t="shared" si="8"/>
        <v>6.035276180410083</v>
      </c>
      <c r="BH17" s="12">
        <f t="shared" si="8"/>
        <v>6.2352761804100831</v>
      </c>
      <c r="BI17" s="12">
        <f t="shared" si="8"/>
        <v>6.4352761804100833</v>
      </c>
      <c r="BJ17" s="12">
        <f t="shared" si="8"/>
        <v>6.6352761804100835</v>
      </c>
      <c r="BK17" s="12">
        <f t="shared" si="8"/>
        <v>6.8352761804100837</v>
      </c>
      <c r="BL17" s="12">
        <f t="shared" si="8"/>
        <v>7.035276180410083</v>
      </c>
      <c r="BM17" s="12">
        <f t="shared" si="8"/>
        <v>7.2352761804100831</v>
      </c>
      <c r="BN17" s="12">
        <f t="shared" si="8"/>
        <v>7.4352761804100833</v>
      </c>
      <c r="BO17" s="12">
        <f t="shared" si="8"/>
        <v>7.6352761804100835</v>
      </c>
      <c r="BP17" s="12">
        <f t="shared" si="8"/>
        <v>7.8352761804100837</v>
      </c>
      <c r="BQ17" s="12">
        <f t="shared" si="8"/>
        <v>8.035276180410083</v>
      </c>
      <c r="BR17" s="12">
        <f t="shared" si="8"/>
        <v>8.2352761804100822</v>
      </c>
      <c r="BS17" s="12">
        <f t="shared" si="8"/>
        <v>8.4352761804100833</v>
      </c>
      <c r="BT17" s="12">
        <f t="shared" si="8"/>
        <v>8.6352761804100826</v>
      </c>
      <c r="BU17" s="12">
        <f t="shared" si="8"/>
        <v>8.8352761804100837</v>
      </c>
      <c r="BV17" s="12">
        <f t="shared" si="8"/>
        <v>9.035276180410083</v>
      </c>
      <c r="BW17" s="12">
        <f t="shared" si="8"/>
        <v>9.235276180410084</v>
      </c>
      <c r="BX17" s="12">
        <f t="shared" si="8"/>
        <v>9.4352761804100833</v>
      </c>
      <c r="BY17" s="12">
        <f t="shared" si="8"/>
        <v>9.6352761804100826</v>
      </c>
      <c r="BZ17" s="12">
        <f t="shared" si="8"/>
        <v>9.8352761804100837</v>
      </c>
      <c r="CA17" s="12">
        <f t="shared" si="8"/>
        <v>10.035276180410083</v>
      </c>
      <c r="CB17" s="12">
        <f t="shared" si="8"/>
        <v>10.235276180410084</v>
      </c>
    </row>
    <row r="18" spans="1:80" ht="17.399999999999999" x14ac:dyDescent="0.3">
      <c r="A18" s="22"/>
      <c r="B18" s="95" t="s">
        <v>2</v>
      </c>
      <c r="C18" s="22"/>
      <c r="D18" s="22"/>
      <c r="E18" s="22"/>
      <c r="F18" s="22"/>
      <c r="G18" s="22"/>
      <c r="H18" s="22" t="s">
        <v>32</v>
      </c>
      <c r="I18" s="22"/>
      <c r="J18" s="22"/>
      <c r="K18" s="22"/>
      <c r="L18" s="16"/>
      <c r="M18" s="16"/>
      <c r="N18" s="16"/>
      <c r="O18" s="16"/>
      <c r="P18" s="16"/>
      <c r="Q18" s="16"/>
      <c r="R18" s="16"/>
      <c r="S18" s="1"/>
      <c r="T18" s="7" t="s">
        <v>200</v>
      </c>
      <c r="U18" s="112"/>
      <c r="V18" s="9">
        <v>8000</v>
      </c>
      <c r="W18" s="9">
        <v>12000</v>
      </c>
      <c r="X18" s="8" t="s">
        <v>190</v>
      </c>
      <c r="Y18" s="8" t="s">
        <v>190</v>
      </c>
      <c r="Z18" s="111">
        <f t="shared" si="9"/>
        <v>5</v>
      </c>
      <c r="AA18" s="44">
        <v>5</v>
      </c>
      <c r="AB18" s="5"/>
      <c r="AC18" s="10">
        <f t="shared" si="6"/>
        <v>2</v>
      </c>
      <c r="AD18" s="150"/>
      <c r="AE18" s="8">
        <v>3</v>
      </c>
      <c r="AF18" s="12" t="s">
        <v>58</v>
      </c>
      <c r="AG18" s="12" t="s">
        <v>58</v>
      </c>
      <c r="AH18" s="12">
        <f t="shared" si="7"/>
        <v>0.91743893521430064</v>
      </c>
      <c r="AI18" s="12">
        <f t="shared" si="7"/>
        <v>1.1174389352143006</v>
      </c>
      <c r="AJ18" s="12">
        <f t="shared" si="7"/>
        <v>1.3174389352143008</v>
      </c>
      <c r="AK18" s="12">
        <f t="shared" si="7"/>
        <v>1.5174389352143007</v>
      </c>
      <c r="AL18" s="12">
        <f t="shared" si="7"/>
        <v>1.7174389352143007</v>
      </c>
      <c r="AM18" s="12">
        <f t="shared" si="7"/>
        <v>1.9174389352143009</v>
      </c>
      <c r="AN18" s="12">
        <f t="shared" si="7"/>
        <v>2.1174389352143006</v>
      </c>
      <c r="AO18" s="12">
        <f t="shared" si="7"/>
        <v>2.3174389352143008</v>
      </c>
      <c r="AP18" s="12">
        <f t="shared" si="7"/>
        <v>2.517438935214301</v>
      </c>
      <c r="AQ18" s="12">
        <f t="shared" si="7"/>
        <v>2.7174389352143007</v>
      </c>
      <c r="AR18" s="12">
        <f t="shared" si="7"/>
        <v>2.9174389352143009</v>
      </c>
      <c r="AS18" s="12">
        <f t="shared" si="7"/>
        <v>3.117438935214301</v>
      </c>
      <c r="AT18" s="12">
        <f t="shared" si="7"/>
        <v>3.3174389352143008</v>
      </c>
      <c r="AU18" s="12">
        <f t="shared" si="7"/>
        <v>3.517438935214301</v>
      </c>
      <c r="AV18" s="12">
        <f t="shared" si="7"/>
        <v>3.7174389352143007</v>
      </c>
      <c r="AW18" s="12">
        <f t="shared" si="8"/>
        <v>3.9174389352143009</v>
      </c>
      <c r="AX18" s="12">
        <f t="shared" si="8"/>
        <v>4.1174389352143006</v>
      </c>
      <c r="AY18" s="12">
        <f t="shared" si="8"/>
        <v>4.3174389352143008</v>
      </c>
      <c r="AZ18" s="12">
        <f t="shared" si="8"/>
        <v>4.517438935214301</v>
      </c>
      <c r="BA18" s="12">
        <f t="shared" si="8"/>
        <v>4.7174389352143002</v>
      </c>
      <c r="BB18" s="12">
        <f t="shared" si="8"/>
        <v>4.9174389352143013</v>
      </c>
      <c r="BC18" s="12">
        <f t="shared" si="8"/>
        <v>5.1174389352143006</v>
      </c>
      <c r="BD18" s="12">
        <f t="shared" si="8"/>
        <v>5.3174389352143017</v>
      </c>
      <c r="BE18" s="12">
        <f t="shared" si="8"/>
        <v>5.517438935214301</v>
      </c>
      <c r="BF18" s="12">
        <f t="shared" si="8"/>
        <v>5.7174389352143002</v>
      </c>
      <c r="BG18" s="12">
        <f t="shared" si="8"/>
        <v>5.9174389352143013</v>
      </c>
      <c r="BH18" s="12">
        <f t="shared" si="8"/>
        <v>6.1174389352143006</v>
      </c>
      <c r="BI18" s="12">
        <f t="shared" si="8"/>
        <v>6.3174389352143017</v>
      </c>
      <c r="BJ18" s="12">
        <f t="shared" si="8"/>
        <v>6.517438935214301</v>
      </c>
      <c r="BK18" s="12">
        <f t="shared" si="8"/>
        <v>6.7174389352143002</v>
      </c>
      <c r="BL18" s="12">
        <f t="shared" si="8"/>
        <v>6.9174389352143013</v>
      </c>
      <c r="BM18" s="12">
        <f t="shared" si="8"/>
        <v>7.1174389352143006</v>
      </c>
      <c r="BN18" s="12">
        <f t="shared" si="8"/>
        <v>7.3174389352143017</v>
      </c>
      <c r="BO18" s="12">
        <f t="shared" si="8"/>
        <v>7.517438935214301</v>
      </c>
      <c r="BP18" s="12">
        <f t="shared" si="8"/>
        <v>7.7174389352143002</v>
      </c>
      <c r="BQ18" s="12">
        <f t="shared" si="8"/>
        <v>7.9174389352143013</v>
      </c>
      <c r="BR18" s="12">
        <f t="shared" si="8"/>
        <v>8.1174389352143006</v>
      </c>
      <c r="BS18" s="12">
        <f t="shared" si="8"/>
        <v>8.3174389352143017</v>
      </c>
      <c r="BT18" s="12">
        <f t="shared" si="8"/>
        <v>8.517438935214301</v>
      </c>
      <c r="BU18" s="12">
        <f t="shared" si="8"/>
        <v>8.7174389352143002</v>
      </c>
      <c r="BV18" s="12">
        <f t="shared" si="8"/>
        <v>8.9174389352143013</v>
      </c>
      <c r="BW18" s="12">
        <f t="shared" si="8"/>
        <v>9.1174389352143006</v>
      </c>
      <c r="BX18" s="12">
        <f t="shared" si="8"/>
        <v>9.3174389352142999</v>
      </c>
      <c r="BY18" s="12">
        <f t="shared" si="8"/>
        <v>9.517438935214301</v>
      </c>
      <c r="BZ18" s="12">
        <f t="shared" si="8"/>
        <v>9.7174389352143002</v>
      </c>
      <c r="CA18" s="12">
        <f t="shared" si="8"/>
        <v>9.9174389352143013</v>
      </c>
      <c r="CB18" s="12">
        <f t="shared" si="8"/>
        <v>10.117438935214301</v>
      </c>
    </row>
    <row r="19" spans="1:80" ht="18" thickBot="1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6"/>
      <c r="M19" s="16"/>
      <c r="N19" s="16"/>
      <c r="O19" s="16"/>
      <c r="P19" s="16"/>
      <c r="Q19" s="16"/>
      <c r="R19" s="16"/>
      <c r="S19" s="1"/>
      <c r="T19" s="108" t="s">
        <v>176</v>
      </c>
      <c r="U19" s="5"/>
      <c r="V19" s="114">
        <v>20000</v>
      </c>
      <c r="W19" s="115">
        <v>30000</v>
      </c>
      <c r="X19" s="115">
        <v>50000</v>
      </c>
      <c r="Y19" s="115">
        <v>75000</v>
      </c>
      <c r="Z19" s="111">
        <f t="shared" si="9"/>
        <v>6</v>
      </c>
      <c r="AA19" s="44">
        <v>6</v>
      </c>
      <c r="AB19" s="5"/>
      <c r="AC19" s="10">
        <f t="shared" si="6"/>
        <v>2</v>
      </c>
      <c r="AD19" s="150"/>
      <c r="AE19" s="8">
        <v>4</v>
      </c>
      <c r="AF19" s="12" t="s">
        <v>58</v>
      </c>
      <c r="AG19" s="12">
        <f t="shared" si="7"/>
        <v>0.64948974278317784</v>
      </c>
      <c r="AH19" s="12">
        <f t="shared" si="7"/>
        <v>0.8494897427831779</v>
      </c>
      <c r="AI19" s="12">
        <f t="shared" si="7"/>
        <v>1.049489742783178</v>
      </c>
      <c r="AJ19" s="12">
        <f t="shared" si="7"/>
        <v>1.2494897427831779</v>
      </c>
      <c r="AK19" s="12">
        <f t="shared" si="7"/>
        <v>1.4494897427831779</v>
      </c>
      <c r="AL19" s="12">
        <f t="shared" si="7"/>
        <v>1.6494897427831781</v>
      </c>
      <c r="AM19" s="12">
        <f t="shared" si="7"/>
        <v>1.849489742783178</v>
      </c>
      <c r="AN19" s="12">
        <f t="shared" si="7"/>
        <v>2.049489742783178</v>
      </c>
      <c r="AO19" s="12">
        <f t="shared" si="7"/>
        <v>2.2494897427831777</v>
      </c>
      <c r="AP19" s="12">
        <f t="shared" si="7"/>
        <v>2.4494897427831779</v>
      </c>
      <c r="AQ19" s="12">
        <f t="shared" si="7"/>
        <v>2.6494897427831781</v>
      </c>
      <c r="AR19" s="12">
        <f t="shared" si="7"/>
        <v>2.8494897427831782</v>
      </c>
      <c r="AS19" s="12">
        <f t="shared" si="7"/>
        <v>3.049489742783178</v>
      </c>
      <c r="AT19" s="12">
        <f t="shared" si="7"/>
        <v>3.2494897427831781</v>
      </c>
      <c r="AU19" s="12">
        <f t="shared" si="7"/>
        <v>3.4494897427831779</v>
      </c>
      <c r="AV19" s="12">
        <f t="shared" si="7"/>
        <v>3.6494897427831781</v>
      </c>
      <c r="AW19" s="12">
        <f t="shared" si="8"/>
        <v>3.8494897427831782</v>
      </c>
      <c r="AX19" s="12">
        <f t="shared" si="8"/>
        <v>4.0494897427831784</v>
      </c>
      <c r="AY19" s="12">
        <f t="shared" si="8"/>
        <v>4.2494897427831777</v>
      </c>
      <c r="AZ19" s="12">
        <f t="shared" si="8"/>
        <v>4.4494897427831779</v>
      </c>
      <c r="BA19" s="12">
        <f t="shared" si="8"/>
        <v>4.6494897427831781</v>
      </c>
      <c r="BB19" s="12">
        <f t="shared" si="8"/>
        <v>4.8494897427831782</v>
      </c>
      <c r="BC19" s="12">
        <f t="shared" si="8"/>
        <v>5.0494897427831784</v>
      </c>
      <c r="BD19" s="12">
        <f t="shared" si="8"/>
        <v>5.2494897427831786</v>
      </c>
      <c r="BE19" s="12">
        <f t="shared" si="8"/>
        <v>5.4494897427831779</v>
      </c>
      <c r="BF19" s="12">
        <f t="shared" si="8"/>
        <v>5.6494897427831781</v>
      </c>
      <c r="BG19" s="12">
        <f t="shared" si="8"/>
        <v>5.8494897427831782</v>
      </c>
      <c r="BH19" s="12">
        <f t="shared" si="8"/>
        <v>6.0494897427831784</v>
      </c>
      <c r="BI19" s="12">
        <f t="shared" si="8"/>
        <v>6.2494897427831786</v>
      </c>
      <c r="BJ19" s="12">
        <f t="shared" si="8"/>
        <v>6.4494897427831779</v>
      </c>
      <c r="BK19" s="12">
        <f t="shared" si="8"/>
        <v>6.6494897427831781</v>
      </c>
      <c r="BL19" s="12">
        <f t="shared" si="8"/>
        <v>6.8494897427831782</v>
      </c>
      <c r="BM19" s="12">
        <f t="shared" si="8"/>
        <v>7.0494897427831784</v>
      </c>
      <c r="BN19" s="12">
        <f t="shared" si="8"/>
        <v>7.2494897427831786</v>
      </c>
      <c r="BO19" s="12">
        <f t="shared" si="8"/>
        <v>7.4494897427831779</v>
      </c>
      <c r="BP19" s="12">
        <f t="shared" si="8"/>
        <v>7.6494897427831781</v>
      </c>
      <c r="BQ19" s="12">
        <f t="shared" si="8"/>
        <v>7.8494897427831782</v>
      </c>
      <c r="BR19" s="12">
        <f t="shared" si="8"/>
        <v>8.0494897427831784</v>
      </c>
      <c r="BS19" s="12">
        <f t="shared" si="8"/>
        <v>8.2494897427831795</v>
      </c>
      <c r="BT19" s="12">
        <f t="shared" si="8"/>
        <v>8.4494897427831788</v>
      </c>
      <c r="BU19" s="12">
        <f t="shared" si="8"/>
        <v>8.6494897427831781</v>
      </c>
      <c r="BV19" s="12">
        <f t="shared" si="8"/>
        <v>8.8494897427831773</v>
      </c>
      <c r="BW19" s="12">
        <f t="shared" si="8"/>
        <v>9.0494897427831766</v>
      </c>
      <c r="BX19" s="12">
        <f t="shared" si="8"/>
        <v>9.2494897427831795</v>
      </c>
      <c r="BY19" s="12">
        <f t="shared" si="8"/>
        <v>9.4494897427831788</v>
      </c>
      <c r="BZ19" s="12">
        <f t="shared" si="8"/>
        <v>9.6494897427831781</v>
      </c>
      <c r="CA19" s="12">
        <f t="shared" si="8"/>
        <v>9.8494897427831773</v>
      </c>
      <c r="CB19" s="12">
        <f t="shared" si="8"/>
        <v>10.04948974278318</v>
      </c>
    </row>
    <row r="20" spans="1:80" ht="18" thickBot="1" x14ac:dyDescent="0.35">
      <c r="A20" s="91" t="s">
        <v>3</v>
      </c>
      <c r="B20" s="92"/>
      <c r="C20" s="92"/>
      <c r="D20" s="93" t="s">
        <v>25</v>
      </c>
      <c r="E20" s="94" t="s">
        <v>23</v>
      </c>
      <c r="F20" s="22"/>
      <c r="G20" s="95" t="s">
        <v>62</v>
      </c>
      <c r="H20" s="22"/>
      <c r="I20" s="22"/>
      <c r="J20" s="95" t="s">
        <v>84</v>
      </c>
      <c r="K20" s="22"/>
      <c r="L20" s="16"/>
      <c r="M20" s="16"/>
      <c r="N20" s="16"/>
      <c r="O20" s="27"/>
      <c r="P20" s="27"/>
      <c r="Q20" s="16"/>
      <c r="R20" s="16"/>
      <c r="S20" s="1"/>
      <c r="T20" s="108" t="s">
        <v>175</v>
      </c>
      <c r="U20" s="5"/>
      <c r="V20" s="114">
        <v>10000</v>
      </c>
      <c r="W20" s="115">
        <v>15000</v>
      </c>
      <c r="X20" s="115">
        <v>25000</v>
      </c>
      <c r="Y20" s="115">
        <v>37500</v>
      </c>
      <c r="Z20" s="111">
        <f t="shared" si="9"/>
        <v>7</v>
      </c>
      <c r="AA20" s="44">
        <v>7</v>
      </c>
      <c r="AB20" s="43"/>
      <c r="AC20" s="10">
        <f t="shared" si="6"/>
        <v>2</v>
      </c>
      <c r="AD20" s="150"/>
      <c r="AE20" s="8">
        <v>5</v>
      </c>
      <c r="AF20" s="12">
        <f>((SQRT(6)-SQRT($AE20))+(($AE20+AF$14-6)*0.2))</f>
        <v>0.41342176528338809</v>
      </c>
      <c r="AG20" s="12">
        <f t="shared" si="7"/>
        <v>0.6134217652833881</v>
      </c>
      <c r="AH20" s="12">
        <f t="shared" si="7"/>
        <v>0.81342176528338817</v>
      </c>
      <c r="AI20" s="12">
        <f t="shared" si="7"/>
        <v>1.0134217652833881</v>
      </c>
      <c r="AJ20" s="12">
        <f t="shared" si="7"/>
        <v>1.2134217652833881</v>
      </c>
      <c r="AK20" s="12">
        <f t="shared" si="7"/>
        <v>1.4134217652833883</v>
      </c>
      <c r="AL20" s="12">
        <f t="shared" si="7"/>
        <v>1.6134217652833882</v>
      </c>
      <c r="AM20" s="12">
        <f t="shared" si="7"/>
        <v>1.8134217652833882</v>
      </c>
      <c r="AN20" s="12">
        <f t="shared" si="7"/>
        <v>2.0134217652833879</v>
      </c>
      <c r="AO20" s="12">
        <f t="shared" si="7"/>
        <v>2.2134217652833881</v>
      </c>
      <c r="AP20" s="12">
        <f t="shared" si="7"/>
        <v>2.4134217652833883</v>
      </c>
      <c r="AQ20" s="12">
        <f t="shared" si="7"/>
        <v>2.6134217652833884</v>
      </c>
      <c r="AR20" s="12">
        <f t="shared" si="7"/>
        <v>2.8134217652833882</v>
      </c>
      <c r="AS20" s="12">
        <f t="shared" si="7"/>
        <v>3.0134217652833883</v>
      </c>
      <c r="AT20" s="12">
        <f t="shared" si="7"/>
        <v>3.2134217652833881</v>
      </c>
      <c r="AU20" s="12">
        <f t="shared" si="7"/>
        <v>3.4134217652833883</v>
      </c>
      <c r="AV20" s="12">
        <f t="shared" si="7"/>
        <v>3.6134217652833884</v>
      </c>
      <c r="AW20" s="12">
        <f t="shared" si="8"/>
        <v>3.8134217652833882</v>
      </c>
      <c r="AX20" s="12">
        <f t="shared" si="8"/>
        <v>4.0134217652833879</v>
      </c>
      <c r="AY20" s="12">
        <f t="shared" si="8"/>
        <v>4.2134217652833881</v>
      </c>
      <c r="AZ20" s="12">
        <f t="shared" si="8"/>
        <v>4.4134217652833883</v>
      </c>
      <c r="BA20" s="12">
        <f t="shared" si="8"/>
        <v>4.6134217652833884</v>
      </c>
      <c r="BB20" s="12">
        <f t="shared" si="8"/>
        <v>4.8134217652833886</v>
      </c>
      <c r="BC20" s="12">
        <f t="shared" si="8"/>
        <v>5.0134217652833888</v>
      </c>
      <c r="BD20" s="12">
        <f t="shared" si="8"/>
        <v>5.2134217652833881</v>
      </c>
      <c r="BE20" s="12">
        <f t="shared" si="8"/>
        <v>5.4134217652833883</v>
      </c>
      <c r="BF20" s="12">
        <f t="shared" si="8"/>
        <v>5.6134217652833884</v>
      </c>
      <c r="BG20" s="12">
        <f t="shared" si="8"/>
        <v>5.8134217652833886</v>
      </c>
      <c r="BH20" s="12">
        <f t="shared" si="8"/>
        <v>6.0134217652833888</v>
      </c>
      <c r="BI20" s="12">
        <f t="shared" si="8"/>
        <v>6.2134217652833881</v>
      </c>
      <c r="BJ20" s="12">
        <f t="shared" si="8"/>
        <v>6.4134217652833883</v>
      </c>
      <c r="BK20" s="12">
        <f t="shared" si="8"/>
        <v>6.6134217652833884</v>
      </c>
      <c r="BL20" s="12">
        <f t="shared" si="8"/>
        <v>6.8134217652833886</v>
      </c>
      <c r="BM20" s="12">
        <f t="shared" si="8"/>
        <v>7.0134217652833888</v>
      </c>
      <c r="BN20" s="12">
        <f t="shared" si="8"/>
        <v>7.2134217652833881</v>
      </c>
      <c r="BO20" s="12">
        <f t="shared" si="8"/>
        <v>7.4134217652833883</v>
      </c>
      <c r="BP20" s="12">
        <f t="shared" si="8"/>
        <v>7.6134217652833884</v>
      </c>
      <c r="BQ20" s="12">
        <f t="shared" si="8"/>
        <v>7.8134217652833886</v>
      </c>
      <c r="BR20" s="12">
        <f t="shared" si="8"/>
        <v>8.0134217652833897</v>
      </c>
      <c r="BS20" s="12">
        <f t="shared" si="8"/>
        <v>8.213421765283389</v>
      </c>
      <c r="BT20" s="12">
        <f t="shared" si="8"/>
        <v>8.4134217652833883</v>
      </c>
      <c r="BU20" s="12">
        <f t="shared" si="8"/>
        <v>8.6134217652833875</v>
      </c>
      <c r="BV20" s="12">
        <f t="shared" si="8"/>
        <v>8.8134217652833868</v>
      </c>
      <c r="BW20" s="12">
        <f t="shared" si="8"/>
        <v>9.0134217652833897</v>
      </c>
      <c r="BX20" s="12">
        <f t="shared" si="8"/>
        <v>9.213421765283389</v>
      </c>
      <c r="BY20" s="12">
        <f t="shared" si="8"/>
        <v>9.4134217652833883</v>
      </c>
      <c r="BZ20" s="12">
        <f t="shared" si="8"/>
        <v>9.6134217652833875</v>
      </c>
      <c r="CA20" s="12">
        <f t="shared" si="8"/>
        <v>9.8134217652833904</v>
      </c>
      <c r="CB20" s="12">
        <f t="shared" si="8"/>
        <v>10.01342176528339</v>
      </c>
    </row>
    <row r="21" spans="1:80" ht="17.399999999999999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16"/>
      <c r="M21" s="16"/>
      <c r="N21" s="16"/>
      <c r="O21" s="27"/>
      <c r="P21" s="27"/>
      <c r="Q21" s="16"/>
      <c r="R21" s="16"/>
      <c r="S21" s="1"/>
      <c r="T21" s="108" t="s">
        <v>174</v>
      </c>
      <c r="U21" s="5"/>
      <c r="V21" s="114">
        <v>10000</v>
      </c>
      <c r="W21" s="115">
        <v>15000</v>
      </c>
      <c r="X21" s="115">
        <v>25000</v>
      </c>
      <c r="Y21" s="115">
        <v>37500</v>
      </c>
      <c r="Z21" s="111">
        <f t="shared" si="9"/>
        <v>8</v>
      </c>
      <c r="AA21" s="44">
        <v>8</v>
      </c>
      <c r="AB21" s="5"/>
      <c r="AC21" s="13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6"/>
      <c r="AR21" s="6"/>
      <c r="AS21" s="6"/>
    </row>
    <row r="22" spans="1:80" ht="52.2" x14ac:dyDescent="0.3">
      <c r="A22" s="132" t="s">
        <v>203</v>
      </c>
      <c r="B22" s="66" t="s">
        <v>27</v>
      </c>
      <c r="C22" s="103" t="s">
        <v>180</v>
      </c>
      <c r="D22" s="66" t="s">
        <v>9</v>
      </c>
      <c r="E22" s="67" t="s">
        <v>93</v>
      </c>
      <c r="F22" s="67" t="s">
        <v>4</v>
      </c>
      <c r="G22" s="67" t="s">
        <v>5</v>
      </c>
      <c r="H22" s="67" t="s">
        <v>26</v>
      </c>
      <c r="I22" s="66" t="s">
        <v>6</v>
      </c>
      <c r="J22" s="66" t="s">
        <v>7</v>
      </c>
      <c r="K22" s="66" t="s">
        <v>8</v>
      </c>
      <c r="L22" s="27"/>
      <c r="M22" s="27"/>
      <c r="N22" s="27"/>
      <c r="O22" s="27"/>
      <c r="P22" s="27"/>
      <c r="Q22" s="16"/>
      <c r="R22" s="16"/>
      <c r="S22" s="1"/>
      <c r="T22" s="108"/>
      <c r="U22" s="5"/>
      <c r="V22" s="114"/>
      <c r="W22" s="114"/>
      <c r="X22" s="114"/>
      <c r="Y22" s="114"/>
      <c r="Z22" s="111">
        <f t="shared" si="9"/>
        <v>9</v>
      </c>
      <c r="AA22" s="44">
        <v>9</v>
      </c>
      <c r="AB22" s="5"/>
      <c r="AC22" s="13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6"/>
      <c r="AR22" s="6"/>
      <c r="AS22" s="6"/>
    </row>
    <row r="23" spans="1:80" ht="17.399999999999999" x14ac:dyDescent="0.3">
      <c r="A23" s="149" t="s">
        <v>204</v>
      </c>
      <c r="B23" s="61" t="s">
        <v>32</v>
      </c>
      <c r="C23" s="127" t="s">
        <v>183</v>
      </c>
      <c r="D23" s="55" t="s">
        <v>10</v>
      </c>
      <c r="E23" s="56">
        <v>0</v>
      </c>
      <c r="F23" s="143">
        <v>0</v>
      </c>
      <c r="G23" s="55">
        <v>1</v>
      </c>
      <c r="H23" s="57">
        <f>IF(G23=1,AE3,IF(G23=2,AE3*0.75,AE3*0.5))</f>
        <v>0</v>
      </c>
      <c r="I23" s="58">
        <f>IF(C23="Server",AC3,IF((E23+F23)&lt;7,((SQRT(ABS(E23+F23))-SQRT(ABS(E23)))*H23),IF(E23&gt;5,((F23*0.2)*AE3),HLOOKUP(F23,$AF$14:$CB$20,AC15)*AE3)))</f>
        <v>0</v>
      </c>
      <c r="J23" s="59">
        <f>IF(G23=1,0.2*(I23),AM3)</f>
        <v>0</v>
      </c>
      <c r="K23" s="58">
        <f>SUM(I23:J23)</f>
        <v>0</v>
      </c>
      <c r="L23" s="28" t="s">
        <v>32</v>
      </c>
      <c r="M23" s="27"/>
      <c r="N23" s="27"/>
      <c r="O23" s="27"/>
      <c r="P23" s="27"/>
      <c r="Q23" s="16"/>
      <c r="R23" s="16"/>
      <c r="S23" s="1"/>
      <c r="T23" s="108" t="s">
        <v>178</v>
      </c>
      <c r="U23" s="5"/>
      <c r="V23" s="114">
        <v>6000</v>
      </c>
      <c r="W23" s="115">
        <v>9000</v>
      </c>
      <c r="X23" s="115">
        <v>15000</v>
      </c>
      <c r="Y23" s="115">
        <v>22500</v>
      </c>
      <c r="Z23" s="111">
        <f t="shared" si="9"/>
        <v>10</v>
      </c>
      <c r="AA23" s="44">
        <v>10</v>
      </c>
      <c r="AB23" s="5"/>
      <c r="AC23" s="119" t="s">
        <v>56</v>
      </c>
      <c r="AD23" s="8"/>
      <c r="AE23" s="8">
        <v>1</v>
      </c>
      <c r="AF23" s="8">
        <v>2</v>
      </c>
      <c r="AG23" s="8">
        <v>3</v>
      </c>
      <c r="AH23" s="8">
        <v>4</v>
      </c>
      <c r="AI23" s="8">
        <v>5</v>
      </c>
      <c r="AJ23" s="8">
        <v>6</v>
      </c>
      <c r="AK23" s="8">
        <v>7</v>
      </c>
      <c r="AL23" s="8">
        <v>8</v>
      </c>
      <c r="AM23" s="8">
        <v>9</v>
      </c>
      <c r="AN23" s="8">
        <v>10</v>
      </c>
      <c r="AO23" s="8">
        <v>11</v>
      </c>
      <c r="AP23" s="8">
        <v>12</v>
      </c>
      <c r="AQ23" s="8">
        <v>13</v>
      </c>
      <c r="AR23" s="8">
        <v>14</v>
      </c>
      <c r="AS23" s="8">
        <v>15</v>
      </c>
      <c r="AT23" s="8">
        <v>16</v>
      </c>
      <c r="AU23" s="8">
        <v>17</v>
      </c>
      <c r="AV23" s="8">
        <v>18</v>
      </c>
      <c r="AW23" s="8">
        <v>19</v>
      </c>
      <c r="AX23" s="8">
        <v>20</v>
      </c>
      <c r="AY23" s="8">
        <v>21</v>
      </c>
      <c r="AZ23" s="8">
        <v>22</v>
      </c>
      <c r="BA23" s="8">
        <v>23</v>
      </c>
      <c r="BB23" s="8">
        <v>24</v>
      </c>
      <c r="BC23" s="8">
        <v>25</v>
      </c>
      <c r="BD23" s="8">
        <v>26</v>
      </c>
      <c r="BE23" s="8">
        <v>27</v>
      </c>
      <c r="BF23" s="8">
        <v>28</v>
      </c>
      <c r="BG23" s="8">
        <v>29</v>
      </c>
      <c r="BH23" s="8">
        <v>30</v>
      </c>
      <c r="BI23" s="8">
        <v>31</v>
      </c>
      <c r="BJ23" s="8">
        <v>32</v>
      </c>
      <c r="BK23" s="8">
        <v>33</v>
      </c>
      <c r="BL23" s="8">
        <v>34</v>
      </c>
      <c r="BM23" s="8">
        <v>35</v>
      </c>
      <c r="BN23" s="8">
        <v>36</v>
      </c>
      <c r="BO23" s="8">
        <v>37</v>
      </c>
      <c r="BP23" s="8">
        <v>38</v>
      </c>
      <c r="BQ23" s="8">
        <v>39</v>
      </c>
      <c r="BR23" s="8">
        <v>40</v>
      </c>
      <c r="BS23" s="8">
        <v>41</v>
      </c>
      <c r="BT23" s="8">
        <v>42</v>
      </c>
      <c r="BU23" s="8">
        <v>43</v>
      </c>
      <c r="BV23" s="8">
        <v>44</v>
      </c>
      <c r="BW23" s="8">
        <v>45</v>
      </c>
      <c r="BX23" s="8">
        <v>46</v>
      </c>
      <c r="BY23" s="8">
        <v>47</v>
      </c>
      <c r="BZ23" s="8">
        <v>48</v>
      </c>
      <c r="CA23" s="8">
        <v>49</v>
      </c>
      <c r="CB23" s="8">
        <v>50</v>
      </c>
    </row>
    <row r="24" spans="1:80" ht="17.399999999999999" x14ac:dyDescent="0.3">
      <c r="A24" s="149"/>
      <c r="B24" s="61" t="s">
        <v>32</v>
      </c>
      <c r="C24" s="127" t="s">
        <v>183</v>
      </c>
      <c r="D24" s="55" t="s">
        <v>10</v>
      </c>
      <c r="E24" s="56">
        <v>0</v>
      </c>
      <c r="F24" s="143">
        <v>0</v>
      </c>
      <c r="G24" s="55">
        <v>1</v>
      </c>
      <c r="H24" s="57">
        <f t="shared" ref="H24:H29" si="10">IF(G24=1,AE4,IF(G24=2,AE4*0.75,AE4*0.5))</f>
        <v>0</v>
      </c>
      <c r="I24" s="58">
        <f t="shared" ref="I24:I29" si="11">IF(C24="Server",AC4,IF((E24+F24)&lt;7,((SQRT(ABS(E24+F24))-SQRT(ABS(E24)))*H24),IF(E24&gt;5,((F24*0.2)*AE4),HLOOKUP(F24,$AF$14:$AS$20,AC16)*AE4)))</f>
        <v>0</v>
      </c>
      <c r="J24" s="59">
        <f t="shared" ref="J24:J29" si="12">IF(G24=1,0.2*(I24),AM4)</f>
        <v>0</v>
      </c>
      <c r="K24" s="58">
        <f t="shared" ref="K24:K30" si="13">SUM(I24:J24)</f>
        <v>0</v>
      </c>
      <c r="L24" s="28"/>
      <c r="M24" s="27"/>
      <c r="N24" s="27"/>
      <c r="O24" s="27"/>
      <c r="P24" s="27"/>
      <c r="Q24" s="16"/>
      <c r="R24" s="16"/>
      <c r="S24" s="1"/>
      <c r="T24" s="108" t="s">
        <v>177</v>
      </c>
      <c r="U24" s="5"/>
      <c r="V24" s="114">
        <v>10000</v>
      </c>
      <c r="W24" s="115">
        <v>15000</v>
      </c>
      <c r="X24" s="115">
        <v>25000</v>
      </c>
      <c r="Y24" s="115">
        <v>37500</v>
      </c>
      <c r="Z24" s="111">
        <f t="shared" si="9"/>
        <v>11</v>
      </c>
      <c r="AA24" s="44">
        <v>11</v>
      </c>
      <c r="AB24" s="5">
        <f>E23+2</f>
        <v>2</v>
      </c>
      <c r="AC24" s="155" t="s">
        <v>194</v>
      </c>
      <c r="AD24" s="8">
        <v>0</v>
      </c>
      <c r="AE24" s="8">
        <v>1</v>
      </c>
      <c r="AF24" s="8">
        <v>1.75</v>
      </c>
      <c r="AG24" s="8">
        <f>AF24+0.5</f>
        <v>2.25</v>
      </c>
      <c r="AH24" s="8">
        <f t="shared" ref="AH24:AS24" si="14">AG24+0.5</f>
        <v>2.75</v>
      </c>
      <c r="AI24" s="8">
        <f t="shared" si="14"/>
        <v>3.25</v>
      </c>
      <c r="AJ24" s="8">
        <f t="shared" si="14"/>
        <v>3.75</v>
      </c>
      <c r="AK24" s="8">
        <f t="shared" si="14"/>
        <v>4.25</v>
      </c>
      <c r="AL24" s="8">
        <f t="shared" si="14"/>
        <v>4.75</v>
      </c>
      <c r="AM24" s="8">
        <f t="shared" si="14"/>
        <v>5.25</v>
      </c>
      <c r="AN24" s="8">
        <f t="shared" si="14"/>
        <v>5.75</v>
      </c>
      <c r="AO24" s="8">
        <f t="shared" si="14"/>
        <v>6.25</v>
      </c>
      <c r="AP24" s="8">
        <f t="shared" si="14"/>
        <v>6.75</v>
      </c>
      <c r="AQ24" s="8">
        <f t="shared" si="14"/>
        <v>7.25</v>
      </c>
      <c r="AR24" s="8">
        <f t="shared" si="14"/>
        <v>7.75</v>
      </c>
      <c r="AS24" s="8">
        <f t="shared" si="14"/>
        <v>8.25</v>
      </c>
      <c r="AT24" s="8">
        <f t="shared" ref="AT24:CB24" si="15">AS24+0.5</f>
        <v>8.75</v>
      </c>
      <c r="AU24" s="8">
        <f t="shared" si="15"/>
        <v>9.25</v>
      </c>
      <c r="AV24" s="8">
        <f t="shared" si="15"/>
        <v>9.75</v>
      </c>
      <c r="AW24" s="8">
        <f t="shared" si="15"/>
        <v>10.25</v>
      </c>
      <c r="AX24" s="8">
        <f t="shared" si="15"/>
        <v>10.75</v>
      </c>
      <c r="AY24" s="8">
        <f t="shared" si="15"/>
        <v>11.25</v>
      </c>
      <c r="AZ24" s="8">
        <f t="shared" si="15"/>
        <v>11.75</v>
      </c>
      <c r="BA24" s="8">
        <f t="shared" si="15"/>
        <v>12.25</v>
      </c>
      <c r="BB24" s="8">
        <f t="shared" si="15"/>
        <v>12.75</v>
      </c>
      <c r="BC24" s="8">
        <f t="shared" si="15"/>
        <v>13.25</v>
      </c>
      <c r="BD24" s="8">
        <f t="shared" si="15"/>
        <v>13.75</v>
      </c>
      <c r="BE24" s="8">
        <f t="shared" si="15"/>
        <v>14.25</v>
      </c>
      <c r="BF24" s="8">
        <f t="shared" si="15"/>
        <v>14.75</v>
      </c>
      <c r="BG24" s="8">
        <f t="shared" si="15"/>
        <v>15.25</v>
      </c>
      <c r="BH24" s="8">
        <f t="shared" si="15"/>
        <v>15.75</v>
      </c>
      <c r="BI24" s="8">
        <f t="shared" si="15"/>
        <v>16.25</v>
      </c>
      <c r="BJ24" s="8">
        <f t="shared" si="15"/>
        <v>16.75</v>
      </c>
      <c r="BK24" s="8">
        <f t="shared" si="15"/>
        <v>17.25</v>
      </c>
      <c r="BL24" s="8">
        <f t="shared" si="15"/>
        <v>17.75</v>
      </c>
      <c r="BM24" s="8">
        <f t="shared" si="15"/>
        <v>18.25</v>
      </c>
      <c r="BN24" s="8">
        <f t="shared" si="15"/>
        <v>18.75</v>
      </c>
      <c r="BO24" s="8">
        <f t="shared" si="15"/>
        <v>19.25</v>
      </c>
      <c r="BP24" s="8">
        <f t="shared" si="15"/>
        <v>19.75</v>
      </c>
      <c r="BQ24" s="8">
        <f t="shared" si="15"/>
        <v>20.25</v>
      </c>
      <c r="BR24" s="8">
        <f t="shared" si="15"/>
        <v>20.75</v>
      </c>
      <c r="BS24" s="8">
        <f t="shared" si="15"/>
        <v>21.25</v>
      </c>
      <c r="BT24" s="8">
        <f t="shared" si="15"/>
        <v>21.75</v>
      </c>
      <c r="BU24" s="8">
        <f t="shared" si="15"/>
        <v>22.25</v>
      </c>
      <c r="BV24" s="8">
        <f t="shared" si="15"/>
        <v>22.75</v>
      </c>
      <c r="BW24" s="8">
        <f t="shared" si="15"/>
        <v>23.25</v>
      </c>
      <c r="BX24" s="8">
        <f t="shared" si="15"/>
        <v>23.75</v>
      </c>
      <c r="BY24" s="8">
        <f t="shared" si="15"/>
        <v>24.25</v>
      </c>
      <c r="BZ24" s="8">
        <f t="shared" si="15"/>
        <v>24.75</v>
      </c>
      <c r="CA24" s="8">
        <f t="shared" si="15"/>
        <v>25.25</v>
      </c>
      <c r="CB24" s="8">
        <f t="shared" si="15"/>
        <v>25.75</v>
      </c>
    </row>
    <row r="25" spans="1:80" ht="17.399999999999999" x14ac:dyDescent="0.3">
      <c r="A25" s="149"/>
      <c r="B25" s="61" t="s">
        <v>32</v>
      </c>
      <c r="C25" s="127" t="s">
        <v>183</v>
      </c>
      <c r="D25" s="55" t="s">
        <v>10</v>
      </c>
      <c r="E25" s="56">
        <v>0</v>
      </c>
      <c r="F25" s="143">
        <v>0</v>
      </c>
      <c r="G25" s="55">
        <v>1</v>
      </c>
      <c r="H25" s="57">
        <f t="shared" si="10"/>
        <v>0</v>
      </c>
      <c r="I25" s="58">
        <f t="shared" si="11"/>
        <v>0</v>
      </c>
      <c r="J25" s="59">
        <f t="shared" si="12"/>
        <v>0</v>
      </c>
      <c r="K25" s="58">
        <f t="shared" si="13"/>
        <v>0</v>
      </c>
      <c r="L25" s="28"/>
      <c r="M25" s="27"/>
      <c r="N25" s="27"/>
      <c r="O25" s="27"/>
      <c r="P25" s="27"/>
      <c r="Q25" s="16"/>
      <c r="R25" s="16"/>
      <c r="S25" s="1"/>
      <c r="T25" s="108" t="s">
        <v>134</v>
      </c>
      <c r="U25" s="5"/>
      <c r="V25" s="114">
        <v>3000</v>
      </c>
      <c r="W25" s="115">
        <v>4500</v>
      </c>
      <c r="X25" s="115">
        <v>7500</v>
      </c>
      <c r="Y25" s="115">
        <v>11000</v>
      </c>
      <c r="Z25" s="111">
        <f t="shared" si="9"/>
        <v>12</v>
      </c>
      <c r="AA25" s="44">
        <v>12</v>
      </c>
      <c r="AB25" s="5">
        <f t="shared" ref="AB25:AB32" si="16">E24+2</f>
        <v>2</v>
      </c>
      <c r="AC25" s="156"/>
      <c r="AD25" s="8">
        <v>1</v>
      </c>
      <c r="AE25" s="8">
        <v>0.75</v>
      </c>
      <c r="AF25" s="8">
        <f>AE25+0.5</f>
        <v>1.25</v>
      </c>
      <c r="AG25" s="8">
        <f t="shared" ref="AG25:AS25" si="17">AF25+0.5</f>
        <v>1.75</v>
      </c>
      <c r="AH25" s="8">
        <f t="shared" si="17"/>
        <v>2.25</v>
      </c>
      <c r="AI25" s="8">
        <f t="shared" si="17"/>
        <v>2.75</v>
      </c>
      <c r="AJ25" s="8">
        <f t="shared" si="17"/>
        <v>3.25</v>
      </c>
      <c r="AK25" s="8">
        <f t="shared" si="17"/>
        <v>3.75</v>
      </c>
      <c r="AL25" s="8">
        <f t="shared" si="17"/>
        <v>4.25</v>
      </c>
      <c r="AM25" s="8">
        <f t="shared" si="17"/>
        <v>4.75</v>
      </c>
      <c r="AN25" s="8">
        <f t="shared" si="17"/>
        <v>5.25</v>
      </c>
      <c r="AO25" s="8">
        <f t="shared" si="17"/>
        <v>5.75</v>
      </c>
      <c r="AP25" s="8">
        <f t="shared" si="17"/>
        <v>6.25</v>
      </c>
      <c r="AQ25" s="8">
        <f t="shared" si="17"/>
        <v>6.75</v>
      </c>
      <c r="AR25" s="8">
        <f t="shared" si="17"/>
        <v>7.25</v>
      </c>
      <c r="AS25" s="8">
        <f t="shared" si="17"/>
        <v>7.75</v>
      </c>
      <c r="AT25" s="8">
        <f t="shared" ref="AT25:CB25" si="18">AS25+0.5</f>
        <v>8.25</v>
      </c>
      <c r="AU25" s="8">
        <f t="shared" si="18"/>
        <v>8.75</v>
      </c>
      <c r="AV25" s="8">
        <f t="shared" si="18"/>
        <v>9.25</v>
      </c>
      <c r="AW25" s="8">
        <f t="shared" si="18"/>
        <v>9.75</v>
      </c>
      <c r="AX25" s="8">
        <f t="shared" si="18"/>
        <v>10.25</v>
      </c>
      <c r="AY25" s="8">
        <f t="shared" si="18"/>
        <v>10.75</v>
      </c>
      <c r="AZ25" s="8">
        <f t="shared" si="18"/>
        <v>11.25</v>
      </c>
      <c r="BA25" s="8">
        <f t="shared" si="18"/>
        <v>11.75</v>
      </c>
      <c r="BB25" s="8">
        <f t="shared" si="18"/>
        <v>12.25</v>
      </c>
      <c r="BC25" s="8">
        <f t="shared" si="18"/>
        <v>12.75</v>
      </c>
      <c r="BD25" s="8">
        <f t="shared" si="18"/>
        <v>13.25</v>
      </c>
      <c r="BE25" s="8">
        <f t="shared" si="18"/>
        <v>13.75</v>
      </c>
      <c r="BF25" s="8">
        <f t="shared" si="18"/>
        <v>14.25</v>
      </c>
      <c r="BG25" s="8">
        <f t="shared" si="18"/>
        <v>14.75</v>
      </c>
      <c r="BH25" s="8">
        <f t="shared" si="18"/>
        <v>15.25</v>
      </c>
      <c r="BI25" s="8">
        <f t="shared" si="18"/>
        <v>15.75</v>
      </c>
      <c r="BJ25" s="8">
        <f t="shared" si="18"/>
        <v>16.25</v>
      </c>
      <c r="BK25" s="8">
        <f t="shared" si="18"/>
        <v>16.75</v>
      </c>
      <c r="BL25" s="8">
        <f t="shared" si="18"/>
        <v>17.25</v>
      </c>
      <c r="BM25" s="8">
        <f t="shared" si="18"/>
        <v>17.75</v>
      </c>
      <c r="BN25" s="8">
        <f t="shared" si="18"/>
        <v>18.25</v>
      </c>
      <c r="BO25" s="8">
        <f t="shared" si="18"/>
        <v>18.75</v>
      </c>
      <c r="BP25" s="8">
        <f t="shared" si="18"/>
        <v>19.25</v>
      </c>
      <c r="BQ25" s="8">
        <f t="shared" si="18"/>
        <v>19.75</v>
      </c>
      <c r="BR25" s="8">
        <f t="shared" si="18"/>
        <v>20.25</v>
      </c>
      <c r="BS25" s="8">
        <f t="shared" si="18"/>
        <v>20.75</v>
      </c>
      <c r="BT25" s="8">
        <f t="shared" si="18"/>
        <v>21.25</v>
      </c>
      <c r="BU25" s="8">
        <f t="shared" si="18"/>
        <v>21.75</v>
      </c>
      <c r="BV25" s="8">
        <f t="shared" si="18"/>
        <v>22.25</v>
      </c>
      <c r="BW25" s="8">
        <f t="shared" si="18"/>
        <v>22.75</v>
      </c>
      <c r="BX25" s="8">
        <f t="shared" si="18"/>
        <v>23.25</v>
      </c>
      <c r="BY25" s="8">
        <f t="shared" si="18"/>
        <v>23.75</v>
      </c>
      <c r="BZ25" s="8">
        <f t="shared" si="18"/>
        <v>24.25</v>
      </c>
      <c r="CA25" s="8">
        <f t="shared" si="18"/>
        <v>24.75</v>
      </c>
      <c r="CB25" s="8">
        <f t="shared" si="18"/>
        <v>25.25</v>
      </c>
    </row>
    <row r="26" spans="1:80" ht="17.399999999999999" x14ac:dyDescent="0.3">
      <c r="A26" s="149"/>
      <c r="B26" s="61" t="s">
        <v>32</v>
      </c>
      <c r="C26" s="127" t="s">
        <v>183</v>
      </c>
      <c r="D26" s="55" t="s">
        <v>10</v>
      </c>
      <c r="E26" s="56">
        <v>0</v>
      </c>
      <c r="F26" s="143">
        <v>0</v>
      </c>
      <c r="G26" s="55">
        <v>1</v>
      </c>
      <c r="H26" s="57">
        <f t="shared" si="10"/>
        <v>0</v>
      </c>
      <c r="I26" s="58">
        <f t="shared" si="11"/>
        <v>0</v>
      </c>
      <c r="J26" s="59">
        <f t="shared" si="12"/>
        <v>0</v>
      </c>
      <c r="K26" s="58">
        <f t="shared" si="13"/>
        <v>0</v>
      </c>
      <c r="L26" s="28"/>
      <c r="M26" s="27"/>
      <c r="N26" s="27"/>
      <c r="O26" s="27"/>
      <c r="P26" s="27"/>
      <c r="Q26" s="16"/>
      <c r="R26" s="16"/>
      <c r="S26" s="1"/>
      <c r="T26" s="108" t="s">
        <v>135</v>
      </c>
      <c r="U26" s="5"/>
      <c r="V26" s="114">
        <v>3000</v>
      </c>
      <c r="W26" s="115">
        <v>4500</v>
      </c>
      <c r="X26" s="115">
        <v>7500</v>
      </c>
      <c r="Y26" s="115">
        <v>11000</v>
      </c>
      <c r="Z26" s="111">
        <f t="shared" si="9"/>
        <v>13</v>
      </c>
      <c r="AA26" s="44">
        <v>13</v>
      </c>
      <c r="AB26" s="5">
        <f t="shared" si="16"/>
        <v>2</v>
      </c>
      <c r="AC26" s="156"/>
      <c r="AD26" s="8">
        <v>2</v>
      </c>
      <c r="AE26" s="8">
        <v>0.5</v>
      </c>
      <c r="AF26" s="8">
        <f>AF$23*0.5</f>
        <v>1</v>
      </c>
      <c r="AG26" s="8">
        <f>AG$23*0.5</f>
        <v>1.5</v>
      </c>
      <c r="AH26" s="8">
        <f>AH$23*0.5</f>
        <v>2</v>
      </c>
      <c r="AI26" s="8"/>
      <c r="AJ26" s="8">
        <f t="shared" ref="AJ26:CB32" si="19">AJ$23*0.5</f>
        <v>3</v>
      </c>
      <c r="AK26" s="8">
        <f t="shared" si="19"/>
        <v>3.5</v>
      </c>
      <c r="AL26" s="8">
        <f t="shared" si="19"/>
        <v>4</v>
      </c>
      <c r="AM26" s="8">
        <f t="shared" si="19"/>
        <v>4.5</v>
      </c>
      <c r="AN26" s="8">
        <f t="shared" si="19"/>
        <v>5</v>
      </c>
      <c r="AO26" s="8">
        <f t="shared" si="19"/>
        <v>5.5</v>
      </c>
      <c r="AP26" s="8">
        <f t="shared" si="19"/>
        <v>6</v>
      </c>
      <c r="AQ26" s="8">
        <f t="shared" si="19"/>
        <v>6.5</v>
      </c>
      <c r="AR26" s="8">
        <f t="shared" si="19"/>
        <v>7</v>
      </c>
      <c r="AS26" s="8">
        <f t="shared" si="19"/>
        <v>7.5</v>
      </c>
      <c r="AT26" s="8">
        <f t="shared" si="19"/>
        <v>8</v>
      </c>
      <c r="AU26" s="8">
        <f t="shared" si="19"/>
        <v>8.5</v>
      </c>
      <c r="AV26" s="8">
        <f t="shared" si="19"/>
        <v>9</v>
      </c>
      <c r="AW26" s="8">
        <f t="shared" si="19"/>
        <v>9.5</v>
      </c>
      <c r="AX26" s="8">
        <f t="shared" si="19"/>
        <v>10</v>
      </c>
      <c r="AY26" s="8">
        <f t="shared" si="19"/>
        <v>10.5</v>
      </c>
      <c r="AZ26" s="8">
        <f t="shared" si="19"/>
        <v>11</v>
      </c>
      <c r="BA26" s="8">
        <f t="shared" si="19"/>
        <v>11.5</v>
      </c>
      <c r="BB26" s="8">
        <f t="shared" si="19"/>
        <v>12</v>
      </c>
      <c r="BC26" s="8">
        <f t="shared" si="19"/>
        <v>12.5</v>
      </c>
      <c r="BD26" s="8">
        <f t="shared" si="19"/>
        <v>13</v>
      </c>
      <c r="BE26" s="8">
        <f t="shared" si="19"/>
        <v>13.5</v>
      </c>
      <c r="BF26" s="8">
        <f t="shared" si="19"/>
        <v>14</v>
      </c>
      <c r="BG26" s="8">
        <f t="shared" si="19"/>
        <v>14.5</v>
      </c>
      <c r="BH26" s="8">
        <f t="shared" si="19"/>
        <v>15</v>
      </c>
      <c r="BI26" s="8">
        <f t="shared" si="19"/>
        <v>15.5</v>
      </c>
      <c r="BJ26" s="8">
        <f t="shared" si="19"/>
        <v>16</v>
      </c>
      <c r="BK26" s="8">
        <f t="shared" si="19"/>
        <v>16.5</v>
      </c>
      <c r="BL26" s="8">
        <f t="shared" si="19"/>
        <v>17</v>
      </c>
      <c r="BM26" s="8">
        <f t="shared" si="19"/>
        <v>17.5</v>
      </c>
      <c r="BN26" s="8">
        <f t="shared" si="19"/>
        <v>18</v>
      </c>
      <c r="BO26" s="8">
        <f t="shared" si="19"/>
        <v>18.5</v>
      </c>
      <c r="BP26" s="8">
        <f t="shared" si="19"/>
        <v>19</v>
      </c>
      <c r="BQ26" s="8">
        <f t="shared" si="19"/>
        <v>19.5</v>
      </c>
      <c r="BR26" s="8">
        <f t="shared" si="19"/>
        <v>20</v>
      </c>
      <c r="BS26" s="8">
        <f t="shared" si="19"/>
        <v>20.5</v>
      </c>
      <c r="BT26" s="8">
        <f t="shared" si="19"/>
        <v>21</v>
      </c>
      <c r="BU26" s="8">
        <f t="shared" si="19"/>
        <v>21.5</v>
      </c>
      <c r="BV26" s="8">
        <f t="shared" si="19"/>
        <v>22</v>
      </c>
      <c r="BW26" s="8">
        <f t="shared" si="19"/>
        <v>22.5</v>
      </c>
      <c r="BX26" s="8">
        <f t="shared" si="19"/>
        <v>23</v>
      </c>
      <c r="BY26" s="8">
        <f t="shared" si="19"/>
        <v>23.5</v>
      </c>
      <c r="BZ26" s="8">
        <f t="shared" si="19"/>
        <v>24</v>
      </c>
      <c r="CA26" s="8">
        <f t="shared" si="19"/>
        <v>24.5</v>
      </c>
      <c r="CB26" s="8">
        <f t="shared" si="19"/>
        <v>25</v>
      </c>
    </row>
    <row r="27" spans="1:80" ht="17.399999999999999" x14ac:dyDescent="0.3">
      <c r="A27" s="149"/>
      <c r="B27" s="61" t="s">
        <v>32</v>
      </c>
      <c r="C27" s="127" t="s">
        <v>183</v>
      </c>
      <c r="D27" s="55" t="s">
        <v>10</v>
      </c>
      <c r="E27" s="56">
        <v>0</v>
      </c>
      <c r="F27" s="143">
        <v>0</v>
      </c>
      <c r="G27" s="55">
        <v>1</v>
      </c>
      <c r="H27" s="57">
        <f t="shared" si="10"/>
        <v>0</v>
      </c>
      <c r="I27" s="58">
        <f t="shared" si="11"/>
        <v>0</v>
      </c>
      <c r="J27" s="59">
        <f t="shared" si="12"/>
        <v>0</v>
      </c>
      <c r="K27" s="58">
        <f t="shared" si="13"/>
        <v>0</v>
      </c>
      <c r="L27" s="28"/>
      <c r="M27" s="27" t="s">
        <v>32</v>
      </c>
      <c r="N27" s="27"/>
      <c r="O27" s="27"/>
      <c r="P27" s="27"/>
      <c r="Q27" s="16"/>
      <c r="R27" s="16"/>
      <c r="S27" s="1"/>
      <c r="T27" s="108" t="s">
        <v>139</v>
      </c>
      <c r="U27" s="5"/>
      <c r="V27" s="114">
        <v>3000</v>
      </c>
      <c r="W27" s="115">
        <v>4500</v>
      </c>
      <c r="X27" s="115">
        <v>7500</v>
      </c>
      <c r="Y27" s="115">
        <v>11000</v>
      </c>
      <c r="Z27" s="111">
        <f t="shared" si="9"/>
        <v>14</v>
      </c>
      <c r="AA27" s="44">
        <f>AA26+1</f>
        <v>14</v>
      </c>
      <c r="AB27" s="5">
        <f t="shared" si="16"/>
        <v>2</v>
      </c>
      <c r="AC27" s="156"/>
      <c r="AD27" s="8">
        <v>3</v>
      </c>
      <c r="AE27" s="8">
        <v>0.5</v>
      </c>
      <c r="AF27" s="8">
        <f t="shared" ref="AF27:AF32" si="20">AF$23*0.5</f>
        <v>1</v>
      </c>
      <c r="AG27" s="8">
        <f t="shared" ref="AG27:AV32" si="21">AG$23*0.5</f>
        <v>1.5</v>
      </c>
      <c r="AH27" s="8">
        <f t="shared" si="21"/>
        <v>2</v>
      </c>
      <c r="AI27" s="8">
        <f t="shared" si="21"/>
        <v>2.5</v>
      </c>
      <c r="AJ27" s="8">
        <f t="shared" si="21"/>
        <v>3</v>
      </c>
      <c r="AK27" s="8">
        <f t="shared" si="21"/>
        <v>3.5</v>
      </c>
      <c r="AL27" s="8">
        <f t="shared" si="21"/>
        <v>4</v>
      </c>
      <c r="AM27" s="8">
        <f t="shared" si="21"/>
        <v>4.5</v>
      </c>
      <c r="AN27" s="8">
        <f t="shared" si="21"/>
        <v>5</v>
      </c>
      <c r="AO27" s="8">
        <f t="shared" si="21"/>
        <v>5.5</v>
      </c>
      <c r="AP27" s="8">
        <f t="shared" si="21"/>
        <v>6</v>
      </c>
      <c r="AQ27" s="8">
        <f t="shared" si="21"/>
        <v>6.5</v>
      </c>
      <c r="AR27" s="8">
        <f t="shared" si="21"/>
        <v>7</v>
      </c>
      <c r="AS27" s="8">
        <f t="shared" si="21"/>
        <v>7.5</v>
      </c>
      <c r="AT27" s="8">
        <f t="shared" si="21"/>
        <v>8</v>
      </c>
      <c r="AU27" s="8">
        <f t="shared" si="21"/>
        <v>8.5</v>
      </c>
      <c r="AV27" s="8">
        <f t="shared" si="21"/>
        <v>9</v>
      </c>
      <c r="AW27" s="8">
        <f t="shared" si="19"/>
        <v>9.5</v>
      </c>
      <c r="AX27" s="8">
        <f t="shared" si="19"/>
        <v>10</v>
      </c>
      <c r="AY27" s="8">
        <f t="shared" si="19"/>
        <v>10.5</v>
      </c>
      <c r="AZ27" s="8">
        <f t="shared" si="19"/>
        <v>11</v>
      </c>
      <c r="BA27" s="8">
        <f t="shared" si="19"/>
        <v>11.5</v>
      </c>
      <c r="BB27" s="8">
        <f t="shared" si="19"/>
        <v>12</v>
      </c>
      <c r="BC27" s="8">
        <f t="shared" si="19"/>
        <v>12.5</v>
      </c>
      <c r="BD27" s="8">
        <f t="shared" si="19"/>
        <v>13</v>
      </c>
      <c r="BE27" s="8">
        <f t="shared" si="19"/>
        <v>13.5</v>
      </c>
      <c r="BF27" s="8">
        <f t="shared" si="19"/>
        <v>14</v>
      </c>
      <c r="BG27" s="8">
        <f t="shared" si="19"/>
        <v>14.5</v>
      </c>
      <c r="BH27" s="8">
        <f t="shared" si="19"/>
        <v>15</v>
      </c>
      <c r="BI27" s="8">
        <f t="shared" si="19"/>
        <v>15.5</v>
      </c>
      <c r="BJ27" s="8">
        <f t="shared" si="19"/>
        <v>16</v>
      </c>
      <c r="BK27" s="8">
        <f t="shared" si="19"/>
        <v>16.5</v>
      </c>
      <c r="BL27" s="8">
        <f t="shared" si="19"/>
        <v>17</v>
      </c>
      <c r="BM27" s="8">
        <f t="shared" si="19"/>
        <v>17.5</v>
      </c>
      <c r="BN27" s="8">
        <f t="shared" si="19"/>
        <v>18</v>
      </c>
      <c r="BO27" s="8">
        <f t="shared" si="19"/>
        <v>18.5</v>
      </c>
      <c r="BP27" s="8">
        <f t="shared" si="19"/>
        <v>19</v>
      </c>
      <c r="BQ27" s="8">
        <f t="shared" si="19"/>
        <v>19.5</v>
      </c>
      <c r="BR27" s="8">
        <f t="shared" si="19"/>
        <v>20</v>
      </c>
      <c r="BS27" s="8">
        <f t="shared" si="19"/>
        <v>20.5</v>
      </c>
      <c r="BT27" s="8">
        <f t="shared" si="19"/>
        <v>21</v>
      </c>
      <c r="BU27" s="8">
        <f t="shared" si="19"/>
        <v>21.5</v>
      </c>
      <c r="BV27" s="8">
        <f t="shared" si="19"/>
        <v>22</v>
      </c>
      <c r="BW27" s="8">
        <f t="shared" si="19"/>
        <v>22.5</v>
      </c>
      <c r="BX27" s="8">
        <f t="shared" si="19"/>
        <v>23</v>
      </c>
      <c r="BY27" s="8">
        <f t="shared" si="19"/>
        <v>23.5</v>
      </c>
      <c r="BZ27" s="8">
        <f t="shared" si="19"/>
        <v>24</v>
      </c>
      <c r="CA27" s="8">
        <f t="shared" si="19"/>
        <v>24.5</v>
      </c>
      <c r="CB27" s="8">
        <f t="shared" si="19"/>
        <v>25</v>
      </c>
    </row>
    <row r="28" spans="1:80" ht="17.399999999999999" x14ac:dyDescent="0.3">
      <c r="A28" s="149"/>
      <c r="B28" s="61" t="s">
        <v>32</v>
      </c>
      <c r="C28" s="127" t="s">
        <v>183</v>
      </c>
      <c r="D28" s="55" t="s">
        <v>10</v>
      </c>
      <c r="E28" s="56">
        <v>0</v>
      </c>
      <c r="F28" s="143">
        <v>0</v>
      </c>
      <c r="G28" s="55">
        <v>1</v>
      </c>
      <c r="H28" s="57">
        <f t="shared" si="10"/>
        <v>0</v>
      </c>
      <c r="I28" s="58">
        <f t="shared" si="11"/>
        <v>0</v>
      </c>
      <c r="J28" s="59">
        <f t="shared" si="12"/>
        <v>0</v>
      </c>
      <c r="K28" s="58">
        <f t="shared" si="13"/>
        <v>0</v>
      </c>
      <c r="L28" s="28"/>
      <c r="M28" s="27"/>
      <c r="N28" s="27"/>
      <c r="O28" s="27"/>
      <c r="P28" s="27"/>
      <c r="Q28" s="16"/>
      <c r="R28" s="16"/>
      <c r="S28" s="1"/>
      <c r="T28" s="108" t="s">
        <v>149</v>
      </c>
      <c r="U28" s="5"/>
      <c r="V28" s="114">
        <v>3000</v>
      </c>
      <c r="W28" s="115">
        <v>4500</v>
      </c>
      <c r="X28" s="115">
        <v>7500</v>
      </c>
      <c r="Y28" s="115">
        <v>11000</v>
      </c>
      <c r="Z28" s="111">
        <f t="shared" si="9"/>
        <v>15</v>
      </c>
      <c r="AA28" s="44">
        <f t="shared" ref="AA28:AA43" si="22">AA27+1</f>
        <v>15</v>
      </c>
      <c r="AB28" s="5">
        <f t="shared" si="16"/>
        <v>2</v>
      </c>
      <c r="AC28" s="157"/>
      <c r="AD28" s="8">
        <v>4</v>
      </c>
      <c r="AE28" s="8">
        <v>0.5</v>
      </c>
      <c r="AF28" s="8">
        <f t="shared" si="20"/>
        <v>1</v>
      </c>
      <c r="AG28" s="8">
        <f t="shared" si="21"/>
        <v>1.5</v>
      </c>
      <c r="AH28" s="8">
        <f t="shared" si="21"/>
        <v>2</v>
      </c>
      <c r="AI28" s="8">
        <f t="shared" si="21"/>
        <v>2.5</v>
      </c>
      <c r="AJ28" s="8">
        <f t="shared" si="21"/>
        <v>3</v>
      </c>
      <c r="AK28" s="8">
        <f t="shared" si="21"/>
        <v>3.5</v>
      </c>
      <c r="AL28" s="8">
        <f t="shared" si="21"/>
        <v>4</v>
      </c>
      <c r="AM28" s="8">
        <f t="shared" si="21"/>
        <v>4.5</v>
      </c>
      <c r="AN28" s="8">
        <f t="shared" si="21"/>
        <v>5</v>
      </c>
      <c r="AO28" s="8">
        <f t="shared" si="21"/>
        <v>5.5</v>
      </c>
      <c r="AP28" s="8">
        <f t="shared" si="21"/>
        <v>6</v>
      </c>
      <c r="AQ28" s="8">
        <f t="shared" si="21"/>
        <v>6.5</v>
      </c>
      <c r="AR28" s="8">
        <f t="shared" si="21"/>
        <v>7</v>
      </c>
      <c r="AS28" s="8">
        <f t="shared" si="21"/>
        <v>7.5</v>
      </c>
      <c r="AT28" s="8">
        <f t="shared" si="19"/>
        <v>8</v>
      </c>
      <c r="AU28" s="8">
        <f t="shared" si="19"/>
        <v>8.5</v>
      </c>
      <c r="AV28" s="8">
        <f t="shared" si="19"/>
        <v>9</v>
      </c>
      <c r="AW28" s="8">
        <f t="shared" si="19"/>
        <v>9.5</v>
      </c>
      <c r="AX28" s="8">
        <f t="shared" si="19"/>
        <v>10</v>
      </c>
      <c r="AY28" s="8">
        <f t="shared" si="19"/>
        <v>10.5</v>
      </c>
      <c r="AZ28" s="8">
        <f t="shared" si="19"/>
        <v>11</v>
      </c>
      <c r="BA28" s="8">
        <f t="shared" si="19"/>
        <v>11.5</v>
      </c>
      <c r="BB28" s="8">
        <f t="shared" si="19"/>
        <v>12</v>
      </c>
      <c r="BC28" s="8">
        <f t="shared" si="19"/>
        <v>12.5</v>
      </c>
      <c r="BD28" s="8">
        <f t="shared" si="19"/>
        <v>13</v>
      </c>
      <c r="BE28" s="8">
        <f t="shared" si="19"/>
        <v>13.5</v>
      </c>
      <c r="BF28" s="8">
        <f t="shared" si="19"/>
        <v>14</v>
      </c>
      <c r="BG28" s="8">
        <f t="shared" si="19"/>
        <v>14.5</v>
      </c>
      <c r="BH28" s="8">
        <f t="shared" si="19"/>
        <v>15</v>
      </c>
      <c r="BI28" s="8">
        <f t="shared" si="19"/>
        <v>15.5</v>
      </c>
      <c r="BJ28" s="8">
        <f t="shared" si="19"/>
        <v>16</v>
      </c>
      <c r="BK28" s="8">
        <f t="shared" si="19"/>
        <v>16.5</v>
      </c>
      <c r="BL28" s="8">
        <f t="shared" si="19"/>
        <v>17</v>
      </c>
      <c r="BM28" s="8">
        <f t="shared" si="19"/>
        <v>17.5</v>
      </c>
      <c r="BN28" s="8">
        <f t="shared" si="19"/>
        <v>18</v>
      </c>
      <c r="BO28" s="8">
        <f t="shared" si="19"/>
        <v>18.5</v>
      </c>
      <c r="BP28" s="8">
        <f t="shared" si="19"/>
        <v>19</v>
      </c>
      <c r="BQ28" s="8">
        <f t="shared" si="19"/>
        <v>19.5</v>
      </c>
      <c r="BR28" s="8">
        <f t="shared" si="19"/>
        <v>20</v>
      </c>
      <c r="BS28" s="8">
        <f t="shared" si="19"/>
        <v>20.5</v>
      </c>
      <c r="BT28" s="8">
        <f t="shared" si="19"/>
        <v>21</v>
      </c>
      <c r="BU28" s="8">
        <f t="shared" si="19"/>
        <v>21.5</v>
      </c>
      <c r="BV28" s="8">
        <f t="shared" si="19"/>
        <v>22</v>
      </c>
      <c r="BW28" s="8">
        <f t="shared" si="19"/>
        <v>22.5</v>
      </c>
      <c r="BX28" s="8">
        <f t="shared" si="19"/>
        <v>23</v>
      </c>
      <c r="BY28" s="8">
        <f t="shared" si="19"/>
        <v>23.5</v>
      </c>
      <c r="BZ28" s="8">
        <f t="shared" si="19"/>
        <v>24</v>
      </c>
      <c r="CA28" s="8">
        <f t="shared" si="19"/>
        <v>24.5</v>
      </c>
      <c r="CB28" s="8">
        <f t="shared" si="19"/>
        <v>25</v>
      </c>
    </row>
    <row r="29" spans="1:80" ht="17.399999999999999" x14ac:dyDescent="0.3">
      <c r="A29" s="149"/>
      <c r="B29" s="61" t="s">
        <v>32</v>
      </c>
      <c r="C29" s="127" t="s">
        <v>183</v>
      </c>
      <c r="D29" s="55" t="s">
        <v>10</v>
      </c>
      <c r="E29" s="56">
        <v>0</v>
      </c>
      <c r="F29" s="143">
        <v>0</v>
      </c>
      <c r="G29" s="55">
        <v>1</v>
      </c>
      <c r="H29" s="57">
        <f t="shared" si="10"/>
        <v>0</v>
      </c>
      <c r="I29" s="58">
        <f t="shared" si="11"/>
        <v>0</v>
      </c>
      <c r="J29" s="59">
        <f t="shared" si="12"/>
        <v>0</v>
      </c>
      <c r="K29" s="58">
        <f t="shared" si="13"/>
        <v>0</v>
      </c>
      <c r="L29" s="28"/>
      <c r="M29" s="27"/>
      <c r="N29" s="27"/>
      <c r="O29" s="27"/>
      <c r="P29" s="27"/>
      <c r="Q29" s="16"/>
      <c r="R29" s="16"/>
      <c r="S29" s="1"/>
      <c r="T29" s="108" t="s">
        <v>137</v>
      </c>
      <c r="U29" s="5"/>
      <c r="V29" s="114">
        <v>3000</v>
      </c>
      <c r="W29" s="115">
        <v>4500</v>
      </c>
      <c r="X29" s="115">
        <v>7500</v>
      </c>
      <c r="Y29" s="115">
        <v>11000</v>
      </c>
      <c r="Z29" s="111">
        <f t="shared" si="9"/>
        <v>16</v>
      </c>
      <c r="AA29" s="44">
        <f t="shared" si="22"/>
        <v>16</v>
      </c>
      <c r="AB29" s="5">
        <f t="shared" si="16"/>
        <v>2</v>
      </c>
      <c r="AC29" s="2"/>
      <c r="AD29" s="8">
        <v>5</v>
      </c>
      <c r="AE29" s="8">
        <v>0.5</v>
      </c>
      <c r="AF29" s="8">
        <f t="shared" si="20"/>
        <v>1</v>
      </c>
      <c r="AG29" s="8">
        <f t="shared" si="21"/>
        <v>1.5</v>
      </c>
      <c r="AH29" s="8">
        <f t="shared" si="21"/>
        <v>2</v>
      </c>
      <c r="AI29" s="8">
        <f t="shared" si="21"/>
        <v>2.5</v>
      </c>
      <c r="AJ29" s="8">
        <f t="shared" si="21"/>
        <v>3</v>
      </c>
      <c r="AK29" s="8">
        <f t="shared" si="21"/>
        <v>3.5</v>
      </c>
      <c r="AL29" s="8">
        <f t="shared" si="21"/>
        <v>4</v>
      </c>
      <c r="AM29" s="8">
        <f t="shared" si="21"/>
        <v>4.5</v>
      </c>
      <c r="AN29" s="8">
        <f t="shared" si="21"/>
        <v>5</v>
      </c>
      <c r="AO29" s="8">
        <f t="shared" si="21"/>
        <v>5.5</v>
      </c>
      <c r="AP29" s="8">
        <f t="shared" si="21"/>
        <v>6</v>
      </c>
      <c r="AQ29" s="8">
        <f t="shared" si="21"/>
        <v>6.5</v>
      </c>
      <c r="AR29" s="8">
        <f t="shared" si="21"/>
        <v>7</v>
      </c>
      <c r="AS29" s="8">
        <f t="shared" si="21"/>
        <v>7.5</v>
      </c>
      <c r="AT29" s="8">
        <f t="shared" si="19"/>
        <v>8</v>
      </c>
      <c r="AU29" s="8">
        <f t="shared" si="19"/>
        <v>8.5</v>
      </c>
      <c r="AV29" s="8">
        <f t="shared" si="19"/>
        <v>9</v>
      </c>
      <c r="AW29" s="8">
        <f t="shared" si="19"/>
        <v>9.5</v>
      </c>
      <c r="AX29" s="8">
        <f t="shared" si="19"/>
        <v>10</v>
      </c>
      <c r="AY29" s="8">
        <f t="shared" si="19"/>
        <v>10.5</v>
      </c>
      <c r="AZ29" s="8">
        <f t="shared" si="19"/>
        <v>11</v>
      </c>
      <c r="BA29" s="8">
        <f t="shared" si="19"/>
        <v>11.5</v>
      </c>
      <c r="BB29" s="8">
        <f t="shared" si="19"/>
        <v>12</v>
      </c>
      <c r="BC29" s="8">
        <f t="shared" si="19"/>
        <v>12.5</v>
      </c>
      <c r="BD29" s="8">
        <f t="shared" si="19"/>
        <v>13</v>
      </c>
      <c r="BE29" s="8">
        <f t="shared" si="19"/>
        <v>13.5</v>
      </c>
      <c r="BF29" s="8">
        <f t="shared" si="19"/>
        <v>14</v>
      </c>
      <c r="BG29" s="8">
        <f t="shared" si="19"/>
        <v>14.5</v>
      </c>
      <c r="BH29" s="8">
        <f t="shared" si="19"/>
        <v>15</v>
      </c>
      <c r="BI29" s="8">
        <f t="shared" si="19"/>
        <v>15.5</v>
      </c>
      <c r="BJ29" s="8">
        <f t="shared" si="19"/>
        <v>16</v>
      </c>
      <c r="BK29" s="8">
        <f t="shared" si="19"/>
        <v>16.5</v>
      </c>
      <c r="BL29" s="8">
        <f t="shared" si="19"/>
        <v>17</v>
      </c>
      <c r="BM29" s="8">
        <f t="shared" si="19"/>
        <v>17.5</v>
      </c>
      <c r="BN29" s="8">
        <f t="shared" si="19"/>
        <v>18</v>
      </c>
      <c r="BO29" s="8">
        <f t="shared" si="19"/>
        <v>18.5</v>
      </c>
      <c r="BP29" s="8">
        <f t="shared" si="19"/>
        <v>19</v>
      </c>
      <c r="BQ29" s="8">
        <f t="shared" si="19"/>
        <v>19.5</v>
      </c>
      <c r="BR29" s="8">
        <f t="shared" si="19"/>
        <v>20</v>
      </c>
      <c r="BS29" s="8">
        <f t="shared" si="19"/>
        <v>20.5</v>
      </c>
      <c r="BT29" s="8">
        <f t="shared" si="19"/>
        <v>21</v>
      </c>
      <c r="BU29" s="8">
        <f t="shared" si="19"/>
        <v>21.5</v>
      </c>
      <c r="BV29" s="8">
        <f t="shared" si="19"/>
        <v>22</v>
      </c>
      <c r="BW29" s="8">
        <f t="shared" si="19"/>
        <v>22.5</v>
      </c>
      <c r="BX29" s="8">
        <f t="shared" si="19"/>
        <v>23</v>
      </c>
      <c r="BY29" s="8">
        <f t="shared" si="19"/>
        <v>23.5</v>
      </c>
      <c r="BZ29" s="8">
        <f t="shared" si="19"/>
        <v>24</v>
      </c>
      <c r="CA29" s="8">
        <f t="shared" si="19"/>
        <v>24.5</v>
      </c>
      <c r="CB29" s="8">
        <f t="shared" si="19"/>
        <v>25</v>
      </c>
    </row>
    <row r="30" spans="1:80" ht="17.399999999999999" x14ac:dyDescent="0.3">
      <c r="A30" s="133" t="s">
        <v>205</v>
      </c>
      <c r="B30" s="134" t="s">
        <v>199</v>
      </c>
      <c r="C30" s="127" t="s">
        <v>183</v>
      </c>
      <c r="D30" s="135" t="s">
        <v>10</v>
      </c>
      <c r="E30" s="56">
        <v>0</v>
      </c>
      <c r="F30" s="143">
        <v>1</v>
      </c>
      <c r="G30" s="135">
        <v>1</v>
      </c>
      <c r="H30" s="136">
        <f>IF(F30=0,0,IF(G30&lt;2,AE10,AE10*0.5))</f>
        <v>3000</v>
      </c>
      <c r="I30" s="137">
        <f>IF(G30&lt;2,IF(F30&gt;1,IF(C30="server",H30*1.5,H30)*12*1.5,IF(C30="server",H30*1.5,H30)*12),IF(F30&gt;1,IF(C30="server",H30*1.5,H30)*12*1.5,IF(C30="server",H30*1.5,H30)*12))</f>
        <v>36000</v>
      </c>
      <c r="J30" s="138" t="str">
        <f>IF(B30=" ",0,"Included")</f>
        <v>Included</v>
      </c>
      <c r="K30" s="137">
        <f t="shared" si="13"/>
        <v>36000</v>
      </c>
      <c r="L30" s="28"/>
      <c r="M30" s="27"/>
      <c r="N30" s="27"/>
      <c r="O30" s="27"/>
      <c r="P30" s="27"/>
      <c r="Q30" s="16"/>
      <c r="R30" s="16"/>
      <c r="S30" s="1"/>
      <c r="T30" s="108" t="s">
        <v>138</v>
      </c>
      <c r="U30" s="5"/>
      <c r="V30" s="114">
        <v>3000</v>
      </c>
      <c r="W30" s="115">
        <v>4500</v>
      </c>
      <c r="X30" s="115">
        <v>7500</v>
      </c>
      <c r="Y30" s="115">
        <v>11000</v>
      </c>
      <c r="Z30" s="111">
        <f t="shared" si="9"/>
        <v>17</v>
      </c>
      <c r="AA30" s="44">
        <f t="shared" si="22"/>
        <v>17</v>
      </c>
      <c r="AB30" s="5">
        <f t="shared" si="16"/>
        <v>2</v>
      </c>
      <c r="AC30" s="2"/>
      <c r="AD30" s="8">
        <v>6</v>
      </c>
      <c r="AE30" s="8">
        <v>0.5</v>
      </c>
      <c r="AF30" s="8">
        <f t="shared" si="20"/>
        <v>1</v>
      </c>
      <c r="AG30" s="8">
        <f t="shared" si="21"/>
        <v>1.5</v>
      </c>
      <c r="AH30" s="8">
        <f t="shared" si="21"/>
        <v>2</v>
      </c>
      <c r="AI30" s="8">
        <f t="shared" si="21"/>
        <v>2.5</v>
      </c>
      <c r="AJ30" s="8">
        <f t="shared" si="21"/>
        <v>3</v>
      </c>
      <c r="AK30" s="8">
        <f t="shared" si="21"/>
        <v>3.5</v>
      </c>
      <c r="AL30" s="8">
        <f t="shared" si="21"/>
        <v>4</v>
      </c>
      <c r="AM30" s="8">
        <f t="shared" si="21"/>
        <v>4.5</v>
      </c>
      <c r="AN30" s="8">
        <f t="shared" si="21"/>
        <v>5</v>
      </c>
      <c r="AO30" s="8">
        <f t="shared" si="21"/>
        <v>5.5</v>
      </c>
      <c r="AP30" s="8">
        <f t="shared" si="21"/>
        <v>6</v>
      </c>
      <c r="AQ30" s="8">
        <f t="shared" si="21"/>
        <v>6.5</v>
      </c>
      <c r="AR30" s="8">
        <f t="shared" si="21"/>
        <v>7</v>
      </c>
      <c r="AS30" s="8">
        <f t="shared" si="21"/>
        <v>7.5</v>
      </c>
      <c r="AT30" s="8">
        <f t="shared" si="19"/>
        <v>8</v>
      </c>
      <c r="AU30" s="8">
        <f t="shared" si="19"/>
        <v>8.5</v>
      </c>
      <c r="AV30" s="8">
        <f t="shared" si="19"/>
        <v>9</v>
      </c>
      <c r="AW30" s="8">
        <f t="shared" si="19"/>
        <v>9.5</v>
      </c>
      <c r="AX30" s="8">
        <f t="shared" si="19"/>
        <v>10</v>
      </c>
      <c r="AY30" s="8">
        <f t="shared" si="19"/>
        <v>10.5</v>
      </c>
      <c r="AZ30" s="8">
        <f t="shared" si="19"/>
        <v>11</v>
      </c>
      <c r="BA30" s="8">
        <f t="shared" si="19"/>
        <v>11.5</v>
      </c>
      <c r="BB30" s="8">
        <f t="shared" si="19"/>
        <v>12</v>
      </c>
      <c r="BC30" s="8">
        <f t="shared" si="19"/>
        <v>12.5</v>
      </c>
      <c r="BD30" s="8">
        <f t="shared" si="19"/>
        <v>13</v>
      </c>
      <c r="BE30" s="8">
        <f t="shared" si="19"/>
        <v>13.5</v>
      </c>
      <c r="BF30" s="8">
        <f t="shared" si="19"/>
        <v>14</v>
      </c>
      <c r="BG30" s="8">
        <f t="shared" si="19"/>
        <v>14.5</v>
      </c>
      <c r="BH30" s="8">
        <f t="shared" si="19"/>
        <v>15</v>
      </c>
      <c r="BI30" s="8">
        <f t="shared" si="19"/>
        <v>15.5</v>
      </c>
      <c r="BJ30" s="8">
        <f t="shared" si="19"/>
        <v>16</v>
      </c>
      <c r="BK30" s="8">
        <f t="shared" si="19"/>
        <v>16.5</v>
      </c>
      <c r="BL30" s="8">
        <f t="shared" si="19"/>
        <v>17</v>
      </c>
      <c r="BM30" s="8">
        <f t="shared" si="19"/>
        <v>17.5</v>
      </c>
      <c r="BN30" s="8">
        <f t="shared" si="19"/>
        <v>18</v>
      </c>
      <c r="BO30" s="8">
        <f t="shared" si="19"/>
        <v>18.5</v>
      </c>
      <c r="BP30" s="8">
        <f t="shared" si="19"/>
        <v>19</v>
      </c>
      <c r="BQ30" s="8">
        <f t="shared" si="19"/>
        <v>19.5</v>
      </c>
      <c r="BR30" s="8">
        <f t="shared" si="19"/>
        <v>20</v>
      </c>
      <c r="BS30" s="8">
        <f t="shared" si="19"/>
        <v>20.5</v>
      </c>
      <c r="BT30" s="8">
        <f t="shared" si="19"/>
        <v>21</v>
      </c>
      <c r="BU30" s="8">
        <f t="shared" si="19"/>
        <v>21.5</v>
      </c>
      <c r="BV30" s="8">
        <f t="shared" si="19"/>
        <v>22</v>
      </c>
      <c r="BW30" s="8">
        <f t="shared" si="19"/>
        <v>22.5</v>
      </c>
      <c r="BX30" s="8">
        <f t="shared" si="19"/>
        <v>23</v>
      </c>
      <c r="BY30" s="8">
        <f t="shared" si="19"/>
        <v>23.5</v>
      </c>
      <c r="BZ30" s="8">
        <f t="shared" si="19"/>
        <v>24</v>
      </c>
      <c r="CA30" s="8">
        <f t="shared" si="19"/>
        <v>24.5</v>
      </c>
      <c r="CB30" s="8">
        <f t="shared" si="19"/>
        <v>25</v>
      </c>
    </row>
    <row r="31" spans="1:80" ht="17.399999999999999" x14ac:dyDescent="0.3">
      <c r="A31" s="133" t="s">
        <v>206</v>
      </c>
      <c r="B31" s="134" t="s">
        <v>32</v>
      </c>
      <c r="C31" s="127" t="s">
        <v>183</v>
      </c>
      <c r="D31" s="135" t="s">
        <v>10</v>
      </c>
      <c r="E31" s="56">
        <v>0</v>
      </c>
      <c r="F31" s="143">
        <v>1</v>
      </c>
      <c r="G31" s="135">
        <v>1</v>
      </c>
      <c r="H31" s="136">
        <f>IF(F31=0,0,IF(G31&lt;2,AE11,AE11*0.5))</f>
        <v>0</v>
      </c>
      <c r="I31" s="137">
        <f>IF(G31&lt;2,IF(F31&gt;1,IF(C31="server",H31*1.5,H31)*12*1.5,IF(C31="server",H31*1.5,H31)*12),IF(F31&gt;1,IF(C31="server",H31*1.5,H31)*12*1.5,IF(C31="server",H31*1.5,H31)*12))</f>
        <v>0</v>
      </c>
      <c r="J31" s="138">
        <f>IF(B31=" ",0,"Included")</f>
        <v>0</v>
      </c>
      <c r="K31" s="137">
        <f>SUM(I31:J31)</f>
        <v>0</v>
      </c>
      <c r="L31" s="28"/>
      <c r="M31" s="27"/>
      <c r="N31" s="27"/>
      <c r="O31" s="27"/>
      <c r="P31" s="27"/>
      <c r="Q31" s="16"/>
      <c r="R31" s="16"/>
      <c r="S31" s="1"/>
      <c r="T31" s="108" t="s">
        <v>136</v>
      </c>
      <c r="V31" s="114">
        <v>3000</v>
      </c>
      <c r="W31" s="115">
        <v>4500</v>
      </c>
      <c r="X31" s="115">
        <v>7500</v>
      </c>
      <c r="Y31" s="115">
        <v>11000</v>
      </c>
      <c r="Z31" s="111">
        <f t="shared" si="9"/>
        <v>18</v>
      </c>
      <c r="AA31" s="44">
        <f t="shared" si="22"/>
        <v>18</v>
      </c>
      <c r="AB31" s="5">
        <f t="shared" si="16"/>
        <v>2</v>
      </c>
      <c r="AC31" s="2"/>
      <c r="AD31" s="8">
        <v>7</v>
      </c>
      <c r="AE31" s="8">
        <v>0.5</v>
      </c>
      <c r="AF31" s="8">
        <f t="shared" si="20"/>
        <v>1</v>
      </c>
      <c r="AG31" s="8">
        <f t="shared" si="21"/>
        <v>1.5</v>
      </c>
      <c r="AH31" s="8">
        <f t="shared" si="21"/>
        <v>2</v>
      </c>
      <c r="AI31" s="8">
        <f t="shared" si="21"/>
        <v>2.5</v>
      </c>
      <c r="AJ31" s="8">
        <f t="shared" si="21"/>
        <v>3</v>
      </c>
      <c r="AK31" s="8">
        <f t="shared" si="21"/>
        <v>3.5</v>
      </c>
      <c r="AL31" s="8">
        <f t="shared" si="21"/>
        <v>4</v>
      </c>
      <c r="AM31" s="8">
        <f t="shared" si="21"/>
        <v>4.5</v>
      </c>
      <c r="AN31" s="8">
        <f t="shared" si="21"/>
        <v>5</v>
      </c>
      <c r="AO31" s="8">
        <f t="shared" si="21"/>
        <v>5.5</v>
      </c>
      <c r="AP31" s="8">
        <f t="shared" si="21"/>
        <v>6</v>
      </c>
      <c r="AQ31" s="8">
        <f t="shared" si="21"/>
        <v>6.5</v>
      </c>
      <c r="AR31" s="8">
        <f t="shared" si="21"/>
        <v>7</v>
      </c>
      <c r="AS31" s="8">
        <f t="shared" si="21"/>
        <v>7.5</v>
      </c>
      <c r="AT31" s="8">
        <f t="shared" si="19"/>
        <v>8</v>
      </c>
      <c r="AU31" s="8">
        <f t="shared" si="19"/>
        <v>8.5</v>
      </c>
      <c r="AV31" s="8">
        <f t="shared" si="19"/>
        <v>9</v>
      </c>
      <c r="AW31" s="8">
        <f t="shared" si="19"/>
        <v>9.5</v>
      </c>
      <c r="AX31" s="8">
        <f t="shared" si="19"/>
        <v>10</v>
      </c>
      <c r="AY31" s="8">
        <f t="shared" si="19"/>
        <v>10.5</v>
      </c>
      <c r="AZ31" s="8">
        <f t="shared" si="19"/>
        <v>11</v>
      </c>
      <c r="BA31" s="8">
        <f t="shared" si="19"/>
        <v>11.5</v>
      </c>
      <c r="BB31" s="8">
        <f t="shared" si="19"/>
        <v>12</v>
      </c>
      <c r="BC31" s="8">
        <f t="shared" si="19"/>
        <v>12.5</v>
      </c>
      <c r="BD31" s="8">
        <f t="shared" si="19"/>
        <v>13</v>
      </c>
      <c r="BE31" s="8">
        <f t="shared" si="19"/>
        <v>13.5</v>
      </c>
      <c r="BF31" s="8">
        <f t="shared" si="19"/>
        <v>14</v>
      </c>
      <c r="BG31" s="8">
        <f t="shared" si="19"/>
        <v>14.5</v>
      </c>
      <c r="BH31" s="8">
        <f t="shared" si="19"/>
        <v>15</v>
      </c>
      <c r="BI31" s="8">
        <f t="shared" si="19"/>
        <v>15.5</v>
      </c>
      <c r="BJ31" s="8">
        <f t="shared" si="19"/>
        <v>16</v>
      </c>
      <c r="BK31" s="8">
        <f t="shared" si="19"/>
        <v>16.5</v>
      </c>
      <c r="BL31" s="8">
        <f t="shared" si="19"/>
        <v>17</v>
      </c>
      <c r="BM31" s="8">
        <f t="shared" si="19"/>
        <v>17.5</v>
      </c>
      <c r="BN31" s="8">
        <f t="shared" si="19"/>
        <v>18</v>
      </c>
      <c r="BO31" s="8">
        <f t="shared" si="19"/>
        <v>18.5</v>
      </c>
      <c r="BP31" s="8">
        <f t="shared" si="19"/>
        <v>19</v>
      </c>
      <c r="BQ31" s="8">
        <f t="shared" si="19"/>
        <v>19.5</v>
      </c>
      <c r="BR31" s="8">
        <f t="shared" si="19"/>
        <v>20</v>
      </c>
      <c r="BS31" s="8">
        <f t="shared" si="19"/>
        <v>20.5</v>
      </c>
      <c r="BT31" s="8">
        <f t="shared" si="19"/>
        <v>21</v>
      </c>
      <c r="BU31" s="8">
        <f t="shared" si="19"/>
        <v>21.5</v>
      </c>
      <c r="BV31" s="8">
        <f t="shared" si="19"/>
        <v>22</v>
      </c>
      <c r="BW31" s="8">
        <f t="shared" si="19"/>
        <v>22.5</v>
      </c>
      <c r="BX31" s="8">
        <f t="shared" si="19"/>
        <v>23</v>
      </c>
      <c r="BY31" s="8">
        <f t="shared" si="19"/>
        <v>23.5</v>
      </c>
      <c r="BZ31" s="8">
        <f t="shared" si="19"/>
        <v>24</v>
      </c>
      <c r="CA31" s="8">
        <f t="shared" si="19"/>
        <v>24.5</v>
      </c>
      <c r="CB31" s="8">
        <f t="shared" si="19"/>
        <v>25</v>
      </c>
    </row>
    <row r="32" spans="1:80" ht="17.399999999999999" x14ac:dyDescent="0.3">
      <c r="A32" s="61"/>
      <c r="B32" s="55" t="s">
        <v>92</v>
      </c>
      <c r="C32" s="55"/>
      <c r="D32" s="55"/>
      <c r="E32" s="56"/>
      <c r="F32" s="62"/>
      <c r="G32" s="55"/>
      <c r="H32" s="57"/>
      <c r="I32" s="58"/>
      <c r="J32" s="59"/>
      <c r="K32" s="58"/>
      <c r="L32" s="28"/>
      <c r="M32" s="27"/>
      <c r="N32" s="27"/>
      <c r="O32" s="27"/>
      <c r="P32" s="27"/>
      <c r="Q32" s="16"/>
      <c r="R32" s="16"/>
      <c r="S32" s="1"/>
      <c r="T32" s="108" t="s">
        <v>133</v>
      </c>
      <c r="V32" s="114">
        <v>3000</v>
      </c>
      <c r="W32" s="115">
        <v>4500</v>
      </c>
      <c r="X32" s="115">
        <v>7500</v>
      </c>
      <c r="Y32" s="115">
        <v>11000</v>
      </c>
      <c r="Z32" s="111">
        <f t="shared" si="9"/>
        <v>19</v>
      </c>
      <c r="AA32" s="44">
        <f t="shared" si="22"/>
        <v>19</v>
      </c>
      <c r="AB32" s="5">
        <f t="shared" si="16"/>
        <v>2</v>
      </c>
      <c r="AC32" s="2"/>
      <c r="AD32" s="8">
        <v>8</v>
      </c>
      <c r="AE32" s="8">
        <v>0.5</v>
      </c>
      <c r="AF32" s="8">
        <f t="shared" si="20"/>
        <v>1</v>
      </c>
      <c r="AG32" s="8">
        <f t="shared" si="21"/>
        <v>1.5</v>
      </c>
      <c r="AH32" s="8">
        <f t="shared" si="21"/>
        <v>2</v>
      </c>
      <c r="AI32" s="8">
        <f t="shared" si="21"/>
        <v>2.5</v>
      </c>
      <c r="AJ32" s="8">
        <f t="shared" si="21"/>
        <v>3</v>
      </c>
      <c r="AK32" s="8">
        <f t="shared" si="21"/>
        <v>3.5</v>
      </c>
      <c r="AL32" s="8">
        <f t="shared" si="21"/>
        <v>4</v>
      </c>
      <c r="AM32" s="8">
        <f t="shared" si="21"/>
        <v>4.5</v>
      </c>
      <c r="AN32" s="8">
        <f t="shared" si="21"/>
        <v>5</v>
      </c>
      <c r="AO32" s="8">
        <f t="shared" si="21"/>
        <v>5.5</v>
      </c>
      <c r="AP32" s="8">
        <f t="shared" si="21"/>
        <v>6</v>
      </c>
      <c r="AQ32" s="8">
        <f t="shared" si="21"/>
        <v>6.5</v>
      </c>
      <c r="AR32" s="8">
        <f t="shared" si="21"/>
        <v>7</v>
      </c>
      <c r="AS32" s="8">
        <f t="shared" si="21"/>
        <v>7.5</v>
      </c>
      <c r="AT32" s="8">
        <f t="shared" si="19"/>
        <v>8</v>
      </c>
      <c r="AU32" s="8">
        <f t="shared" si="19"/>
        <v>8.5</v>
      </c>
      <c r="AV32" s="8">
        <f t="shared" si="19"/>
        <v>9</v>
      </c>
      <c r="AW32" s="8">
        <f t="shared" si="19"/>
        <v>9.5</v>
      </c>
      <c r="AX32" s="8">
        <f t="shared" si="19"/>
        <v>10</v>
      </c>
      <c r="AY32" s="8">
        <f t="shared" si="19"/>
        <v>10.5</v>
      </c>
      <c r="AZ32" s="8">
        <f t="shared" si="19"/>
        <v>11</v>
      </c>
      <c r="BA32" s="8">
        <f t="shared" si="19"/>
        <v>11.5</v>
      </c>
      <c r="BB32" s="8">
        <f t="shared" si="19"/>
        <v>12</v>
      </c>
      <c r="BC32" s="8">
        <f t="shared" si="19"/>
        <v>12.5</v>
      </c>
      <c r="BD32" s="8">
        <f t="shared" si="19"/>
        <v>13</v>
      </c>
      <c r="BE32" s="8">
        <f t="shared" si="19"/>
        <v>13.5</v>
      </c>
      <c r="BF32" s="8">
        <f t="shared" si="19"/>
        <v>14</v>
      </c>
      <c r="BG32" s="8">
        <f t="shared" si="19"/>
        <v>14.5</v>
      </c>
      <c r="BH32" s="8">
        <f t="shared" si="19"/>
        <v>15</v>
      </c>
      <c r="BI32" s="8">
        <f t="shared" si="19"/>
        <v>15.5</v>
      </c>
      <c r="BJ32" s="8">
        <f t="shared" si="19"/>
        <v>16</v>
      </c>
      <c r="BK32" s="8">
        <f t="shared" si="19"/>
        <v>16.5</v>
      </c>
      <c r="BL32" s="8">
        <f t="shared" si="19"/>
        <v>17</v>
      </c>
      <c r="BM32" s="8">
        <f t="shared" si="19"/>
        <v>17.5</v>
      </c>
      <c r="BN32" s="8">
        <f t="shared" si="19"/>
        <v>18</v>
      </c>
      <c r="BO32" s="8">
        <f t="shared" si="19"/>
        <v>18.5</v>
      </c>
      <c r="BP32" s="8">
        <f t="shared" si="19"/>
        <v>19</v>
      </c>
      <c r="BQ32" s="8">
        <f t="shared" si="19"/>
        <v>19.5</v>
      </c>
      <c r="BR32" s="8">
        <f t="shared" si="19"/>
        <v>20</v>
      </c>
      <c r="BS32" s="8">
        <f t="shared" si="19"/>
        <v>20.5</v>
      </c>
      <c r="BT32" s="8">
        <f t="shared" si="19"/>
        <v>21</v>
      </c>
      <c r="BU32" s="8">
        <f t="shared" si="19"/>
        <v>21.5</v>
      </c>
      <c r="BV32" s="8">
        <f t="shared" si="19"/>
        <v>22</v>
      </c>
      <c r="BW32" s="8">
        <f t="shared" si="19"/>
        <v>22.5</v>
      </c>
      <c r="BX32" s="8">
        <f t="shared" si="19"/>
        <v>23</v>
      </c>
      <c r="BY32" s="8">
        <f t="shared" si="19"/>
        <v>23.5</v>
      </c>
      <c r="BZ32" s="8">
        <f t="shared" si="19"/>
        <v>24</v>
      </c>
      <c r="CA32" s="8">
        <f t="shared" si="19"/>
        <v>24.5</v>
      </c>
      <c r="CB32" s="8">
        <f t="shared" si="19"/>
        <v>25</v>
      </c>
    </row>
    <row r="33" spans="1:42" ht="21" x14ac:dyDescent="0.4">
      <c r="A33" s="60" t="s">
        <v>8</v>
      </c>
      <c r="B33" s="60"/>
      <c r="C33" s="60"/>
      <c r="D33" s="60" t="s">
        <v>32</v>
      </c>
      <c r="E33" s="63"/>
      <c r="F33" s="63"/>
      <c r="G33" s="60"/>
      <c r="H33" s="64" t="s">
        <v>32</v>
      </c>
      <c r="I33" s="65">
        <f>SUM(I23:I32)</f>
        <v>36000</v>
      </c>
      <c r="J33" s="65">
        <f>SUM(J23:J32)</f>
        <v>0</v>
      </c>
      <c r="K33" s="65">
        <f>SUM(K23:K32)</f>
        <v>36000</v>
      </c>
      <c r="L33" s="28"/>
      <c r="M33" s="27"/>
      <c r="N33" s="27"/>
      <c r="O33" s="27"/>
      <c r="P33" s="27"/>
      <c r="Q33" s="16"/>
      <c r="R33" s="16"/>
      <c r="S33" s="1"/>
      <c r="T33" s="108" t="s">
        <v>140</v>
      </c>
      <c r="U33" s="104"/>
      <c r="V33" s="114">
        <v>3000</v>
      </c>
      <c r="W33" s="115">
        <v>4500</v>
      </c>
      <c r="X33" s="115">
        <v>7500</v>
      </c>
      <c r="Y33" s="115">
        <v>11000</v>
      </c>
      <c r="Z33" s="111">
        <f t="shared" si="9"/>
        <v>20</v>
      </c>
      <c r="AA33" s="44">
        <f t="shared" si="22"/>
        <v>20</v>
      </c>
      <c r="AB33" s="2"/>
      <c r="AC33" s="2"/>
      <c r="AD33" s="2" t="s">
        <v>32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21.6" thickBot="1" x14ac:dyDescent="0.45">
      <c r="A34" s="16"/>
      <c r="B34" s="16"/>
      <c r="C34" s="16"/>
      <c r="D34" s="27"/>
      <c r="E34" s="16"/>
      <c r="F34" s="16"/>
      <c r="G34" s="16"/>
      <c r="H34" s="16"/>
      <c r="I34" s="16"/>
      <c r="J34" s="16"/>
      <c r="K34" s="16"/>
      <c r="L34" s="24"/>
      <c r="M34" s="16"/>
      <c r="N34" s="16"/>
      <c r="O34" s="16"/>
      <c r="P34" s="16"/>
      <c r="Q34" s="16"/>
      <c r="R34" s="16"/>
      <c r="S34" s="1"/>
      <c r="T34" s="108" t="s">
        <v>131</v>
      </c>
      <c r="U34" s="104"/>
      <c r="V34" s="114">
        <v>6000</v>
      </c>
      <c r="W34" s="114">
        <v>9000</v>
      </c>
      <c r="X34" s="114">
        <v>15000</v>
      </c>
      <c r="Y34" s="114">
        <v>22500</v>
      </c>
      <c r="Z34" s="111">
        <f t="shared" si="9"/>
        <v>21</v>
      </c>
      <c r="AA34" s="44">
        <f t="shared" si="22"/>
        <v>21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8" thickBot="1" x14ac:dyDescent="0.35">
      <c r="A35" s="160" t="s">
        <v>210</v>
      </c>
      <c r="B35" s="68" t="s">
        <v>35</v>
      </c>
      <c r="C35" s="36"/>
      <c r="D35" s="37"/>
      <c r="E35" s="36"/>
      <c r="F35" s="38"/>
      <c r="G35" s="38"/>
      <c r="H35" s="38"/>
      <c r="I35" s="38"/>
      <c r="J35" s="125"/>
      <c r="K35" s="126"/>
      <c r="L35" s="16"/>
      <c r="M35" s="16"/>
      <c r="N35" s="16"/>
      <c r="O35" s="16"/>
      <c r="P35" s="16"/>
      <c r="Q35" s="16"/>
      <c r="R35" s="16"/>
      <c r="S35" s="1"/>
      <c r="T35" s="108" t="s">
        <v>147</v>
      </c>
      <c r="U35" s="2"/>
      <c r="V35" s="114">
        <v>6000</v>
      </c>
      <c r="W35" s="114">
        <v>9000</v>
      </c>
      <c r="X35" s="114">
        <v>15000</v>
      </c>
      <c r="Y35" s="114">
        <v>22500</v>
      </c>
      <c r="Z35" s="111">
        <f t="shared" si="9"/>
        <v>22</v>
      </c>
      <c r="AA35" s="44">
        <f t="shared" si="22"/>
        <v>22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7.399999999999999" x14ac:dyDescent="0.3">
      <c r="A36" s="161"/>
      <c r="B36" s="46" t="s">
        <v>36</v>
      </c>
      <c r="C36" s="29"/>
      <c r="D36" s="88" t="s">
        <v>214</v>
      </c>
      <c r="E36" s="29"/>
      <c r="F36" s="49" t="s">
        <v>67</v>
      </c>
      <c r="G36" s="29"/>
      <c r="H36" s="97"/>
      <c r="I36" s="87"/>
      <c r="J36" s="46" t="s">
        <v>195</v>
      </c>
      <c r="K36" s="131"/>
      <c r="L36" s="16"/>
      <c r="M36" s="16"/>
      <c r="N36" s="16"/>
      <c r="O36" s="16"/>
      <c r="P36" s="16"/>
      <c r="Q36" s="16"/>
      <c r="R36" s="16"/>
      <c r="S36" s="1"/>
      <c r="T36" s="108" t="s">
        <v>142</v>
      </c>
      <c r="U36" s="2"/>
      <c r="V36" s="114">
        <v>6000</v>
      </c>
      <c r="W36" s="114">
        <v>9000</v>
      </c>
      <c r="X36" s="114">
        <v>15000</v>
      </c>
      <c r="Y36" s="114">
        <v>22500</v>
      </c>
      <c r="Z36" s="111">
        <f t="shared" si="9"/>
        <v>23</v>
      </c>
      <c r="AA36" s="44">
        <f t="shared" si="22"/>
        <v>23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7.399999999999999" x14ac:dyDescent="0.3">
      <c r="A37" s="161"/>
      <c r="B37" s="47" t="s">
        <v>79</v>
      </c>
      <c r="C37" s="30"/>
      <c r="D37" s="89"/>
      <c r="E37" s="30"/>
      <c r="F37" s="96" t="s">
        <v>89</v>
      </c>
      <c r="G37" s="30"/>
      <c r="H37" s="14"/>
      <c r="I37" s="15"/>
      <c r="J37" s="124"/>
      <c r="K37" s="3"/>
      <c r="L37" s="16" t="s">
        <v>32</v>
      </c>
      <c r="M37" s="16"/>
      <c r="N37" s="16"/>
      <c r="O37" s="16"/>
      <c r="P37" s="16"/>
      <c r="Q37" s="16"/>
      <c r="R37" s="16"/>
      <c r="S37" s="1"/>
      <c r="T37" s="108" t="s">
        <v>143</v>
      </c>
      <c r="U37" s="2"/>
      <c r="V37" s="114">
        <v>6000</v>
      </c>
      <c r="W37" s="114">
        <v>9000</v>
      </c>
      <c r="X37" s="114">
        <v>15000</v>
      </c>
      <c r="Y37" s="114">
        <v>22500</v>
      </c>
      <c r="Z37" s="111">
        <f t="shared" si="9"/>
        <v>24</v>
      </c>
      <c r="AA37" s="44">
        <f t="shared" si="22"/>
        <v>24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7.399999999999999" x14ac:dyDescent="0.3">
      <c r="A38" s="161"/>
      <c r="B38" s="47" t="s">
        <v>86</v>
      </c>
      <c r="C38" s="30"/>
      <c r="D38" s="89"/>
      <c r="E38" s="30"/>
      <c r="F38" s="96" t="s">
        <v>90</v>
      </c>
      <c r="G38" s="30"/>
      <c r="H38" s="14"/>
      <c r="I38" s="15"/>
      <c r="J38" s="14"/>
      <c r="K38" s="15"/>
      <c r="L38" s="21" t="s">
        <v>32</v>
      </c>
      <c r="M38" s="24"/>
      <c r="N38" s="16"/>
      <c r="O38" s="16"/>
      <c r="P38" s="16"/>
      <c r="Q38" s="16"/>
      <c r="R38" s="16"/>
      <c r="S38" s="1"/>
      <c r="T38" s="108" t="s">
        <v>145</v>
      </c>
      <c r="U38" s="2"/>
      <c r="V38" s="114">
        <v>6000</v>
      </c>
      <c r="W38" s="114">
        <v>9000</v>
      </c>
      <c r="X38" s="114">
        <v>15000</v>
      </c>
      <c r="Y38" s="114">
        <v>22500</v>
      </c>
      <c r="Z38" s="111">
        <f t="shared" si="9"/>
        <v>25</v>
      </c>
      <c r="AA38" s="44">
        <f t="shared" si="22"/>
        <v>25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7.399999999999999" x14ac:dyDescent="0.3">
      <c r="A39" s="161"/>
      <c r="B39" s="47" t="s">
        <v>48</v>
      </c>
      <c r="C39" s="30"/>
      <c r="D39" s="89" t="s">
        <v>216</v>
      </c>
      <c r="E39" s="30"/>
      <c r="F39" s="96" t="s">
        <v>91</v>
      </c>
      <c r="G39" s="30"/>
      <c r="H39" s="14"/>
      <c r="I39" s="15"/>
      <c r="J39" s="14"/>
      <c r="K39" s="15"/>
      <c r="L39" s="21"/>
      <c r="M39" s="24"/>
      <c r="N39" s="16"/>
      <c r="O39" s="16"/>
      <c r="P39" s="16"/>
      <c r="Q39" s="16"/>
      <c r="R39" s="16"/>
      <c r="S39" s="1"/>
      <c r="T39" s="108" t="s">
        <v>146</v>
      </c>
      <c r="U39" s="2"/>
      <c r="V39" s="114">
        <v>6000</v>
      </c>
      <c r="W39" s="114">
        <v>9000</v>
      </c>
      <c r="X39" s="114">
        <v>15000</v>
      </c>
      <c r="Y39" s="114">
        <v>22500</v>
      </c>
      <c r="Z39" s="111">
        <f t="shared" si="9"/>
        <v>26</v>
      </c>
      <c r="AA39" s="44">
        <f t="shared" si="22"/>
        <v>26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8" thickBot="1" x14ac:dyDescent="0.35">
      <c r="A40" s="161"/>
      <c r="B40" s="47" t="s">
        <v>37</v>
      </c>
      <c r="C40" s="30"/>
      <c r="D40" s="89" t="s">
        <v>215</v>
      </c>
      <c r="E40" s="30"/>
      <c r="F40" s="50"/>
      <c r="G40" s="30"/>
      <c r="H40" s="33"/>
      <c r="I40" s="35"/>
      <c r="J40" s="14"/>
      <c r="K40" s="15"/>
      <c r="L40" s="21"/>
      <c r="M40" s="16"/>
      <c r="N40" s="16"/>
      <c r="O40" s="16"/>
      <c r="P40" s="16"/>
      <c r="Q40" s="16"/>
      <c r="R40" s="16"/>
      <c r="S40" s="1"/>
      <c r="T40" s="108" t="s">
        <v>144</v>
      </c>
      <c r="U40" s="2"/>
      <c r="V40" s="114">
        <v>6000</v>
      </c>
      <c r="W40" s="114">
        <v>9000</v>
      </c>
      <c r="X40" s="114">
        <v>15000</v>
      </c>
      <c r="Y40" s="114">
        <v>22500</v>
      </c>
      <c r="Z40" s="111">
        <f t="shared" si="9"/>
        <v>27</v>
      </c>
      <c r="AA40" s="44">
        <f t="shared" si="22"/>
        <v>27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7.399999999999999" x14ac:dyDescent="0.3">
      <c r="A41" s="161"/>
      <c r="B41" s="47" t="s">
        <v>38</v>
      </c>
      <c r="C41" s="30"/>
      <c r="D41" s="89" t="s">
        <v>217</v>
      </c>
      <c r="E41" s="30"/>
      <c r="F41" s="50" t="s">
        <v>68</v>
      </c>
      <c r="G41" s="30"/>
      <c r="H41" s="14"/>
      <c r="I41" s="15"/>
      <c r="J41" s="14"/>
      <c r="K41" s="15"/>
      <c r="L41" s="21"/>
      <c r="M41" s="16"/>
      <c r="N41" s="16"/>
      <c r="O41" s="16"/>
      <c r="P41" s="16"/>
      <c r="Q41" s="16"/>
      <c r="R41" s="16"/>
      <c r="S41" s="1"/>
      <c r="T41" s="108" t="s">
        <v>141</v>
      </c>
      <c r="U41" s="2"/>
      <c r="V41" s="114">
        <v>6000</v>
      </c>
      <c r="W41" s="114">
        <v>9000</v>
      </c>
      <c r="X41" s="114">
        <v>15000</v>
      </c>
      <c r="Y41" s="114">
        <v>22500</v>
      </c>
      <c r="Z41" s="111">
        <f t="shared" si="9"/>
        <v>28</v>
      </c>
      <c r="AA41" s="44">
        <f t="shared" si="22"/>
        <v>28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7.399999999999999" x14ac:dyDescent="0.3">
      <c r="A42" s="161"/>
      <c r="B42" s="47" t="s">
        <v>39</v>
      </c>
      <c r="C42" s="30"/>
      <c r="D42" s="89"/>
      <c r="E42" s="30"/>
      <c r="F42" s="30"/>
      <c r="G42" s="30"/>
      <c r="H42" s="14"/>
      <c r="I42" s="15"/>
      <c r="J42" s="14"/>
      <c r="K42" s="15"/>
      <c r="L42" s="21"/>
      <c r="M42" s="16"/>
      <c r="N42" s="16"/>
      <c r="O42" s="16"/>
      <c r="P42" s="16"/>
      <c r="Q42" s="16"/>
      <c r="R42" s="16"/>
      <c r="S42" s="1"/>
      <c r="T42" s="108" t="s">
        <v>129</v>
      </c>
      <c r="U42" s="2"/>
      <c r="V42" s="114">
        <v>1500</v>
      </c>
      <c r="W42" s="114">
        <v>2250</v>
      </c>
      <c r="X42" s="114">
        <v>4000</v>
      </c>
      <c r="Y42" s="114">
        <v>5500</v>
      </c>
      <c r="Z42" s="111">
        <f t="shared" si="9"/>
        <v>29</v>
      </c>
      <c r="AA42" s="44">
        <f t="shared" si="22"/>
        <v>29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7.399999999999999" x14ac:dyDescent="0.3">
      <c r="A43" s="161"/>
      <c r="B43" s="47" t="s">
        <v>49</v>
      </c>
      <c r="C43" s="30"/>
      <c r="D43" s="89" t="s">
        <v>218</v>
      </c>
      <c r="E43" s="30"/>
      <c r="F43" s="30"/>
      <c r="G43" s="30"/>
      <c r="H43" s="14"/>
      <c r="I43" s="15"/>
      <c r="J43" s="14"/>
      <c r="K43" s="15"/>
      <c r="L43" s="21"/>
      <c r="M43" s="16"/>
      <c r="N43" s="16"/>
      <c r="O43" s="16"/>
      <c r="P43" s="16"/>
      <c r="Q43" s="16"/>
      <c r="R43" s="16"/>
      <c r="S43" s="1"/>
      <c r="T43" s="108" t="s">
        <v>119</v>
      </c>
      <c r="U43" s="2"/>
      <c r="V43" s="114">
        <v>2000</v>
      </c>
      <c r="W43" s="114">
        <v>3000</v>
      </c>
      <c r="X43" s="114">
        <v>4500</v>
      </c>
      <c r="Y43" s="114">
        <v>7500</v>
      </c>
      <c r="Z43" s="111">
        <f t="shared" si="9"/>
        <v>30</v>
      </c>
      <c r="AA43" s="44">
        <f t="shared" si="22"/>
        <v>30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7.399999999999999" x14ac:dyDescent="0.3">
      <c r="A44" s="161"/>
      <c r="B44" s="47" t="s">
        <v>40</v>
      </c>
      <c r="C44" s="30"/>
      <c r="D44" s="89"/>
      <c r="E44" s="30"/>
      <c r="F44" s="30"/>
      <c r="G44" s="30"/>
      <c r="H44" s="14"/>
      <c r="I44" s="15"/>
      <c r="J44" s="144" t="s">
        <v>197</v>
      </c>
      <c r="K44" s="145"/>
      <c r="L44" s="21"/>
      <c r="M44" s="16"/>
      <c r="N44" s="16"/>
      <c r="O44" s="16"/>
      <c r="P44" s="16"/>
      <c r="Q44" s="16"/>
      <c r="R44" s="16"/>
      <c r="S44" s="1"/>
      <c r="T44" s="108" t="s">
        <v>120</v>
      </c>
      <c r="U44" s="2"/>
      <c r="V44" s="114">
        <v>2000</v>
      </c>
      <c r="W44" s="114">
        <v>3000</v>
      </c>
      <c r="X44" s="114">
        <v>5000</v>
      </c>
      <c r="Y44" s="114">
        <v>7500</v>
      </c>
      <c r="Z44" s="111">
        <f t="shared" si="9"/>
        <v>31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8" thickBot="1" x14ac:dyDescent="0.35">
      <c r="A45" s="161"/>
      <c r="B45" s="47" t="s">
        <v>77</v>
      </c>
      <c r="C45" s="30"/>
      <c r="D45" s="90"/>
      <c r="E45" s="30"/>
      <c r="F45" s="30"/>
      <c r="G45" s="30"/>
      <c r="H45" s="14"/>
      <c r="I45" s="15"/>
      <c r="J45" s="146" t="s">
        <v>198</v>
      </c>
      <c r="K45" s="147"/>
      <c r="L45" s="21"/>
      <c r="M45" s="16"/>
      <c r="N45" s="16"/>
      <c r="O45" s="16"/>
      <c r="P45" s="16"/>
      <c r="Q45" s="16"/>
      <c r="R45" s="16"/>
      <c r="S45" s="1"/>
      <c r="T45" s="108" t="s">
        <v>130</v>
      </c>
      <c r="U45" s="2"/>
      <c r="V45" s="114">
        <v>2500</v>
      </c>
      <c r="W45" s="114">
        <v>3750</v>
      </c>
      <c r="X45" s="114">
        <v>6500</v>
      </c>
      <c r="Y45" s="114">
        <v>9500</v>
      </c>
      <c r="Z45" s="111">
        <f t="shared" si="9"/>
        <v>32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8" thickBot="1" x14ac:dyDescent="0.35">
      <c r="A46" s="161"/>
      <c r="B46" s="47"/>
      <c r="C46" s="30"/>
      <c r="D46" s="54" t="s">
        <v>54</v>
      </c>
      <c r="E46" s="30"/>
      <c r="F46" s="30"/>
      <c r="G46" s="30"/>
      <c r="H46" s="33"/>
      <c r="I46" s="35"/>
      <c r="J46" s="130" t="s">
        <v>32</v>
      </c>
      <c r="K46" s="15"/>
      <c r="L46" s="21"/>
      <c r="M46" s="16"/>
      <c r="N46" s="16"/>
      <c r="O46" s="16"/>
      <c r="P46" s="16"/>
      <c r="Q46" s="16"/>
      <c r="R46" s="16"/>
      <c r="S46" s="1"/>
      <c r="T46" s="108" t="s">
        <v>122</v>
      </c>
      <c r="U46" s="2"/>
      <c r="V46" s="114">
        <v>2000</v>
      </c>
      <c r="W46" s="114">
        <v>3000</v>
      </c>
      <c r="X46" s="114">
        <v>5000</v>
      </c>
      <c r="Y46" s="114">
        <v>7500</v>
      </c>
      <c r="Z46" s="111">
        <f t="shared" si="9"/>
        <v>33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7.399999999999999" x14ac:dyDescent="0.3">
      <c r="A47" s="161"/>
      <c r="B47" s="47" t="s">
        <v>81</v>
      </c>
      <c r="C47" s="30"/>
      <c r="D47" s="52" t="s">
        <v>44</v>
      </c>
      <c r="E47" s="30"/>
      <c r="F47" s="30"/>
      <c r="G47" s="30"/>
      <c r="H47" s="30"/>
      <c r="I47" s="32"/>
      <c r="J47" s="158"/>
      <c r="K47" s="159"/>
      <c r="L47" s="21"/>
      <c r="M47" s="16"/>
      <c r="N47" s="16"/>
      <c r="O47" s="16"/>
      <c r="P47" s="16"/>
      <c r="Q47" s="16"/>
      <c r="R47" s="16"/>
      <c r="S47" s="1"/>
      <c r="T47" s="108" t="s">
        <v>114</v>
      </c>
      <c r="U47" s="2"/>
      <c r="V47" s="114">
        <v>1500</v>
      </c>
      <c r="W47" s="114">
        <v>2250</v>
      </c>
      <c r="X47" s="114">
        <v>4000</v>
      </c>
      <c r="Y47" s="114">
        <v>5500</v>
      </c>
      <c r="Z47" s="111">
        <f t="shared" si="9"/>
        <v>34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7.399999999999999" x14ac:dyDescent="0.3">
      <c r="A48" s="161"/>
      <c r="B48" s="47" t="s">
        <v>41</v>
      </c>
      <c r="C48" s="30"/>
      <c r="D48" s="53" t="s">
        <v>42</v>
      </c>
      <c r="E48" s="101" t="str">
        <f>IF(D48="hardware lock", "Specify below if licenses will be added to existing Hardware Lock(s)", "Specify below if licenses will be added to the existing license server")</f>
        <v>Specify below if licenses will be added to the existing license server</v>
      </c>
      <c r="F48" s="30"/>
      <c r="G48" s="30"/>
      <c r="H48" s="30"/>
      <c r="I48" s="32"/>
      <c r="J48" s="130" t="s">
        <v>32</v>
      </c>
      <c r="K48" s="3"/>
      <c r="L48" s="16"/>
      <c r="M48" s="16"/>
      <c r="N48" s="16"/>
      <c r="O48" s="16"/>
      <c r="P48" s="16"/>
      <c r="Q48" s="16"/>
      <c r="R48" s="16"/>
      <c r="S48" s="1"/>
      <c r="T48" s="108" t="s">
        <v>124</v>
      </c>
      <c r="U48" s="2"/>
      <c r="V48" s="114">
        <v>2500</v>
      </c>
      <c r="W48" s="114">
        <v>3500</v>
      </c>
      <c r="X48" s="114">
        <v>5500</v>
      </c>
      <c r="Y48" s="114">
        <v>8500</v>
      </c>
      <c r="Z48" s="111">
        <f t="shared" si="9"/>
        <v>35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7.399999999999999" x14ac:dyDescent="0.3">
      <c r="A49" s="161"/>
      <c r="B49" s="47" t="s">
        <v>80</v>
      </c>
      <c r="C49" s="30"/>
      <c r="D49" s="52" t="s">
        <v>44</v>
      </c>
      <c r="E49" s="30"/>
      <c r="F49" s="30"/>
      <c r="G49" s="30"/>
      <c r="H49" s="30"/>
      <c r="I49" s="3"/>
      <c r="J49" s="130" t="s">
        <v>32</v>
      </c>
      <c r="K49" s="3"/>
      <c r="L49" s="16"/>
      <c r="M49" s="16"/>
      <c r="N49" s="16"/>
      <c r="O49" s="16"/>
      <c r="P49" s="16"/>
      <c r="Q49" s="16"/>
      <c r="R49" s="16"/>
      <c r="S49" s="1"/>
      <c r="T49" s="108" t="s">
        <v>127</v>
      </c>
      <c r="U49" s="2"/>
      <c r="V49" s="114">
        <v>2500</v>
      </c>
      <c r="W49" s="114">
        <v>3750</v>
      </c>
      <c r="X49" s="114">
        <v>6000</v>
      </c>
      <c r="Y49" s="114">
        <v>9500</v>
      </c>
      <c r="Z49" s="111">
        <f t="shared" si="9"/>
        <v>36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7.399999999999999" x14ac:dyDescent="0.3">
      <c r="A50" s="161"/>
      <c r="B50" s="48"/>
      <c r="C50" s="30"/>
      <c r="D50" s="31"/>
      <c r="E50" s="30"/>
      <c r="F50" s="30"/>
      <c r="G50" s="30"/>
      <c r="H50" s="30"/>
      <c r="I50" s="3"/>
      <c r="J50" s="124"/>
      <c r="K50" s="3"/>
      <c r="L50" s="16"/>
      <c r="M50" s="16"/>
      <c r="N50" s="16"/>
      <c r="O50" s="16"/>
      <c r="P50" s="16"/>
      <c r="Q50" s="16"/>
      <c r="R50" s="16"/>
      <c r="S50" s="1"/>
      <c r="T50" s="108" t="s">
        <v>102</v>
      </c>
      <c r="U50" s="2"/>
      <c r="V50" s="114">
        <v>4000</v>
      </c>
      <c r="W50" s="114">
        <v>6000</v>
      </c>
      <c r="X50" s="114">
        <v>10000</v>
      </c>
      <c r="Y50" s="114">
        <v>15000</v>
      </c>
      <c r="Z50" s="111">
        <f t="shared" si="9"/>
        <v>37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6.2" thickBot="1" x14ac:dyDescent="0.35">
      <c r="A51" s="162"/>
      <c r="B51" s="33"/>
      <c r="C51" s="34"/>
      <c r="D51" s="34"/>
      <c r="E51" s="34"/>
      <c r="F51" s="34"/>
      <c r="G51" s="34"/>
      <c r="H51" s="34"/>
      <c r="I51" s="35"/>
      <c r="J51" s="33"/>
      <c r="K51" s="35"/>
      <c r="L51" s="16"/>
      <c r="M51" s="16"/>
      <c r="N51" s="16"/>
      <c r="O51" s="16"/>
      <c r="P51" s="16"/>
      <c r="Q51" s="16"/>
      <c r="R51" s="16"/>
      <c r="S51" s="1"/>
      <c r="T51" s="108" t="s">
        <v>125</v>
      </c>
      <c r="U51" s="2"/>
      <c r="V51" s="114">
        <v>2000</v>
      </c>
      <c r="W51" s="114">
        <v>3000</v>
      </c>
      <c r="X51" s="114">
        <v>5000</v>
      </c>
      <c r="Y51" s="114">
        <v>7500</v>
      </c>
      <c r="Z51" s="111">
        <f t="shared" si="9"/>
        <v>38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6.2" thickBo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"/>
      <c r="T52" s="108" t="s">
        <v>126</v>
      </c>
      <c r="U52" s="2"/>
      <c r="V52" s="114">
        <v>3000</v>
      </c>
      <c r="W52" s="114">
        <v>4500</v>
      </c>
      <c r="X52" s="114">
        <v>7500</v>
      </c>
      <c r="Y52" s="114">
        <v>11250</v>
      </c>
      <c r="Z52" s="111">
        <f t="shared" si="9"/>
        <v>39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7.399999999999999" x14ac:dyDescent="0.3">
      <c r="A53" s="16"/>
      <c r="B53" s="68" t="s">
        <v>50</v>
      </c>
      <c r="C53" s="70"/>
      <c r="D53" s="70"/>
      <c r="E53" s="70"/>
      <c r="F53" s="71"/>
      <c r="G53" s="22"/>
      <c r="H53" s="68" t="s">
        <v>196</v>
      </c>
      <c r="I53" s="129"/>
      <c r="J53" s="16"/>
      <c r="K53" s="16"/>
      <c r="L53" s="16"/>
      <c r="M53" s="16"/>
      <c r="N53" s="16"/>
      <c r="O53" s="16"/>
      <c r="P53" s="16"/>
      <c r="Q53" s="16"/>
      <c r="R53" s="16"/>
      <c r="S53" s="1"/>
      <c r="T53" s="108" t="s">
        <v>128</v>
      </c>
      <c r="U53" s="2"/>
      <c r="V53" s="114">
        <v>2500</v>
      </c>
      <c r="W53" s="114">
        <v>3750</v>
      </c>
      <c r="X53" s="114">
        <v>6000</v>
      </c>
      <c r="Y53" s="114">
        <v>9500</v>
      </c>
      <c r="Z53" s="111">
        <f t="shared" si="9"/>
        <v>40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7.399999999999999" x14ac:dyDescent="0.3">
      <c r="A54" s="16"/>
      <c r="B54" s="72"/>
      <c r="C54" s="73"/>
      <c r="D54" s="73"/>
      <c r="E54" s="73"/>
      <c r="F54" s="74"/>
      <c r="G54" s="22"/>
      <c r="H54" s="48"/>
      <c r="I54" s="81"/>
      <c r="J54" s="16"/>
      <c r="K54" s="16"/>
      <c r="L54" s="16"/>
      <c r="M54" s="16"/>
      <c r="N54" s="16"/>
      <c r="O54" s="16"/>
      <c r="P54" s="16"/>
      <c r="Q54" s="16"/>
      <c r="R54" s="16"/>
      <c r="S54" s="1"/>
      <c r="T54" s="108" t="s">
        <v>106</v>
      </c>
      <c r="U54" s="2"/>
      <c r="V54" s="114">
        <v>5000</v>
      </c>
      <c r="W54" s="114">
        <v>7500</v>
      </c>
      <c r="X54" s="114">
        <v>12000</v>
      </c>
      <c r="Y54" s="114">
        <v>18000</v>
      </c>
      <c r="Z54" s="111">
        <f t="shared" si="9"/>
        <v>41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7.399999999999999" x14ac:dyDescent="0.3">
      <c r="A55" s="16"/>
      <c r="B55" s="72"/>
      <c r="C55" s="73"/>
      <c r="D55" s="73"/>
      <c r="E55" s="73"/>
      <c r="F55" s="74"/>
      <c r="G55" s="22"/>
      <c r="H55" s="48"/>
      <c r="I55" s="81"/>
      <c r="J55" s="16"/>
      <c r="K55" s="16"/>
      <c r="L55" s="16"/>
      <c r="M55" s="16"/>
      <c r="N55" s="16"/>
      <c r="O55" s="16"/>
      <c r="P55" s="16"/>
      <c r="Q55" s="16"/>
      <c r="R55" s="16"/>
      <c r="S55" s="1"/>
      <c r="T55" s="108" t="s">
        <v>159</v>
      </c>
      <c r="U55" s="2"/>
      <c r="V55" s="114">
        <v>2500</v>
      </c>
      <c r="W55" s="114">
        <v>3750</v>
      </c>
      <c r="X55" s="114">
        <v>6000</v>
      </c>
      <c r="Y55" s="114">
        <v>9500</v>
      </c>
      <c r="Z55" s="111">
        <f t="shared" si="9"/>
        <v>42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7.399999999999999" x14ac:dyDescent="0.3">
      <c r="A56" s="16"/>
      <c r="B56" s="72"/>
      <c r="C56" s="73"/>
      <c r="D56" s="73"/>
      <c r="E56" s="73"/>
      <c r="F56" s="74"/>
      <c r="G56" s="22"/>
      <c r="H56" s="48"/>
      <c r="I56" s="81"/>
      <c r="J56" s="16"/>
      <c r="K56" s="16"/>
      <c r="L56" s="16"/>
      <c r="M56" s="16"/>
      <c r="N56" s="16"/>
      <c r="O56" s="16"/>
      <c r="P56" s="16"/>
      <c r="Q56" s="16"/>
      <c r="R56" s="16"/>
      <c r="S56" s="1"/>
      <c r="T56" s="108" t="s">
        <v>123</v>
      </c>
      <c r="U56" s="2"/>
      <c r="V56" s="114">
        <v>2000</v>
      </c>
      <c r="W56" s="114">
        <v>3000</v>
      </c>
      <c r="X56" s="114">
        <v>5000</v>
      </c>
      <c r="Y56" s="114">
        <v>7500</v>
      </c>
      <c r="Z56" s="111">
        <f t="shared" si="9"/>
        <v>43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7.399999999999999" x14ac:dyDescent="0.3">
      <c r="A57" s="16"/>
      <c r="B57" s="72"/>
      <c r="C57" s="73"/>
      <c r="D57" s="73"/>
      <c r="E57" s="73"/>
      <c r="F57" s="74"/>
      <c r="G57" s="22"/>
      <c r="H57" s="48"/>
      <c r="I57" s="81"/>
      <c r="J57" s="16"/>
      <c r="K57" s="16"/>
      <c r="L57" s="16"/>
      <c r="M57" s="16"/>
      <c r="N57" s="16"/>
      <c r="O57" s="16"/>
      <c r="P57" s="16"/>
      <c r="Q57" s="16"/>
      <c r="R57" s="16"/>
      <c r="S57" s="1"/>
      <c r="T57" s="108" t="s">
        <v>121</v>
      </c>
      <c r="U57" s="2"/>
      <c r="V57" s="114">
        <v>2000</v>
      </c>
      <c r="W57" s="114">
        <v>3000</v>
      </c>
      <c r="X57" s="114">
        <v>5000</v>
      </c>
      <c r="Y57" s="114">
        <v>7500</v>
      </c>
      <c r="Z57" s="111">
        <f t="shared" si="9"/>
        <v>44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7.399999999999999" x14ac:dyDescent="0.3">
      <c r="A58" s="16"/>
      <c r="B58" s="72"/>
      <c r="C58" s="73"/>
      <c r="D58" s="73"/>
      <c r="E58" s="73"/>
      <c r="F58" s="74"/>
      <c r="G58" s="22"/>
      <c r="H58" s="48"/>
      <c r="I58" s="81"/>
      <c r="J58" s="16"/>
      <c r="K58" s="16"/>
      <c r="L58" s="16"/>
      <c r="M58" s="16"/>
      <c r="N58" s="16"/>
      <c r="O58" s="16"/>
      <c r="P58" s="16"/>
      <c r="Q58" s="16"/>
      <c r="R58" s="16"/>
      <c r="S58" s="1"/>
      <c r="T58" s="108" t="s">
        <v>101</v>
      </c>
      <c r="U58" s="2"/>
      <c r="V58" s="114">
        <v>3000</v>
      </c>
      <c r="W58" s="114">
        <v>4500</v>
      </c>
      <c r="X58" s="114">
        <v>7500</v>
      </c>
      <c r="Y58" s="114">
        <v>11250</v>
      </c>
      <c r="Z58" s="111">
        <f t="shared" si="9"/>
        <v>45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7.399999999999999" x14ac:dyDescent="0.3">
      <c r="A59" s="16"/>
      <c r="B59" s="72"/>
      <c r="C59" s="73"/>
      <c r="D59" s="73"/>
      <c r="E59" s="73"/>
      <c r="F59" s="74"/>
      <c r="G59" s="22"/>
      <c r="H59" s="48"/>
      <c r="I59" s="81"/>
      <c r="J59" s="16"/>
      <c r="K59" s="16"/>
      <c r="L59" s="16"/>
      <c r="M59" s="16"/>
      <c r="N59" s="16"/>
      <c r="O59" s="16"/>
      <c r="P59" s="16"/>
      <c r="Q59" s="16"/>
      <c r="R59" s="16"/>
      <c r="S59" s="1"/>
      <c r="T59" s="108" t="s">
        <v>103</v>
      </c>
      <c r="U59" s="2"/>
      <c r="V59" s="114">
        <v>2000</v>
      </c>
      <c r="W59" s="114">
        <v>3000</v>
      </c>
      <c r="X59" s="114">
        <v>5500</v>
      </c>
      <c r="Y59" s="114">
        <v>7500</v>
      </c>
      <c r="Z59" s="111">
        <f t="shared" si="9"/>
        <v>46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8" thickBot="1" x14ac:dyDescent="0.35">
      <c r="A60" s="16"/>
      <c r="B60" s="75"/>
      <c r="C60" s="76"/>
      <c r="D60" s="76"/>
      <c r="E60" s="76"/>
      <c r="F60" s="77"/>
      <c r="G60" s="22"/>
      <c r="H60" s="128"/>
      <c r="I60" s="85"/>
      <c r="J60" s="16"/>
      <c r="K60" s="16"/>
      <c r="L60" s="16"/>
      <c r="M60" s="16"/>
      <c r="N60" s="16"/>
      <c r="O60" s="16"/>
      <c r="P60" s="16"/>
      <c r="Q60" s="16"/>
      <c r="R60" s="16"/>
      <c r="S60" s="1"/>
      <c r="T60" s="108" t="s">
        <v>113</v>
      </c>
      <c r="U60" s="2"/>
      <c r="V60" s="114">
        <v>3000</v>
      </c>
      <c r="W60" s="114">
        <v>4500</v>
      </c>
      <c r="X60" s="114">
        <v>7000</v>
      </c>
      <c r="Y60" s="114">
        <v>11250</v>
      </c>
      <c r="Z60" s="111">
        <f t="shared" si="9"/>
        <v>47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8" thickBot="1" x14ac:dyDescent="0.35">
      <c r="A61" s="16"/>
      <c r="B61" s="22"/>
      <c r="C61" s="22"/>
      <c r="D61" s="22"/>
      <c r="E61" s="22"/>
      <c r="F61" s="22"/>
      <c r="G61" s="22"/>
      <c r="H61" s="22"/>
      <c r="I61" s="22"/>
      <c r="J61" s="16"/>
      <c r="K61" s="16"/>
      <c r="L61" s="16"/>
      <c r="M61" s="16"/>
      <c r="N61" s="16"/>
      <c r="O61" s="16"/>
      <c r="P61" s="16"/>
      <c r="Q61" s="16"/>
      <c r="R61" s="16"/>
      <c r="S61" s="1"/>
      <c r="T61" s="108" t="s">
        <v>105</v>
      </c>
      <c r="U61" s="2"/>
      <c r="V61" s="114">
        <v>3000</v>
      </c>
      <c r="W61" s="114">
        <v>4500</v>
      </c>
      <c r="X61" s="114">
        <v>7000</v>
      </c>
      <c r="Y61" s="114">
        <v>11250</v>
      </c>
      <c r="Z61" s="111">
        <f t="shared" si="9"/>
        <v>48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7.399999999999999" x14ac:dyDescent="0.3">
      <c r="A62" s="16"/>
      <c r="B62" s="69"/>
      <c r="C62" s="70"/>
      <c r="D62" s="70"/>
      <c r="E62" s="70"/>
      <c r="F62" s="71"/>
      <c r="G62" s="22"/>
      <c r="H62" s="69" t="s">
        <v>59</v>
      </c>
      <c r="I62" s="71"/>
      <c r="J62" s="16"/>
      <c r="K62" s="16"/>
      <c r="L62" s="16"/>
      <c r="M62" s="16"/>
      <c r="N62" s="16"/>
      <c r="O62" s="16"/>
      <c r="P62" s="16"/>
      <c r="Q62" s="16"/>
      <c r="R62" s="16"/>
      <c r="S62" s="1"/>
      <c r="T62" s="108" t="s">
        <v>107</v>
      </c>
      <c r="U62" s="2"/>
      <c r="V62" s="114">
        <v>1000</v>
      </c>
      <c r="W62" s="114">
        <v>1500</v>
      </c>
      <c r="X62" s="114">
        <v>2500</v>
      </c>
      <c r="Y62" s="114">
        <v>3750</v>
      </c>
      <c r="Z62" s="111">
        <f t="shared" si="9"/>
        <v>49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7.399999999999999" x14ac:dyDescent="0.3">
      <c r="A63" s="16"/>
      <c r="B63" s="86" t="s">
        <v>51</v>
      </c>
      <c r="C63" s="78"/>
      <c r="D63" s="78"/>
      <c r="E63" s="78"/>
      <c r="F63" s="79"/>
      <c r="G63" s="22"/>
      <c r="H63" s="47" t="s">
        <v>2</v>
      </c>
      <c r="I63" s="80"/>
      <c r="J63" s="16"/>
      <c r="K63" s="16"/>
      <c r="L63" s="16"/>
      <c r="M63" s="16"/>
      <c r="N63" s="16"/>
      <c r="O63" s="16"/>
      <c r="P63" s="16"/>
      <c r="Q63" s="16"/>
      <c r="R63" s="16"/>
      <c r="S63" s="1"/>
      <c r="T63" s="108" t="s">
        <v>109</v>
      </c>
      <c r="U63" s="2"/>
      <c r="V63" s="114">
        <v>2000</v>
      </c>
      <c r="W63" s="114">
        <v>3000</v>
      </c>
      <c r="X63" s="114">
        <v>5000</v>
      </c>
      <c r="Y63" s="114">
        <v>7500</v>
      </c>
      <c r="Z63" s="111">
        <f t="shared" si="9"/>
        <v>50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7.399999999999999" x14ac:dyDescent="0.3">
      <c r="A64" s="16"/>
      <c r="B64" s="48"/>
      <c r="C64" s="51"/>
      <c r="D64" s="51"/>
      <c r="E64" s="51"/>
      <c r="F64" s="81"/>
      <c r="G64" s="22"/>
      <c r="H64" s="47" t="s">
        <v>64</v>
      </c>
      <c r="I64" s="80"/>
      <c r="J64" s="16"/>
      <c r="K64" s="16"/>
      <c r="L64" s="16"/>
      <c r="M64" s="16"/>
      <c r="N64" s="16"/>
      <c r="O64" s="16"/>
      <c r="P64" s="16"/>
      <c r="Q64" s="16"/>
      <c r="R64" s="16"/>
      <c r="S64" s="1"/>
      <c r="T64" s="108" t="s">
        <v>110</v>
      </c>
      <c r="U64" s="2"/>
      <c r="V64" s="114">
        <v>500</v>
      </c>
      <c r="W64" s="114">
        <v>750</v>
      </c>
      <c r="X64" s="114">
        <v>1000</v>
      </c>
      <c r="Y64" s="114">
        <v>1750</v>
      </c>
      <c r="Z64" s="111">
        <f t="shared" si="9"/>
        <v>51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7.399999999999999" x14ac:dyDescent="0.3">
      <c r="A65" s="16"/>
      <c r="B65" s="47" t="s">
        <v>52</v>
      </c>
      <c r="C65" s="51"/>
      <c r="D65" s="51"/>
      <c r="E65" s="50" t="s">
        <v>78</v>
      </c>
      <c r="F65" s="81"/>
      <c r="G65" s="22"/>
      <c r="H65" s="47" t="s">
        <v>69</v>
      </c>
      <c r="I65" s="80"/>
      <c r="J65" s="16"/>
      <c r="K65" s="16"/>
      <c r="L65" s="16"/>
      <c r="M65" s="16"/>
      <c r="N65" s="16"/>
      <c r="O65" s="16"/>
      <c r="P65" s="16"/>
      <c r="Q65" s="16"/>
      <c r="R65" s="16"/>
      <c r="S65" s="1"/>
      <c r="T65" s="108" t="s">
        <v>112</v>
      </c>
      <c r="U65" s="2"/>
      <c r="V65" s="114">
        <v>500</v>
      </c>
      <c r="W65" s="114">
        <v>750</v>
      </c>
      <c r="X65" s="114">
        <v>1500</v>
      </c>
      <c r="Y65" s="114">
        <v>1750</v>
      </c>
      <c r="Z65" s="111">
        <f t="shared" si="9"/>
        <v>52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7.399999999999999" x14ac:dyDescent="0.3">
      <c r="A66" s="16"/>
      <c r="B66" s="48"/>
      <c r="C66" s="51"/>
      <c r="D66" s="51"/>
      <c r="E66" s="51"/>
      <c r="F66" s="81"/>
      <c r="G66" s="22"/>
      <c r="H66" s="82" t="s">
        <v>76</v>
      </c>
      <c r="I66" s="80"/>
      <c r="J66" s="16"/>
      <c r="K66" s="16"/>
      <c r="L66" s="16"/>
      <c r="M66" s="16"/>
      <c r="N66" s="16"/>
      <c r="O66" s="16"/>
      <c r="P66" s="16"/>
      <c r="Q66" s="16"/>
      <c r="R66" s="16"/>
      <c r="S66" s="1"/>
      <c r="T66" s="108" t="s">
        <v>115</v>
      </c>
      <c r="U66" s="2"/>
      <c r="V66" s="114">
        <v>1000</v>
      </c>
      <c r="W66" s="114">
        <v>1000</v>
      </c>
      <c r="X66" s="114">
        <v>3000</v>
      </c>
      <c r="Y66" s="114">
        <v>3000</v>
      </c>
      <c r="Z66" s="111">
        <f t="shared" si="9"/>
        <v>53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7.399999999999999" x14ac:dyDescent="0.3">
      <c r="A67" s="16"/>
      <c r="B67" s="47" t="s">
        <v>53</v>
      </c>
      <c r="C67" s="51"/>
      <c r="D67" s="51"/>
      <c r="E67" s="50" t="s">
        <v>63</v>
      </c>
      <c r="F67" s="81"/>
      <c r="G67" s="22"/>
      <c r="H67" s="48"/>
      <c r="I67" s="81"/>
      <c r="J67" s="16"/>
      <c r="K67" s="16"/>
      <c r="L67" s="16"/>
      <c r="M67" s="16"/>
      <c r="N67" s="16"/>
      <c r="O67" s="16"/>
      <c r="P67" s="16"/>
      <c r="Q67" s="16"/>
      <c r="R67" s="16"/>
      <c r="S67" s="1"/>
      <c r="T67" s="108" t="s">
        <v>152</v>
      </c>
      <c r="U67" s="2"/>
      <c r="V67" s="114">
        <v>1500</v>
      </c>
      <c r="W67" s="114">
        <v>2250</v>
      </c>
      <c r="X67" s="114">
        <v>4000</v>
      </c>
      <c r="Y67" s="114">
        <v>5500</v>
      </c>
      <c r="Z67" s="111">
        <f t="shared" si="9"/>
        <v>54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7.399999999999999" x14ac:dyDescent="0.3">
      <c r="A68" s="16"/>
      <c r="B68" s="47"/>
      <c r="C68" s="51"/>
      <c r="D68" s="51"/>
      <c r="E68" s="51"/>
      <c r="F68" s="81"/>
      <c r="G68" s="22"/>
      <c r="H68" s="47" t="s">
        <v>65</v>
      </c>
      <c r="I68" s="83" t="s">
        <v>74</v>
      </c>
      <c r="J68" s="16"/>
      <c r="K68" s="16"/>
      <c r="L68" s="16"/>
      <c r="M68" s="16"/>
      <c r="N68" s="16"/>
      <c r="O68" s="16"/>
      <c r="P68" s="16"/>
      <c r="Q68" s="16"/>
      <c r="R68" s="16"/>
      <c r="S68" s="1"/>
      <c r="T68" s="108" t="s">
        <v>154</v>
      </c>
      <c r="U68" s="2"/>
      <c r="V68" s="114">
        <v>2000</v>
      </c>
      <c r="W68" s="114">
        <v>3000</v>
      </c>
      <c r="X68" s="114">
        <v>5000</v>
      </c>
      <c r="Y68" s="114">
        <v>7500</v>
      </c>
      <c r="Z68" s="111">
        <f t="shared" si="9"/>
        <v>55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7.399999999999999" x14ac:dyDescent="0.3">
      <c r="A69" s="16"/>
      <c r="B69" s="48"/>
      <c r="C69" s="51"/>
      <c r="D69" s="51"/>
      <c r="E69" s="51"/>
      <c r="F69" s="81"/>
      <c r="G69" s="22"/>
      <c r="H69" s="47" t="s">
        <v>66</v>
      </c>
      <c r="I69" s="83" t="s">
        <v>75</v>
      </c>
      <c r="J69" s="16"/>
      <c r="K69" s="16"/>
      <c r="L69" s="16"/>
      <c r="M69" s="16"/>
      <c r="N69" s="16"/>
      <c r="O69" s="16"/>
      <c r="P69" s="16"/>
      <c r="Q69" s="16"/>
      <c r="R69" s="16"/>
      <c r="S69" s="1"/>
      <c r="T69" s="108" t="s">
        <v>155</v>
      </c>
      <c r="U69" s="2"/>
      <c r="V69" s="114">
        <v>1500</v>
      </c>
      <c r="W69" s="114">
        <v>2250</v>
      </c>
      <c r="X69" s="114">
        <v>4000</v>
      </c>
      <c r="Y69" s="114">
        <v>5500</v>
      </c>
      <c r="Z69" s="111">
        <f t="shared" si="9"/>
        <v>56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8" thickBot="1" x14ac:dyDescent="0.35">
      <c r="A70" s="16"/>
      <c r="B70" s="98" t="s">
        <v>88</v>
      </c>
      <c r="C70" s="84"/>
      <c r="D70" s="84"/>
      <c r="E70" s="84"/>
      <c r="F70" s="85"/>
      <c r="G70" s="22"/>
      <c r="H70" s="151"/>
      <c r="I70" s="152"/>
      <c r="J70" s="16"/>
      <c r="K70" s="16"/>
      <c r="L70" s="16"/>
      <c r="M70" s="16"/>
      <c r="N70" s="16"/>
      <c r="O70" s="16"/>
      <c r="P70" s="16"/>
      <c r="Q70" s="16"/>
      <c r="R70" s="16"/>
      <c r="S70" s="1"/>
      <c r="T70" s="108" t="s">
        <v>157</v>
      </c>
      <c r="U70" s="2"/>
      <c r="V70" s="114">
        <v>1500</v>
      </c>
      <c r="W70" s="114">
        <v>2250</v>
      </c>
      <c r="X70" s="114">
        <v>4000</v>
      </c>
      <c r="Y70" s="114">
        <v>5500</v>
      </c>
      <c r="Z70" s="111">
        <f t="shared" si="9"/>
        <v>57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7.399999999999999" x14ac:dyDescent="0.3">
      <c r="A71" s="16"/>
      <c r="B71" s="22"/>
      <c r="C71" s="22"/>
      <c r="D71" s="22"/>
      <c r="E71" s="22"/>
      <c r="F71" s="22"/>
      <c r="G71" s="22"/>
      <c r="H71" s="22"/>
      <c r="I71" s="22"/>
      <c r="J71" s="16"/>
      <c r="K71" s="16"/>
      <c r="L71" s="16"/>
      <c r="M71" s="16"/>
      <c r="N71" s="16"/>
      <c r="O71" s="16"/>
      <c r="P71" s="16"/>
      <c r="Q71" s="16"/>
      <c r="R71" s="16"/>
      <c r="S71" s="1"/>
      <c r="T71" s="108" t="s">
        <v>168</v>
      </c>
      <c r="U71" s="2"/>
      <c r="V71" s="114">
        <v>3000</v>
      </c>
      <c r="W71" s="114">
        <v>4500</v>
      </c>
      <c r="X71" s="114">
        <v>7000</v>
      </c>
      <c r="Y71" s="114">
        <v>11250</v>
      </c>
      <c r="Z71" s="111">
        <f t="shared" si="9"/>
        <v>58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7.399999999999999" x14ac:dyDescent="0.3">
      <c r="A72" s="16"/>
      <c r="B72" s="22" t="s">
        <v>32</v>
      </c>
      <c r="C72" s="22"/>
      <c r="D72" s="22"/>
      <c r="E72" s="22"/>
      <c r="F72" s="22"/>
      <c r="G72" s="22"/>
      <c r="H72" s="22"/>
      <c r="I72" s="22"/>
      <c r="J72" s="16"/>
      <c r="K72" s="16"/>
      <c r="L72" s="16"/>
      <c r="M72" s="16"/>
      <c r="N72" s="16"/>
      <c r="O72" s="16"/>
      <c r="P72" s="16"/>
      <c r="Q72" s="16"/>
      <c r="R72" s="16"/>
      <c r="S72" s="1"/>
      <c r="T72" s="108" t="s">
        <v>148</v>
      </c>
      <c r="U72" s="2"/>
      <c r="V72" s="114">
        <v>2000</v>
      </c>
      <c r="W72" s="114">
        <v>3000</v>
      </c>
      <c r="X72" s="114">
        <v>5000</v>
      </c>
      <c r="Y72" s="114">
        <v>7500</v>
      </c>
      <c r="Z72" s="111">
        <f t="shared" si="9"/>
        <v>59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5.6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"/>
      <c r="T73" s="108" t="s">
        <v>132</v>
      </c>
      <c r="U73" s="2"/>
      <c r="V73" s="114">
        <v>2500</v>
      </c>
      <c r="W73" s="114">
        <v>3750</v>
      </c>
      <c r="X73" s="114">
        <v>5500</v>
      </c>
      <c r="Y73" s="114">
        <v>9500</v>
      </c>
      <c r="Z73" s="111">
        <f t="shared" si="9"/>
        <v>60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5.6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"/>
      <c r="T74" s="108" t="s">
        <v>161</v>
      </c>
      <c r="U74" s="2"/>
      <c r="V74" s="114">
        <v>2000</v>
      </c>
      <c r="W74" s="114">
        <v>3000</v>
      </c>
      <c r="X74" s="114">
        <v>4500</v>
      </c>
      <c r="Y74" s="114">
        <v>7500</v>
      </c>
      <c r="Z74" s="111">
        <f t="shared" si="9"/>
        <v>61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5.6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"/>
      <c r="T75" s="108" t="s">
        <v>164</v>
      </c>
      <c r="U75" s="2"/>
      <c r="V75" s="114">
        <v>2000</v>
      </c>
      <c r="W75" s="114">
        <v>3000</v>
      </c>
      <c r="X75" s="114">
        <v>5000</v>
      </c>
      <c r="Y75" s="114">
        <v>7500</v>
      </c>
      <c r="Z75" s="111">
        <f t="shared" si="9"/>
        <v>62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5.6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"/>
      <c r="T76" s="108" t="s">
        <v>165</v>
      </c>
      <c r="U76" s="2"/>
      <c r="V76" s="114">
        <v>500</v>
      </c>
      <c r="W76" s="114">
        <v>750</v>
      </c>
      <c r="X76" s="114">
        <v>1500</v>
      </c>
      <c r="Y76" s="114">
        <v>2000</v>
      </c>
      <c r="Z76" s="111">
        <f t="shared" si="9"/>
        <v>63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5.6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"/>
      <c r="T77" s="108" t="s">
        <v>169</v>
      </c>
      <c r="U77" s="2"/>
      <c r="V77" s="114">
        <v>12000</v>
      </c>
      <c r="W77" s="114">
        <v>16000</v>
      </c>
      <c r="X77" s="114">
        <f t="shared" ref="X77:Y81" si="23">V77*2.5</f>
        <v>30000</v>
      </c>
      <c r="Y77" s="114">
        <f t="shared" si="23"/>
        <v>40000</v>
      </c>
      <c r="Z77" s="111">
        <f t="shared" si="9"/>
        <v>64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5.6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"/>
      <c r="T78" s="108" t="s">
        <v>170</v>
      </c>
      <c r="U78" s="2"/>
      <c r="V78" s="114">
        <v>12000</v>
      </c>
      <c r="W78" s="114">
        <v>16000</v>
      </c>
      <c r="X78" s="114">
        <f t="shared" si="23"/>
        <v>30000</v>
      </c>
      <c r="Y78" s="114">
        <f t="shared" si="23"/>
        <v>40000</v>
      </c>
      <c r="Z78" s="111">
        <f t="shared" si="9"/>
        <v>65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5.6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"/>
      <c r="T79" s="108" t="s">
        <v>171</v>
      </c>
      <c r="U79" s="2"/>
      <c r="V79" s="114">
        <v>6000</v>
      </c>
      <c r="W79" s="114">
        <v>8000</v>
      </c>
      <c r="X79" s="114">
        <f t="shared" si="23"/>
        <v>15000</v>
      </c>
      <c r="Y79" s="114">
        <f t="shared" si="23"/>
        <v>20000</v>
      </c>
      <c r="Z79" s="111">
        <f t="shared" si="9"/>
        <v>66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6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"/>
      <c r="T80" s="108" t="s">
        <v>172</v>
      </c>
      <c r="U80" s="2"/>
      <c r="V80" s="114">
        <v>12000</v>
      </c>
      <c r="W80" s="114">
        <v>16000</v>
      </c>
      <c r="X80" s="114">
        <f t="shared" si="23"/>
        <v>30000</v>
      </c>
      <c r="Y80" s="114">
        <f t="shared" si="23"/>
        <v>40000</v>
      </c>
      <c r="Z80" s="111">
        <f t="shared" ref="Z80:Z143" si="24">Z79+1</f>
        <v>67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6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"/>
      <c r="T81" s="108" t="s">
        <v>173</v>
      </c>
      <c r="U81" s="2"/>
      <c r="V81" s="114">
        <v>12000</v>
      </c>
      <c r="W81" s="114">
        <v>16000</v>
      </c>
      <c r="X81" s="114">
        <f t="shared" si="23"/>
        <v>30000</v>
      </c>
      <c r="Y81" s="114">
        <f t="shared" si="23"/>
        <v>40000</v>
      </c>
      <c r="Z81" s="111">
        <f t="shared" si="24"/>
        <v>68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6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"/>
      <c r="T82" s="108" t="s">
        <v>166</v>
      </c>
      <c r="U82" s="2"/>
      <c r="V82" s="114">
        <v>35000</v>
      </c>
      <c r="W82" s="114">
        <v>50000</v>
      </c>
      <c r="X82" s="114">
        <v>85000</v>
      </c>
      <c r="Y82" s="114">
        <v>130000</v>
      </c>
      <c r="Z82" s="111">
        <f t="shared" si="24"/>
        <v>69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6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"/>
      <c r="T83" s="108" t="s">
        <v>162</v>
      </c>
      <c r="U83" s="2"/>
      <c r="V83" s="116" t="s">
        <v>190</v>
      </c>
      <c r="W83" s="116" t="s">
        <v>190</v>
      </c>
      <c r="X83" s="114">
        <v>225000</v>
      </c>
      <c r="Y83" s="114">
        <v>225000</v>
      </c>
      <c r="Z83" s="111">
        <f t="shared" si="24"/>
        <v>70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6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"/>
      <c r="T84" s="108" t="s">
        <v>116</v>
      </c>
      <c r="U84" s="2"/>
      <c r="V84" s="116" t="s">
        <v>190</v>
      </c>
      <c r="W84" s="116" t="s">
        <v>190</v>
      </c>
      <c r="X84" s="116" t="s">
        <v>190</v>
      </c>
      <c r="Y84" s="116" t="s">
        <v>190</v>
      </c>
      <c r="Z84" s="111">
        <f t="shared" si="24"/>
        <v>71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6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"/>
      <c r="T85" s="108" t="s">
        <v>104</v>
      </c>
      <c r="U85" s="2"/>
      <c r="V85" s="114">
        <v>12000</v>
      </c>
      <c r="W85" s="114">
        <v>18000</v>
      </c>
      <c r="X85" s="114">
        <v>30000</v>
      </c>
      <c r="Y85" s="114">
        <v>45000</v>
      </c>
      <c r="Z85" s="111">
        <f t="shared" si="24"/>
        <v>72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6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"/>
      <c r="T86" s="108" t="s">
        <v>156</v>
      </c>
      <c r="U86" s="2"/>
      <c r="V86" s="114">
        <v>10000</v>
      </c>
      <c r="W86" s="114">
        <v>15000</v>
      </c>
      <c r="X86" s="114">
        <v>25000</v>
      </c>
      <c r="Y86" s="114">
        <v>37500</v>
      </c>
      <c r="Z86" s="111">
        <f t="shared" si="24"/>
        <v>73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6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"/>
      <c r="T87" s="108" t="s">
        <v>167</v>
      </c>
      <c r="U87" s="2"/>
      <c r="V87" s="114">
        <v>1500</v>
      </c>
      <c r="W87" s="114">
        <v>2000</v>
      </c>
      <c r="X87" s="114">
        <v>3000</v>
      </c>
      <c r="Y87" s="114">
        <v>4000</v>
      </c>
      <c r="Z87" s="111">
        <f t="shared" si="24"/>
        <v>74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6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"/>
      <c r="T88" s="108" t="s">
        <v>158</v>
      </c>
      <c r="U88" s="2"/>
      <c r="V88" s="114">
        <v>10000</v>
      </c>
      <c r="W88" s="114">
        <v>15000</v>
      </c>
      <c r="X88" s="114">
        <v>25000</v>
      </c>
      <c r="Y88" s="114">
        <v>37500</v>
      </c>
      <c r="Z88" s="111">
        <f t="shared" si="24"/>
        <v>75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6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"/>
      <c r="T89" s="108" t="s">
        <v>201</v>
      </c>
      <c r="U89" s="2"/>
      <c r="V89" s="114">
        <v>10000</v>
      </c>
      <c r="W89" s="114">
        <v>15000</v>
      </c>
      <c r="X89" s="114">
        <v>25000</v>
      </c>
      <c r="Y89" s="114">
        <v>37500</v>
      </c>
      <c r="Z89" s="111">
        <f t="shared" si="24"/>
        <v>76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6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"/>
      <c r="T90" s="108" t="s">
        <v>117</v>
      </c>
      <c r="U90" s="2"/>
      <c r="V90" s="114">
        <v>2000</v>
      </c>
      <c r="W90" s="114">
        <v>3000</v>
      </c>
      <c r="X90" s="114">
        <v>5000</v>
      </c>
      <c r="Y90" s="114">
        <v>7500</v>
      </c>
      <c r="Z90" s="111">
        <f t="shared" si="24"/>
        <v>77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6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"/>
      <c r="T91" s="108" t="s">
        <v>118</v>
      </c>
      <c r="U91" s="2"/>
      <c r="V91" s="114">
        <v>4500</v>
      </c>
      <c r="W91" s="114">
        <v>6750</v>
      </c>
      <c r="X91" s="114">
        <v>11500</v>
      </c>
      <c r="Y91" s="114">
        <v>16750</v>
      </c>
      <c r="Z91" s="111">
        <f t="shared" si="24"/>
        <v>78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6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"/>
      <c r="T92" s="108" t="s">
        <v>108</v>
      </c>
      <c r="U92" s="2"/>
      <c r="V92" s="114">
        <v>1000</v>
      </c>
      <c r="W92" s="114">
        <v>1500</v>
      </c>
      <c r="X92" s="114">
        <v>2500</v>
      </c>
      <c r="Y92" s="114">
        <v>3750</v>
      </c>
      <c r="Z92" s="111">
        <f t="shared" si="24"/>
        <v>79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6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"/>
      <c r="T93" s="108" t="s">
        <v>111</v>
      </c>
      <c r="U93" s="2"/>
      <c r="V93" s="114">
        <v>500</v>
      </c>
      <c r="W93" s="114">
        <v>750</v>
      </c>
      <c r="X93" s="114">
        <v>1500</v>
      </c>
      <c r="Y93" s="114">
        <v>2000</v>
      </c>
      <c r="Z93" s="111">
        <f t="shared" si="24"/>
        <v>80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6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"/>
      <c r="T94" s="108" t="s">
        <v>160</v>
      </c>
      <c r="U94" s="2"/>
      <c r="V94" s="114">
        <v>1500</v>
      </c>
      <c r="W94" s="114">
        <v>2250</v>
      </c>
      <c r="X94" s="114">
        <v>3000</v>
      </c>
      <c r="Y94" s="114">
        <v>5500</v>
      </c>
      <c r="Z94" s="111">
        <f t="shared" si="24"/>
        <v>81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6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"/>
      <c r="T95" s="108" t="s">
        <v>151</v>
      </c>
      <c r="U95" s="2"/>
      <c r="V95" s="114">
        <v>500</v>
      </c>
      <c r="W95" s="114">
        <v>750</v>
      </c>
      <c r="X95" s="114">
        <v>1000</v>
      </c>
      <c r="Y95" s="114">
        <v>1750</v>
      </c>
      <c r="Z95" s="111">
        <f t="shared" si="24"/>
        <v>82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6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"/>
      <c r="T96" s="108" t="s">
        <v>153</v>
      </c>
      <c r="U96" s="2"/>
      <c r="V96" s="114">
        <v>500</v>
      </c>
      <c r="W96" s="114">
        <v>750</v>
      </c>
      <c r="X96" s="114">
        <v>1000</v>
      </c>
      <c r="Y96" s="114">
        <v>1750</v>
      </c>
      <c r="Z96" s="111">
        <f t="shared" si="24"/>
        <v>83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6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"/>
      <c r="T97" s="108" t="s">
        <v>150</v>
      </c>
      <c r="U97" s="2"/>
      <c r="V97" s="114">
        <v>1500</v>
      </c>
      <c r="W97" s="114">
        <v>2250</v>
      </c>
      <c r="X97" s="114">
        <v>4000</v>
      </c>
      <c r="Y97" s="114">
        <v>5750</v>
      </c>
      <c r="Z97" s="111">
        <f t="shared" si="24"/>
        <v>84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"/>
      <c r="T98" s="39" t="s">
        <v>32</v>
      </c>
      <c r="U98" s="2"/>
      <c r="V98" s="2">
        <v>0</v>
      </c>
      <c r="W98" s="2">
        <v>0</v>
      </c>
      <c r="X98" s="2">
        <v>0</v>
      </c>
      <c r="Y98" s="2">
        <v>0</v>
      </c>
      <c r="Z98" s="44">
        <f t="shared" si="24"/>
        <v>85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"/>
      <c r="T99" s="39" t="s">
        <v>32</v>
      </c>
      <c r="U99" s="2"/>
      <c r="V99" s="2">
        <v>0</v>
      </c>
      <c r="W99" s="2">
        <v>0</v>
      </c>
      <c r="X99" s="2">
        <v>0</v>
      </c>
      <c r="Y99" s="2">
        <v>0</v>
      </c>
      <c r="Z99" s="44">
        <f t="shared" si="24"/>
        <v>86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"/>
      <c r="T100" s="39" t="s">
        <v>32</v>
      </c>
      <c r="U100" s="2"/>
      <c r="V100" s="2">
        <v>0</v>
      </c>
      <c r="W100" s="2">
        <v>0</v>
      </c>
      <c r="X100" s="2">
        <v>0</v>
      </c>
      <c r="Y100" s="2">
        <v>0</v>
      </c>
      <c r="Z100" s="44">
        <f t="shared" si="24"/>
        <v>87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"/>
      <c r="T101" s="39" t="s">
        <v>32</v>
      </c>
      <c r="U101" s="2"/>
      <c r="V101" s="2" t="s">
        <v>202</v>
      </c>
      <c r="W101" s="2" t="s">
        <v>32</v>
      </c>
      <c r="X101" s="2" t="s">
        <v>32</v>
      </c>
      <c r="Y101" s="2" t="s">
        <v>202</v>
      </c>
      <c r="Z101" s="44">
        <f t="shared" si="24"/>
        <v>88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"/>
      <c r="T102" s="39" t="s">
        <v>32</v>
      </c>
      <c r="U102" s="2"/>
      <c r="V102" s="2"/>
      <c r="W102" s="2" t="s">
        <v>32</v>
      </c>
      <c r="X102" s="2"/>
      <c r="Y102" s="2"/>
      <c r="Z102" s="44">
        <f t="shared" si="24"/>
        <v>89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"/>
      <c r="T103" s="39"/>
      <c r="U103" s="2"/>
      <c r="V103" s="140" t="s">
        <v>185</v>
      </c>
      <c r="W103" s="140" t="s">
        <v>186</v>
      </c>
      <c r="X103" s="140" t="s">
        <v>187</v>
      </c>
      <c r="Y103" s="140" t="s">
        <v>188</v>
      </c>
      <c r="Z103" s="44">
        <f t="shared" si="24"/>
        <v>90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"/>
      <c r="T104" s="139" t="s">
        <v>199</v>
      </c>
      <c r="U104" s="2"/>
      <c r="V104" s="2">
        <v>3000</v>
      </c>
      <c r="W104" s="2">
        <v>4000</v>
      </c>
      <c r="X104" s="2">
        <v>4500</v>
      </c>
      <c r="Y104" s="2">
        <v>6000</v>
      </c>
      <c r="Z104" s="44">
        <f t="shared" si="24"/>
        <v>91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"/>
      <c r="T105" s="39" t="s">
        <v>207</v>
      </c>
      <c r="U105" s="2"/>
      <c r="V105" s="2">
        <v>3000</v>
      </c>
      <c r="W105" s="2">
        <v>4000</v>
      </c>
      <c r="X105" s="2">
        <v>4500</v>
      </c>
      <c r="Y105" s="2">
        <v>6000</v>
      </c>
      <c r="Z105" s="44">
        <f t="shared" si="24"/>
        <v>92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"/>
      <c r="T106" s="39" t="s">
        <v>32</v>
      </c>
      <c r="U106" s="2"/>
      <c r="V106" s="2">
        <v>0</v>
      </c>
      <c r="W106" s="2">
        <v>0</v>
      </c>
      <c r="X106" s="2">
        <v>0</v>
      </c>
      <c r="Y106" s="2">
        <v>0</v>
      </c>
      <c r="Z106" s="44">
        <f t="shared" si="24"/>
        <v>93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"/>
      <c r="T107" s="39"/>
      <c r="U107" s="2"/>
      <c r="V107" s="2"/>
      <c r="W107" s="2"/>
      <c r="X107" s="2"/>
      <c r="Y107" s="2"/>
      <c r="Z107" s="44">
        <f t="shared" si="24"/>
        <v>94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"/>
      <c r="T108" s="141" t="s">
        <v>208</v>
      </c>
      <c r="U108" s="2"/>
      <c r="V108" s="2"/>
      <c r="W108" s="2"/>
      <c r="X108" s="2"/>
      <c r="Y108" s="2"/>
      <c r="Z108" s="44">
        <f t="shared" si="24"/>
        <v>95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"/>
      <c r="T109" s="141">
        <v>0</v>
      </c>
      <c r="U109" s="2"/>
      <c r="V109" s="2"/>
      <c r="W109" s="2"/>
      <c r="X109" s="2"/>
      <c r="Y109" s="2"/>
      <c r="Z109" s="44">
        <f t="shared" si="24"/>
        <v>96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"/>
      <c r="T110" s="141">
        <v>1</v>
      </c>
      <c r="U110" s="2"/>
      <c r="V110" s="2"/>
      <c r="W110" s="2"/>
      <c r="X110" s="2"/>
      <c r="Y110" s="2"/>
      <c r="Z110" s="44">
        <f t="shared" si="24"/>
        <v>97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"/>
      <c r="T111" s="142" t="s">
        <v>209</v>
      </c>
      <c r="U111" s="2"/>
      <c r="V111" s="2"/>
      <c r="W111" s="2"/>
      <c r="X111" s="2"/>
      <c r="Y111" s="2"/>
      <c r="Z111" s="44">
        <f t="shared" si="24"/>
        <v>98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"/>
      <c r="T112" s="39"/>
      <c r="U112" s="2"/>
      <c r="V112" s="2"/>
      <c r="W112" s="2"/>
      <c r="X112" s="2"/>
      <c r="Y112" s="2"/>
      <c r="Z112" s="44">
        <f t="shared" si="24"/>
        <v>99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"/>
      <c r="T113" s="39"/>
      <c r="U113" s="2"/>
      <c r="V113" s="2"/>
      <c r="W113" s="2"/>
      <c r="X113" s="2"/>
      <c r="Y113" s="2"/>
      <c r="Z113" s="44">
        <f t="shared" si="24"/>
        <v>100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"/>
      <c r="T114" s="39"/>
      <c r="U114" s="2"/>
      <c r="V114" s="2"/>
      <c r="W114" s="2"/>
      <c r="X114" s="2"/>
      <c r="Y114" s="2"/>
      <c r="Z114" s="44">
        <f t="shared" si="24"/>
        <v>101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"/>
      <c r="T115" s="39"/>
      <c r="U115" s="2"/>
      <c r="V115" s="2"/>
      <c r="W115" s="2"/>
      <c r="X115" s="2"/>
      <c r="Y115" s="2"/>
      <c r="Z115" s="44">
        <f t="shared" si="24"/>
        <v>102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"/>
      <c r="T116" s="39"/>
      <c r="U116" s="2"/>
      <c r="V116" s="2"/>
      <c r="W116" s="2"/>
      <c r="X116" s="2"/>
      <c r="Y116" s="2"/>
      <c r="Z116" s="44">
        <f t="shared" si="24"/>
        <v>103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"/>
      <c r="T117" s="39"/>
      <c r="U117" s="2"/>
      <c r="V117" s="2"/>
      <c r="W117" s="2"/>
      <c r="X117" s="2"/>
      <c r="Y117" s="2"/>
      <c r="Z117" s="44">
        <f t="shared" si="24"/>
        <v>104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"/>
      <c r="T118" s="39"/>
      <c r="U118" s="2"/>
      <c r="V118" s="2"/>
      <c r="W118" s="2"/>
      <c r="X118" s="2"/>
      <c r="Y118" s="2"/>
      <c r="Z118" s="44">
        <f t="shared" si="24"/>
        <v>105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"/>
      <c r="T119" s="39"/>
      <c r="U119" s="2"/>
      <c r="V119" s="2"/>
      <c r="W119" s="2"/>
      <c r="X119" s="2"/>
      <c r="Y119" s="2"/>
      <c r="Z119" s="44">
        <f t="shared" si="24"/>
        <v>106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7.399999999999999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"/>
      <c r="T120" s="106" t="s">
        <v>181</v>
      </c>
      <c r="U120" s="2"/>
      <c r="V120" s="2"/>
      <c r="W120" s="2"/>
      <c r="X120" s="2"/>
      <c r="Y120" s="2"/>
      <c r="Z120" s="44">
        <f t="shared" si="24"/>
        <v>107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7.399999999999999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"/>
      <c r="T121" s="106" t="s">
        <v>32</v>
      </c>
      <c r="U121" s="2"/>
      <c r="V121" s="2"/>
      <c r="W121" s="2"/>
      <c r="X121" s="2"/>
      <c r="Y121" s="2"/>
      <c r="Z121" s="44">
        <f t="shared" si="24"/>
        <v>108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7.399999999999999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"/>
      <c r="T122" s="106" t="s">
        <v>182</v>
      </c>
      <c r="U122" s="2"/>
      <c r="V122" s="2"/>
      <c r="W122" s="2"/>
      <c r="X122" s="2"/>
      <c r="Y122" s="2"/>
      <c r="Z122" s="44">
        <f t="shared" si="24"/>
        <v>109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7.399999999999999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"/>
      <c r="T123" s="106" t="s">
        <v>183</v>
      </c>
      <c r="U123" s="2"/>
      <c r="V123" s="2"/>
      <c r="W123" s="2"/>
      <c r="X123" s="2"/>
      <c r="Y123" s="2"/>
      <c r="Z123" s="44">
        <f t="shared" si="24"/>
        <v>110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"/>
      <c r="T124" s="39"/>
      <c r="U124" s="2"/>
      <c r="V124" s="2"/>
      <c r="W124" s="2"/>
      <c r="X124" s="2"/>
      <c r="Y124" s="2"/>
      <c r="Z124" s="44">
        <f t="shared" si="24"/>
        <v>111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"/>
      <c r="T125" s="39"/>
      <c r="U125" s="2"/>
      <c r="V125" s="2"/>
      <c r="W125" s="2"/>
      <c r="X125" s="2"/>
      <c r="Y125" s="2"/>
      <c r="Z125" s="44">
        <f t="shared" si="24"/>
        <v>112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6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"/>
      <c r="T126" s="105" t="s">
        <v>95</v>
      </c>
      <c r="U126" s="39"/>
      <c r="V126" s="153" t="s">
        <v>96</v>
      </c>
      <c r="W126" s="153"/>
      <c r="X126" s="153" t="s">
        <v>97</v>
      </c>
      <c r="Y126" s="154"/>
      <c r="Z126" s="44">
        <f t="shared" si="24"/>
        <v>113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"/>
      <c r="T127" s="39"/>
      <c r="U127" s="39"/>
      <c r="V127" s="39" t="s">
        <v>98</v>
      </c>
      <c r="W127" s="39" t="s">
        <v>99</v>
      </c>
      <c r="X127" s="39" t="s">
        <v>23</v>
      </c>
      <c r="Y127" s="39" t="s">
        <v>99</v>
      </c>
      <c r="Z127" s="44">
        <f t="shared" si="24"/>
        <v>114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"/>
      <c r="T128" s="39"/>
      <c r="U128" s="2"/>
      <c r="V128" s="2"/>
      <c r="W128" s="2"/>
      <c r="X128" s="2"/>
      <c r="Y128" s="2"/>
      <c r="Z128" s="44">
        <f t="shared" si="24"/>
        <v>115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6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"/>
      <c r="T129" s="107" t="s">
        <v>100</v>
      </c>
      <c r="U129" s="2"/>
      <c r="V129" s="2"/>
      <c r="W129" s="2"/>
      <c r="X129" s="2"/>
      <c r="Y129" s="2"/>
      <c r="Z129" s="44">
        <f t="shared" si="24"/>
        <v>116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"/>
      <c r="T130" s="39" t="s">
        <v>32</v>
      </c>
      <c r="U130" s="2"/>
      <c r="V130" s="2"/>
      <c r="W130" s="2"/>
      <c r="X130" s="2"/>
      <c r="Y130" s="2"/>
      <c r="Z130" s="44">
        <f t="shared" si="24"/>
        <v>117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6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"/>
      <c r="T131" s="107" t="s">
        <v>176</v>
      </c>
      <c r="U131" s="2"/>
      <c r="V131" s="2"/>
      <c r="W131" s="2"/>
      <c r="X131" s="2"/>
      <c r="Y131" s="2"/>
      <c r="Z131" s="44">
        <f t="shared" si="24"/>
        <v>118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6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"/>
      <c r="T132" s="107" t="s">
        <v>175</v>
      </c>
      <c r="U132" s="2"/>
      <c r="V132" s="2"/>
      <c r="W132" s="2"/>
      <c r="X132" s="2"/>
      <c r="Y132" s="2"/>
      <c r="Z132" s="44">
        <f t="shared" si="24"/>
        <v>119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6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"/>
      <c r="T133" s="107" t="s">
        <v>174</v>
      </c>
      <c r="U133" s="2"/>
      <c r="V133" s="2"/>
      <c r="W133" s="2"/>
      <c r="X133" s="2"/>
      <c r="Y133" s="2"/>
      <c r="Z133" s="44">
        <f t="shared" si="24"/>
        <v>120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6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"/>
      <c r="T134" s="107" t="s">
        <v>179</v>
      </c>
      <c r="U134" s="2"/>
      <c r="V134" s="2"/>
      <c r="W134" s="2"/>
      <c r="X134" s="2"/>
      <c r="Y134" s="2"/>
      <c r="Z134" s="44">
        <f t="shared" si="24"/>
        <v>121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6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"/>
      <c r="T135" s="107" t="s">
        <v>177</v>
      </c>
      <c r="U135" s="2"/>
      <c r="V135" s="2"/>
      <c r="W135" s="2"/>
      <c r="X135" s="2"/>
      <c r="Y135" s="2"/>
      <c r="Z135" s="44">
        <f t="shared" si="24"/>
        <v>122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6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"/>
      <c r="T136" s="107" t="s">
        <v>178</v>
      </c>
      <c r="U136" s="2"/>
      <c r="V136" s="2"/>
      <c r="W136" s="2"/>
      <c r="X136" s="2"/>
      <c r="Y136" s="2"/>
      <c r="Z136" s="44">
        <f t="shared" si="24"/>
        <v>123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6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"/>
      <c r="T137" s="107" t="s">
        <v>134</v>
      </c>
      <c r="U137" s="2"/>
      <c r="V137" s="2"/>
      <c r="W137" s="2"/>
      <c r="X137" s="2"/>
      <c r="Y137" s="2"/>
      <c r="Z137" s="44">
        <f t="shared" si="24"/>
        <v>124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6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"/>
      <c r="T138" s="107" t="s">
        <v>135</v>
      </c>
      <c r="U138" s="2"/>
      <c r="V138" s="2"/>
      <c r="W138" s="2"/>
      <c r="X138" s="2"/>
      <c r="Y138" s="2"/>
      <c r="Z138" s="44">
        <f t="shared" si="24"/>
        <v>125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6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"/>
      <c r="T139" s="107" t="s">
        <v>139</v>
      </c>
      <c r="U139" s="2"/>
      <c r="V139" s="2"/>
      <c r="W139" s="2"/>
      <c r="X139" s="2"/>
      <c r="Y139" s="2"/>
      <c r="Z139" s="44">
        <f t="shared" si="24"/>
        <v>126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6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"/>
      <c r="T140" s="107" t="s">
        <v>149</v>
      </c>
      <c r="U140" s="2"/>
      <c r="V140" s="2"/>
      <c r="W140" s="2"/>
      <c r="X140" s="2"/>
      <c r="Y140" s="2"/>
      <c r="Z140" s="44">
        <f t="shared" si="24"/>
        <v>127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6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"/>
      <c r="T141" s="107" t="s">
        <v>137</v>
      </c>
      <c r="U141" s="2"/>
      <c r="V141" s="2"/>
      <c r="W141" s="2"/>
      <c r="X141" s="2"/>
      <c r="Y141" s="2"/>
      <c r="Z141" s="44">
        <f t="shared" si="24"/>
        <v>128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6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"/>
      <c r="T142" s="107" t="s">
        <v>138</v>
      </c>
      <c r="U142" s="2"/>
      <c r="V142" s="2"/>
      <c r="W142" s="2"/>
      <c r="X142" s="2"/>
      <c r="Y142" s="2"/>
      <c r="Z142" s="44">
        <f t="shared" si="24"/>
        <v>129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6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"/>
      <c r="T143" s="107" t="s">
        <v>136</v>
      </c>
      <c r="U143" s="2"/>
      <c r="V143" s="2"/>
      <c r="W143" s="2"/>
      <c r="X143" s="2"/>
      <c r="Y143" s="2"/>
      <c r="Z143" s="44">
        <f t="shared" si="24"/>
        <v>130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6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"/>
      <c r="T144" s="107" t="s">
        <v>133</v>
      </c>
      <c r="U144" s="2"/>
      <c r="V144" s="2"/>
      <c r="W144" s="2"/>
      <c r="X144" s="2"/>
      <c r="Y144" s="2"/>
      <c r="Z144" s="44">
        <f t="shared" ref="Z144:Z207" si="25">Z143+1</f>
        <v>131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6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"/>
      <c r="T145" s="107" t="s">
        <v>140</v>
      </c>
      <c r="U145" s="2"/>
      <c r="V145" s="2"/>
      <c r="W145" s="2"/>
      <c r="X145" s="2"/>
      <c r="Y145" s="2"/>
      <c r="Z145" s="44">
        <f t="shared" si="25"/>
        <v>132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6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"/>
      <c r="T146" s="107" t="s">
        <v>131</v>
      </c>
      <c r="U146" s="2"/>
      <c r="V146" s="2"/>
      <c r="W146" s="2"/>
      <c r="X146" s="2"/>
      <c r="Y146" s="2"/>
      <c r="Z146" s="44">
        <f t="shared" si="25"/>
        <v>133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6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"/>
      <c r="T147" s="107" t="s">
        <v>147</v>
      </c>
      <c r="U147" s="2"/>
      <c r="V147" s="2"/>
      <c r="W147" s="2"/>
      <c r="X147" s="2"/>
      <c r="Y147" s="2"/>
      <c r="Z147" s="44">
        <f t="shared" si="25"/>
        <v>134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6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"/>
      <c r="T148" s="107" t="s">
        <v>142</v>
      </c>
      <c r="U148" s="2"/>
      <c r="V148" s="2"/>
      <c r="W148" s="2"/>
      <c r="X148" s="2"/>
      <c r="Y148" s="2"/>
      <c r="Z148" s="44">
        <f t="shared" si="25"/>
        <v>135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6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"/>
      <c r="T149" s="107" t="s">
        <v>143</v>
      </c>
      <c r="U149" s="2"/>
      <c r="V149" s="2"/>
      <c r="W149" s="2"/>
      <c r="X149" s="2"/>
      <c r="Y149" s="2"/>
      <c r="Z149" s="44">
        <f t="shared" si="25"/>
        <v>136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6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"/>
      <c r="T150" s="107" t="s">
        <v>145</v>
      </c>
      <c r="U150" s="2"/>
      <c r="V150" s="2"/>
      <c r="W150" s="2"/>
      <c r="X150" s="2"/>
      <c r="Y150" s="2"/>
      <c r="Z150" s="44">
        <f t="shared" si="25"/>
        <v>137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6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"/>
      <c r="T151" s="107" t="s">
        <v>146</v>
      </c>
      <c r="U151" s="2"/>
      <c r="V151" s="2"/>
      <c r="W151" s="2"/>
      <c r="X151" s="2"/>
      <c r="Y151" s="2"/>
      <c r="Z151" s="44">
        <f t="shared" si="25"/>
        <v>138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6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"/>
      <c r="T152" s="107" t="s">
        <v>144</v>
      </c>
      <c r="U152" s="2"/>
      <c r="V152" s="2"/>
      <c r="W152" s="2"/>
      <c r="X152" s="2"/>
      <c r="Y152" s="2"/>
      <c r="Z152" s="44">
        <f t="shared" si="25"/>
        <v>139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6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"/>
      <c r="T153" s="107" t="s">
        <v>141</v>
      </c>
      <c r="U153" s="2"/>
      <c r="V153" s="2"/>
      <c r="W153" s="2"/>
      <c r="X153" s="2"/>
      <c r="Y153" s="2"/>
      <c r="Z153" s="44">
        <f t="shared" si="25"/>
        <v>140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6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"/>
      <c r="T154" s="107" t="s">
        <v>129</v>
      </c>
      <c r="U154" s="2"/>
      <c r="V154" s="2"/>
      <c r="W154" s="2"/>
      <c r="X154" s="2"/>
      <c r="Y154" s="2"/>
      <c r="Z154" s="44">
        <f t="shared" si="25"/>
        <v>141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6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"/>
      <c r="T155" s="107" t="s">
        <v>119</v>
      </c>
      <c r="U155" s="2"/>
      <c r="V155" s="2"/>
      <c r="W155" s="2"/>
      <c r="X155" s="2"/>
      <c r="Y155" s="2"/>
      <c r="Z155" s="44">
        <f t="shared" si="25"/>
        <v>142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6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"/>
      <c r="T156" s="107" t="s">
        <v>120</v>
      </c>
      <c r="U156" s="2"/>
      <c r="V156" s="2"/>
      <c r="W156" s="2"/>
      <c r="X156" s="2"/>
      <c r="Y156" s="2"/>
      <c r="Z156" s="44">
        <f t="shared" si="25"/>
        <v>143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6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"/>
      <c r="T157" s="107" t="s">
        <v>130</v>
      </c>
      <c r="U157" s="2"/>
      <c r="V157" s="2"/>
      <c r="W157" s="2"/>
      <c r="X157" s="2"/>
      <c r="Y157" s="2"/>
      <c r="Z157" s="44">
        <f t="shared" si="25"/>
        <v>144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6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"/>
      <c r="T158" s="107" t="s">
        <v>122</v>
      </c>
      <c r="U158" s="2"/>
      <c r="V158" s="2"/>
      <c r="W158" s="2"/>
      <c r="X158" s="2"/>
      <c r="Y158" s="2"/>
      <c r="Z158" s="44">
        <f t="shared" si="25"/>
        <v>145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6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"/>
      <c r="T159" s="107" t="s">
        <v>114</v>
      </c>
      <c r="U159" s="2"/>
      <c r="V159" s="2"/>
      <c r="W159" s="2"/>
      <c r="X159" s="2"/>
      <c r="Y159" s="2"/>
      <c r="Z159" s="44">
        <f t="shared" si="25"/>
        <v>146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6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"/>
      <c r="T160" s="107" t="s">
        <v>124</v>
      </c>
      <c r="U160" s="2"/>
      <c r="V160" s="2"/>
      <c r="W160" s="2"/>
      <c r="X160" s="2"/>
      <c r="Y160" s="2"/>
      <c r="Z160" s="44">
        <f t="shared" si="25"/>
        <v>147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6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"/>
      <c r="T161" s="107" t="s">
        <v>127</v>
      </c>
      <c r="U161" s="2"/>
      <c r="V161" s="2"/>
      <c r="W161" s="2"/>
      <c r="X161" s="2"/>
      <c r="Y161" s="2"/>
      <c r="Z161" s="44">
        <f t="shared" si="25"/>
        <v>148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6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"/>
      <c r="T162" s="107" t="s">
        <v>102</v>
      </c>
      <c r="U162" s="2"/>
      <c r="V162" s="2"/>
      <c r="W162" s="2"/>
      <c r="X162" s="2"/>
      <c r="Y162" s="2"/>
      <c r="Z162" s="44">
        <f t="shared" si="25"/>
        <v>149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6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"/>
      <c r="T163" s="107" t="s">
        <v>125</v>
      </c>
      <c r="U163" s="2"/>
      <c r="V163" s="2"/>
      <c r="W163" s="2"/>
      <c r="X163" s="2"/>
      <c r="Y163" s="2"/>
      <c r="Z163" s="44">
        <f t="shared" si="25"/>
        <v>150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6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"/>
      <c r="T164" s="107" t="s">
        <v>126</v>
      </c>
      <c r="U164" s="2"/>
      <c r="V164" s="2"/>
      <c r="W164" s="2"/>
      <c r="X164" s="2"/>
      <c r="Y164" s="2"/>
      <c r="Z164" s="44">
        <f t="shared" si="25"/>
        <v>151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6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"/>
      <c r="T165" s="107" t="s">
        <v>128</v>
      </c>
      <c r="U165" s="2"/>
      <c r="V165" s="2"/>
      <c r="W165" s="2"/>
      <c r="X165" s="2"/>
      <c r="Y165" s="2"/>
      <c r="Z165" s="44">
        <f t="shared" si="25"/>
        <v>152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6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"/>
      <c r="T166" s="107" t="s">
        <v>106</v>
      </c>
      <c r="U166" s="2"/>
      <c r="V166" s="2"/>
      <c r="W166" s="2"/>
      <c r="X166" s="2"/>
      <c r="Y166" s="2"/>
      <c r="Z166" s="44">
        <f t="shared" si="25"/>
        <v>153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6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"/>
      <c r="T167" s="107" t="s">
        <v>159</v>
      </c>
      <c r="U167" s="2"/>
      <c r="V167" s="2"/>
      <c r="W167" s="2"/>
      <c r="X167" s="2"/>
      <c r="Y167" s="2"/>
      <c r="Z167" s="44">
        <f t="shared" si="25"/>
        <v>154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6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"/>
      <c r="T168" s="107" t="s">
        <v>123</v>
      </c>
      <c r="U168" s="2"/>
      <c r="V168" s="2"/>
      <c r="W168" s="2"/>
      <c r="X168" s="2"/>
      <c r="Y168" s="2"/>
      <c r="Z168" s="44">
        <f t="shared" si="25"/>
        <v>155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6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"/>
      <c r="T169" s="107" t="s">
        <v>121</v>
      </c>
      <c r="U169" s="2"/>
      <c r="V169" s="2"/>
      <c r="W169" s="2"/>
      <c r="X169" s="2"/>
      <c r="Y169" s="2"/>
      <c r="Z169" s="44">
        <f t="shared" si="25"/>
        <v>156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6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"/>
      <c r="T170" s="107" t="s">
        <v>101</v>
      </c>
      <c r="U170" s="2"/>
      <c r="V170" s="2"/>
      <c r="W170" s="2"/>
      <c r="X170" s="2"/>
      <c r="Y170" s="2"/>
      <c r="Z170" s="44">
        <f t="shared" si="25"/>
        <v>157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6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"/>
      <c r="T171" s="107" t="s">
        <v>103</v>
      </c>
      <c r="U171" s="2"/>
      <c r="V171" s="2"/>
      <c r="W171" s="2"/>
      <c r="X171" s="2"/>
      <c r="Y171" s="2"/>
      <c r="Z171" s="44">
        <f t="shared" si="25"/>
        <v>158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6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"/>
      <c r="T172" s="107" t="s">
        <v>113</v>
      </c>
      <c r="U172" s="2"/>
      <c r="V172" s="2"/>
      <c r="W172" s="2"/>
      <c r="X172" s="2"/>
      <c r="Y172" s="2"/>
      <c r="Z172" s="44">
        <f t="shared" si="25"/>
        <v>159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6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"/>
      <c r="T173" s="107" t="s">
        <v>105</v>
      </c>
      <c r="U173" s="2"/>
      <c r="V173" s="2"/>
      <c r="W173" s="2"/>
      <c r="X173" s="2"/>
      <c r="Y173" s="2"/>
      <c r="Z173" s="44">
        <f t="shared" si="25"/>
        <v>160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6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"/>
      <c r="T174" s="107" t="s">
        <v>107</v>
      </c>
      <c r="Z174" s="44">
        <f t="shared" si="25"/>
        <v>161</v>
      </c>
    </row>
    <row r="175" spans="1:42" ht="15.6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"/>
      <c r="T175" s="107" t="s">
        <v>109</v>
      </c>
      <c r="Z175" s="44">
        <f t="shared" si="25"/>
        <v>162</v>
      </c>
    </row>
    <row r="176" spans="1:42" ht="15.6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"/>
      <c r="T176" s="107" t="s">
        <v>110</v>
      </c>
      <c r="Z176" s="44">
        <f t="shared" si="25"/>
        <v>163</v>
      </c>
    </row>
    <row r="177" spans="1:26" ht="15.6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"/>
      <c r="T177" s="107" t="s">
        <v>112</v>
      </c>
      <c r="Z177" s="44">
        <f t="shared" si="25"/>
        <v>164</v>
      </c>
    </row>
    <row r="178" spans="1:26" ht="15.6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"/>
      <c r="T178" s="107" t="s">
        <v>115</v>
      </c>
      <c r="Z178" s="44">
        <f t="shared" si="25"/>
        <v>165</v>
      </c>
    </row>
    <row r="179" spans="1:26" ht="15.6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"/>
      <c r="T179" s="107" t="s">
        <v>152</v>
      </c>
      <c r="Z179" s="44">
        <f t="shared" si="25"/>
        <v>166</v>
      </c>
    </row>
    <row r="180" spans="1:26" ht="15.6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"/>
      <c r="T180" s="107" t="s">
        <v>154</v>
      </c>
      <c r="Z180" s="44">
        <f t="shared" si="25"/>
        <v>167</v>
      </c>
    </row>
    <row r="181" spans="1:26" ht="15.6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"/>
      <c r="T181" s="107" t="s">
        <v>155</v>
      </c>
      <c r="Z181" s="44">
        <f t="shared" si="25"/>
        <v>168</v>
      </c>
    </row>
    <row r="182" spans="1:26" ht="15.6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"/>
      <c r="T182" s="107" t="s">
        <v>157</v>
      </c>
      <c r="Z182" s="44">
        <f t="shared" si="25"/>
        <v>169</v>
      </c>
    </row>
    <row r="183" spans="1:26" ht="15.6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"/>
      <c r="T183" s="107" t="s">
        <v>168</v>
      </c>
      <c r="Z183" s="44">
        <f t="shared" si="25"/>
        <v>170</v>
      </c>
    </row>
    <row r="184" spans="1:26" ht="15.6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"/>
      <c r="T184" s="107" t="s">
        <v>148</v>
      </c>
      <c r="Z184" s="44">
        <f t="shared" si="25"/>
        <v>171</v>
      </c>
    </row>
    <row r="185" spans="1:26" ht="15.6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"/>
      <c r="T185" s="107" t="s">
        <v>132</v>
      </c>
      <c r="Z185" s="44">
        <f t="shared" si="25"/>
        <v>172</v>
      </c>
    </row>
    <row r="186" spans="1:26" ht="15.6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"/>
      <c r="T186" s="107" t="s">
        <v>161</v>
      </c>
      <c r="Z186" s="44">
        <f t="shared" si="25"/>
        <v>173</v>
      </c>
    </row>
    <row r="187" spans="1:26" ht="15.6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"/>
      <c r="T187" s="107" t="s">
        <v>164</v>
      </c>
      <c r="Z187" s="44">
        <f t="shared" si="25"/>
        <v>174</v>
      </c>
    </row>
    <row r="188" spans="1:26" ht="15.6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"/>
      <c r="T188" s="107" t="s">
        <v>165</v>
      </c>
      <c r="Z188" s="44">
        <f t="shared" si="25"/>
        <v>175</v>
      </c>
    </row>
    <row r="189" spans="1:26" ht="15.6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"/>
      <c r="T189" s="107" t="s">
        <v>169</v>
      </c>
      <c r="Z189" s="44">
        <f t="shared" si="25"/>
        <v>176</v>
      </c>
    </row>
    <row r="190" spans="1:26" ht="15.6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"/>
      <c r="T190" s="107" t="s">
        <v>170</v>
      </c>
      <c r="Z190" s="44">
        <f t="shared" si="25"/>
        <v>177</v>
      </c>
    </row>
    <row r="191" spans="1:26" ht="15.6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"/>
      <c r="T191" s="107" t="s">
        <v>171</v>
      </c>
      <c r="Z191" s="44">
        <f t="shared" si="25"/>
        <v>178</v>
      </c>
    </row>
    <row r="192" spans="1:26" ht="15.6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"/>
      <c r="T192" s="107" t="s">
        <v>172</v>
      </c>
      <c r="Z192" s="44">
        <f t="shared" si="25"/>
        <v>179</v>
      </c>
    </row>
    <row r="193" spans="1:26" ht="15.6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"/>
      <c r="T193" s="107" t="s">
        <v>173</v>
      </c>
      <c r="Z193" s="44">
        <f t="shared" si="25"/>
        <v>180</v>
      </c>
    </row>
    <row r="194" spans="1:26" ht="15.6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"/>
      <c r="T194" s="107" t="s">
        <v>166</v>
      </c>
      <c r="Z194" s="44">
        <f t="shared" si="25"/>
        <v>181</v>
      </c>
    </row>
    <row r="195" spans="1:26" ht="15.6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"/>
      <c r="T195" s="107" t="s">
        <v>162</v>
      </c>
      <c r="Z195" s="44">
        <f t="shared" si="25"/>
        <v>182</v>
      </c>
    </row>
    <row r="196" spans="1:26" ht="15.6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"/>
      <c r="T196" s="107" t="s">
        <v>116</v>
      </c>
      <c r="Z196" s="44">
        <f t="shared" si="25"/>
        <v>183</v>
      </c>
    </row>
    <row r="197" spans="1:26" ht="15.6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"/>
      <c r="T197" s="107" t="s">
        <v>104</v>
      </c>
      <c r="Z197" s="44">
        <f t="shared" si="25"/>
        <v>184</v>
      </c>
    </row>
    <row r="198" spans="1:26" ht="15.6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"/>
      <c r="T198" s="107" t="s">
        <v>156</v>
      </c>
      <c r="Z198" s="44">
        <f t="shared" si="25"/>
        <v>185</v>
      </c>
    </row>
    <row r="199" spans="1:26" ht="15.6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"/>
      <c r="T199" s="107" t="s">
        <v>167</v>
      </c>
      <c r="Z199" s="44">
        <f t="shared" si="25"/>
        <v>186</v>
      </c>
    </row>
    <row r="200" spans="1:26" ht="15.6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"/>
      <c r="T200" s="107" t="s">
        <v>158</v>
      </c>
      <c r="Z200" s="44">
        <f t="shared" si="25"/>
        <v>187</v>
      </c>
    </row>
    <row r="201" spans="1:26" ht="15.6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"/>
      <c r="T201" s="107" t="s">
        <v>163</v>
      </c>
      <c r="Z201" s="44">
        <f t="shared" si="25"/>
        <v>188</v>
      </c>
    </row>
    <row r="202" spans="1:26" ht="15.6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"/>
      <c r="T202" s="107" t="s">
        <v>117</v>
      </c>
      <c r="Z202" s="44">
        <f t="shared" si="25"/>
        <v>189</v>
      </c>
    </row>
    <row r="203" spans="1:26" ht="15.6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"/>
      <c r="T203" s="107" t="s">
        <v>118</v>
      </c>
      <c r="Z203" s="44">
        <f t="shared" si="25"/>
        <v>190</v>
      </c>
    </row>
    <row r="204" spans="1:26" ht="15.6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"/>
      <c r="T204" s="107" t="s">
        <v>108</v>
      </c>
      <c r="Z204" s="44">
        <f t="shared" si="25"/>
        <v>191</v>
      </c>
    </row>
    <row r="205" spans="1:26" ht="15.6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"/>
      <c r="T205" s="107" t="s">
        <v>111</v>
      </c>
      <c r="Z205" s="44">
        <f t="shared" si="25"/>
        <v>192</v>
      </c>
    </row>
    <row r="206" spans="1:26" ht="15.6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"/>
      <c r="T206" s="107" t="s">
        <v>160</v>
      </c>
      <c r="Z206" s="44">
        <f t="shared" si="25"/>
        <v>193</v>
      </c>
    </row>
    <row r="207" spans="1:26" ht="15.6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"/>
      <c r="T207" s="107" t="s">
        <v>151</v>
      </c>
      <c r="Z207" s="44">
        <f t="shared" si="25"/>
        <v>194</v>
      </c>
    </row>
    <row r="208" spans="1:26" ht="15.6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"/>
      <c r="T208" s="107" t="s">
        <v>153</v>
      </c>
      <c r="Z208" s="44">
        <f t="shared" ref="Z208:Z268" si="26">Z207+1</f>
        <v>195</v>
      </c>
    </row>
    <row r="209" spans="1:26" ht="15.6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"/>
      <c r="T209" s="107" t="s">
        <v>150</v>
      </c>
      <c r="Z209" s="44">
        <f t="shared" si="26"/>
        <v>196</v>
      </c>
    </row>
    <row r="210" spans="1:26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"/>
      <c r="Z210" s="44">
        <f t="shared" si="26"/>
        <v>197</v>
      </c>
    </row>
    <row r="211" spans="1:26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"/>
      <c r="Z211" s="44">
        <f t="shared" si="26"/>
        <v>198</v>
      </c>
    </row>
    <row r="212" spans="1:26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"/>
      <c r="Z212" s="44">
        <f t="shared" si="26"/>
        <v>199</v>
      </c>
    </row>
    <row r="213" spans="1:26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"/>
      <c r="Z213" s="44">
        <f t="shared" si="26"/>
        <v>200</v>
      </c>
    </row>
    <row r="214" spans="1:26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"/>
      <c r="Z214" s="44">
        <f t="shared" si="26"/>
        <v>201</v>
      </c>
    </row>
    <row r="215" spans="1:26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"/>
      <c r="Z215" s="44">
        <f t="shared" si="26"/>
        <v>202</v>
      </c>
    </row>
    <row r="216" spans="1:26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"/>
      <c r="Z216" s="44">
        <f t="shared" si="26"/>
        <v>203</v>
      </c>
    </row>
    <row r="217" spans="1:26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"/>
      <c r="Z217" s="44">
        <f t="shared" si="26"/>
        <v>204</v>
      </c>
    </row>
    <row r="218" spans="1:26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"/>
      <c r="Z218" s="44">
        <f t="shared" si="26"/>
        <v>205</v>
      </c>
    </row>
    <row r="219" spans="1:26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"/>
      <c r="Z219" s="44">
        <f t="shared" si="26"/>
        <v>206</v>
      </c>
    </row>
    <row r="220" spans="1:26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"/>
      <c r="Z220" s="44">
        <f t="shared" si="26"/>
        <v>207</v>
      </c>
    </row>
    <row r="221" spans="1:26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"/>
      <c r="Z221" s="44">
        <f t="shared" si="26"/>
        <v>208</v>
      </c>
    </row>
    <row r="222" spans="1:26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"/>
      <c r="Z222" s="44">
        <f t="shared" si="26"/>
        <v>209</v>
      </c>
    </row>
    <row r="223" spans="1:26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"/>
      <c r="Z223" s="44">
        <f t="shared" si="26"/>
        <v>210</v>
      </c>
    </row>
    <row r="224" spans="1:26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"/>
      <c r="Z224" s="44">
        <f t="shared" si="26"/>
        <v>211</v>
      </c>
    </row>
    <row r="225" spans="1:26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"/>
      <c r="Z225" s="44">
        <f t="shared" si="26"/>
        <v>212</v>
      </c>
    </row>
    <row r="226" spans="1:26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"/>
      <c r="Z226" s="44">
        <f t="shared" si="26"/>
        <v>213</v>
      </c>
    </row>
    <row r="227" spans="1:26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"/>
      <c r="Z227" s="44">
        <f t="shared" si="26"/>
        <v>214</v>
      </c>
    </row>
    <row r="228" spans="1:26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"/>
      <c r="Z228" s="44">
        <f t="shared" si="26"/>
        <v>215</v>
      </c>
    </row>
    <row r="229" spans="1:26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"/>
      <c r="Z229" s="44">
        <f t="shared" si="26"/>
        <v>216</v>
      </c>
    </row>
    <row r="230" spans="1:26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"/>
      <c r="Z230" s="44">
        <f t="shared" si="26"/>
        <v>217</v>
      </c>
    </row>
    <row r="231" spans="1:26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"/>
      <c r="Z231" s="44">
        <f t="shared" si="26"/>
        <v>218</v>
      </c>
    </row>
    <row r="232" spans="1:26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"/>
      <c r="Z232" s="44">
        <f t="shared" si="26"/>
        <v>219</v>
      </c>
    </row>
    <row r="233" spans="1:26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"/>
      <c r="Z233" s="44">
        <f t="shared" si="26"/>
        <v>220</v>
      </c>
    </row>
    <row r="234" spans="1:26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"/>
      <c r="Z234" s="44">
        <f t="shared" si="26"/>
        <v>221</v>
      </c>
    </row>
    <row r="235" spans="1:26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"/>
      <c r="Z235" s="44">
        <f t="shared" si="26"/>
        <v>222</v>
      </c>
    </row>
    <row r="236" spans="1:26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"/>
      <c r="Z236" s="44">
        <f t="shared" si="26"/>
        <v>223</v>
      </c>
    </row>
    <row r="237" spans="1:26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"/>
      <c r="Z237" s="44">
        <f t="shared" si="26"/>
        <v>224</v>
      </c>
    </row>
    <row r="238" spans="1:26" x14ac:dyDescent="0.25">
      <c r="Z238" s="44">
        <f t="shared" si="26"/>
        <v>225</v>
      </c>
    </row>
    <row r="239" spans="1:26" x14ac:dyDescent="0.25">
      <c r="Z239" s="44">
        <f t="shared" si="26"/>
        <v>226</v>
      </c>
    </row>
    <row r="240" spans="1:26" x14ac:dyDescent="0.25">
      <c r="Z240" s="44">
        <f t="shared" si="26"/>
        <v>227</v>
      </c>
    </row>
    <row r="241" spans="26:26" x14ac:dyDescent="0.25">
      <c r="Z241" s="44">
        <f t="shared" si="26"/>
        <v>228</v>
      </c>
    </row>
    <row r="242" spans="26:26" x14ac:dyDescent="0.25">
      <c r="Z242" s="44">
        <f t="shared" si="26"/>
        <v>229</v>
      </c>
    </row>
    <row r="243" spans="26:26" x14ac:dyDescent="0.25">
      <c r="Z243" s="44">
        <f t="shared" si="26"/>
        <v>230</v>
      </c>
    </row>
    <row r="244" spans="26:26" x14ac:dyDescent="0.25">
      <c r="Z244" s="44">
        <f t="shared" si="26"/>
        <v>231</v>
      </c>
    </row>
    <row r="245" spans="26:26" x14ac:dyDescent="0.25">
      <c r="Z245" s="44">
        <f t="shared" si="26"/>
        <v>232</v>
      </c>
    </row>
    <row r="246" spans="26:26" x14ac:dyDescent="0.25">
      <c r="Z246" s="44">
        <f t="shared" si="26"/>
        <v>233</v>
      </c>
    </row>
    <row r="247" spans="26:26" x14ac:dyDescent="0.25">
      <c r="Z247" s="44">
        <f t="shared" si="26"/>
        <v>234</v>
      </c>
    </row>
    <row r="248" spans="26:26" x14ac:dyDescent="0.25">
      <c r="Z248" s="44">
        <f t="shared" si="26"/>
        <v>235</v>
      </c>
    </row>
    <row r="249" spans="26:26" x14ac:dyDescent="0.25">
      <c r="Z249" s="44">
        <f t="shared" si="26"/>
        <v>236</v>
      </c>
    </row>
    <row r="250" spans="26:26" x14ac:dyDescent="0.25">
      <c r="Z250" s="44">
        <f t="shared" si="26"/>
        <v>237</v>
      </c>
    </row>
    <row r="251" spans="26:26" x14ac:dyDescent="0.25">
      <c r="Z251" s="44">
        <f t="shared" si="26"/>
        <v>238</v>
      </c>
    </row>
    <row r="252" spans="26:26" x14ac:dyDescent="0.25">
      <c r="Z252" s="44">
        <f t="shared" si="26"/>
        <v>239</v>
      </c>
    </row>
    <row r="253" spans="26:26" x14ac:dyDescent="0.25">
      <c r="Z253" s="44">
        <f t="shared" si="26"/>
        <v>240</v>
      </c>
    </row>
    <row r="254" spans="26:26" x14ac:dyDescent="0.25">
      <c r="Z254" s="44">
        <f t="shared" si="26"/>
        <v>241</v>
      </c>
    </row>
    <row r="255" spans="26:26" x14ac:dyDescent="0.25">
      <c r="Z255" s="44">
        <f t="shared" si="26"/>
        <v>242</v>
      </c>
    </row>
    <row r="256" spans="26:26" x14ac:dyDescent="0.25">
      <c r="Z256" s="44">
        <f t="shared" si="26"/>
        <v>243</v>
      </c>
    </row>
    <row r="257" spans="26:26" x14ac:dyDescent="0.25">
      <c r="Z257" s="44">
        <f t="shared" si="26"/>
        <v>244</v>
      </c>
    </row>
    <row r="258" spans="26:26" x14ac:dyDescent="0.25">
      <c r="Z258" s="44">
        <f t="shared" si="26"/>
        <v>245</v>
      </c>
    </row>
    <row r="259" spans="26:26" x14ac:dyDescent="0.25">
      <c r="Z259" s="44">
        <f t="shared" si="26"/>
        <v>246</v>
      </c>
    </row>
    <row r="260" spans="26:26" x14ac:dyDescent="0.25">
      <c r="Z260" s="44">
        <f t="shared" si="26"/>
        <v>247</v>
      </c>
    </row>
    <row r="261" spans="26:26" x14ac:dyDescent="0.25">
      <c r="Z261" s="44">
        <f t="shared" si="26"/>
        <v>248</v>
      </c>
    </row>
    <row r="262" spans="26:26" x14ac:dyDescent="0.25">
      <c r="Z262" s="44">
        <f t="shared" si="26"/>
        <v>249</v>
      </c>
    </row>
    <row r="263" spans="26:26" x14ac:dyDescent="0.25">
      <c r="Z263" s="44">
        <f t="shared" si="26"/>
        <v>250</v>
      </c>
    </row>
    <row r="264" spans="26:26" x14ac:dyDescent="0.25">
      <c r="Z264" s="44">
        <f t="shared" si="26"/>
        <v>251</v>
      </c>
    </row>
    <row r="265" spans="26:26" x14ac:dyDescent="0.25">
      <c r="Z265" s="44">
        <f t="shared" si="26"/>
        <v>252</v>
      </c>
    </row>
    <row r="266" spans="26:26" x14ac:dyDescent="0.25">
      <c r="Z266" s="44">
        <f t="shared" si="26"/>
        <v>253</v>
      </c>
    </row>
    <row r="267" spans="26:26" x14ac:dyDescent="0.25">
      <c r="Z267" s="44">
        <f t="shared" si="26"/>
        <v>254</v>
      </c>
    </row>
    <row r="268" spans="26:26" x14ac:dyDescent="0.25">
      <c r="Z268" s="44">
        <f t="shared" si="26"/>
        <v>255</v>
      </c>
    </row>
  </sheetData>
  <sheetProtection password="CC77" sheet="1" objects="1" scenarios="1"/>
  <customSheetViews>
    <customSheetView guid="{97708F6B-2AD3-11D5-AA89-444553540000}" scale="66" showPageBreaks="1" fitToPage="1" printArea="1" hiddenColumns="1" showRuler="0">
      <selection activeCell="D12" sqref="D12"/>
      <pageMargins left="0.64" right="0.6" top="1" bottom="0.63" header="0.5" footer="0.5"/>
      <pageSetup scale="57" orientation="portrait" r:id="rId1"/>
      <headerFooter alignWithMargins="0"/>
    </customSheetView>
  </customSheetViews>
  <mergeCells count="8">
    <mergeCell ref="A23:A29"/>
    <mergeCell ref="AD14:AD20"/>
    <mergeCell ref="H70:I70"/>
    <mergeCell ref="X126:Y126"/>
    <mergeCell ref="V126:W126"/>
    <mergeCell ref="AC24:AC28"/>
    <mergeCell ref="J47:K47"/>
    <mergeCell ref="A35:A51"/>
  </mergeCells>
  <phoneticPr fontId="0" type="noConversion"/>
  <dataValidations xWindow="79" yWindow="284" count="13">
    <dataValidation type="list" allowBlank="1" showInputMessage="1" showErrorMessage="1" sqref="G32">
      <formula1>$AA$3:$AA$5</formula1>
    </dataValidation>
    <dataValidation type="list" allowBlank="1" showInputMessage="1" showErrorMessage="1" sqref="D48">
      <formula1>$AJ$3:$AJ$4</formula1>
    </dataValidation>
    <dataValidation allowBlank="1" showInputMessage="1" showErrorMessage="1" prompt="Select platform requested" sqref="A32"/>
    <dataValidation type="list" allowBlank="1" showErrorMessage="1" prompt="Choose the number of licenses requested" sqref="F23:F31">
      <formula1>$AA$13:$AA$43</formula1>
    </dataValidation>
    <dataValidation type="list" allowBlank="1" showInputMessage="1" showErrorMessage="1" prompt="Licenses already owned_x000a_ 7+ do not affect quantity discount, price floor is at 20% of list price. " sqref="E23:E31">
      <formula1>$Z$13:$Z$263</formula1>
    </dataValidation>
    <dataValidation type="list" allowBlank="1" showInputMessage="1" showErrorMessage="1" sqref="E20">
      <formula1>$AL$3:$AL$4</formula1>
    </dataValidation>
    <dataValidation type="list" allowBlank="1" showInputMessage="1" showErrorMessage="1" prompt="Select platform requested" sqref="D49 D47">
      <formula1>$AI$3:$AI$9</formula1>
    </dataValidation>
    <dataValidation type="list" allowBlank="1" showErrorMessage="1" prompt="Select the number of site where license is already being licensed" sqref="G23:G31">
      <formula1>$AA$3:$AA$5</formula1>
    </dataValidation>
    <dataValidation type="list" allowBlank="1" showErrorMessage="1" prompt="Select type of product_x000a_" sqref="D23:D31">
      <formula1>$AB$3:$AB$4</formula1>
    </dataValidation>
    <dataValidation type="list" allowBlank="1" showErrorMessage="1" prompt="Select type of license_x000a_Server_x000a_Workstation _x000a_for Object code library only" sqref="C23:C31">
      <formula1>$T$121:$T$123</formula1>
    </dataValidation>
    <dataValidation type="list" allowBlank="1" showInputMessage="1" showErrorMessage="1" prompt="Select the product requested" sqref="B23">
      <formula1>$T$3:$T$99</formula1>
    </dataValidation>
    <dataValidation type="list" allowBlank="1" showInputMessage="1" showErrorMessage="1" prompt="Select the product requested" sqref="B24:B29">
      <formula1>$T$3:$T$101</formula1>
    </dataValidation>
    <dataValidation type="list" allowBlank="1" showInputMessage="1" showErrorMessage="1" prompt="Select the product requested" sqref="B30:B31">
      <formula1>$T$104:$T$106</formula1>
    </dataValidation>
  </dataValidations>
  <pageMargins left="0.64" right="0.6" top="1.24" bottom="1.37" header="0.5" footer="0.69"/>
  <pageSetup scale="59" fitToHeight="2" orientation="landscape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6" r:id="rId5" name="Button 32">
              <controlPr defaultSize="0" print="0" autoFill="0" autoPict="0" macro="[0]!Print_quote">
                <anchor moveWithCells="1" sizeWithCells="1">
                  <from>
                    <xdr:col>3</xdr:col>
                    <xdr:colOff>723900</xdr:colOff>
                    <xdr:row>2</xdr:row>
                    <xdr:rowOff>190500</xdr:rowOff>
                  </from>
                  <to>
                    <xdr:col>4</xdr:col>
                    <xdr:colOff>746760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" name="Option Button 114">
              <controlPr defaultSize="0" autoFill="0" autoLine="0" autoPict="0">
                <anchor moveWithCells="1">
                  <from>
                    <xdr:col>7</xdr:col>
                    <xdr:colOff>99060</xdr:colOff>
                    <xdr:row>53</xdr:row>
                    <xdr:rowOff>175260</xdr:rowOff>
                  </from>
                  <to>
                    <xdr:col>8</xdr:col>
                    <xdr:colOff>251460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" name="Option Button 115">
              <controlPr defaultSize="0" autoFill="0" autoLine="0" autoPict="0">
                <anchor moveWithCells="1">
                  <from>
                    <xdr:col>7</xdr:col>
                    <xdr:colOff>99060</xdr:colOff>
                    <xdr:row>55</xdr:row>
                    <xdr:rowOff>53340</xdr:rowOff>
                  </from>
                  <to>
                    <xdr:col>8</xdr:col>
                    <xdr:colOff>251460</xdr:colOff>
                    <xdr:row>56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" name="Option Button 116">
              <controlPr defaultSize="0" autoFill="0" autoLine="0" autoPict="0">
                <anchor moveWithCells="1">
                  <from>
                    <xdr:col>7</xdr:col>
                    <xdr:colOff>91440</xdr:colOff>
                    <xdr:row>56</xdr:row>
                    <xdr:rowOff>129540</xdr:rowOff>
                  </from>
                  <to>
                    <xdr:col>8</xdr:col>
                    <xdr:colOff>243840</xdr:colOff>
                    <xdr:row>57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" name="Option Button 118">
              <controlPr defaultSize="0" autoFill="0" autoLine="0" autoPict="0">
                <anchor moveWithCells="1">
                  <from>
                    <xdr:col>7</xdr:col>
                    <xdr:colOff>106680</xdr:colOff>
                    <xdr:row>58</xdr:row>
                    <xdr:rowOff>7620</xdr:rowOff>
                  </from>
                  <to>
                    <xdr:col>8</xdr:col>
                    <xdr:colOff>266700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" name="Option Button 119">
              <controlPr defaultSize="0" autoFill="0" autoLine="0" autoPict="0">
                <anchor moveWithCells="1">
                  <from>
                    <xdr:col>8</xdr:col>
                    <xdr:colOff>129540</xdr:colOff>
                    <xdr:row>53</xdr:row>
                    <xdr:rowOff>175260</xdr:rowOff>
                  </from>
                  <to>
                    <xdr:col>8</xdr:col>
                    <xdr:colOff>1363980</xdr:colOff>
                    <xdr:row>54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 Sheet</vt:lpstr>
      <vt:lpstr>'Quote Sheet'!Print_Area</vt:lpstr>
    </vt:vector>
  </TitlesOfParts>
  <Company>FEA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Birade</dc:creator>
  <cp:lastModifiedBy>Havlíček Jan</cp:lastModifiedBy>
  <cp:lastPrinted>2001-08-14T20:24:35Z</cp:lastPrinted>
  <dcterms:created xsi:type="dcterms:W3CDTF">2001-04-04T15:09:42Z</dcterms:created>
  <dcterms:modified xsi:type="dcterms:W3CDTF">2023-09-10T16:00:53Z</dcterms:modified>
</cp:coreProperties>
</file>