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822" activeTab="4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Daily Deals Graph" sheetId="6" r:id="rId5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B34" i="6" l="1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<sst xmlns="http://schemas.openxmlformats.org/spreadsheetml/2006/main" count="9103" uniqueCount="754">
  <si>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</si>
  <si>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</si>
  <si>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</si>
  <si>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</si>
  <si>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</si>
  <si>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</si>
  <si>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</si>
  <si>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</si>
  <si>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</si>
  <si>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</si>
  <si>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</si>
  <si>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</si>
  <si>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</si>
  <si>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</si>
  <si>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</si>
  <si>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</si>
  <si>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</si>
  <si>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</si>
  <si>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</si>
  <si>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</si>
  <si>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</si>
  <si>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</si>
  <si>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</si>
  <si>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</si>
  <si>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</si>
  <si>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</si>
  <si>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</si>
  <si>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</si>
  <si>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</si>
  <si>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</si>
  <si>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</si>
  <si>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</si>
  <si>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</si>
  <si>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</si>
  <si>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</si>
  <si>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</si>
  <si>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</si>
  <si>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</si>
  <si>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</si>
  <si>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</si>
  <si>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</si>
  <si>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</si>
  <si>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</si>
  <si>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</si>
  <si>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</si>
  <si>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</si>
  <si>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</si>
  <si>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</si>
  <si>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</si>
  <si>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</si>
  <si>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</si>
  <si>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</si>
  <si>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</si>
  <si>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</si>
  <si>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</si>
  <si>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</si>
  <si>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</si>
  <si>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</si>
  <si>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</si>
  <si>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</si>
  <si>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</si>
  <si>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</si>
  <si>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</si>
  <si>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</si>
  <si>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</si>
  <si>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</si>
  <si>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</si>
  <si>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</si>
  <si>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</si>
  <si>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</si>
  <si>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</si>
  <si>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</si>
  <si>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</si>
  <si>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</si>
  <si>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</si>
  <si>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</si>
  <si>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</si>
  <si>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</si>
  <si>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</si>
  <si>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</si>
  <si>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</si>
  <si>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</si>
  <si>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</si>
  <si>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</si>
  <si>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</si>
  <si>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</si>
  <si>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</si>
  <si>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</si>
  <si>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</si>
  <si>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</si>
  <si>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</si>
  <si>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</si>
  <si>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</si>
  <si>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</si>
  <si>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</si>
  <si>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</si>
  <si>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</si>
  <si>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</si>
  <si>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</si>
  <si>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</si>
  <si>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</si>
  <si>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</si>
  <si>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</si>
  <si>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</si>
  <si>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</si>
  <si>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</si>
  <si>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</si>
  <si>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</si>
  <si>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</si>
  <si>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</si>
  <si>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</si>
  <si>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</si>
  <si>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</si>
  <si>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</si>
  <si>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</si>
  <si>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</si>
  <si>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</si>
  <si>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</si>
  <si>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</si>
  <si>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</si>
  <si>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</si>
  <si>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</si>
  <si>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</si>
  <si>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</si>
  <si>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</si>
  <si>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</si>
  <si>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</si>
  <si>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</si>
  <si>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</si>
  <si>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</si>
  <si>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</si>
  <si>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</si>
  <si>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</si>
  <si>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</si>
  <si>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</si>
  <si>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</si>
  <si>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</si>
  <si>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</si>
  <si>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</si>
  <si>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</si>
  <si>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</si>
  <si>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</si>
  <si>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</si>
  <si>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</si>
  <si>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</si>
  <si>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</si>
  <si>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</si>
  <si>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</si>
  <si>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</si>
  <si>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</si>
  <si>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</si>
  <si>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</si>
  <si>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</si>
  <si>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</si>
  <si>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</si>
  <si>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</si>
  <si>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</si>
  <si>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</si>
  <si>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</si>
  <si>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</si>
  <si>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</si>
  <si>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</si>
  <si>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</si>
  <si>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</si>
  <si>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</si>
  <si>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</si>
  <si>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</si>
  <si>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</si>
  <si>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</si>
  <si>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</si>
  <si>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</si>
  <si>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</si>
  <si>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</si>
  <si>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</si>
  <si>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</si>
  <si>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</si>
  <si>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</si>
  <si>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</si>
  <si>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</si>
  <si>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</si>
  <si>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</si>
  <si>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</si>
  <si>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</si>
  <si>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</si>
  <si>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</si>
  <si>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</si>
  <si>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</si>
  <si>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</si>
  <si>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</si>
  <si>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</si>
  <si>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</si>
  <si>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</si>
  <si>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</si>
  <si>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</si>
  <si>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</si>
  <si>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</si>
  <si>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</si>
  <si>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</si>
  <si>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</si>
  <si>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</si>
  <si>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</si>
  <si>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</si>
  <si>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</si>
  <si>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</si>
  <si>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</si>
  <si>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</si>
  <si>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</si>
  <si>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</si>
  <si>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</si>
  <si>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</si>
  <si>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</si>
  <si>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</si>
  <si>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</si>
  <si>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</si>
  <si>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</si>
  <si>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</si>
  <si>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</si>
  <si>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</si>
  <si>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</si>
  <si>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</si>
  <si>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</si>
  <si>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</si>
  <si>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</si>
  <si>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</si>
  <si>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</si>
  <si>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</si>
  <si>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</si>
  <si>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</si>
  <si>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</si>
  <si>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</si>
  <si>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</si>
  <si>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</si>
  <si>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</si>
  <si>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</si>
  <si>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</si>
  <si>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</si>
  <si>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</si>
  <si>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</si>
  <si>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</si>
  <si>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</si>
  <si>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</si>
  <si>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</si>
  <si>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</si>
  <si>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</si>
  <si>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</si>
  <si>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</si>
  <si>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</si>
  <si>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</si>
  <si>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</si>
  <si>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</si>
  <si>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</si>
  <si>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</si>
  <si>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</si>
  <si>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</si>
  <si>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</si>
  <si>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</si>
  <si>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</si>
  <si>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</si>
  <si>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</si>
  <si>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</si>
  <si>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</si>
  <si>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</si>
  <si>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</si>
  <si>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</si>
  <si>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</si>
  <si>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</si>
  <si>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</si>
  <si>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</si>
  <si>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</si>
  <si>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</si>
  <si>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</si>
  <si>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</si>
  <si>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</si>
  <si>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</si>
  <si>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</si>
  <si>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</si>
  <si>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</si>
  <si>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</si>
  <si>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</si>
  <si>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</si>
  <si>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</si>
  <si>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</si>
  <si>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</si>
  <si>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</si>
  <si>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</si>
  <si>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</si>
  <si>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</si>
  <si>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</si>
  <si>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</si>
  <si>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</si>
  <si>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</si>
  <si>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</si>
  <si>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</si>
  <si>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</si>
  <si>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</si>
  <si>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</si>
  <si>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</si>
  <si>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</si>
  <si>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</si>
  <si>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</si>
  <si>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</si>
  <si>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</si>
  <si>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</si>
  <si>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</si>
  <si>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</si>
  <si>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</si>
  <si>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</si>
  <si>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</si>
  <si>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</si>
  <si>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</si>
  <si>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</si>
  <si>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</si>
  <si>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</si>
  <si>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</si>
  <si>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</si>
  <si>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</si>
  <si>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</si>
  <si>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</si>
  <si>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</si>
  <si>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</si>
  <si>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</si>
  <si>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</si>
  <si>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</si>
  <si>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</si>
  <si>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</si>
  <si>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</si>
  <si>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</si>
  <si>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</si>
  <si>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</si>
  <si>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</si>
  <si>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</si>
  <si>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</si>
  <si>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</si>
  <si>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</si>
  <si>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</si>
  <si>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</si>
  <si>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</si>
  <si>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</si>
  <si>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</si>
  <si>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</si>
  <si>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</si>
  <si>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</si>
  <si>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</si>
  <si>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</si>
  <si>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</si>
  <si>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</si>
  <si>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</si>
  <si>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</si>
  <si>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</si>
  <si>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</si>
  <si>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</si>
  <si>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</si>
  <si>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</si>
  <si>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</si>
  <si>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</si>
  <si>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</si>
  <si>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</si>
  <si>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</si>
  <si>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</si>
  <si>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</si>
  <si>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</si>
  <si>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</si>
  <si>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</si>
  <si>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</si>
  <si>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</si>
  <si>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</si>
  <si>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</si>
  <si>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</si>
  <si>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</si>
  <si>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</si>
  <si>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</si>
  <si>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</si>
  <si>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</si>
  <si>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</si>
  <si>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</si>
  <si>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</si>
  <si>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</si>
  <si>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</si>
  <si>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</si>
  <si>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</si>
  <si>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</si>
  <si>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</si>
  <si>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</si>
  <si>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</si>
  <si>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</si>
  <si>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</si>
  <si>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</si>
  <si>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</si>
  <si>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</si>
  <si>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</si>
  <si>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</si>
  <si>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</si>
  <si>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</si>
  <si>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</si>
  <si>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</si>
  <si>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</si>
  <si>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</si>
  <si>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</si>
  <si>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</si>
  <si>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</si>
  <si>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</si>
  <si>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</si>
  <si>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</si>
  <si>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</si>
  <si>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</si>
  <si>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</si>
  <si>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</si>
  <si>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</si>
  <si>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</si>
  <si>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</si>
  <si>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</si>
  <si>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</si>
  <si>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</si>
  <si>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</si>
  <si>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</si>
  <si>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</si>
  <si>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</si>
  <si>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</si>
  <si>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</si>
  <si>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</si>
  <si>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</si>
  <si>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</si>
  <si>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</si>
  <si>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</si>
  <si>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</si>
  <si>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</si>
  <si>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</si>
  <si>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</si>
  <si>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</si>
  <si>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</si>
  <si>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</si>
  <si>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</si>
  <si>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</si>
  <si>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</si>
  <si>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</si>
  <si>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</si>
  <si>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</si>
  <si>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</si>
  <si>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</si>
  <si>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</si>
  <si>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</si>
  <si>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</si>
  <si>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</si>
  <si>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</si>
  <si>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</si>
  <si>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</si>
  <si>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</si>
  <si>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</si>
  <si>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</si>
  <si>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</si>
  <si>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</si>
  <si>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</si>
  <si>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</si>
  <si>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</si>
  <si>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</si>
  <si>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</si>
  <si>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</si>
  <si>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</si>
  <si>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</si>
  <si>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</si>
  <si>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</si>
  <si>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</si>
  <si>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</si>
  <si>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</si>
  <si>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</si>
  <si>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</si>
  <si>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</si>
  <si>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</si>
  <si>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</si>
  <si>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</si>
  <si>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</si>
  <si>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</si>
  <si>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</si>
  <si>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</si>
  <si>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</si>
  <si>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</si>
  <si>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</si>
  <si>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</si>
  <si>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</si>
  <si>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</si>
  <si>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</si>
  <si>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</si>
  <si>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</si>
  <si>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</si>
  <si>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</si>
  <si>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</si>
  <si>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</si>
  <si>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</si>
  <si>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</si>
  <si>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</si>
  <si>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</si>
  <si>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</si>
  <si>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</si>
  <si>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</si>
  <si>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</si>
  <si>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</si>
  <si>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</si>
  <si>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</si>
  <si>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</si>
  <si>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</si>
  <si>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</si>
  <si>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</si>
  <si>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</si>
  <si>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</si>
  <si>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</si>
  <si>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</si>
  <si>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</si>
  <si>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</si>
  <si>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</si>
  <si>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</si>
  <si>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</si>
  <si>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</si>
  <si>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</si>
  <si>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</si>
  <si>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</si>
  <si>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</si>
  <si>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</si>
  <si>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</si>
  <si>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</si>
  <si>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</si>
  <si>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</si>
  <si>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</si>
  <si>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</si>
  <si>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</si>
  <si>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</si>
  <si>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</si>
  <si>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</si>
  <si>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</si>
  <si>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</si>
  <si>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</si>
  <si>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</si>
  <si>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</si>
  <si>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</si>
  <si>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</si>
  <si>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</si>
  <si>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</si>
  <si>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</si>
  <si>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</si>
  <si>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</si>
  <si>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</si>
  <si>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</si>
  <si>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</si>
  <si>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</si>
  <si>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</si>
  <si>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</si>
  <si>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</si>
  <si>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</si>
  <si>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</si>
  <si>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</si>
  <si>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</si>
  <si>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</si>
  <si>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</si>
  <si>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</si>
  <si>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</si>
  <si>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</si>
  <si>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</si>
  <si>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</si>
  <si>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</si>
  <si>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</si>
  <si>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</si>
  <si>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</si>
  <si>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</si>
  <si>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</si>
  <si>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</si>
  <si>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</si>
  <si>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</si>
  <si>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</si>
  <si>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</si>
  <si>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</si>
  <si>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</si>
  <si>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</si>
  <si>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</si>
  <si>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</si>
  <si>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</si>
  <si>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</si>
  <si>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</si>
  <si>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</si>
  <si>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</si>
  <si>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</si>
  <si>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</si>
  <si>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</si>
  <si>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</si>
  <si>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</si>
  <si>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</si>
  <si>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</si>
  <si>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</si>
  <si>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</si>
  <si>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</si>
  <si>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</si>
  <si>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</si>
  <si>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</si>
  <si>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</si>
  <si>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</si>
  <si>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</si>
  <si>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</si>
  <si>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</si>
  <si>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</si>
  <si>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</si>
  <si>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</si>
  <si>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</si>
  <si>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</si>
  <si>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</si>
  <si>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</si>
  <si>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</si>
  <si>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</si>
  <si>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</si>
  <si>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</si>
  <si>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</si>
  <si>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</si>
  <si>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</si>
  <si>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</si>
  <si>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</si>
  <si>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</si>
  <si>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</si>
  <si>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</si>
  <si>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</si>
  <si>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</si>
  <si>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</si>
  <si>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</si>
  <si>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</si>
  <si>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</si>
  <si>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</si>
  <si>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</si>
  <si>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</si>
  <si>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</si>
  <si>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</si>
  <si>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</si>
  <si>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</si>
  <si>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</si>
  <si>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</si>
  <si>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</si>
  <si>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</si>
  <si>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</si>
  <si>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</si>
  <si>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</si>
  <si>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</si>
  <si>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</si>
  <si>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</si>
  <si>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</si>
  <si>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</si>
  <si>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</si>
  <si>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</si>
  <si>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</si>
  <si>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</si>
  <si>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</si>
  <si>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</si>
  <si>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</si>
  <si>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</si>
  <si>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</si>
  <si>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</si>
  <si>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</si>
  <si>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</si>
  <si>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</si>
  <si>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</si>
  <si>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</si>
  <si>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</si>
  <si>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</si>
  <si>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</si>
  <si>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</si>
  <si>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</si>
  <si>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</si>
  <si>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</si>
  <si>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</si>
  <si>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</si>
  <si>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</si>
  <si>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</si>
  <si>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</si>
  <si>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</si>
  <si>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</si>
  <si>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</si>
  <si>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</si>
  <si>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</si>
  <si>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</si>
  <si>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</si>
  <si>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</si>
  <si>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</si>
  <si>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</si>
  <si>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</si>
  <si>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</si>
  <si>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</si>
  <si>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</si>
  <si>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</si>
  <si>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</si>
  <si>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</si>
  <si>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</si>
  <si>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</si>
  <si>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</si>
  <si>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</si>
  <si>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</si>
  <si>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</si>
  <si>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</si>
  <si>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</si>
  <si>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</si>
  <si>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</si>
  <si>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</si>
  <si>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</si>
  <si>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</si>
  <si>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</si>
  <si>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</si>
  <si>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</si>
  <si>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</si>
  <si>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</si>
  <si>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</si>
  <si>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</si>
  <si>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</si>
  <si>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</si>
  <si>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</si>
  <si>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</si>
  <si>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</si>
  <si>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</si>
  <si>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</si>
  <si>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</si>
  <si>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</si>
  <si>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</si>
  <si>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</si>
  <si>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</si>
  <si>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</si>
  <si>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</si>
  <si>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</si>
  <si>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</si>
  <si>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</si>
  <si>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</si>
  <si>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</si>
  <si>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</si>
  <si>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</si>
  <si>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</si>
  <si>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</si>
  <si>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</si>
  <si>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</si>
  <si>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</si>
  <si>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</si>
  <si>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</si>
  <si>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</si>
  <si>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</si>
  <si>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</si>
  <si>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</si>
  <si>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</si>
  <si>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</si>
  <si>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</si>
  <si>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</si>
  <si>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</si>
  <si>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</si>
  <si>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</si>
  <si>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</si>
  <si>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</si>
  <si>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</si>
  <si>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</si>
  <si>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</si>
  <si>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</si>
  <si>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</si>
  <si>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</si>
  <si>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</si>
  <si>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</si>
  <si>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EnronOnline Broker Detail for 5/24/2001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</si>
</sst>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169" fontId="0" fillId="0" borderId="0" xfId="0" applyNumberFormat="1"/>
    <xf numFmtId="0" fontId="0" fillId="2" borderId="26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8161409551671349"/>
          <c:y val="2.932551844541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343951172477514E-2"/>
          <c:y val="0.20087980135111458"/>
          <c:w val="0.94709078818012793"/>
          <c:h val="0.72727285744637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Graph'!$B$33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Graph'!$A$34:$A$69</c:f>
              <c:numCache>
                <c:formatCode>mm/dd/yy</c:formatCode>
                <c:ptCount val="36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</c:numCache>
            </c:numRef>
          </c:cat>
          <c:val>
            <c:numRef>
              <c:f>'Daily Deals Graph'!$B$34:$B$69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5B1-BAFE-4A50C85D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5760920"/>
        <c:axId val="1"/>
      </c:barChart>
      <c:catAx>
        <c:axId val="1857609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60920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19</xdr:col>
      <xdr:colOff>30480</xdr:colOff>
      <xdr:row>31</xdr:row>
      <xdr:rowOff>7620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5.703284490737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5.70293645833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5.703085185189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5.703170486115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5.7033879629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7" hier="0"/>
  </pageFields>
  <dataFields count="2">
    <dataField name="DEAL COUNT" fld="10" subtotal="count" baseField="0" baseItem="0"/>
    <dataField name="BROKER SAVING" fld="3" baseField="0" baseItem="0"/>
  </dataFields>
  <formats count="41">
    <format dxfId="6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dataOnly="0" grandRow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dataOnly="0" grandRow="1" outline="0" fieldPosition="0"/>
    </format>
    <format dxfId="6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field="0" type="button" dataOnly="0" labelOnly="1" outline="0" axis="axisPage" fieldPosition="0"/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type="origin" dataOnly="0" labelOnly="1" outline="0" fieldPosition="0"/>
    </format>
    <format dxfId="57">
      <pivotArea dataOnly="0" labelOnly="1" outline="0" fieldPosition="0">
        <references count="1">
          <reference field="0" count="1">
            <x v="18"/>
          </reference>
        </references>
      </pivotArea>
    </format>
    <format dxfId="5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3">
      <pivotArea dataOnly="0" grandRow="1" outline="0" fieldPosition="0"/>
    </format>
    <format dxfId="72">
      <pivotArea type="origin" dataOnly="0" labelOnly="1" outline="0" fieldPosition="0"/>
    </format>
    <format dxfId="71">
      <pivotArea type="origin" dataOnly="0" labelOnly="1" outline="0" fieldPosition="0"/>
    </format>
    <format dxfId="7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5:D41" firstHeaderRow="1" firstDataRow="2" firstDataCol="1" rowPageCount="1" colPageCount="1"/>
  <pivotFields count="19">
    <pivotField axis="axisPage" compact="0" numFmtId="169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0"/>
        <item m="1" x="3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5">
    <i>
      <x/>
    </i>
    <i>
      <x v="1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1" hier="0"/>
  </pageFields>
  <dataFields count="1">
    <dataField name="FAILED TRANSACTION COUNT" fld="6" subtotal="count" baseField="0" baseItem="0"/>
  </dataFields>
  <formats count="14">
    <format dxfId="8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field="0" type="button" dataOnly="0" labelOnly="1" outline="0" axis="axisPage" fieldPosition="0"/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dataOnly="0" labelOnly="1" outline="0" fieldPosition="0">
        <references count="1">
          <reference field="0" count="1">
            <x v="10"/>
          </reference>
        </references>
      </pivotArea>
    </format>
    <format dxfId="79">
      <pivotArea dataOnly="0" labelOnly="1" outline="0" fieldPosition="0">
        <references count="1">
          <reference field="0" count="1">
            <x v="10"/>
          </reference>
        </references>
      </pivotArea>
    </format>
    <format dxfId="78">
      <pivotArea type="origin" dataOnly="0" labelOnly="1" outline="0" fieldPosition="0"/>
    </format>
    <format dxfId="77">
      <pivotArea dataOnly="0" labelOnly="1" outline="0" fieldPosition="0">
        <references count="1">
          <reference field="0" count="1">
            <x v="11"/>
          </reference>
        </references>
      </pivotArea>
    </format>
    <format dxfId="76">
      <pivotArea field="0" type="button" dataOnly="0" labelOnly="1" outline="0" axis="axisPage" fieldPosition="0"/>
    </format>
    <format dxfId="75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zoomScale="80" workbookViewId="0">
      <selection activeCell="F22" sqref="F22"/>
    </sheetView>
  </sheetViews>
  <sheetFormatPr defaultRowHeight="13.2" x14ac:dyDescent="0.25"/>
  <cols>
    <col min="1" max="1" width="30" customWidth="1"/>
    <col min="2" max="3" width="13.44140625" customWidth="1"/>
    <col min="4" max="4" width="11.33203125" customWidth="1"/>
    <col min="5" max="5" width="16.6640625" customWidth="1"/>
    <col min="6" max="6" width="18.88671875" style="82" customWidth="1"/>
    <col min="7" max="7" width="22.332031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4" t="s">
        <v>753</v>
      </c>
      <c r="B1" s="124"/>
    </row>
    <row r="3" spans="1:8" ht="21" x14ac:dyDescent="0.4">
      <c r="A3" s="111" t="s">
        <v>259</v>
      </c>
    </row>
    <row r="4" spans="1:8" ht="13.8" thickBot="1" x14ac:dyDescent="0.3">
      <c r="A4" s="16"/>
    </row>
    <row r="5" spans="1:8" s="102" customFormat="1" ht="14.4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8" thickBot="1" x14ac:dyDescent="0.3">
      <c r="A6" s="90" t="s">
        <v>225</v>
      </c>
      <c r="B6" s="91">
        <v>37035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3">
      <c r="A9" s="119"/>
      <c r="B9" s="139" t="s">
        <v>538</v>
      </c>
      <c r="C9" s="143"/>
      <c r="D9" s="139" t="s">
        <v>535</v>
      </c>
      <c r="E9" s="143"/>
      <c r="F9" s="139" t="s">
        <v>537</v>
      </c>
      <c r="G9" s="141" t="s">
        <v>536</v>
      </c>
      <c r="H9" s="83"/>
    </row>
    <row r="10" spans="1:8" x14ac:dyDescent="0.25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40"/>
      <c r="G10" s="142"/>
      <c r="H10" s="84"/>
    </row>
    <row r="11" spans="1:8" x14ac:dyDescent="0.25">
      <c r="A11" s="122" t="s">
        <v>118</v>
      </c>
      <c r="B11" s="76">
        <v>4</v>
      </c>
      <c r="C11" s="77">
        <v>14</v>
      </c>
      <c r="D11" s="24">
        <v>570</v>
      </c>
      <c r="E11" s="25">
        <v>1053</v>
      </c>
      <c r="F11" s="24">
        <v>18</v>
      </c>
      <c r="G11" s="19">
        <v>1623</v>
      </c>
      <c r="H11" s="84"/>
    </row>
    <row r="12" spans="1:8" x14ac:dyDescent="0.25">
      <c r="A12" s="123" t="s">
        <v>32</v>
      </c>
      <c r="B12" s="94"/>
      <c r="C12" s="95">
        <v>13</v>
      </c>
      <c r="D12" s="26"/>
      <c r="E12" s="27">
        <v>869</v>
      </c>
      <c r="F12" s="26">
        <v>13</v>
      </c>
      <c r="G12" s="20">
        <v>869</v>
      </c>
      <c r="H12" s="84"/>
    </row>
    <row r="13" spans="1:8" x14ac:dyDescent="0.25">
      <c r="A13" s="123" t="s">
        <v>556</v>
      </c>
      <c r="B13" s="94">
        <v>5</v>
      </c>
      <c r="C13" s="95"/>
      <c r="D13" s="26">
        <v>466.25</v>
      </c>
      <c r="E13" s="27"/>
      <c r="F13" s="26">
        <v>5</v>
      </c>
      <c r="G13" s="20">
        <v>466.25</v>
      </c>
      <c r="H13" s="85"/>
    </row>
    <row r="14" spans="1:8" x14ac:dyDescent="0.25">
      <c r="A14" s="123" t="s">
        <v>596</v>
      </c>
      <c r="B14" s="94"/>
      <c r="C14" s="95">
        <v>4</v>
      </c>
      <c r="D14" s="26"/>
      <c r="E14" s="27">
        <v>740</v>
      </c>
      <c r="F14" s="26">
        <v>4</v>
      </c>
      <c r="G14" s="20">
        <v>740</v>
      </c>
      <c r="H14" s="82"/>
    </row>
    <row r="15" spans="1:8" x14ac:dyDescent="0.25">
      <c r="A15" s="117" t="s">
        <v>222</v>
      </c>
      <c r="B15" s="93">
        <v>9</v>
      </c>
      <c r="C15" s="96">
        <v>31</v>
      </c>
      <c r="D15" s="80">
        <v>1036.25</v>
      </c>
      <c r="E15" s="81">
        <v>2662</v>
      </c>
      <c r="F15" s="128">
        <v>40</v>
      </c>
      <c r="G15" s="131">
        <v>3698.25</v>
      </c>
      <c r="H15" s="82"/>
    </row>
    <row r="16" spans="1:8" x14ac:dyDescent="0.25">
      <c r="F16"/>
      <c r="G16"/>
      <c r="H16" s="82"/>
    </row>
    <row r="17" spans="1:8" ht="13.8" thickBot="1" x14ac:dyDescent="0.3"/>
    <row r="18" spans="1:8" ht="14.4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5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3">
      <c r="A20" s="119"/>
      <c r="B20" s="139" t="s">
        <v>538</v>
      </c>
      <c r="C20" s="143"/>
      <c r="D20" s="144" t="s">
        <v>535</v>
      </c>
      <c r="E20" s="145"/>
      <c r="F20" s="146" t="s">
        <v>537</v>
      </c>
      <c r="G20" s="148" t="s">
        <v>536</v>
      </c>
    </row>
    <row r="21" spans="1:8" x14ac:dyDescent="0.25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7"/>
      <c r="G21" s="149"/>
    </row>
    <row r="22" spans="1:8" x14ac:dyDescent="0.25">
      <c r="A22" s="122" t="s">
        <v>118</v>
      </c>
      <c r="B22" s="76">
        <v>64</v>
      </c>
      <c r="C22" s="77">
        <v>162</v>
      </c>
      <c r="D22" s="97">
        <v>17207.5</v>
      </c>
      <c r="E22" s="98">
        <v>10041.040000000001</v>
      </c>
      <c r="F22" s="132">
        <v>226</v>
      </c>
      <c r="G22" s="133">
        <v>27248.54</v>
      </c>
    </row>
    <row r="23" spans="1:8" x14ac:dyDescent="0.25">
      <c r="A23" s="123" t="s">
        <v>32</v>
      </c>
      <c r="B23" s="94">
        <v>28</v>
      </c>
      <c r="C23" s="95">
        <v>213</v>
      </c>
      <c r="D23" s="78">
        <v>4207.5</v>
      </c>
      <c r="E23" s="79">
        <v>18857</v>
      </c>
      <c r="F23" s="134">
        <v>241</v>
      </c>
      <c r="G23" s="135">
        <v>23064.5</v>
      </c>
    </row>
    <row r="24" spans="1:8" x14ac:dyDescent="0.25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5">
      <c r="A25" s="123" t="s">
        <v>556</v>
      </c>
      <c r="B25" s="94">
        <v>37</v>
      </c>
      <c r="C25" s="95">
        <v>1</v>
      </c>
      <c r="D25" s="78">
        <v>5766.25</v>
      </c>
      <c r="E25" s="79">
        <v>4</v>
      </c>
      <c r="F25" s="134">
        <v>38</v>
      </c>
      <c r="G25" s="135">
        <v>5770.25</v>
      </c>
    </row>
    <row r="26" spans="1:8" x14ac:dyDescent="0.25">
      <c r="A26" s="123" t="s">
        <v>596</v>
      </c>
      <c r="B26" s="94"/>
      <c r="C26" s="95">
        <v>9</v>
      </c>
      <c r="D26" s="78"/>
      <c r="E26" s="79">
        <v>1488</v>
      </c>
      <c r="F26" s="134">
        <v>9</v>
      </c>
      <c r="G26" s="135">
        <v>1488</v>
      </c>
    </row>
    <row r="27" spans="1:8" x14ac:dyDescent="0.25">
      <c r="A27" s="117" t="s">
        <v>222</v>
      </c>
      <c r="B27" s="93">
        <v>137</v>
      </c>
      <c r="C27" s="96">
        <v>385</v>
      </c>
      <c r="D27" s="80">
        <v>27816.080000000002</v>
      </c>
      <c r="E27" s="81">
        <v>30390.04</v>
      </c>
      <c r="F27" s="93">
        <v>522</v>
      </c>
      <c r="G27" s="131">
        <v>58206.12</v>
      </c>
    </row>
    <row r="28" spans="1:8" x14ac:dyDescent="0.25">
      <c r="A28" s="136"/>
    </row>
    <row r="30" spans="1:8" ht="21" x14ac:dyDescent="0.4">
      <c r="A30" s="112" t="s">
        <v>260</v>
      </c>
    </row>
    <row r="31" spans="1:8" ht="13.8" thickBot="1" x14ac:dyDescent="0.3">
      <c r="H31" s="38"/>
    </row>
    <row r="32" spans="1:8" s="102" customFormat="1" ht="14.4" thickBot="1" x14ac:dyDescent="0.3">
      <c r="A32" s="106" t="s">
        <v>352</v>
      </c>
      <c r="B32" s="107"/>
      <c r="C32" s="107"/>
      <c r="D32" s="108"/>
    </row>
    <row r="33" spans="1:7" ht="13.8" thickBot="1" x14ac:dyDescent="0.3">
      <c r="A33" s="92" t="s">
        <v>225</v>
      </c>
      <c r="B33" s="91">
        <v>37035</v>
      </c>
      <c r="C33" s="39"/>
      <c r="D33" s="40"/>
    </row>
    <row r="34" spans="1:7" ht="13.8" thickBot="1" x14ac:dyDescent="0.3"/>
    <row r="35" spans="1:7" ht="13.8" thickBot="1" x14ac:dyDescent="0.3">
      <c r="A35" s="43" t="s">
        <v>226</v>
      </c>
      <c r="B35" s="55" t="s">
        <v>224</v>
      </c>
      <c r="C35" s="56"/>
      <c r="D35" s="57"/>
      <c r="E35" s="36"/>
    </row>
    <row r="36" spans="1:7" x14ac:dyDescent="0.25">
      <c r="A36" s="55" t="s">
        <v>33</v>
      </c>
      <c r="B36" s="17" t="s">
        <v>63</v>
      </c>
      <c r="C36" s="23" t="s">
        <v>34</v>
      </c>
      <c r="D36" s="18" t="s">
        <v>222</v>
      </c>
      <c r="E36" s="36"/>
    </row>
    <row r="37" spans="1:7" x14ac:dyDescent="0.25">
      <c r="A37" s="17" t="s">
        <v>118</v>
      </c>
      <c r="B37" s="24"/>
      <c r="C37" s="25">
        <v>2</v>
      </c>
      <c r="D37" s="19">
        <v>2</v>
      </c>
      <c r="E37" s="73"/>
    </row>
    <row r="38" spans="1:7" x14ac:dyDescent="0.25">
      <c r="A38" s="37" t="s">
        <v>32</v>
      </c>
      <c r="B38" s="26"/>
      <c r="C38" s="27">
        <v>1</v>
      </c>
      <c r="D38" s="20">
        <v>1</v>
      </c>
      <c r="E38" s="73"/>
    </row>
    <row r="39" spans="1:7" x14ac:dyDescent="0.25">
      <c r="A39" s="37" t="s">
        <v>556</v>
      </c>
      <c r="B39" s="26">
        <v>1</v>
      </c>
      <c r="C39" s="27"/>
      <c r="D39" s="20">
        <v>1</v>
      </c>
      <c r="E39" s="73"/>
    </row>
    <row r="40" spans="1:7" x14ac:dyDescent="0.25">
      <c r="A40" s="37" t="s">
        <v>596</v>
      </c>
      <c r="B40" s="26"/>
      <c r="C40" s="27">
        <v>6</v>
      </c>
      <c r="D40" s="20">
        <v>6</v>
      </c>
      <c r="E40" s="84"/>
    </row>
    <row r="41" spans="1:7" x14ac:dyDescent="0.25">
      <c r="A41" s="21" t="s">
        <v>222</v>
      </c>
      <c r="B41" s="28">
        <v>1</v>
      </c>
      <c r="C41" s="29">
        <v>9</v>
      </c>
      <c r="D41" s="22">
        <v>10</v>
      </c>
      <c r="E41" s="84"/>
    </row>
    <row r="42" spans="1:7" x14ac:dyDescent="0.25">
      <c r="E42" s="84"/>
    </row>
    <row r="43" spans="1:7" x14ac:dyDescent="0.25">
      <c r="E43" s="84"/>
    </row>
    <row r="44" spans="1:7" ht="13.8" thickBot="1" x14ac:dyDescent="0.3">
      <c r="F44"/>
      <c r="G44"/>
    </row>
    <row r="45" spans="1:7" ht="14.4" thickBot="1" x14ac:dyDescent="0.3">
      <c r="A45" s="100" t="s">
        <v>527</v>
      </c>
      <c r="B45" s="109"/>
      <c r="C45" s="109"/>
      <c r="D45" s="110"/>
    </row>
    <row r="46" spans="1:7" ht="13.8" thickBot="1" x14ac:dyDescent="0.3">
      <c r="A46" s="43" t="s">
        <v>226</v>
      </c>
      <c r="B46" s="55" t="s">
        <v>224</v>
      </c>
      <c r="C46" s="56"/>
      <c r="D46" s="57"/>
    </row>
    <row r="47" spans="1:7" x14ac:dyDescent="0.25">
      <c r="A47" s="55" t="s">
        <v>33</v>
      </c>
      <c r="B47" s="17" t="s">
        <v>63</v>
      </c>
      <c r="C47" s="23" t="s">
        <v>34</v>
      </c>
      <c r="D47" s="18" t="s">
        <v>222</v>
      </c>
    </row>
    <row r="48" spans="1:7" x14ac:dyDescent="0.25">
      <c r="A48" s="17" t="s">
        <v>118</v>
      </c>
      <c r="B48" s="24">
        <v>20</v>
      </c>
      <c r="C48" s="25">
        <v>24</v>
      </c>
      <c r="D48" s="19">
        <v>44</v>
      </c>
    </row>
    <row r="49" spans="1:4" x14ac:dyDescent="0.25">
      <c r="A49" s="37" t="s">
        <v>32</v>
      </c>
      <c r="B49" s="26">
        <v>4</v>
      </c>
      <c r="C49" s="27">
        <v>38</v>
      </c>
      <c r="D49" s="20">
        <v>42</v>
      </c>
    </row>
    <row r="50" spans="1:4" x14ac:dyDescent="0.25">
      <c r="A50" s="37" t="s">
        <v>350</v>
      </c>
      <c r="B50" s="26">
        <v>20</v>
      </c>
      <c r="C50" s="27"/>
      <c r="D50" s="20">
        <v>20</v>
      </c>
    </row>
    <row r="51" spans="1:4" x14ac:dyDescent="0.25">
      <c r="A51" s="37" t="s">
        <v>556</v>
      </c>
      <c r="B51" s="26">
        <v>5</v>
      </c>
      <c r="C51" s="27"/>
      <c r="D51" s="20">
        <v>5</v>
      </c>
    </row>
    <row r="52" spans="1:4" x14ac:dyDescent="0.25">
      <c r="A52" s="37" t="s">
        <v>596</v>
      </c>
      <c r="B52" s="26"/>
      <c r="C52" s="27">
        <v>8</v>
      </c>
      <c r="D52" s="20">
        <v>8</v>
      </c>
    </row>
    <row r="53" spans="1:4" x14ac:dyDescent="0.25">
      <c r="A53" s="21" t="s">
        <v>222</v>
      </c>
      <c r="B53" s="28">
        <v>49</v>
      </c>
      <c r="C53" s="29">
        <v>70</v>
      </c>
      <c r="D53" s="22">
        <v>119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61:B65536 B25:B29 B17 B52">
    <cfRule type="cellIs" dxfId="8" priority="1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>
      <selection activeCell="B14" sqref="B14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5/24/2001</v>
      </c>
    </row>
    <row r="2" spans="1:5" ht="17.399999999999999" x14ac:dyDescent="0.3">
      <c r="A2" s="35"/>
    </row>
    <row r="4" spans="1:5" ht="17.399999999999999" x14ac:dyDescent="0.3">
      <c r="A4" s="42" t="s">
        <v>260</v>
      </c>
    </row>
    <row r="5" spans="1:5" ht="13.8" thickBot="1" x14ac:dyDescent="0.3"/>
    <row r="6" spans="1:5" ht="13.8" thickBot="1" x14ac:dyDescent="0.3">
      <c r="A6" s="150" t="s">
        <v>351</v>
      </c>
      <c r="B6" s="151"/>
      <c r="C6" s="151"/>
      <c r="D6" s="151"/>
      <c r="E6" s="152"/>
    </row>
    <row r="7" spans="1:5" ht="13.8" thickBot="1" x14ac:dyDescent="0.3"/>
    <row r="8" spans="1:5" ht="13.8" thickBot="1" x14ac:dyDescent="0.3">
      <c r="A8" s="58" t="s">
        <v>226</v>
      </c>
      <c r="B8" s="59"/>
      <c r="C8" s="55" t="s">
        <v>224</v>
      </c>
      <c r="D8" s="56"/>
      <c r="E8" s="57"/>
    </row>
    <row r="9" spans="1:5" x14ac:dyDescent="0.25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5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5">
      <c r="A11" s="44"/>
      <c r="B11" s="37" t="s">
        <v>212</v>
      </c>
      <c r="C11" s="26">
        <v>1</v>
      </c>
      <c r="D11" s="27">
        <v>8</v>
      </c>
      <c r="E11" s="20">
        <v>9</v>
      </c>
    </row>
    <row r="12" spans="1:5" x14ac:dyDescent="0.25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5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5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5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5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5">
      <c r="A17" s="45" t="s">
        <v>376</v>
      </c>
      <c r="B17" s="46"/>
      <c r="C17" s="47">
        <v>20</v>
      </c>
      <c r="D17" s="48">
        <v>24</v>
      </c>
      <c r="E17" s="49">
        <v>44</v>
      </c>
    </row>
    <row r="18" spans="1:5" x14ac:dyDescent="0.25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5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5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5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5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5">
      <c r="A23" s="44"/>
      <c r="B23" s="37" t="s">
        <v>214</v>
      </c>
      <c r="C23" s="26">
        <v>1</v>
      </c>
      <c r="D23" s="27">
        <v>9</v>
      </c>
      <c r="E23" s="20">
        <v>10</v>
      </c>
    </row>
    <row r="24" spans="1:5" x14ac:dyDescent="0.25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5">
      <c r="A25" s="45" t="s">
        <v>377</v>
      </c>
      <c r="B25" s="46"/>
      <c r="C25" s="47">
        <v>4</v>
      </c>
      <c r="D25" s="48">
        <v>38</v>
      </c>
      <c r="E25" s="49">
        <v>42</v>
      </c>
    </row>
    <row r="26" spans="1:5" x14ac:dyDescent="0.25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5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5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5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5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5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5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5">
      <c r="A33" s="17" t="s">
        <v>556</v>
      </c>
      <c r="B33" s="17" t="s">
        <v>210</v>
      </c>
      <c r="C33" s="24">
        <v>2</v>
      </c>
      <c r="D33" s="25"/>
      <c r="E33" s="19">
        <v>2</v>
      </c>
    </row>
    <row r="34" spans="1:5" x14ac:dyDescent="0.25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5">
      <c r="A35" s="45" t="s">
        <v>558</v>
      </c>
      <c r="B35" s="46"/>
      <c r="C35" s="47">
        <v>5</v>
      </c>
      <c r="D35" s="48"/>
      <c r="E35" s="49">
        <v>5</v>
      </c>
    </row>
    <row r="36" spans="1:5" x14ac:dyDescent="0.25">
      <c r="A36" s="17" t="s">
        <v>596</v>
      </c>
      <c r="B36" s="17" t="s">
        <v>212</v>
      </c>
      <c r="C36" s="24"/>
      <c r="D36" s="25">
        <v>4</v>
      </c>
      <c r="E36" s="19">
        <v>4</v>
      </c>
    </row>
    <row r="37" spans="1:5" x14ac:dyDescent="0.25">
      <c r="A37" s="44"/>
      <c r="B37" s="37" t="s">
        <v>210</v>
      </c>
      <c r="C37" s="26"/>
      <c r="D37" s="27">
        <v>1</v>
      </c>
      <c r="E37" s="20">
        <v>1</v>
      </c>
    </row>
    <row r="38" spans="1:5" x14ac:dyDescent="0.25">
      <c r="A38" s="44"/>
      <c r="B38" s="37" t="s">
        <v>217</v>
      </c>
      <c r="C38" s="26"/>
      <c r="D38" s="27">
        <v>2</v>
      </c>
      <c r="E38" s="20">
        <v>2</v>
      </c>
    </row>
    <row r="39" spans="1:5" x14ac:dyDescent="0.25">
      <c r="A39" s="44"/>
      <c r="B39" s="37" t="s">
        <v>626</v>
      </c>
      <c r="C39" s="26"/>
      <c r="D39" s="27">
        <v>1</v>
      </c>
      <c r="E39" s="20">
        <v>1</v>
      </c>
    </row>
    <row r="40" spans="1:5" x14ac:dyDescent="0.25">
      <c r="A40" s="45" t="s">
        <v>628</v>
      </c>
      <c r="B40" s="46"/>
      <c r="C40" s="47"/>
      <c r="D40" s="48">
        <v>8</v>
      </c>
      <c r="E40" s="49">
        <v>8</v>
      </c>
    </row>
    <row r="41" spans="1:5" x14ac:dyDescent="0.25">
      <c r="A41" s="21" t="s">
        <v>222</v>
      </c>
      <c r="B41" s="50"/>
      <c r="C41" s="28">
        <v>49</v>
      </c>
      <c r="D41" s="29">
        <v>70</v>
      </c>
      <c r="E41" s="22">
        <v>119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35"/>
  <sheetViews>
    <sheetView topLeftCell="B1" zoomScale="85" workbookViewId="0">
      <pane ySplit="13" topLeftCell="A486" activePane="bottomLeft" state="frozen"/>
      <selection activeCell="D498" sqref="D498"/>
      <selection pane="bottomLeft" activeCell="G488" sqref="G488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55.664062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203</v>
      </c>
      <c r="B1" s="12"/>
      <c r="C1" s="12"/>
    </row>
    <row r="2" spans="1:255" ht="17.399999999999999" x14ac:dyDescent="0.3">
      <c r="A2" s="13" t="s">
        <v>204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529</v>
      </c>
      <c r="B4" s="15"/>
      <c r="C4" s="15"/>
    </row>
    <row r="5" spans="1:255" ht="13.8" thickBot="1" x14ac:dyDescent="0.3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5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5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5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5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5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5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5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5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5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5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5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5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5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5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5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5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5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5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5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5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5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5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5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5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5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5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5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5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5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5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5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5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5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5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5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5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5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5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5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5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5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5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5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5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5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5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5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5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5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5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5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5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5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5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5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5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5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5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5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5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5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5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5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5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5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5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5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5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5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5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5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5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5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5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5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5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5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5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5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5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5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5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5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5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5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5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5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5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5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5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5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5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5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5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5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5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5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5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5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5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5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5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5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5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5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5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5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5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5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5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5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5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5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5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5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5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5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5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5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5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5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5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5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5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5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5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5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5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5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5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5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5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5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5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5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5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5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5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5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5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5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5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5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5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5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5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5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5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5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5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5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5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5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5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5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5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5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5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5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5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5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5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5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5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5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5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5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5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5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5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5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5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5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5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5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5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5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5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5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5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5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5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5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5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5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5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5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5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5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5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5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5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5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5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5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5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5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5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 s="7">
        <v>50</v>
      </c>
      <c r="R467" t="s">
        <v>37</v>
      </c>
      <c r="S467" t="s">
        <v>38</v>
      </c>
      <c r="T467" s="11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5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 s="7">
        <v>50</v>
      </c>
      <c r="R468" t="s">
        <v>37</v>
      </c>
      <c r="S468" t="s">
        <v>38</v>
      </c>
      <c r="T468" s="11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5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 s="7">
        <v>50</v>
      </c>
      <c r="R469" t="s">
        <v>37</v>
      </c>
      <c r="S469" t="s">
        <v>38</v>
      </c>
      <c r="T469" s="11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5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 s="7">
        <v>50</v>
      </c>
      <c r="R470" t="s">
        <v>37</v>
      </c>
      <c r="S470" t="s">
        <v>38</v>
      </c>
      <c r="T470" s="11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 s="7">
        <v>25</v>
      </c>
      <c r="R471" t="s">
        <v>37</v>
      </c>
      <c r="S471" t="s">
        <v>38</v>
      </c>
      <c r="T471" s="1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5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5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5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5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5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5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 s="5">
        <v>37043.875</v>
      </c>
      <c r="AE477" s="5">
        <v>37072.875</v>
      </c>
    </row>
    <row r="478" spans="1:31" x14ac:dyDescent="0.25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693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 s="7">
        <v>10000</v>
      </c>
      <c r="R478" t="s">
        <v>66</v>
      </c>
      <c r="S478" t="s">
        <v>38</v>
      </c>
      <c r="T478" s="11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 s="5">
        <v>37043</v>
      </c>
      <c r="AE478" s="5">
        <v>37072</v>
      </c>
    </row>
    <row r="479" spans="1:31" x14ac:dyDescent="0.25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 s="5">
        <v>37043.875</v>
      </c>
      <c r="AE479" s="5">
        <v>37072.875</v>
      </c>
    </row>
    <row r="480" spans="1:31" x14ac:dyDescent="0.25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 s="5">
        <v>37043.875</v>
      </c>
      <c r="AE480" s="5">
        <v>37072.875</v>
      </c>
    </row>
    <row r="481" spans="1:31" x14ac:dyDescent="0.25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 s="5">
        <v>37043.875</v>
      </c>
      <c r="AE481" s="5">
        <v>37072.875</v>
      </c>
    </row>
    <row r="482" spans="1:31" x14ac:dyDescent="0.25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 s="5">
        <v>37043.875</v>
      </c>
      <c r="AE483" s="5">
        <v>37072.875</v>
      </c>
    </row>
    <row r="484" spans="1:31" x14ac:dyDescent="0.25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 s="5">
        <v>37043.875</v>
      </c>
      <c r="AE484" s="5">
        <v>37072.875</v>
      </c>
    </row>
    <row r="485" spans="1:31" x14ac:dyDescent="0.25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 s="5">
        <v>37043</v>
      </c>
      <c r="AE485" s="5">
        <v>37195</v>
      </c>
    </row>
    <row r="486" spans="1:31" x14ac:dyDescent="0.25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 s="5">
        <v>37043</v>
      </c>
      <c r="AE486" s="5">
        <v>37072</v>
      </c>
    </row>
    <row r="487" spans="1:31" x14ac:dyDescent="0.25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 s="7">
        <v>50</v>
      </c>
      <c r="R487" t="s">
        <v>37</v>
      </c>
      <c r="S487" t="s">
        <v>38</v>
      </c>
      <c r="T487" s="11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5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5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5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5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5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 s="5">
        <v>37043</v>
      </c>
      <c r="AE492" s="5">
        <v>37195</v>
      </c>
    </row>
    <row r="493" spans="1:31" x14ac:dyDescent="0.25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5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 s="5">
        <v>37043.875</v>
      </c>
      <c r="AE494" s="5">
        <v>37072.875</v>
      </c>
    </row>
    <row r="495" spans="1:31" x14ac:dyDescent="0.25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  <row r="496" spans="1:31" x14ac:dyDescent="0.25">
      <c r="A496" s="71">
        <f t="shared" ref="A496:A535" si="46">DATEVALUE(TEXT(F496, "mm/dd/yy"))</f>
        <v>37035</v>
      </c>
      <c r="B496" s="71" t="str">
        <f t="shared" ref="B496:B535" si="47">IF(K496="Power",IF(Z496="Enron Canada Corp.",LEFT(L496,9),LEFT(L496,13)),K496)</f>
        <v>US East Power</v>
      </c>
      <c r="C496" s="72">
        <f t="shared" ref="C496:C535" si="48">IF(K496="Power",((AE496-AD496+1)*16*SUM(O496:P496)),((AE496-AD496+1)*SUM(O496:P496)))</f>
        <v>24000</v>
      </c>
      <c r="D496" s="72">
        <f t="shared" ref="D496:D535" si="49">VLOOKUP(H496,$A$7:$E$11,(HLOOKUP(B496,$B$5:$E$6,2,FALSE)),FALSE)*C496</f>
        <v>120</v>
      </c>
      <c r="E496" s="3">
        <v>1288459</v>
      </c>
      <c r="F496" s="5">
        <v>37035.279050925899</v>
      </c>
      <c r="G496" t="s">
        <v>198</v>
      </c>
      <c r="H496" t="s">
        <v>32</v>
      </c>
      <c r="I496" t="s">
        <v>33</v>
      </c>
      <c r="K496" t="s">
        <v>34</v>
      </c>
      <c r="L496" t="s">
        <v>74</v>
      </c>
      <c r="M496">
        <v>32554</v>
      </c>
      <c r="N496" t="s">
        <v>113</v>
      </c>
      <c r="O496" s="7">
        <v>50</v>
      </c>
      <c r="R496" t="s">
        <v>37</v>
      </c>
      <c r="S496" t="s">
        <v>38</v>
      </c>
      <c r="T496" s="11">
        <v>62.25</v>
      </c>
      <c r="U496" t="s">
        <v>683</v>
      </c>
      <c r="V496" t="s">
        <v>94</v>
      </c>
      <c r="W496" t="s">
        <v>115</v>
      </c>
      <c r="X496" t="s">
        <v>42</v>
      </c>
      <c r="Y496" t="s">
        <v>43</v>
      </c>
      <c r="Z496" t="s">
        <v>44</v>
      </c>
      <c r="AA496">
        <v>96057479</v>
      </c>
      <c r="AB496">
        <v>620974.1</v>
      </c>
      <c r="AC496">
        <v>55134</v>
      </c>
      <c r="AD496" s="5">
        <v>37043.591666666704</v>
      </c>
      <c r="AE496" s="5">
        <v>37072.591666666704</v>
      </c>
    </row>
    <row r="497" spans="1:31" x14ac:dyDescent="0.25">
      <c r="A497" s="71">
        <f t="shared" si="46"/>
        <v>37035</v>
      </c>
      <c r="B497" s="71" t="str">
        <f t="shared" si="47"/>
        <v>US East Power</v>
      </c>
      <c r="C497" s="72">
        <f t="shared" si="48"/>
        <v>800</v>
      </c>
      <c r="D497" s="72">
        <f t="shared" si="49"/>
        <v>4</v>
      </c>
      <c r="E497" s="3">
        <v>1288501</v>
      </c>
      <c r="F497" s="5">
        <v>37035.286238425899</v>
      </c>
      <c r="G497" t="s">
        <v>88</v>
      </c>
      <c r="H497" t="s">
        <v>32</v>
      </c>
      <c r="I497" t="s">
        <v>33</v>
      </c>
      <c r="K497" t="s">
        <v>34</v>
      </c>
      <c r="L497" t="s">
        <v>74</v>
      </c>
      <c r="M497">
        <v>29082</v>
      </c>
      <c r="N497" t="s">
        <v>718</v>
      </c>
      <c r="O497" s="7">
        <v>50</v>
      </c>
      <c r="R497" t="s">
        <v>37</v>
      </c>
      <c r="S497" t="s">
        <v>38</v>
      </c>
      <c r="T497" s="11">
        <v>44.75</v>
      </c>
      <c r="U497" t="s">
        <v>685</v>
      </c>
      <c r="V497" t="s">
        <v>77</v>
      </c>
      <c r="W497" t="s">
        <v>90</v>
      </c>
      <c r="X497" t="s">
        <v>42</v>
      </c>
      <c r="Y497" t="s">
        <v>43</v>
      </c>
      <c r="Z497" t="s">
        <v>44</v>
      </c>
      <c r="AA497">
        <v>96021791</v>
      </c>
      <c r="AB497">
        <v>621012.1</v>
      </c>
      <c r="AC497">
        <v>64168</v>
      </c>
      <c r="AD497" s="5">
        <v>37036.875</v>
      </c>
      <c r="AE497" s="5">
        <v>37036.875</v>
      </c>
    </row>
    <row r="498" spans="1:31" x14ac:dyDescent="0.25">
      <c r="A498" s="71">
        <f t="shared" si="46"/>
        <v>37035</v>
      </c>
      <c r="B498" s="71" t="str">
        <f t="shared" si="47"/>
        <v>US East Power</v>
      </c>
      <c r="C498" s="72">
        <f t="shared" si="48"/>
        <v>800</v>
      </c>
      <c r="D498" s="72">
        <f t="shared" si="49"/>
        <v>4</v>
      </c>
      <c r="E498" s="3">
        <v>1288506</v>
      </c>
      <c r="F498" s="5">
        <v>37035.287418981497</v>
      </c>
      <c r="G498" t="s">
        <v>120</v>
      </c>
      <c r="H498" t="s">
        <v>118</v>
      </c>
      <c r="I498" t="s">
        <v>33</v>
      </c>
      <c r="K498" t="s">
        <v>34</v>
      </c>
      <c r="L498" t="s">
        <v>74</v>
      </c>
      <c r="M498">
        <v>29075</v>
      </c>
      <c r="N498" t="s">
        <v>719</v>
      </c>
      <c r="O498" s="7">
        <v>50</v>
      </c>
      <c r="R498" t="s">
        <v>37</v>
      </c>
      <c r="S498" t="s">
        <v>38</v>
      </c>
      <c r="T498" s="11">
        <v>26.75</v>
      </c>
      <c r="U498" t="s">
        <v>585</v>
      </c>
      <c r="V498" t="s">
        <v>608</v>
      </c>
      <c r="W498" t="s">
        <v>475</v>
      </c>
      <c r="X498" t="s">
        <v>42</v>
      </c>
      <c r="Y498" t="s">
        <v>43</v>
      </c>
      <c r="Z498" t="s">
        <v>44</v>
      </c>
      <c r="AA498">
        <v>96004396</v>
      </c>
      <c r="AB498">
        <v>621017.1</v>
      </c>
      <c r="AC498">
        <v>64245</v>
      </c>
      <c r="AD498" s="5">
        <v>37036.875</v>
      </c>
      <c r="AE498" s="5">
        <v>37036.875</v>
      </c>
    </row>
    <row r="499" spans="1:31" x14ac:dyDescent="0.25">
      <c r="A499" s="71">
        <f t="shared" si="46"/>
        <v>37035</v>
      </c>
      <c r="B499" s="71" t="str">
        <f t="shared" si="47"/>
        <v>US East Power</v>
      </c>
      <c r="C499" s="72">
        <f t="shared" si="48"/>
        <v>24000</v>
      </c>
      <c r="D499" s="72">
        <f t="shared" si="49"/>
        <v>120</v>
      </c>
      <c r="E499" s="3">
        <v>1288626</v>
      </c>
      <c r="F499" s="5">
        <v>37035.3065740741</v>
      </c>
      <c r="G499" t="s">
        <v>198</v>
      </c>
      <c r="H499" t="s">
        <v>32</v>
      </c>
      <c r="I499" t="s">
        <v>33</v>
      </c>
      <c r="K499" t="s">
        <v>34</v>
      </c>
      <c r="L499" t="s">
        <v>74</v>
      </c>
      <c r="M499">
        <v>32554</v>
      </c>
      <c r="N499" t="s">
        <v>113</v>
      </c>
      <c r="P499" s="7">
        <v>50</v>
      </c>
      <c r="R499" t="s">
        <v>37</v>
      </c>
      <c r="S499" t="s">
        <v>38</v>
      </c>
      <c r="T499" s="11">
        <v>61.75</v>
      </c>
      <c r="U499" t="s">
        <v>683</v>
      </c>
      <c r="V499" t="s">
        <v>94</v>
      </c>
      <c r="W499" t="s">
        <v>115</v>
      </c>
      <c r="X499" t="s">
        <v>42</v>
      </c>
      <c r="Y499" t="s">
        <v>43</v>
      </c>
      <c r="Z499" t="s">
        <v>44</v>
      </c>
      <c r="AA499">
        <v>96057479</v>
      </c>
      <c r="AB499">
        <v>621097.1</v>
      </c>
      <c r="AC499">
        <v>55134</v>
      </c>
      <c r="AD499" s="5">
        <v>37043.591666666704</v>
      </c>
      <c r="AE499" s="5">
        <v>37072.591666666704</v>
      </c>
    </row>
    <row r="500" spans="1:31" x14ac:dyDescent="0.25">
      <c r="A500" s="71">
        <f t="shared" si="46"/>
        <v>37035</v>
      </c>
      <c r="B500" s="71" t="str">
        <f t="shared" si="47"/>
        <v>US East Power</v>
      </c>
      <c r="C500" s="72">
        <f t="shared" si="48"/>
        <v>24000</v>
      </c>
      <c r="D500" s="72">
        <f t="shared" si="49"/>
        <v>120</v>
      </c>
      <c r="E500" s="3">
        <v>1288805</v>
      </c>
      <c r="F500" s="5">
        <v>37035.321944444397</v>
      </c>
      <c r="G500" t="s">
        <v>193</v>
      </c>
      <c r="H500" t="s">
        <v>118</v>
      </c>
      <c r="I500" t="s">
        <v>33</v>
      </c>
      <c r="K500" t="s">
        <v>34</v>
      </c>
      <c r="L500" t="s">
        <v>74</v>
      </c>
      <c r="M500">
        <v>26311</v>
      </c>
      <c r="N500" t="s">
        <v>720</v>
      </c>
      <c r="O500" s="7">
        <v>50</v>
      </c>
      <c r="R500" t="s">
        <v>37</v>
      </c>
      <c r="S500" t="s">
        <v>38</v>
      </c>
      <c r="T500" s="11">
        <v>72.5</v>
      </c>
      <c r="U500" t="s">
        <v>585</v>
      </c>
      <c r="V500" t="s">
        <v>608</v>
      </c>
      <c r="W500" t="s">
        <v>721</v>
      </c>
      <c r="X500" t="s">
        <v>42</v>
      </c>
      <c r="Y500" t="s">
        <v>43</v>
      </c>
      <c r="Z500" t="s">
        <v>44</v>
      </c>
      <c r="AA500">
        <v>96037738</v>
      </c>
      <c r="AB500">
        <v>621144.1</v>
      </c>
      <c r="AC500">
        <v>72209</v>
      </c>
      <c r="AD500" s="5">
        <v>37043.594444444403</v>
      </c>
      <c r="AE500" s="5">
        <v>37072.594444444403</v>
      </c>
    </row>
    <row r="501" spans="1:31" x14ac:dyDescent="0.25">
      <c r="A501" s="71">
        <f t="shared" si="46"/>
        <v>37035</v>
      </c>
      <c r="B501" s="71" t="str">
        <f t="shared" si="47"/>
        <v>US East Power</v>
      </c>
      <c r="C501" s="72">
        <f t="shared" si="48"/>
        <v>24000</v>
      </c>
      <c r="D501" s="72">
        <f t="shared" si="49"/>
        <v>120</v>
      </c>
      <c r="E501" s="3">
        <v>1288858</v>
      </c>
      <c r="F501" s="5">
        <v>37035.325798611098</v>
      </c>
      <c r="G501" t="s">
        <v>286</v>
      </c>
      <c r="H501" t="s">
        <v>118</v>
      </c>
      <c r="I501" t="s">
        <v>33</v>
      </c>
      <c r="K501" t="s">
        <v>34</v>
      </c>
      <c r="L501" t="s">
        <v>74</v>
      </c>
      <c r="M501">
        <v>26116</v>
      </c>
      <c r="N501" t="s">
        <v>690</v>
      </c>
      <c r="P501" s="7">
        <v>50</v>
      </c>
      <c r="R501" t="s">
        <v>37</v>
      </c>
      <c r="S501" t="s">
        <v>38</v>
      </c>
      <c r="T501" s="11">
        <v>55.25</v>
      </c>
      <c r="U501" t="s">
        <v>150</v>
      </c>
      <c r="V501" t="s">
        <v>123</v>
      </c>
      <c r="W501" t="s">
        <v>124</v>
      </c>
      <c r="X501" t="s">
        <v>42</v>
      </c>
      <c r="Y501" t="s">
        <v>43</v>
      </c>
      <c r="Z501" t="s">
        <v>44</v>
      </c>
      <c r="AA501">
        <v>96060365</v>
      </c>
      <c r="AB501">
        <v>621168.1</v>
      </c>
      <c r="AC501">
        <v>12</v>
      </c>
      <c r="AD501" s="5">
        <v>37408.715972222199</v>
      </c>
      <c r="AE501" s="5">
        <v>37437.715972222199</v>
      </c>
    </row>
    <row r="502" spans="1:31" x14ac:dyDescent="0.25">
      <c r="A502" s="71">
        <f t="shared" si="46"/>
        <v>37035</v>
      </c>
      <c r="B502" s="71" t="str">
        <f t="shared" si="47"/>
        <v>US East Power</v>
      </c>
      <c r="C502" s="72">
        <f t="shared" si="48"/>
        <v>24000</v>
      </c>
      <c r="D502" s="72">
        <f t="shared" si="49"/>
        <v>120</v>
      </c>
      <c r="E502" s="3">
        <v>1288905</v>
      </c>
      <c r="F502" s="5">
        <v>37035.327499999999</v>
      </c>
      <c r="G502" t="s">
        <v>198</v>
      </c>
      <c r="H502" t="s">
        <v>32</v>
      </c>
      <c r="I502" t="s">
        <v>33</v>
      </c>
      <c r="K502" t="s">
        <v>34</v>
      </c>
      <c r="L502" t="s">
        <v>74</v>
      </c>
      <c r="M502">
        <v>32554</v>
      </c>
      <c r="N502" t="s">
        <v>113</v>
      </c>
      <c r="P502" s="7">
        <v>50</v>
      </c>
      <c r="R502" t="s">
        <v>37</v>
      </c>
      <c r="S502" t="s">
        <v>38</v>
      </c>
      <c r="T502" s="11">
        <v>62.5</v>
      </c>
      <c r="U502" t="s">
        <v>683</v>
      </c>
      <c r="V502" t="s">
        <v>94</v>
      </c>
      <c r="W502" t="s">
        <v>115</v>
      </c>
      <c r="X502" t="s">
        <v>42</v>
      </c>
      <c r="Y502" t="s">
        <v>43</v>
      </c>
      <c r="Z502" t="s">
        <v>44</v>
      </c>
      <c r="AA502">
        <v>96057479</v>
      </c>
      <c r="AB502">
        <v>621179.1</v>
      </c>
      <c r="AC502">
        <v>55134</v>
      </c>
      <c r="AD502" s="5">
        <v>37043.591666666704</v>
      </c>
      <c r="AE502" s="5">
        <v>37072.591666666704</v>
      </c>
    </row>
    <row r="503" spans="1:31" x14ac:dyDescent="0.25">
      <c r="A503" s="71">
        <f t="shared" si="46"/>
        <v>37035</v>
      </c>
      <c r="B503" s="71" t="str">
        <f t="shared" si="47"/>
        <v>US East Power</v>
      </c>
      <c r="C503" s="72">
        <f t="shared" si="48"/>
        <v>800</v>
      </c>
      <c r="D503" s="72">
        <f t="shared" si="49"/>
        <v>4</v>
      </c>
      <c r="E503" s="3">
        <v>1288934</v>
      </c>
      <c r="F503" s="5">
        <v>37035.3282638889</v>
      </c>
      <c r="G503" t="s">
        <v>111</v>
      </c>
      <c r="H503" t="s">
        <v>32</v>
      </c>
      <c r="I503" t="s">
        <v>33</v>
      </c>
      <c r="K503" t="s">
        <v>34</v>
      </c>
      <c r="L503" t="s">
        <v>74</v>
      </c>
      <c r="M503">
        <v>29088</v>
      </c>
      <c r="N503" t="s">
        <v>686</v>
      </c>
      <c r="O503" s="7">
        <v>50</v>
      </c>
      <c r="R503" t="s">
        <v>37</v>
      </c>
      <c r="S503" t="s">
        <v>38</v>
      </c>
      <c r="T503" s="11">
        <v>30.8</v>
      </c>
      <c r="U503" t="s">
        <v>683</v>
      </c>
      <c r="V503" t="s">
        <v>94</v>
      </c>
      <c r="W503" t="s">
        <v>95</v>
      </c>
      <c r="X503" t="s">
        <v>42</v>
      </c>
      <c r="Y503" t="s">
        <v>43</v>
      </c>
      <c r="Z503" t="s">
        <v>44</v>
      </c>
      <c r="AB503">
        <v>621184.1</v>
      </c>
      <c r="AC503">
        <v>3246</v>
      </c>
      <c r="AD503" s="5">
        <v>37036.875</v>
      </c>
      <c r="AE503" s="5">
        <v>37036.875</v>
      </c>
    </row>
    <row r="504" spans="1:31" x14ac:dyDescent="0.25">
      <c r="A504" s="71">
        <f t="shared" si="46"/>
        <v>37035</v>
      </c>
      <c r="B504" s="71" t="str">
        <f t="shared" si="47"/>
        <v>US East Power</v>
      </c>
      <c r="C504" s="72">
        <f t="shared" si="48"/>
        <v>800</v>
      </c>
      <c r="D504" s="72">
        <f t="shared" si="49"/>
        <v>4</v>
      </c>
      <c r="E504" s="3">
        <v>1288936</v>
      </c>
      <c r="F504" s="5">
        <v>37035.328321759298</v>
      </c>
      <c r="G504" t="s">
        <v>111</v>
      </c>
      <c r="H504" t="s">
        <v>32</v>
      </c>
      <c r="I504" t="s">
        <v>33</v>
      </c>
      <c r="K504" t="s">
        <v>34</v>
      </c>
      <c r="L504" t="s">
        <v>74</v>
      </c>
      <c r="M504">
        <v>29088</v>
      </c>
      <c r="N504" t="s">
        <v>686</v>
      </c>
      <c r="O504" s="7">
        <v>50</v>
      </c>
      <c r="R504" t="s">
        <v>37</v>
      </c>
      <c r="S504" t="s">
        <v>38</v>
      </c>
      <c r="T504" s="11">
        <v>30.7</v>
      </c>
      <c r="U504" t="s">
        <v>683</v>
      </c>
      <c r="V504" t="s">
        <v>94</v>
      </c>
      <c r="W504" t="s">
        <v>95</v>
      </c>
      <c r="X504" t="s">
        <v>42</v>
      </c>
      <c r="Y504" t="s">
        <v>43</v>
      </c>
      <c r="Z504" t="s">
        <v>44</v>
      </c>
      <c r="AB504">
        <v>621185.1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6"/>
        <v>37035</v>
      </c>
      <c r="B505" s="71" t="str">
        <f t="shared" si="47"/>
        <v>US East Power</v>
      </c>
      <c r="C505" s="72">
        <f t="shared" si="48"/>
        <v>800</v>
      </c>
      <c r="D505" s="72">
        <f t="shared" si="49"/>
        <v>4</v>
      </c>
      <c r="E505" s="3">
        <v>1289208</v>
      </c>
      <c r="F505" s="5">
        <v>37035.3381828704</v>
      </c>
      <c r="G505" t="s">
        <v>111</v>
      </c>
      <c r="H505" t="s">
        <v>32</v>
      </c>
      <c r="I505" t="s">
        <v>33</v>
      </c>
      <c r="K505" t="s">
        <v>34</v>
      </c>
      <c r="L505" t="s">
        <v>74</v>
      </c>
      <c r="M505">
        <v>29088</v>
      </c>
      <c r="N505" t="s">
        <v>686</v>
      </c>
      <c r="O505" s="7">
        <v>50</v>
      </c>
      <c r="R505" t="s">
        <v>37</v>
      </c>
      <c r="S505" t="s">
        <v>38</v>
      </c>
      <c r="T505" s="11">
        <v>30.9</v>
      </c>
      <c r="U505" t="s">
        <v>683</v>
      </c>
      <c r="V505" t="s">
        <v>94</v>
      </c>
      <c r="W505" t="s">
        <v>95</v>
      </c>
      <c r="X505" t="s">
        <v>42</v>
      </c>
      <c r="Y505" t="s">
        <v>43</v>
      </c>
      <c r="Z505" t="s">
        <v>44</v>
      </c>
      <c r="AB505">
        <v>621256.1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6"/>
        <v>37035</v>
      </c>
      <c r="B506" s="71" t="str">
        <f t="shared" si="47"/>
        <v>US West Power</v>
      </c>
      <c r="C506" s="72">
        <f t="shared" si="48"/>
        <v>12400</v>
      </c>
      <c r="D506" s="72">
        <f t="shared" si="49"/>
        <v>93</v>
      </c>
      <c r="E506" s="3">
        <v>1289851</v>
      </c>
      <c r="F506" s="5">
        <v>37035.359050925901</v>
      </c>
      <c r="G506" t="s">
        <v>120</v>
      </c>
      <c r="H506" t="s">
        <v>118</v>
      </c>
      <c r="I506" t="s">
        <v>33</v>
      </c>
      <c r="K506" t="s">
        <v>34</v>
      </c>
      <c r="L506" t="s">
        <v>35</v>
      </c>
      <c r="M506">
        <v>36473</v>
      </c>
      <c r="N506" t="s">
        <v>519</v>
      </c>
      <c r="P506" s="7">
        <v>25</v>
      </c>
      <c r="R506" t="s">
        <v>37</v>
      </c>
      <c r="S506" t="s">
        <v>38</v>
      </c>
      <c r="T506" s="11">
        <v>375</v>
      </c>
      <c r="U506" t="s">
        <v>722</v>
      </c>
      <c r="V506" t="s">
        <v>399</v>
      </c>
      <c r="W506" t="s">
        <v>41</v>
      </c>
      <c r="X506" t="s">
        <v>42</v>
      </c>
      <c r="Y506" t="s">
        <v>43</v>
      </c>
      <c r="Z506" t="s">
        <v>44</v>
      </c>
      <c r="AA506">
        <v>96004396</v>
      </c>
      <c r="AB506">
        <v>621397.1</v>
      </c>
      <c r="AC506">
        <v>64245</v>
      </c>
      <c r="AD506" s="5">
        <v>37073.875</v>
      </c>
      <c r="AE506" s="5">
        <v>37103.875</v>
      </c>
    </row>
    <row r="507" spans="1:31" x14ac:dyDescent="0.25">
      <c r="A507" s="71">
        <f t="shared" si="46"/>
        <v>37035</v>
      </c>
      <c r="B507" s="71" t="str">
        <f t="shared" si="47"/>
        <v>US East Power</v>
      </c>
      <c r="C507" s="72">
        <f t="shared" si="48"/>
        <v>4000</v>
      </c>
      <c r="D507" s="72">
        <f t="shared" si="49"/>
        <v>20</v>
      </c>
      <c r="E507" s="3">
        <v>1289996</v>
      </c>
      <c r="F507" s="5">
        <v>37035.361585648097</v>
      </c>
      <c r="G507" t="s">
        <v>88</v>
      </c>
      <c r="H507" t="s">
        <v>32</v>
      </c>
      <c r="I507" t="s">
        <v>33</v>
      </c>
      <c r="K507" t="s">
        <v>34</v>
      </c>
      <c r="L507" t="s">
        <v>170</v>
      </c>
      <c r="M507">
        <v>51152</v>
      </c>
      <c r="N507" t="s">
        <v>723</v>
      </c>
      <c r="P507" s="7">
        <v>50</v>
      </c>
      <c r="R507" t="s">
        <v>37</v>
      </c>
      <c r="S507" t="s">
        <v>38</v>
      </c>
      <c r="T507" s="11">
        <v>68.5</v>
      </c>
      <c r="U507" t="s">
        <v>724</v>
      </c>
      <c r="V507" t="s">
        <v>173</v>
      </c>
      <c r="W507" t="s">
        <v>90</v>
      </c>
      <c r="X507" t="s">
        <v>42</v>
      </c>
      <c r="Y507" t="s">
        <v>43</v>
      </c>
      <c r="Z507" t="s">
        <v>71</v>
      </c>
      <c r="AB507">
        <v>621409.1</v>
      </c>
      <c r="AC507">
        <v>64168</v>
      </c>
      <c r="AD507" s="5">
        <v>37046.875</v>
      </c>
      <c r="AE507" s="5">
        <v>37050.875</v>
      </c>
    </row>
    <row r="508" spans="1:31" x14ac:dyDescent="0.25">
      <c r="A508" s="71">
        <f t="shared" si="46"/>
        <v>37035</v>
      </c>
      <c r="B508" s="71" t="str">
        <f t="shared" si="47"/>
        <v>US East Power</v>
      </c>
      <c r="C508" s="72">
        <f t="shared" si="48"/>
        <v>800</v>
      </c>
      <c r="D508" s="72">
        <f t="shared" si="49"/>
        <v>4</v>
      </c>
      <c r="E508" s="3">
        <v>1290189</v>
      </c>
      <c r="F508" s="5">
        <v>37035.366493055597</v>
      </c>
      <c r="G508" t="s">
        <v>565</v>
      </c>
      <c r="H508" t="s">
        <v>596</v>
      </c>
      <c r="I508" t="s">
        <v>33</v>
      </c>
      <c r="K508" t="s">
        <v>34</v>
      </c>
      <c r="L508" t="s">
        <v>74</v>
      </c>
      <c r="M508">
        <v>29088</v>
      </c>
      <c r="N508" t="s">
        <v>686</v>
      </c>
      <c r="P508" s="7">
        <v>50</v>
      </c>
      <c r="R508" t="s">
        <v>37</v>
      </c>
      <c r="S508" t="s">
        <v>38</v>
      </c>
      <c r="T508" s="11">
        <v>31</v>
      </c>
      <c r="U508" t="s">
        <v>725</v>
      </c>
      <c r="V508" t="s">
        <v>94</v>
      </c>
      <c r="W508" t="s">
        <v>95</v>
      </c>
      <c r="X508" t="s">
        <v>42</v>
      </c>
      <c r="Y508" t="s">
        <v>43</v>
      </c>
      <c r="Z508" t="s">
        <v>44</v>
      </c>
      <c r="AA508">
        <v>96047472</v>
      </c>
      <c r="AB508">
        <v>621431.1</v>
      </c>
      <c r="AC508">
        <v>71243</v>
      </c>
      <c r="AD508" s="5">
        <v>37036.875</v>
      </c>
      <c r="AE508" s="5">
        <v>37036.875</v>
      </c>
    </row>
    <row r="509" spans="1:31" x14ac:dyDescent="0.25">
      <c r="A509" s="71">
        <f t="shared" si="46"/>
        <v>37035</v>
      </c>
      <c r="B509" s="71" t="str">
        <f t="shared" si="47"/>
        <v>US West Power</v>
      </c>
      <c r="C509" s="72">
        <f t="shared" si="48"/>
        <v>12400</v>
      </c>
      <c r="D509" s="72">
        <f t="shared" si="49"/>
        <v>93</v>
      </c>
      <c r="E509" s="3">
        <v>1291072</v>
      </c>
      <c r="F509" s="5">
        <v>37035.3850578704</v>
      </c>
      <c r="G509" t="s">
        <v>53</v>
      </c>
      <c r="H509" t="s">
        <v>118</v>
      </c>
      <c r="I509" t="s">
        <v>33</v>
      </c>
      <c r="K509" t="s">
        <v>34</v>
      </c>
      <c r="L509" t="s">
        <v>35</v>
      </c>
      <c r="M509">
        <v>36469</v>
      </c>
      <c r="N509" t="s">
        <v>726</v>
      </c>
      <c r="O509" s="7">
        <v>25</v>
      </c>
      <c r="R509" t="s">
        <v>37</v>
      </c>
      <c r="S509" t="s">
        <v>38</v>
      </c>
      <c r="T509" s="11">
        <v>349.5</v>
      </c>
      <c r="U509" t="s">
        <v>722</v>
      </c>
      <c r="V509" t="s">
        <v>51</v>
      </c>
      <c r="W509" t="s">
        <v>52</v>
      </c>
      <c r="X509" t="s">
        <v>42</v>
      </c>
      <c r="Y509" t="s">
        <v>43</v>
      </c>
      <c r="Z509" t="s">
        <v>44</v>
      </c>
      <c r="AA509">
        <v>96028954</v>
      </c>
      <c r="AB509">
        <v>621490.1</v>
      </c>
      <c r="AC509">
        <v>54979</v>
      </c>
      <c r="AD509" s="5">
        <v>37073.875</v>
      </c>
      <c r="AE509" s="5">
        <v>37103.875</v>
      </c>
    </row>
    <row r="510" spans="1:31" x14ac:dyDescent="0.25">
      <c r="A510" s="71">
        <f t="shared" si="46"/>
        <v>37035</v>
      </c>
      <c r="B510" s="71" t="str">
        <f t="shared" si="47"/>
        <v>US West Power</v>
      </c>
      <c r="C510" s="72">
        <f t="shared" si="48"/>
        <v>12400</v>
      </c>
      <c r="D510" s="72">
        <f t="shared" si="49"/>
        <v>93</v>
      </c>
      <c r="E510" s="3">
        <v>1291073</v>
      </c>
      <c r="F510" s="5">
        <v>37035.3850578704</v>
      </c>
      <c r="G510" t="s">
        <v>53</v>
      </c>
      <c r="H510" t="s">
        <v>118</v>
      </c>
      <c r="I510" t="s">
        <v>33</v>
      </c>
      <c r="K510" t="s">
        <v>34</v>
      </c>
      <c r="L510" t="s">
        <v>35</v>
      </c>
      <c r="M510">
        <v>36465</v>
      </c>
      <c r="N510" t="s">
        <v>727</v>
      </c>
      <c r="P510" s="7">
        <v>25</v>
      </c>
      <c r="R510" t="s">
        <v>37</v>
      </c>
      <c r="S510" t="s">
        <v>38</v>
      </c>
      <c r="T510" s="11">
        <v>357.5</v>
      </c>
      <c r="U510" t="s">
        <v>722</v>
      </c>
      <c r="V510" t="s">
        <v>51</v>
      </c>
      <c r="W510" t="s">
        <v>52</v>
      </c>
      <c r="X510" t="s">
        <v>42</v>
      </c>
      <c r="Y510" t="s">
        <v>43</v>
      </c>
      <c r="Z510" t="s">
        <v>44</v>
      </c>
      <c r="AA510">
        <v>96028954</v>
      </c>
      <c r="AB510">
        <v>621491.1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6"/>
        <v>37035</v>
      </c>
      <c r="B511" s="71" t="str">
        <f t="shared" si="47"/>
        <v>US East Power</v>
      </c>
      <c r="C511" s="72">
        <f t="shared" si="48"/>
        <v>24000</v>
      </c>
      <c r="D511" s="72">
        <f t="shared" si="49"/>
        <v>120</v>
      </c>
      <c r="E511" s="3">
        <v>1291170</v>
      </c>
      <c r="F511" s="5">
        <v>37035.387499999997</v>
      </c>
      <c r="G511" t="s">
        <v>53</v>
      </c>
      <c r="H511" t="s">
        <v>118</v>
      </c>
      <c r="I511" t="s">
        <v>33</v>
      </c>
      <c r="K511" t="s">
        <v>34</v>
      </c>
      <c r="L511" t="s">
        <v>74</v>
      </c>
      <c r="M511">
        <v>26302</v>
      </c>
      <c r="N511" t="s">
        <v>710</v>
      </c>
      <c r="P511" s="7">
        <v>50</v>
      </c>
      <c r="R511" t="s">
        <v>37</v>
      </c>
      <c r="S511" t="s">
        <v>38</v>
      </c>
      <c r="T511" s="11">
        <v>65.75</v>
      </c>
      <c r="U511" t="s">
        <v>150</v>
      </c>
      <c r="V511" t="s">
        <v>464</v>
      </c>
      <c r="W511" t="s">
        <v>711</v>
      </c>
      <c r="X511" t="s">
        <v>42</v>
      </c>
      <c r="Y511" t="s">
        <v>43</v>
      </c>
      <c r="Z511" t="s">
        <v>44</v>
      </c>
      <c r="AA511">
        <v>96028954</v>
      </c>
      <c r="AB511">
        <v>621503.1</v>
      </c>
      <c r="AC511">
        <v>54979</v>
      </c>
      <c r="AD511" s="5">
        <v>37043.600694444402</v>
      </c>
      <c r="AE511" s="5">
        <v>37072.600694444402</v>
      </c>
    </row>
    <row r="512" spans="1:31" x14ac:dyDescent="0.25">
      <c r="A512" s="71">
        <f t="shared" si="46"/>
        <v>37035</v>
      </c>
      <c r="B512" s="71" t="str">
        <f t="shared" si="47"/>
        <v>Natural Gas</v>
      </c>
      <c r="C512" s="72">
        <f t="shared" si="48"/>
        <v>180000</v>
      </c>
      <c r="D512" s="72">
        <f t="shared" si="49"/>
        <v>45</v>
      </c>
      <c r="E512" s="3">
        <v>1291312</v>
      </c>
      <c r="F512" s="5">
        <v>37035.390810185199</v>
      </c>
      <c r="G512" t="s">
        <v>298</v>
      </c>
      <c r="H512" t="s">
        <v>118</v>
      </c>
      <c r="I512" t="s">
        <v>33</v>
      </c>
      <c r="K512" t="s">
        <v>63</v>
      </c>
      <c r="L512" t="s">
        <v>64</v>
      </c>
      <c r="M512">
        <v>36165</v>
      </c>
      <c r="N512" t="s">
        <v>691</v>
      </c>
      <c r="P512" s="7">
        <v>6000</v>
      </c>
      <c r="R512" t="s">
        <v>66</v>
      </c>
      <c r="S512" t="s">
        <v>38</v>
      </c>
      <c r="T512" s="11">
        <v>-7.4999999999999997E-2</v>
      </c>
      <c r="U512" t="s">
        <v>309</v>
      </c>
      <c r="V512" t="s">
        <v>310</v>
      </c>
      <c r="W512" t="s">
        <v>311</v>
      </c>
      <c r="X512" t="s">
        <v>70</v>
      </c>
      <c r="Y512" t="s">
        <v>43</v>
      </c>
      <c r="Z512" t="s">
        <v>71</v>
      </c>
      <c r="AA512">
        <v>95000242</v>
      </c>
      <c r="AB512" t="s">
        <v>728</v>
      </c>
      <c r="AC512">
        <v>232</v>
      </c>
      <c r="AD512" s="5">
        <v>37043.875</v>
      </c>
      <c r="AE512" s="5">
        <v>37072.875</v>
      </c>
    </row>
    <row r="513" spans="1:31" x14ac:dyDescent="0.25">
      <c r="A513" s="71">
        <f t="shared" si="46"/>
        <v>37035</v>
      </c>
      <c r="B513" s="71" t="str">
        <f t="shared" si="47"/>
        <v>Natural Gas</v>
      </c>
      <c r="C513" s="72">
        <f t="shared" si="48"/>
        <v>1500000</v>
      </c>
      <c r="D513" s="72">
        <f t="shared" si="49"/>
        <v>375</v>
      </c>
      <c r="E513" s="3">
        <v>1291522</v>
      </c>
      <c r="F513" s="5">
        <v>37035.397256944401</v>
      </c>
      <c r="G513" t="s">
        <v>103</v>
      </c>
      <c r="H513" t="s">
        <v>118</v>
      </c>
      <c r="I513" t="s">
        <v>33</v>
      </c>
      <c r="K513" t="s">
        <v>63</v>
      </c>
      <c r="L513" t="s">
        <v>64</v>
      </c>
      <c r="M513">
        <v>33999</v>
      </c>
      <c r="N513" t="s">
        <v>695</v>
      </c>
      <c r="P513" s="7">
        <v>50000</v>
      </c>
      <c r="R513" t="s">
        <v>66</v>
      </c>
      <c r="S513" t="s">
        <v>38</v>
      </c>
      <c r="T513" s="11">
        <v>0.03</v>
      </c>
      <c r="U513" t="s">
        <v>309</v>
      </c>
      <c r="V513" t="s">
        <v>160</v>
      </c>
      <c r="W513" t="s">
        <v>161</v>
      </c>
      <c r="X513" t="s">
        <v>70</v>
      </c>
      <c r="Y513" t="s">
        <v>43</v>
      </c>
      <c r="Z513" t="s">
        <v>71</v>
      </c>
      <c r="AA513">
        <v>96045266</v>
      </c>
      <c r="AB513" t="s">
        <v>729</v>
      </c>
      <c r="AC513">
        <v>53350</v>
      </c>
      <c r="AD513" s="5">
        <v>37043</v>
      </c>
      <c r="AE513" s="5">
        <v>37072</v>
      </c>
    </row>
    <row r="514" spans="1:31" x14ac:dyDescent="0.25">
      <c r="A514" s="71">
        <f t="shared" si="46"/>
        <v>37035</v>
      </c>
      <c r="B514" s="71" t="str">
        <f t="shared" si="47"/>
        <v>Natural Gas</v>
      </c>
      <c r="C514" s="72">
        <f t="shared" si="48"/>
        <v>300000</v>
      </c>
      <c r="D514" s="72">
        <f t="shared" si="49"/>
        <v>75</v>
      </c>
      <c r="E514" s="3">
        <v>1292445</v>
      </c>
      <c r="F514" s="5">
        <v>37035.4374537037</v>
      </c>
      <c r="G514" t="s">
        <v>195</v>
      </c>
      <c r="H514" t="s">
        <v>118</v>
      </c>
      <c r="I514" t="s">
        <v>33</v>
      </c>
      <c r="K514" t="s">
        <v>63</v>
      </c>
      <c r="L514" t="s">
        <v>64</v>
      </c>
      <c r="M514">
        <v>36157</v>
      </c>
      <c r="N514" t="s">
        <v>514</v>
      </c>
      <c r="O514" s="7">
        <v>10000</v>
      </c>
      <c r="R514" t="s">
        <v>66</v>
      </c>
      <c r="S514" t="s">
        <v>38</v>
      </c>
      <c r="T514" s="11">
        <v>-4.4999999999999998E-2</v>
      </c>
      <c r="U514" t="s">
        <v>679</v>
      </c>
      <c r="V514" t="s">
        <v>160</v>
      </c>
      <c r="W514" t="s">
        <v>161</v>
      </c>
      <c r="X514" t="s">
        <v>70</v>
      </c>
      <c r="Y514" t="s">
        <v>43</v>
      </c>
      <c r="Z514" t="s">
        <v>71</v>
      </c>
      <c r="AA514">
        <v>96041878</v>
      </c>
      <c r="AB514" t="s">
        <v>730</v>
      </c>
      <c r="AC514">
        <v>11135</v>
      </c>
      <c r="AD514" s="5">
        <v>37043.875</v>
      </c>
      <c r="AE514" s="5">
        <v>37072.875</v>
      </c>
    </row>
    <row r="515" spans="1:31" x14ac:dyDescent="0.25">
      <c r="A515" s="71">
        <f t="shared" si="46"/>
        <v>37035</v>
      </c>
      <c r="B515" s="71" t="str">
        <f t="shared" si="47"/>
        <v>US East Power</v>
      </c>
      <c r="C515" s="72">
        <f t="shared" si="48"/>
        <v>4000</v>
      </c>
      <c r="D515" s="72">
        <f t="shared" si="49"/>
        <v>20</v>
      </c>
      <c r="E515" s="3">
        <v>1292853</v>
      </c>
      <c r="F515" s="5">
        <v>37035.467743055597</v>
      </c>
      <c r="G515" t="s">
        <v>120</v>
      </c>
      <c r="H515" t="s">
        <v>118</v>
      </c>
      <c r="I515" t="s">
        <v>33</v>
      </c>
      <c r="K515" t="s">
        <v>34</v>
      </c>
      <c r="L515" t="s">
        <v>74</v>
      </c>
      <c r="M515">
        <v>29070</v>
      </c>
      <c r="N515" t="s">
        <v>665</v>
      </c>
      <c r="O515" s="7">
        <v>50</v>
      </c>
      <c r="R515" t="s">
        <v>37</v>
      </c>
      <c r="S515" t="s">
        <v>38</v>
      </c>
      <c r="T515" s="11">
        <v>31</v>
      </c>
      <c r="U515" t="s">
        <v>150</v>
      </c>
      <c r="V515" t="s">
        <v>151</v>
      </c>
      <c r="W515" t="s">
        <v>127</v>
      </c>
      <c r="X515" t="s">
        <v>42</v>
      </c>
      <c r="Y515" t="s">
        <v>43</v>
      </c>
      <c r="Z515" t="s">
        <v>44</v>
      </c>
      <c r="AA515">
        <v>96004396</v>
      </c>
      <c r="AB515">
        <v>621680.1</v>
      </c>
      <c r="AC515">
        <v>64245</v>
      </c>
      <c r="AD515" s="5">
        <v>37039.875</v>
      </c>
      <c r="AE515" s="5">
        <v>37043.875</v>
      </c>
    </row>
    <row r="516" spans="1:31" x14ac:dyDescent="0.25">
      <c r="A516" s="71">
        <f t="shared" si="46"/>
        <v>37035</v>
      </c>
      <c r="B516" s="71" t="str">
        <f t="shared" si="47"/>
        <v>US East Power</v>
      </c>
      <c r="C516" s="72">
        <f t="shared" si="48"/>
        <v>24000</v>
      </c>
      <c r="D516" s="72">
        <f t="shared" si="49"/>
        <v>120</v>
      </c>
      <c r="E516" s="3">
        <v>1292856</v>
      </c>
      <c r="F516" s="5">
        <v>37035.467870370398</v>
      </c>
      <c r="G516" t="s">
        <v>120</v>
      </c>
      <c r="H516" t="s">
        <v>118</v>
      </c>
      <c r="I516" t="s">
        <v>33</v>
      </c>
      <c r="K516" t="s">
        <v>34</v>
      </c>
      <c r="L516" t="s">
        <v>74</v>
      </c>
      <c r="M516">
        <v>3749</v>
      </c>
      <c r="N516" t="s">
        <v>126</v>
      </c>
      <c r="O516" s="7">
        <v>50</v>
      </c>
      <c r="R516" t="s">
        <v>37</v>
      </c>
      <c r="S516" t="s">
        <v>38</v>
      </c>
      <c r="T516" s="11">
        <v>63.4</v>
      </c>
      <c r="U516" t="s">
        <v>150</v>
      </c>
      <c r="V516" t="s">
        <v>151</v>
      </c>
      <c r="W516" t="s">
        <v>127</v>
      </c>
      <c r="X516" t="s">
        <v>42</v>
      </c>
      <c r="Y516" t="s">
        <v>43</v>
      </c>
      <c r="Z516" t="s">
        <v>44</v>
      </c>
      <c r="AA516">
        <v>96004396</v>
      </c>
      <c r="AB516">
        <v>621681.1</v>
      </c>
      <c r="AC516">
        <v>64245</v>
      </c>
      <c r="AD516" s="5">
        <v>37043.715972222199</v>
      </c>
      <c r="AE516" s="5">
        <v>37072.715972222199</v>
      </c>
    </row>
    <row r="517" spans="1:31" x14ac:dyDescent="0.25">
      <c r="A517" s="71">
        <f t="shared" si="46"/>
        <v>37035</v>
      </c>
      <c r="B517" s="71" t="str">
        <f t="shared" si="47"/>
        <v>Natural Gas</v>
      </c>
      <c r="C517" s="72">
        <f t="shared" si="48"/>
        <v>150000</v>
      </c>
      <c r="D517" s="72">
        <f t="shared" si="49"/>
        <v>37.5</v>
      </c>
      <c r="E517" s="3">
        <v>1292857</v>
      </c>
      <c r="F517" s="5">
        <v>37035.467951388899</v>
      </c>
      <c r="G517" t="s">
        <v>693</v>
      </c>
      <c r="H517" t="s">
        <v>556</v>
      </c>
      <c r="I517" t="s">
        <v>33</v>
      </c>
      <c r="K517" t="s">
        <v>63</v>
      </c>
      <c r="L517" t="s">
        <v>64</v>
      </c>
      <c r="M517">
        <v>33999</v>
      </c>
      <c r="N517" t="s">
        <v>695</v>
      </c>
      <c r="O517" s="7">
        <v>5000</v>
      </c>
      <c r="R517" t="s">
        <v>66</v>
      </c>
      <c r="S517" t="s">
        <v>38</v>
      </c>
      <c r="T517" s="11">
        <v>2.75E-2</v>
      </c>
      <c r="U517" t="s">
        <v>696</v>
      </c>
      <c r="V517" t="s">
        <v>160</v>
      </c>
      <c r="W517" t="s">
        <v>161</v>
      </c>
      <c r="X517" t="s">
        <v>70</v>
      </c>
      <c r="Y517" t="s">
        <v>43</v>
      </c>
      <c r="Z517" t="s">
        <v>71</v>
      </c>
      <c r="AA517">
        <v>96003709</v>
      </c>
      <c r="AB517" t="s">
        <v>731</v>
      </c>
      <c r="AC517">
        <v>51163</v>
      </c>
      <c r="AD517" s="5">
        <v>37043</v>
      </c>
      <c r="AE517" s="5">
        <v>37072</v>
      </c>
    </row>
    <row r="518" spans="1:31" x14ac:dyDescent="0.25">
      <c r="A518" s="71">
        <f t="shared" si="46"/>
        <v>37035</v>
      </c>
      <c r="B518" s="71" t="str">
        <f t="shared" si="47"/>
        <v>US East Power</v>
      </c>
      <c r="C518" s="72">
        <f t="shared" si="48"/>
        <v>4000</v>
      </c>
      <c r="D518" s="72">
        <f t="shared" si="49"/>
        <v>20</v>
      </c>
      <c r="E518" s="3">
        <v>1292909</v>
      </c>
      <c r="F518" s="5">
        <v>37035.472372685203</v>
      </c>
      <c r="G518" t="s">
        <v>120</v>
      </c>
      <c r="H518" t="s">
        <v>118</v>
      </c>
      <c r="I518" t="s">
        <v>33</v>
      </c>
      <c r="K518" t="s">
        <v>34</v>
      </c>
      <c r="L518" t="s">
        <v>74</v>
      </c>
      <c r="M518">
        <v>29070</v>
      </c>
      <c r="N518" t="s">
        <v>665</v>
      </c>
      <c r="O518" s="7">
        <v>50</v>
      </c>
      <c r="R518" t="s">
        <v>37</v>
      </c>
      <c r="S518" t="s">
        <v>38</v>
      </c>
      <c r="T518" s="11">
        <v>30.5</v>
      </c>
      <c r="U518" t="s">
        <v>150</v>
      </c>
      <c r="V518" t="s">
        <v>151</v>
      </c>
      <c r="W518" t="s">
        <v>127</v>
      </c>
      <c r="X518" t="s">
        <v>42</v>
      </c>
      <c r="Y518" t="s">
        <v>43</v>
      </c>
      <c r="Z518" t="s">
        <v>44</v>
      </c>
      <c r="AA518">
        <v>96004396</v>
      </c>
      <c r="AB518">
        <v>621702.1</v>
      </c>
      <c r="AC518">
        <v>64245</v>
      </c>
      <c r="AD518" s="5">
        <v>37039.875</v>
      </c>
      <c r="AE518" s="5">
        <v>37043.875</v>
      </c>
    </row>
    <row r="519" spans="1:31" x14ac:dyDescent="0.25">
      <c r="A519" s="71">
        <f t="shared" si="46"/>
        <v>37035</v>
      </c>
      <c r="B519" s="71" t="str">
        <f t="shared" si="47"/>
        <v>US East Power</v>
      </c>
      <c r="C519" s="72">
        <f t="shared" si="48"/>
        <v>24000</v>
      </c>
      <c r="D519" s="72">
        <f t="shared" si="49"/>
        <v>120</v>
      </c>
      <c r="E519" s="3">
        <v>1292984</v>
      </c>
      <c r="F519" s="5">
        <v>37035.479687500003</v>
      </c>
      <c r="G519" t="s">
        <v>101</v>
      </c>
      <c r="H519" t="s">
        <v>32</v>
      </c>
      <c r="I519" t="s">
        <v>33</v>
      </c>
      <c r="K519" t="s">
        <v>34</v>
      </c>
      <c r="L519" t="s">
        <v>74</v>
      </c>
      <c r="M519">
        <v>32554</v>
      </c>
      <c r="N519" t="s">
        <v>113</v>
      </c>
      <c r="O519" s="7">
        <v>50</v>
      </c>
      <c r="R519" t="s">
        <v>37</v>
      </c>
      <c r="S519" t="s">
        <v>38</v>
      </c>
      <c r="T519" s="11">
        <v>61.75</v>
      </c>
      <c r="U519" t="s">
        <v>683</v>
      </c>
      <c r="V519" t="s">
        <v>94</v>
      </c>
      <c r="W519" t="s">
        <v>115</v>
      </c>
      <c r="X519" t="s">
        <v>42</v>
      </c>
      <c r="Y519" t="s">
        <v>43</v>
      </c>
      <c r="Z519" t="s">
        <v>44</v>
      </c>
      <c r="AA519">
        <v>96006417</v>
      </c>
      <c r="AB519">
        <v>621724.1</v>
      </c>
      <c r="AC519">
        <v>56264</v>
      </c>
      <c r="AD519" s="5">
        <v>37043.591666666704</v>
      </c>
      <c r="AE519" s="5">
        <v>37072.591666666704</v>
      </c>
    </row>
    <row r="520" spans="1:31" x14ac:dyDescent="0.25">
      <c r="A520" s="71">
        <f t="shared" si="46"/>
        <v>37035</v>
      </c>
      <c r="B520" s="71" t="str">
        <f t="shared" si="47"/>
        <v>US East Power</v>
      </c>
      <c r="C520" s="72">
        <f t="shared" si="48"/>
        <v>73600</v>
      </c>
      <c r="D520" s="72">
        <f t="shared" si="49"/>
        <v>368</v>
      </c>
      <c r="E520" s="3">
        <v>1293087</v>
      </c>
      <c r="F520" s="5">
        <v>37035.487129629597</v>
      </c>
      <c r="G520" t="s">
        <v>91</v>
      </c>
      <c r="H520" t="s">
        <v>596</v>
      </c>
      <c r="I520" t="s">
        <v>33</v>
      </c>
      <c r="K520" t="s">
        <v>34</v>
      </c>
      <c r="L520" t="s">
        <v>447</v>
      </c>
      <c r="M520">
        <v>34797</v>
      </c>
      <c r="N520" t="s">
        <v>481</v>
      </c>
      <c r="P520" s="7">
        <v>50</v>
      </c>
      <c r="R520" t="s">
        <v>37</v>
      </c>
      <c r="S520" t="s">
        <v>38</v>
      </c>
      <c r="T520" s="11">
        <v>38.25</v>
      </c>
      <c r="U520" t="s">
        <v>655</v>
      </c>
      <c r="V520" t="s">
        <v>482</v>
      </c>
      <c r="W520" t="s">
        <v>483</v>
      </c>
      <c r="X520" t="s">
        <v>42</v>
      </c>
      <c r="Y520" t="s">
        <v>43</v>
      </c>
      <c r="Z520" t="s">
        <v>44</v>
      </c>
      <c r="AA520">
        <v>96009016</v>
      </c>
      <c r="AB520">
        <v>621750.1</v>
      </c>
      <c r="AC520">
        <v>18</v>
      </c>
      <c r="AD520" s="5">
        <v>37165</v>
      </c>
      <c r="AE520" s="5">
        <v>37256</v>
      </c>
    </row>
    <row r="521" spans="1:31" x14ac:dyDescent="0.25">
      <c r="A521" s="71">
        <f t="shared" si="46"/>
        <v>37035</v>
      </c>
      <c r="B521" s="71" t="str">
        <f t="shared" si="47"/>
        <v>US West Power</v>
      </c>
      <c r="C521" s="72">
        <f t="shared" si="48"/>
        <v>12000</v>
      </c>
      <c r="D521" s="72">
        <f t="shared" si="49"/>
        <v>90</v>
      </c>
      <c r="E521" s="3">
        <v>1293149</v>
      </c>
      <c r="F521" s="5">
        <v>37035.490821759297</v>
      </c>
      <c r="G521" t="s">
        <v>117</v>
      </c>
      <c r="H521" t="s">
        <v>118</v>
      </c>
      <c r="I521" t="s">
        <v>33</v>
      </c>
      <c r="K521" t="s">
        <v>34</v>
      </c>
      <c r="L521" t="s">
        <v>35</v>
      </c>
      <c r="M521">
        <v>36468</v>
      </c>
      <c r="N521" t="s">
        <v>57</v>
      </c>
      <c r="O521" s="7">
        <v>25</v>
      </c>
      <c r="R521" t="s">
        <v>37</v>
      </c>
      <c r="S521" t="s">
        <v>38</v>
      </c>
      <c r="T521" s="11">
        <v>300</v>
      </c>
      <c r="U521" t="s">
        <v>119</v>
      </c>
      <c r="V521" t="s">
        <v>51</v>
      </c>
      <c r="W521" t="s">
        <v>52</v>
      </c>
      <c r="X521" t="s">
        <v>42</v>
      </c>
      <c r="Y521" t="s">
        <v>43</v>
      </c>
      <c r="Z521" t="s">
        <v>44</v>
      </c>
      <c r="AA521">
        <v>96013065</v>
      </c>
      <c r="AB521">
        <v>621759.1</v>
      </c>
      <c r="AC521">
        <v>55265</v>
      </c>
      <c r="AD521" s="5">
        <v>37043.875</v>
      </c>
      <c r="AE521" s="5">
        <v>37072.875</v>
      </c>
    </row>
    <row r="522" spans="1:31" x14ac:dyDescent="0.25">
      <c r="A522" s="71">
        <f t="shared" si="46"/>
        <v>37035</v>
      </c>
      <c r="B522" s="71" t="str">
        <f t="shared" si="47"/>
        <v>US East Power</v>
      </c>
      <c r="C522" s="72">
        <f t="shared" si="48"/>
        <v>4000</v>
      </c>
      <c r="D522" s="72">
        <f t="shared" si="49"/>
        <v>20</v>
      </c>
      <c r="E522" s="3">
        <v>1293277</v>
      </c>
      <c r="F522" s="5">
        <v>37035.4993287037</v>
      </c>
      <c r="G522" t="s">
        <v>120</v>
      </c>
      <c r="H522" t="s">
        <v>118</v>
      </c>
      <c r="I522" t="s">
        <v>33</v>
      </c>
      <c r="K522" t="s">
        <v>34</v>
      </c>
      <c r="L522" t="s">
        <v>74</v>
      </c>
      <c r="M522">
        <v>51350</v>
      </c>
      <c r="N522" t="s">
        <v>732</v>
      </c>
      <c r="P522" s="7">
        <v>50</v>
      </c>
      <c r="R522" t="s">
        <v>37</v>
      </c>
      <c r="S522" t="s">
        <v>38</v>
      </c>
      <c r="T522" s="11">
        <v>63</v>
      </c>
      <c r="U522" t="s">
        <v>473</v>
      </c>
      <c r="V522" t="s">
        <v>151</v>
      </c>
      <c r="W522" t="s">
        <v>127</v>
      </c>
      <c r="X522" t="s">
        <v>42</v>
      </c>
      <c r="Y522" t="s">
        <v>43</v>
      </c>
      <c r="Z522" t="s">
        <v>44</v>
      </c>
      <c r="AA522">
        <v>96004396</v>
      </c>
      <c r="AB522">
        <v>621795.1</v>
      </c>
      <c r="AC522">
        <v>64245</v>
      </c>
      <c r="AD522" s="5">
        <v>37046.875</v>
      </c>
      <c r="AE522" s="5">
        <v>37050.875</v>
      </c>
    </row>
    <row r="523" spans="1:31" x14ac:dyDescent="0.25">
      <c r="A523" s="71">
        <f t="shared" si="46"/>
        <v>37035</v>
      </c>
      <c r="B523" s="71" t="str">
        <f t="shared" si="47"/>
        <v>US East Power</v>
      </c>
      <c r="C523" s="72">
        <f t="shared" si="48"/>
        <v>24000</v>
      </c>
      <c r="D523" s="72">
        <f t="shared" si="49"/>
        <v>120</v>
      </c>
      <c r="E523" s="3">
        <v>1293513</v>
      </c>
      <c r="F523" s="5">
        <v>37035.516446759299</v>
      </c>
      <c r="G523" t="s">
        <v>120</v>
      </c>
      <c r="H523" t="s">
        <v>32</v>
      </c>
      <c r="I523" t="s">
        <v>33</v>
      </c>
      <c r="K523" t="s">
        <v>34</v>
      </c>
      <c r="L523" t="s">
        <v>74</v>
      </c>
      <c r="M523">
        <v>32554</v>
      </c>
      <c r="N523" t="s">
        <v>113</v>
      </c>
      <c r="P523" s="7">
        <v>50</v>
      </c>
      <c r="R523" t="s">
        <v>37</v>
      </c>
      <c r="S523" t="s">
        <v>38</v>
      </c>
      <c r="T523" s="11">
        <v>61</v>
      </c>
      <c r="U523" t="s">
        <v>683</v>
      </c>
      <c r="V523" t="s">
        <v>94</v>
      </c>
      <c r="W523" t="s">
        <v>115</v>
      </c>
      <c r="X523" t="s">
        <v>42</v>
      </c>
      <c r="Y523" t="s">
        <v>43</v>
      </c>
      <c r="Z523" t="s">
        <v>44</v>
      </c>
      <c r="AA523">
        <v>96004396</v>
      </c>
      <c r="AB523">
        <v>621840.1</v>
      </c>
      <c r="AC523">
        <v>64245</v>
      </c>
      <c r="AD523" s="5">
        <v>37043.591666666704</v>
      </c>
      <c r="AE523" s="5">
        <v>37072.591666666704</v>
      </c>
    </row>
    <row r="524" spans="1:31" x14ac:dyDescent="0.25">
      <c r="A524" s="71">
        <f t="shared" si="46"/>
        <v>37035</v>
      </c>
      <c r="B524" s="71" t="str">
        <f t="shared" si="47"/>
        <v>US East Power</v>
      </c>
      <c r="C524" s="72">
        <f t="shared" si="48"/>
        <v>4000</v>
      </c>
      <c r="D524" s="72">
        <f t="shared" si="49"/>
        <v>20</v>
      </c>
      <c r="E524" s="3">
        <v>1293697</v>
      </c>
      <c r="F524" s="5">
        <v>37035.533506944397</v>
      </c>
      <c r="G524" t="s">
        <v>193</v>
      </c>
      <c r="H524" t="s">
        <v>118</v>
      </c>
      <c r="I524" t="s">
        <v>33</v>
      </c>
      <c r="K524" t="s">
        <v>34</v>
      </c>
      <c r="L524" t="s">
        <v>74</v>
      </c>
      <c r="M524">
        <v>25667</v>
      </c>
      <c r="N524" t="s">
        <v>669</v>
      </c>
      <c r="O524" s="7">
        <v>50</v>
      </c>
      <c r="R524" t="s">
        <v>37</v>
      </c>
      <c r="S524" t="s">
        <v>38</v>
      </c>
      <c r="T524" s="11">
        <v>32.5</v>
      </c>
      <c r="U524" t="s">
        <v>585</v>
      </c>
      <c r="V524" t="s">
        <v>464</v>
      </c>
      <c r="W524" t="s">
        <v>609</v>
      </c>
      <c r="X524" t="s">
        <v>42</v>
      </c>
      <c r="Y524" t="s">
        <v>43</v>
      </c>
      <c r="Z524" t="s">
        <v>44</v>
      </c>
      <c r="AA524">
        <v>96037738</v>
      </c>
      <c r="AB524">
        <v>621911.1</v>
      </c>
      <c r="AC524">
        <v>72209</v>
      </c>
      <c r="AD524" s="5">
        <v>37039.875</v>
      </c>
      <c r="AE524" s="5">
        <v>37043.875</v>
      </c>
    </row>
    <row r="525" spans="1:31" x14ac:dyDescent="0.25">
      <c r="A525" s="71">
        <f t="shared" si="46"/>
        <v>37035</v>
      </c>
      <c r="B525" s="71" t="str">
        <f t="shared" si="47"/>
        <v>US East Power</v>
      </c>
      <c r="C525" s="72">
        <f t="shared" si="48"/>
        <v>24000</v>
      </c>
      <c r="D525" s="72">
        <f t="shared" si="49"/>
        <v>120</v>
      </c>
      <c r="E525" s="3">
        <v>1293899</v>
      </c>
      <c r="F525" s="5">
        <v>37035.562256944402</v>
      </c>
      <c r="G525" t="s">
        <v>286</v>
      </c>
      <c r="H525" t="s">
        <v>596</v>
      </c>
      <c r="I525" t="s">
        <v>33</v>
      </c>
      <c r="K525" t="s">
        <v>34</v>
      </c>
      <c r="L525" t="s">
        <v>447</v>
      </c>
      <c r="M525">
        <v>34802</v>
      </c>
      <c r="N525" t="s">
        <v>733</v>
      </c>
      <c r="O525" s="7">
        <v>50</v>
      </c>
      <c r="R525" t="s">
        <v>37</v>
      </c>
      <c r="S525" t="s">
        <v>38</v>
      </c>
      <c r="T525" s="11">
        <v>54.3</v>
      </c>
      <c r="U525" t="s">
        <v>734</v>
      </c>
      <c r="V525" t="s">
        <v>623</v>
      </c>
      <c r="W525" t="s">
        <v>483</v>
      </c>
      <c r="X525" t="s">
        <v>42</v>
      </c>
      <c r="Y525" t="s">
        <v>43</v>
      </c>
      <c r="Z525" t="s">
        <v>44</v>
      </c>
      <c r="AA525">
        <v>96060365</v>
      </c>
      <c r="AB525">
        <v>622001.1</v>
      </c>
      <c r="AC525">
        <v>12</v>
      </c>
      <c r="AD525" s="5">
        <v>37043</v>
      </c>
      <c r="AE525" s="5">
        <v>37072</v>
      </c>
    </row>
    <row r="526" spans="1:31" x14ac:dyDescent="0.25">
      <c r="A526" s="71">
        <f t="shared" si="46"/>
        <v>37035</v>
      </c>
      <c r="B526" s="71" t="str">
        <f t="shared" si="47"/>
        <v>Natural Gas</v>
      </c>
      <c r="C526" s="72">
        <f t="shared" si="48"/>
        <v>600000</v>
      </c>
      <c r="D526" s="72">
        <f t="shared" si="49"/>
        <v>150</v>
      </c>
      <c r="E526" s="3">
        <v>1293903</v>
      </c>
      <c r="F526" s="5">
        <v>37035.5633101852</v>
      </c>
      <c r="G526" t="s">
        <v>432</v>
      </c>
      <c r="H526" t="s">
        <v>556</v>
      </c>
      <c r="I526" t="s">
        <v>33</v>
      </c>
      <c r="K526" t="s">
        <v>63</v>
      </c>
      <c r="L526" t="s">
        <v>80</v>
      </c>
      <c r="M526">
        <v>36233</v>
      </c>
      <c r="N526" t="s">
        <v>571</v>
      </c>
      <c r="P526" s="7">
        <v>20000</v>
      </c>
      <c r="R526" t="s">
        <v>66</v>
      </c>
      <c r="S526" t="s">
        <v>38</v>
      </c>
      <c r="T526" s="11">
        <v>-0.01</v>
      </c>
      <c r="U526" t="s">
        <v>572</v>
      </c>
      <c r="V526" t="s">
        <v>160</v>
      </c>
      <c r="W526" t="s">
        <v>161</v>
      </c>
      <c r="X526" t="s">
        <v>70</v>
      </c>
      <c r="Y526" t="s">
        <v>43</v>
      </c>
      <c r="Z526" t="s">
        <v>71</v>
      </c>
      <c r="AA526">
        <v>96022095</v>
      </c>
      <c r="AB526" t="s">
        <v>735</v>
      </c>
      <c r="AC526">
        <v>31699</v>
      </c>
      <c r="AD526" s="5">
        <v>37043.875</v>
      </c>
      <c r="AE526" s="5">
        <v>37072.875</v>
      </c>
    </row>
    <row r="527" spans="1:31" x14ac:dyDescent="0.25">
      <c r="A527" s="71">
        <f t="shared" si="46"/>
        <v>37035</v>
      </c>
      <c r="B527" s="71" t="str">
        <f t="shared" si="47"/>
        <v>US East Power</v>
      </c>
      <c r="C527" s="72">
        <f t="shared" si="48"/>
        <v>49600</v>
      </c>
      <c r="D527" s="72">
        <f t="shared" si="49"/>
        <v>248</v>
      </c>
      <c r="E527" s="3">
        <v>1293904</v>
      </c>
      <c r="F527" s="5">
        <v>37035.563587962999</v>
      </c>
      <c r="G527" t="s">
        <v>286</v>
      </c>
      <c r="H527" t="s">
        <v>596</v>
      </c>
      <c r="I527" t="s">
        <v>33</v>
      </c>
      <c r="K527" t="s">
        <v>34</v>
      </c>
      <c r="L527" t="s">
        <v>447</v>
      </c>
      <c r="M527">
        <v>34801</v>
      </c>
      <c r="N527" t="s">
        <v>736</v>
      </c>
      <c r="O527" s="7">
        <v>50</v>
      </c>
      <c r="R527" t="s">
        <v>37</v>
      </c>
      <c r="S527" t="s">
        <v>38</v>
      </c>
      <c r="T527" s="11">
        <v>68.25</v>
      </c>
      <c r="U527" t="s">
        <v>734</v>
      </c>
      <c r="V527" t="s">
        <v>482</v>
      </c>
      <c r="W527" t="s">
        <v>483</v>
      </c>
      <c r="X527" t="s">
        <v>42</v>
      </c>
      <c r="Y527" t="s">
        <v>43</v>
      </c>
      <c r="Z527" t="s">
        <v>44</v>
      </c>
      <c r="AA527">
        <v>96060365</v>
      </c>
      <c r="AB527">
        <v>622002.1</v>
      </c>
      <c r="AC527">
        <v>12</v>
      </c>
      <c r="AD527" s="5">
        <v>37073</v>
      </c>
      <c r="AE527" s="5">
        <v>37134</v>
      </c>
    </row>
    <row r="528" spans="1:31" x14ac:dyDescent="0.25">
      <c r="A528" s="71">
        <f t="shared" si="46"/>
        <v>37035</v>
      </c>
      <c r="B528" s="71" t="str">
        <f t="shared" si="47"/>
        <v>US West Power</v>
      </c>
      <c r="C528" s="72">
        <f t="shared" si="48"/>
        <v>12400</v>
      </c>
      <c r="D528" s="72">
        <f t="shared" si="49"/>
        <v>93</v>
      </c>
      <c r="E528" s="3">
        <v>1294081</v>
      </c>
      <c r="F528" s="5">
        <v>37035.574340277803</v>
      </c>
      <c r="G528" t="s">
        <v>198</v>
      </c>
      <c r="H528" t="s">
        <v>32</v>
      </c>
      <c r="I528" t="s">
        <v>33</v>
      </c>
      <c r="K528" t="s">
        <v>34</v>
      </c>
      <c r="L528" t="s">
        <v>35</v>
      </c>
      <c r="M528">
        <v>36469</v>
      </c>
      <c r="N528" t="s">
        <v>726</v>
      </c>
      <c r="P528" s="7">
        <v>25</v>
      </c>
      <c r="R528" t="s">
        <v>37</v>
      </c>
      <c r="S528" t="s">
        <v>38</v>
      </c>
      <c r="T528" s="11">
        <v>348</v>
      </c>
      <c r="U528" t="s">
        <v>688</v>
      </c>
      <c r="V528" t="s">
        <v>51</v>
      </c>
      <c r="W528" t="s">
        <v>52</v>
      </c>
      <c r="X528" t="s">
        <v>42</v>
      </c>
      <c r="Y528" t="s">
        <v>43</v>
      </c>
      <c r="Z528" t="s">
        <v>44</v>
      </c>
      <c r="AA528">
        <v>96057479</v>
      </c>
      <c r="AB528">
        <v>622036.1</v>
      </c>
      <c r="AC528">
        <v>55134</v>
      </c>
      <c r="AD528" s="5">
        <v>37073.875</v>
      </c>
      <c r="AE528" s="5">
        <v>37103.875</v>
      </c>
    </row>
    <row r="529" spans="1:31" x14ac:dyDescent="0.25">
      <c r="A529" s="71">
        <f t="shared" si="46"/>
        <v>37035</v>
      </c>
      <c r="B529" s="71" t="str">
        <f t="shared" si="47"/>
        <v>US East Power</v>
      </c>
      <c r="C529" s="72">
        <f t="shared" si="48"/>
        <v>4000</v>
      </c>
      <c r="D529" s="72">
        <f t="shared" si="49"/>
        <v>20</v>
      </c>
      <c r="E529" s="3">
        <v>1294139</v>
      </c>
      <c r="F529" s="5">
        <v>37035.578877314802</v>
      </c>
      <c r="G529" t="s">
        <v>342</v>
      </c>
      <c r="H529" t="s">
        <v>32</v>
      </c>
      <c r="I529" t="s">
        <v>33</v>
      </c>
      <c r="K529" t="s">
        <v>34</v>
      </c>
      <c r="L529" t="s">
        <v>74</v>
      </c>
      <c r="M529">
        <v>51148</v>
      </c>
      <c r="N529" t="s">
        <v>709</v>
      </c>
      <c r="P529" s="7">
        <v>50</v>
      </c>
      <c r="R529" t="s">
        <v>37</v>
      </c>
      <c r="S529" t="s">
        <v>38</v>
      </c>
      <c r="T529" s="11">
        <v>62.5</v>
      </c>
      <c r="U529" t="s">
        <v>683</v>
      </c>
      <c r="V529" t="s">
        <v>94</v>
      </c>
      <c r="W529" t="s">
        <v>95</v>
      </c>
      <c r="X529" t="s">
        <v>42</v>
      </c>
      <c r="Y529" t="s">
        <v>43</v>
      </c>
      <c r="Z529" t="s">
        <v>44</v>
      </c>
      <c r="AA529">
        <v>96018786</v>
      </c>
      <c r="AB529">
        <v>622053.1</v>
      </c>
      <c r="AC529">
        <v>59207</v>
      </c>
      <c r="AD529" s="5">
        <v>37046.875</v>
      </c>
      <c r="AE529" s="5">
        <v>37050.875</v>
      </c>
    </row>
    <row r="530" spans="1:31" x14ac:dyDescent="0.25">
      <c r="A530" s="71">
        <f t="shared" si="46"/>
        <v>37035</v>
      </c>
      <c r="B530" s="71" t="str">
        <f t="shared" si="47"/>
        <v>Natural Gas</v>
      </c>
      <c r="C530" s="72">
        <f t="shared" si="48"/>
        <v>300000</v>
      </c>
      <c r="D530" s="72">
        <f t="shared" si="49"/>
        <v>75</v>
      </c>
      <c r="E530" s="3">
        <v>1294244</v>
      </c>
      <c r="F530" s="5">
        <v>37035.585856481499</v>
      </c>
      <c r="G530" t="s">
        <v>130</v>
      </c>
      <c r="H530" t="s">
        <v>118</v>
      </c>
      <c r="I530" t="s">
        <v>33</v>
      </c>
      <c r="K530" t="s">
        <v>63</v>
      </c>
      <c r="L530" t="s">
        <v>237</v>
      </c>
      <c r="M530">
        <v>37174</v>
      </c>
      <c r="N530" t="s">
        <v>737</v>
      </c>
      <c r="P530" s="7">
        <v>10000</v>
      </c>
      <c r="R530" t="s">
        <v>66</v>
      </c>
      <c r="S530" t="s">
        <v>38</v>
      </c>
      <c r="T530" s="11">
        <v>-0.01</v>
      </c>
      <c r="U530" t="s">
        <v>144</v>
      </c>
      <c r="V530" t="s">
        <v>738</v>
      </c>
      <c r="W530" t="s">
        <v>739</v>
      </c>
      <c r="X530" t="s">
        <v>241</v>
      </c>
      <c r="Y530" t="s">
        <v>43</v>
      </c>
      <c r="Z530" t="s">
        <v>71</v>
      </c>
      <c r="AA530">
        <v>96038539</v>
      </c>
      <c r="AB530" t="s">
        <v>740</v>
      </c>
      <c r="AC530">
        <v>91219</v>
      </c>
      <c r="AD530" s="5">
        <v>37043.875</v>
      </c>
      <c r="AE530" s="5">
        <v>37072.875</v>
      </c>
    </row>
    <row r="531" spans="1:31" x14ac:dyDescent="0.25">
      <c r="A531" s="71">
        <f t="shared" si="46"/>
        <v>37035</v>
      </c>
      <c r="B531" s="71" t="str">
        <f t="shared" si="47"/>
        <v>US East Power</v>
      </c>
      <c r="C531" s="72">
        <f t="shared" si="48"/>
        <v>24000</v>
      </c>
      <c r="D531" s="72">
        <f t="shared" si="49"/>
        <v>120</v>
      </c>
      <c r="E531" s="3">
        <v>1294315</v>
      </c>
      <c r="F531" s="5">
        <v>37035.588472222204</v>
      </c>
      <c r="G531" t="s">
        <v>53</v>
      </c>
      <c r="H531" t="s">
        <v>118</v>
      </c>
      <c r="I531" t="s">
        <v>33</v>
      </c>
      <c r="K531" t="s">
        <v>34</v>
      </c>
      <c r="L531" t="s">
        <v>74</v>
      </c>
      <c r="M531">
        <v>3749</v>
      </c>
      <c r="N531" t="s">
        <v>126</v>
      </c>
      <c r="O531" s="7">
        <v>50</v>
      </c>
      <c r="R531" t="s">
        <v>37</v>
      </c>
      <c r="S531" t="s">
        <v>38</v>
      </c>
      <c r="T531" s="11">
        <v>62.4</v>
      </c>
      <c r="U531" t="s">
        <v>150</v>
      </c>
      <c r="V531" t="s">
        <v>123</v>
      </c>
      <c r="W531" t="s">
        <v>127</v>
      </c>
      <c r="X531" t="s">
        <v>42</v>
      </c>
      <c r="Y531" t="s">
        <v>43</v>
      </c>
      <c r="Z531" t="s">
        <v>44</v>
      </c>
      <c r="AA531">
        <v>96028954</v>
      </c>
      <c r="AB531">
        <v>622103.1</v>
      </c>
      <c r="AC531">
        <v>54979</v>
      </c>
      <c r="AD531" s="5">
        <v>37043.715972222199</v>
      </c>
      <c r="AE531" s="5">
        <v>37072.715972222199</v>
      </c>
    </row>
    <row r="532" spans="1:31" x14ac:dyDescent="0.25">
      <c r="A532" s="71">
        <f t="shared" si="46"/>
        <v>37035</v>
      </c>
      <c r="B532" s="71" t="str">
        <f t="shared" si="47"/>
        <v>Natural Gas</v>
      </c>
      <c r="C532" s="72">
        <f t="shared" si="48"/>
        <v>305000</v>
      </c>
      <c r="D532" s="72">
        <f t="shared" si="49"/>
        <v>76.25</v>
      </c>
      <c r="E532" s="3">
        <v>1294448</v>
      </c>
      <c r="F532" s="5">
        <v>37035.595659722203</v>
      </c>
      <c r="G532" t="s">
        <v>109</v>
      </c>
      <c r="H532" t="s">
        <v>556</v>
      </c>
      <c r="I532" t="s">
        <v>33</v>
      </c>
      <c r="K532" t="s">
        <v>63</v>
      </c>
      <c r="L532" t="s">
        <v>64</v>
      </c>
      <c r="M532">
        <v>49143</v>
      </c>
      <c r="N532" t="s">
        <v>741</v>
      </c>
      <c r="O532" s="7">
        <v>5000</v>
      </c>
      <c r="R532" t="s">
        <v>66</v>
      </c>
      <c r="S532" t="s">
        <v>38</v>
      </c>
      <c r="T532" s="11">
        <v>5.12</v>
      </c>
      <c r="U532" t="s">
        <v>614</v>
      </c>
      <c r="V532" t="s">
        <v>742</v>
      </c>
      <c r="W532" t="s">
        <v>743</v>
      </c>
      <c r="X532" t="s">
        <v>70</v>
      </c>
      <c r="Y532" t="s">
        <v>43</v>
      </c>
      <c r="Z532" t="s">
        <v>71</v>
      </c>
      <c r="AA532">
        <v>96030374</v>
      </c>
      <c r="AB532" t="s">
        <v>744</v>
      </c>
      <c r="AC532">
        <v>53461</v>
      </c>
      <c r="AD532" s="5">
        <v>37196</v>
      </c>
      <c r="AE532" s="5">
        <v>37256</v>
      </c>
    </row>
    <row r="533" spans="1:31" x14ac:dyDescent="0.25">
      <c r="A533" s="71">
        <f t="shared" si="46"/>
        <v>37035</v>
      </c>
      <c r="B533" s="71" t="str">
        <f t="shared" si="47"/>
        <v>Natural Gas</v>
      </c>
      <c r="C533" s="72">
        <f t="shared" si="48"/>
        <v>150000</v>
      </c>
      <c r="D533" s="72">
        <f t="shared" si="49"/>
        <v>37.5</v>
      </c>
      <c r="E533" s="3">
        <v>1294482</v>
      </c>
      <c r="F533" s="5">
        <v>37035.598692129599</v>
      </c>
      <c r="G533" t="s">
        <v>693</v>
      </c>
      <c r="H533" t="s">
        <v>556</v>
      </c>
      <c r="I533" t="s">
        <v>33</v>
      </c>
      <c r="K533" t="s">
        <v>63</v>
      </c>
      <c r="L533" t="s">
        <v>64</v>
      </c>
      <c r="M533">
        <v>36135</v>
      </c>
      <c r="N533" t="s">
        <v>613</v>
      </c>
      <c r="O533" s="7">
        <v>5000</v>
      </c>
      <c r="R533" t="s">
        <v>66</v>
      </c>
      <c r="S533" t="s">
        <v>38</v>
      </c>
      <c r="T533" s="11">
        <v>-1.26</v>
      </c>
      <c r="U533" t="s">
        <v>614</v>
      </c>
      <c r="V533" t="s">
        <v>98</v>
      </c>
      <c r="W533" t="s">
        <v>134</v>
      </c>
      <c r="X533" t="s">
        <v>70</v>
      </c>
      <c r="Y533" t="s">
        <v>43</v>
      </c>
      <c r="Z533" t="s">
        <v>71</v>
      </c>
      <c r="AA533">
        <v>96003709</v>
      </c>
      <c r="AB533" t="s">
        <v>745</v>
      </c>
      <c r="AC533">
        <v>51163</v>
      </c>
      <c r="AD533" s="5">
        <v>37043.875</v>
      </c>
      <c r="AE533" s="5">
        <v>37072.875</v>
      </c>
    </row>
    <row r="534" spans="1:31" x14ac:dyDescent="0.25">
      <c r="A534" s="71">
        <f t="shared" si="46"/>
        <v>37035</v>
      </c>
      <c r="B534" s="71" t="str">
        <f t="shared" si="47"/>
        <v>US East Power</v>
      </c>
      <c r="C534" s="72">
        <f t="shared" si="48"/>
        <v>24000</v>
      </c>
      <c r="D534" s="72">
        <f t="shared" si="49"/>
        <v>120</v>
      </c>
      <c r="E534" s="3">
        <v>1294497</v>
      </c>
      <c r="F534" s="5">
        <v>37035.600497685198</v>
      </c>
      <c r="G534" t="s">
        <v>101</v>
      </c>
      <c r="H534" t="s">
        <v>32</v>
      </c>
      <c r="I534" t="s">
        <v>33</v>
      </c>
      <c r="K534" t="s">
        <v>34</v>
      </c>
      <c r="L534" t="s">
        <v>74</v>
      </c>
      <c r="M534">
        <v>32554</v>
      </c>
      <c r="N534" t="s">
        <v>113</v>
      </c>
      <c r="P534" s="7">
        <v>50</v>
      </c>
      <c r="R534" t="s">
        <v>37</v>
      </c>
      <c r="S534" t="s">
        <v>38</v>
      </c>
      <c r="T534" s="11">
        <v>61.25</v>
      </c>
      <c r="U534" t="s">
        <v>683</v>
      </c>
      <c r="V534" t="s">
        <v>94</v>
      </c>
      <c r="W534" t="s">
        <v>115</v>
      </c>
      <c r="X534" t="s">
        <v>42</v>
      </c>
      <c r="Y534" t="s">
        <v>43</v>
      </c>
      <c r="Z534" t="s">
        <v>44</v>
      </c>
      <c r="AA534">
        <v>96006417</v>
      </c>
      <c r="AB534">
        <v>622143.1</v>
      </c>
      <c r="AC534">
        <v>56264</v>
      </c>
      <c r="AD534" s="5">
        <v>37043.591666666704</v>
      </c>
      <c r="AE534" s="5">
        <v>37072.591666666704</v>
      </c>
    </row>
    <row r="535" spans="1:31" x14ac:dyDescent="0.25">
      <c r="A535" s="71">
        <f t="shared" si="46"/>
        <v>37035</v>
      </c>
      <c r="B535" s="71" t="str">
        <f t="shared" si="47"/>
        <v>Natural Gas</v>
      </c>
      <c r="C535" s="72">
        <f t="shared" si="48"/>
        <v>660000</v>
      </c>
      <c r="D535" s="72">
        <f t="shared" si="49"/>
        <v>165</v>
      </c>
      <c r="E535" s="3">
        <v>1294631</v>
      </c>
      <c r="F535" s="5">
        <v>37035.643634259301</v>
      </c>
      <c r="G535" t="s">
        <v>283</v>
      </c>
      <c r="H535" t="s">
        <v>556</v>
      </c>
      <c r="I535" t="s">
        <v>33</v>
      </c>
      <c r="K535" t="s">
        <v>63</v>
      </c>
      <c r="L535" t="s">
        <v>64</v>
      </c>
      <c r="M535">
        <v>49195</v>
      </c>
      <c r="N535" t="s">
        <v>746</v>
      </c>
      <c r="O535" s="7">
        <v>22000</v>
      </c>
      <c r="R535" t="s">
        <v>66</v>
      </c>
      <c r="S535" t="s">
        <v>38</v>
      </c>
      <c r="T535" s="11">
        <v>-1.4999999999999999E-2</v>
      </c>
      <c r="U535" t="s">
        <v>548</v>
      </c>
      <c r="V535" t="s">
        <v>310</v>
      </c>
      <c r="W535" t="s">
        <v>311</v>
      </c>
      <c r="X535" t="s">
        <v>70</v>
      </c>
      <c r="Y535" t="s">
        <v>43</v>
      </c>
      <c r="Z535" t="s">
        <v>71</v>
      </c>
      <c r="AA535">
        <v>95000199</v>
      </c>
      <c r="AB535" t="s">
        <v>747</v>
      </c>
      <c r="AC535">
        <v>61981</v>
      </c>
      <c r="AD535" s="5">
        <v>37043.875</v>
      </c>
      <c r="AE535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D2" sqref="D2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203</v>
      </c>
    </row>
    <row r="2" spans="1:19" x14ac:dyDescent="0.25">
      <c r="C2" t="s">
        <v>205</v>
      </c>
    </row>
    <row r="4" spans="1:19" x14ac:dyDescent="0.25">
      <c r="B4" s="30">
        <v>1</v>
      </c>
      <c r="C4">
        <v>1</v>
      </c>
    </row>
    <row r="5" spans="1:19" x14ac:dyDescent="0.25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5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748</v>
      </c>
      <c r="D115" t="s">
        <v>596</v>
      </c>
      <c r="E115" t="s">
        <v>33</v>
      </c>
      <c r="G115" t="s">
        <v>34</v>
      </c>
      <c r="H115" t="s">
        <v>74</v>
      </c>
      <c r="I115">
        <v>51078</v>
      </c>
      <c r="J115" t="s">
        <v>749</v>
      </c>
      <c r="K115">
        <v>50</v>
      </c>
      <c r="M115" t="s">
        <v>37</v>
      </c>
      <c r="N115" t="s">
        <v>38</v>
      </c>
      <c r="O115">
        <v>60.25</v>
      </c>
      <c r="P115" t="s">
        <v>217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748</v>
      </c>
      <c r="D116" t="s">
        <v>596</v>
      </c>
      <c r="E116" t="s">
        <v>33</v>
      </c>
      <c r="G116" t="s">
        <v>34</v>
      </c>
      <c r="H116" t="s">
        <v>74</v>
      </c>
      <c r="I116">
        <v>51078</v>
      </c>
      <c r="J116" t="s">
        <v>749</v>
      </c>
      <c r="K116">
        <v>50</v>
      </c>
      <c r="M116" t="s">
        <v>37</v>
      </c>
      <c r="N116" t="s">
        <v>38</v>
      </c>
      <c r="O116">
        <v>60.25</v>
      </c>
      <c r="P116" t="s">
        <v>217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278</v>
      </c>
      <c r="D117" t="s">
        <v>32</v>
      </c>
      <c r="E117" t="s">
        <v>33</v>
      </c>
      <c r="G117" t="s">
        <v>34</v>
      </c>
      <c r="H117" t="s">
        <v>74</v>
      </c>
      <c r="I117">
        <v>32554</v>
      </c>
      <c r="J117" t="s">
        <v>113</v>
      </c>
      <c r="L117">
        <v>50</v>
      </c>
      <c r="M117" t="s">
        <v>37</v>
      </c>
      <c r="N117" t="s">
        <v>38</v>
      </c>
      <c r="O117">
        <v>61.25</v>
      </c>
      <c r="P117" t="s">
        <v>214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750</v>
      </c>
      <c r="D118" t="s">
        <v>596</v>
      </c>
      <c r="E118" t="s">
        <v>33</v>
      </c>
      <c r="G118" t="s">
        <v>34</v>
      </c>
      <c r="H118" t="s">
        <v>447</v>
      </c>
      <c r="I118">
        <v>34802</v>
      </c>
      <c r="J118" t="s">
        <v>733</v>
      </c>
      <c r="L118">
        <v>50</v>
      </c>
      <c r="M118" t="s">
        <v>37</v>
      </c>
      <c r="N118" t="s">
        <v>38</v>
      </c>
      <c r="O118">
        <v>54.6</v>
      </c>
      <c r="P118" t="s">
        <v>212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750</v>
      </c>
      <c r="D119" t="s">
        <v>596</v>
      </c>
      <c r="E119" t="s">
        <v>33</v>
      </c>
      <c r="G119" t="s">
        <v>34</v>
      </c>
      <c r="H119" t="s">
        <v>447</v>
      </c>
      <c r="I119">
        <v>34802</v>
      </c>
      <c r="J119" t="s">
        <v>733</v>
      </c>
      <c r="L119">
        <v>50</v>
      </c>
      <c r="M119" t="s">
        <v>37</v>
      </c>
      <c r="N119" t="s">
        <v>38</v>
      </c>
      <c r="O119">
        <v>54.6</v>
      </c>
      <c r="P119" t="s">
        <v>212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750</v>
      </c>
      <c r="D120" t="s">
        <v>596</v>
      </c>
      <c r="E120" t="s">
        <v>33</v>
      </c>
      <c r="G120" t="s">
        <v>34</v>
      </c>
      <c r="H120" t="s">
        <v>447</v>
      </c>
      <c r="I120">
        <v>34802</v>
      </c>
      <c r="J120" t="s">
        <v>733</v>
      </c>
      <c r="L120">
        <v>50</v>
      </c>
      <c r="M120" t="s">
        <v>37</v>
      </c>
      <c r="N120" t="s">
        <v>38</v>
      </c>
      <c r="O120">
        <v>54.6</v>
      </c>
      <c r="P120" t="s">
        <v>212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750</v>
      </c>
      <c r="D121" t="s">
        <v>596</v>
      </c>
      <c r="E121" t="s">
        <v>33</v>
      </c>
      <c r="G121" t="s">
        <v>34</v>
      </c>
      <c r="H121" t="s">
        <v>74</v>
      </c>
      <c r="I121">
        <v>34035</v>
      </c>
      <c r="J121" t="s">
        <v>751</v>
      </c>
      <c r="L121">
        <v>50</v>
      </c>
      <c r="M121" t="s">
        <v>37</v>
      </c>
      <c r="N121" t="s">
        <v>38</v>
      </c>
      <c r="O121">
        <v>29.75</v>
      </c>
      <c r="P121" t="s">
        <v>212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693</v>
      </c>
      <c r="D122" t="s">
        <v>556</v>
      </c>
      <c r="E122" t="s">
        <v>33</v>
      </c>
      <c r="G122" t="s">
        <v>63</v>
      </c>
      <c r="H122" t="s">
        <v>64</v>
      </c>
      <c r="I122">
        <v>36135</v>
      </c>
      <c r="J122" t="s">
        <v>613</v>
      </c>
      <c r="L122" s="32">
        <v>5000</v>
      </c>
      <c r="M122" t="s">
        <v>66</v>
      </c>
      <c r="N122" t="s">
        <v>38</v>
      </c>
      <c r="O122">
        <v>-1.26</v>
      </c>
      <c r="P122" t="s">
        <v>210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200</v>
      </c>
      <c r="D123" t="s">
        <v>118</v>
      </c>
      <c r="E123" t="s">
        <v>33</v>
      </c>
      <c r="G123" t="s">
        <v>34</v>
      </c>
      <c r="H123" t="s">
        <v>74</v>
      </c>
      <c r="I123">
        <v>26302</v>
      </c>
      <c r="J123" t="s">
        <v>710</v>
      </c>
      <c r="L123">
        <v>50</v>
      </c>
      <c r="M123" t="s">
        <v>37</v>
      </c>
      <c r="N123" t="s">
        <v>38</v>
      </c>
      <c r="O123">
        <v>64.25</v>
      </c>
      <c r="P123" t="s">
        <v>212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200</v>
      </c>
      <c r="D124" t="s">
        <v>118</v>
      </c>
      <c r="E124" t="s">
        <v>33</v>
      </c>
      <c r="G124" t="s">
        <v>34</v>
      </c>
      <c r="H124" t="s">
        <v>74</v>
      </c>
      <c r="I124">
        <v>51370</v>
      </c>
      <c r="J124" t="s">
        <v>752</v>
      </c>
      <c r="L124">
        <v>50</v>
      </c>
      <c r="M124" t="s">
        <v>37</v>
      </c>
      <c r="N124" t="s">
        <v>38</v>
      </c>
      <c r="O124">
        <v>64.25</v>
      </c>
      <c r="P124" t="s">
        <v>212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 t="e">
        <f t="shared" si="1"/>
        <v>#VALUE!</v>
      </c>
    </row>
    <row r="126" spans="1:19" x14ac:dyDescent="0.25">
      <c r="A126" s="71" t="e">
        <f t="shared" si="1"/>
        <v>#VALUE!</v>
      </c>
    </row>
    <row r="127" spans="1:19" x14ac:dyDescent="0.25">
      <c r="A127" s="71" t="e">
        <f t="shared" si="1"/>
        <v>#VALUE!</v>
      </c>
    </row>
    <row r="128" spans="1:19" x14ac:dyDescent="0.25">
      <c r="A128" s="71" t="e">
        <f t="shared" si="1"/>
        <v>#VALUE!</v>
      </c>
    </row>
    <row r="129" spans="1:1" x14ac:dyDescent="0.25">
      <c r="A129" s="71" t="e">
        <f t="shared" si="1"/>
        <v>#VALUE!</v>
      </c>
    </row>
    <row r="130" spans="1:1" x14ac:dyDescent="0.25">
      <c r="A130" s="71" t="e">
        <f t="shared" si="1"/>
        <v>#VALUE!</v>
      </c>
    </row>
    <row r="131" spans="1:1" x14ac:dyDescent="0.25">
      <c r="A131" s="71" t="e">
        <f t="shared" si="1"/>
        <v>#VALUE!</v>
      </c>
    </row>
    <row r="132" spans="1:1" x14ac:dyDescent="0.25">
      <c r="A132" s="71" t="e">
        <f t="shared" ref="A132:A195" si="2">DATEVALUE(TEXT(B132, "mm/dd/yy"))</f>
        <v>#VALUE!</v>
      </c>
    </row>
    <row r="133" spans="1:1" x14ac:dyDescent="0.25">
      <c r="A133" s="71" t="e">
        <f t="shared" si="2"/>
        <v>#VALUE!</v>
      </c>
    </row>
    <row r="134" spans="1:1" x14ac:dyDescent="0.25">
      <c r="A134" s="71" t="e">
        <f t="shared" si="2"/>
        <v>#VALUE!</v>
      </c>
    </row>
    <row r="135" spans="1:1" x14ac:dyDescent="0.25">
      <c r="A135" s="71" t="e">
        <f t="shared" si="2"/>
        <v>#VALUE!</v>
      </c>
    </row>
    <row r="136" spans="1:1" x14ac:dyDescent="0.25">
      <c r="A136" s="71" t="e">
        <f t="shared" si="2"/>
        <v>#VALUE!</v>
      </c>
    </row>
    <row r="137" spans="1:1" x14ac:dyDescent="0.25">
      <c r="A137" s="71" t="e">
        <f t="shared" si="2"/>
        <v>#VALUE!</v>
      </c>
    </row>
    <row r="138" spans="1:1" x14ac:dyDescent="0.25">
      <c r="A138" s="71" t="e">
        <f t="shared" si="2"/>
        <v>#VALUE!</v>
      </c>
    </row>
    <row r="139" spans="1:1" x14ac:dyDescent="0.25">
      <c r="A139" s="71" t="e">
        <f t="shared" si="2"/>
        <v>#VALUE!</v>
      </c>
    </row>
    <row r="140" spans="1:1" x14ac:dyDescent="0.25">
      <c r="A140" s="71" t="e">
        <f t="shared" si="2"/>
        <v>#VALUE!</v>
      </c>
    </row>
    <row r="141" spans="1:1" x14ac:dyDescent="0.25">
      <c r="A141" s="71" t="e">
        <f t="shared" si="2"/>
        <v>#VALUE!</v>
      </c>
    </row>
    <row r="142" spans="1:1" x14ac:dyDescent="0.25">
      <c r="A142" s="71" t="e">
        <f t="shared" si="2"/>
        <v>#VALUE!</v>
      </c>
    </row>
    <row r="143" spans="1:1" x14ac:dyDescent="0.25">
      <c r="A143" s="71" t="e">
        <f t="shared" si="2"/>
        <v>#VALUE!</v>
      </c>
    </row>
    <row r="144" spans="1:1" x14ac:dyDescent="0.25">
      <c r="A144" s="71" t="e">
        <f t="shared" si="2"/>
        <v>#VALUE!</v>
      </c>
    </row>
    <row r="145" spans="1:1" x14ac:dyDescent="0.25">
      <c r="A145" s="71" t="e">
        <f t="shared" si="2"/>
        <v>#VALUE!</v>
      </c>
    </row>
    <row r="146" spans="1:1" x14ac:dyDescent="0.25">
      <c r="A146" s="71" t="e">
        <f t="shared" si="2"/>
        <v>#VALUE!</v>
      </c>
    </row>
    <row r="147" spans="1:1" x14ac:dyDescent="0.25">
      <c r="A147" s="71" t="e">
        <f t="shared" si="2"/>
        <v>#VALUE!</v>
      </c>
    </row>
    <row r="148" spans="1:1" x14ac:dyDescent="0.25">
      <c r="A148" s="71" t="e">
        <f t="shared" si="2"/>
        <v>#VALUE!</v>
      </c>
    </row>
    <row r="149" spans="1:1" x14ac:dyDescent="0.25">
      <c r="A149" s="71" t="e">
        <f t="shared" si="2"/>
        <v>#VALUE!</v>
      </c>
    </row>
    <row r="150" spans="1:1" x14ac:dyDescent="0.25">
      <c r="A150" s="71" t="e">
        <f t="shared" si="2"/>
        <v>#VALUE!</v>
      </c>
    </row>
    <row r="151" spans="1:1" x14ac:dyDescent="0.25">
      <c r="A151" s="71" t="e">
        <f t="shared" si="2"/>
        <v>#VALUE!</v>
      </c>
    </row>
    <row r="152" spans="1:1" x14ac:dyDescent="0.25">
      <c r="A152" s="71" t="e">
        <f t="shared" si="2"/>
        <v>#VALUE!</v>
      </c>
    </row>
    <row r="153" spans="1:1" x14ac:dyDescent="0.25">
      <c r="A153" s="71" t="e">
        <f t="shared" si="2"/>
        <v>#VALUE!</v>
      </c>
    </row>
    <row r="154" spans="1:1" x14ac:dyDescent="0.25">
      <c r="A154" s="71" t="e">
        <f t="shared" si="2"/>
        <v>#VALUE!</v>
      </c>
    </row>
    <row r="155" spans="1:1" x14ac:dyDescent="0.25">
      <c r="A155" s="71" t="e">
        <f t="shared" si="2"/>
        <v>#VALUE!</v>
      </c>
    </row>
    <row r="156" spans="1:1" x14ac:dyDescent="0.25">
      <c r="A156" s="71" t="e">
        <f t="shared" si="2"/>
        <v>#VALUE!</v>
      </c>
    </row>
    <row r="157" spans="1:1" x14ac:dyDescent="0.25">
      <c r="A157" s="71" t="e">
        <f t="shared" si="2"/>
        <v>#VALUE!</v>
      </c>
    </row>
    <row r="158" spans="1:1" x14ac:dyDescent="0.25">
      <c r="A158" s="71" t="e">
        <f t="shared" si="2"/>
        <v>#VALUE!</v>
      </c>
    </row>
    <row r="159" spans="1:1" x14ac:dyDescent="0.25">
      <c r="A159" s="71" t="e">
        <f t="shared" si="2"/>
        <v>#VALUE!</v>
      </c>
    </row>
    <row r="160" spans="1:1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>
        <v>50</v>
      </c>
      <c r="R467" t="s">
        <v>37</v>
      </c>
      <c r="S467" t="s">
        <v>38</v>
      </c>
      <c r="T467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>
        <v>50</v>
      </c>
      <c r="R468" t="s">
        <v>37</v>
      </c>
      <c r="S468" t="s">
        <v>38</v>
      </c>
      <c r="T468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>
        <v>50</v>
      </c>
      <c r="R469" t="s">
        <v>37</v>
      </c>
      <c r="S469" t="s">
        <v>38</v>
      </c>
      <c r="T469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>
        <v>50</v>
      </c>
      <c r="R470" t="s">
        <v>37</v>
      </c>
      <c r="S470" t="s">
        <v>38</v>
      </c>
      <c r="T470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>
        <v>25</v>
      </c>
      <c r="R471" t="s">
        <v>37</v>
      </c>
      <c r="S471" t="s">
        <v>38</v>
      </c>
      <c r="T47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693</v>
      </c>
      <c r="H478" t="s">
        <v>694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>
        <v>10000</v>
      </c>
      <c r="R478" t="s">
        <v>66</v>
      </c>
      <c r="S478" t="s">
        <v>38</v>
      </c>
      <c r="T478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200</v>
      </c>
      <c r="H481" t="s">
        <v>700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200</v>
      </c>
      <c r="H482" t="s">
        <v>700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79</v>
      </c>
      <c r="H483" t="s">
        <v>703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>
        <v>50</v>
      </c>
      <c r="R487" t="s">
        <v>37</v>
      </c>
      <c r="S487" t="s">
        <v>38</v>
      </c>
      <c r="T487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B150"/>
  <sheetViews>
    <sheetView tabSelected="1" zoomScale="80" workbookViewId="0">
      <pane ySplit="32" topLeftCell="A33" activePane="bottomLeft" state="frozen"/>
      <selection pane="bottomLeft" activeCell="A33" sqref="A33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33" spans="1:2" x14ac:dyDescent="0.25">
      <c r="A33" s="138" t="s">
        <v>716</v>
      </c>
      <c r="B33" s="138" t="s">
        <v>717</v>
      </c>
    </row>
    <row r="34" spans="1:2" x14ac:dyDescent="0.25">
      <c r="A34" s="137">
        <v>36980</v>
      </c>
      <c r="B34">
        <f>COUNTIF('Deal Detail'!A14:A495,A34)</f>
        <v>1</v>
      </c>
    </row>
    <row r="35" spans="1:2" x14ac:dyDescent="0.25">
      <c r="A35" s="137">
        <v>36983</v>
      </c>
      <c r="B35">
        <f>COUNTIF('Deal Detail'!A15:A496,A35)</f>
        <v>3</v>
      </c>
    </row>
    <row r="36" spans="1:2" x14ac:dyDescent="0.25">
      <c r="A36" s="137">
        <v>36984</v>
      </c>
      <c r="B36">
        <f>COUNTIF('Deal Detail'!A16:A497,A36)</f>
        <v>1</v>
      </c>
    </row>
    <row r="37" spans="1:2" x14ac:dyDescent="0.25">
      <c r="A37" s="137">
        <v>36985</v>
      </c>
      <c r="B37">
        <f>COUNTIF('Deal Detail'!A17:A498,A37)</f>
        <v>1</v>
      </c>
    </row>
    <row r="38" spans="1:2" x14ac:dyDescent="0.25">
      <c r="A38" s="137">
        <v>36986</v>
      </c>
      <c r="B38">
        <f>COUNTIF('Deal Detail'!A18:A499,A38)</f>
        <v>2</v>
      </c>
    </row>
    <row r="39" spans="1:2" x14ac:dyDescent="0.25">
      <c r="A39" s="137">
        <v>36991</v>
      </c>
      <c r="B39">
        <f>COUNTIF('Deal Detail'!A19:A500,A39)</f>
        <v>1</v>
      </c>
    </row>
    <row r="40" spans="1:2" x14ac:dyDescent="0.25">
      <c r="A40" s="137">
        <v>36992</v>
      </c>
      <c r="B40">
        <f>COUNTIF('Deal Detail'!A20:A501,A40)</f>
        <v>3</v>
      </c>
    </row>
    <row r="41" spans="1:2" x14ac:dyDescent="0.25">
      <c r="A41" s="137">
        <v>36993</v>
      </c>
      <c r="B41">
        <f>COUNTIF('Deal Detail'!A21:A502,A41)</f>
        <v>7</v>
      </c>
    </row>
    <row r="42" spans="1:2" x14ac:dyDescent="0.25">
      <c r="A42" s="137">
        <v>36997</v>
      </c>
      <c r="B42">
        <f>COUNTIF('Deal Detail'!A22:A503,A42)</f>
        <v>2</v>
      </c>
    </row>
    <row r="43" spans="1:2" x14ac:dyDescent="0.25">
      <c r="A43" s="137">
        <v>36998</v>
      </c>
      <c r="B43">
        <f>COUNTIF('Deal Detail'!A23:A504,A43)</f>
        <v>11</v>
      </c>
    </row>
    <row r="44" spans="1:2" x14ac:dyDescent="0.25">
      <c r="A44" s="137">
        <v>36999</v>
      </c>
      <c r="B44">
        <f>COUNTIF('Deal Detail'!A24:A505,A44)</f>
        <v>14</v>
      </c>
    </row>
    <row r="45" spans="1:2" x14ac:dyDescent="0.25">
      <c r="A45" s="137">
        <v>37000</v>
      </c>
      <c r="B45">
        <f>COUNTIF('Deal Detail'!A25:A506,A45)</f>
        <v>20</v>
      </c>
    </row>
    <row r="46" spans="1:2" x14ac:dyDescent="0.25">
      <c r="A46" s="137">
        <v>37001</v>
      </c>
      <c r="B46">
        <f>COUNTIF('Deal Detail'!A26:A507,A46)</f>
        <v>3</v>
      </c>
    </row>
    <row r="47" spans="1:2" x14ac:dyDescent="0.25">
      <c r="A47" s="137">
        <v>37004</v>
      </c>
      <c r="B47">
        <f>COUNTIF('Deal Detail'!A27:A508,A47)</f>
        <v>13</v>
      </c>
    </row>
    <row r="48" spans="1:2" x14ac:dyDescent="0.25">
      <c r="A48" s="137">
        <v>37005</v>
      </c>
      <c r="B48">
        <f>COUNTIF('Deal Detail'!A28:A509,A48)</f>
        <v>11</v>
      </c>
    </row>
    <row r="49" spans="1:2" x14ac:dyDescent="0.25">
      <c r="A49" s="137">
        <v>37006</v>
      </c>
      <c r="B49">
        <f>COUNTIF('Deal Detail'!A29:A510,A49)</f>
        <v>19</v>
      </c>
    </row>
    <row r="50" spans="1:2" x14ac:dyDescent="0.25">
      <c r="A50" s="137">
        <v>37007</v>
      </c>
      <c r="B50">
        <f>COUNTIF('Deal Detail'!A30:A511,A50)</f>
        <v>31</v>
      </c>
    </row>
    <row r="51" spans="1:2" x14ac:dyDescent="0.25">
      <c r="A51" s="137">
        <v>37008</v>
      </c>
      <c r="B51">
        <f>COUNTIF('Deal Detail'!A31:A512,A51)</f>
        <v>21</v>
      </c>
    </row>
    <row r="52" spans="1:2" x14ac:dyDescent="0.25">
      <c r="A52" s="137">
        <v>37011</v>
      </c>
      <c r="B52">
        <f>COUNTIF('Deal Detail'!A32:A513,A52)</f>
        <v>17</v>
      </c>
    </row>
    <row r="53" spans="1:2" x14ac:dyDescent="0.25">
      <c r="A53" s="137">
        <v>37012</v>
      </c>
      <c r="B53">
        <f>COUNTIF('Deal Detail'!A33:A514,A53)</f>
        <v>15</v>
      </c>
    </row>
    <row r="54" spans="1:2" x14ac:dyDescent="0.25">
      <c r="A54" s="137">
        <v>37013</v>
      </c>
      <c r="B54">
        <f>COUNTIF('Deal Detail'!A34:A515,A54)</f>
        <v>12</v>
      </c>
    </row>
    <row r="55" spans="1:2" x14ac:dyDescent="0.25">
      <c r="A55" s="137">
        <v>37014</v>
      </c>
      <c r="B55">
        <f>COUNTIF('Deal Detail'!A35:A516,A55)</f>
        <v>18</v>
      </c>
    </row>
    <row r="56" spans="1:2" x14ac:dyDescent="0.25">
      <c r="A56" s="137">
        <v>37018</v>
      </c>
      <c r="B56">
        <f>COUNTIF('Deal Detail'!A36:A517,A56)</f>
        <v>20</v>
      </c>
    </row>
    <row r="57" spans="1:2" x14ac:dyDescent="0.25">
      <c r="A57" s="137">
        <v>37019</v>
      </c>
      <c r="B57">
        <f>COUNTIF('Deal Detail'!A37:A518,A57)</f>
        <v>26</v>
      </c>
    </row>
    <row r="58" spans="1:2" x14ac:dyDescent="0.25">
      <c r="A58" s="137">
        <v>37020</v>
      </c>
      <c r="B58">
        <f>COUNTIF('Deal Detail'!A38:A519,A58)</f>
        <v>5</v>
      </c>
    </row>
    <row r="59" spans="1:2" x14ac:dyDescent="0.25">
      <c r="A59" s="137">
        <v>37021</v>
      </c>
      <c r="B59">
        <f>COUNTIF('Deal Detail'!A39:A520,A59)</f>
        <v>10</v>
      </c>
    </row>
    <row r="60" spans="1:2" x14ac:dyDescent="0.25">
      <c r="A60" s="137">
        <v>37022</v>
      </c>
      <c r="B60">
        <f>COUNTIF('Deal Detail'!A40:A521,A60)</f>
        <v>22</v>
      </c>
    </row>
    <row r="61" spans="1:2" x14ac:dyDescent="0.25">
      <c r="A61" s="137">
        <v>37025</v>
      </c>
      <c r="B61">
        <f>COUNTIF('Deal Detail'!A41:A522,A61)</f>
        <v>12</v>
      </c>
    </row>
    <row r="62" spans="1:2" x14ac:dyDescent="0.25">
      <c r="A62" s="137">
        <v>37026</v>
      </c>
      <c r="B62">
        <f>COUNTIF('Deal Detail'!A42:A523,A62)</f>
        <v>14</v>
      </c>
    </row>
    <row r="63" spans="1:2" x14ac:dyDescent="0.25">
      <c r="A63" s="137">
        <v>37027</v>
      </c>
      <c r="B63">
        <f>COUNTIF('Deal Detail'!A43:A524,A63)</f>
        <v>21</v>
      </c>
    </row>
    <row r="64" spans="1:2" x14ac:dyDescent="0.25">
      <c r="A64" s="137">
        <v>37028</v>
      </c>
      <c r="B64">
        <f>COUNTIF('Deal Detail'!A44:A525,A64)</f>
        <v>27</v>
      </c>
    </row>
    <row r="65" spans="1:2" x14ac:dyDescent="0.25">
      <c r="A65" s="137">
        <v>37029</v>
      </c>
      <c r="B65">
        <f>COUNTIF('Deal Detail'!A45:A526,A65)</f>
        <v>6</v>
      </c>
    </row>
    <row r="66" spans="1:2" x14ac:dyDescent="0.25">
      <c r="A66" s="137">
        <v>37032</v>
      </c>
      <c r="B66">
        <f>COUNTIF('Deal Detail'!A46:A527,A66)</f>
        <v>28</v>
      </c>
    </row>
    <row r="67" spans="1:2" x14ac:dyDescent="0.25">
      <c r="A67" s="137">
        <v>37033</v>
      </c>
      <c r="B67">
        <f>COUNTIF('Deal Detail'!A47:A528,A67)</f>
        <v>35</v>
      </c>
    </row>
    <row r="68" spans="1:2" x14ac:dyDescent="0.25">
      <c r="A68" s="137">
        <v>37034</v>
      </c>
      <c r="B68">
        <f>COUNTIF('Deal Detail'!A48:A529,A68)</f>
        <v>29</v>
      </c>
    </row>
    <row r="69" spans="1:2" x14ac:dyDescent="0.25">
      <c r="A69" s="137">
        <v>37035</v>
      </c>
      <c r="B69">
        <f>COUNTIF('Deal Detail'!A49:A10000,A69)</f>
        <v>40</v>
      </c>
    </row>
    <row r="70" spans="1:2" x14ac:dyDescent="0.25">
      <c r="A70" s="137">
        <v>37036</v>
      </c>
      <c r="B70">
        <f>COUNTIF('Deal Detail'!A50:A531,A70)</f>
        <v>0</v>
      </c>
    </row>
    <row r="71" spans="1:2" x14ac:dyDescent="0.25">
      <c r="A71" s="137"/>
      <c r="B71">
        <f>COUNTIF('Deal Detail'!A51:A532,A71)</f>
        <v>0</v>
      </c>
    </row>
    <row r="72" spans="1:2" x14ac:dyDescent="0.25">
      <c r="A72" s="137"/>
      <c r="B72">
        <f>COUNTIF('Deal Detail'!A52:A533,A72)</f>
        <v>0</v>
      </c>
    </row>
    <row r="73" spans="1:2" x14ac:dyDescent="0.25">
      <c r="A73" s="137"/>
      <c r="B73">
        <f>COUNTIF('Deal Detail'!A53:A534,A73)</f>
        <v>0</v>
      </c>
    </row>
    <row r="74" spans="1:2" x14ac:dyDescent="0.25">
      <c r="A74" s="137"/>
      <c r="B74">
        <f>COUNTIF('Deal Detail'!A54:A535,A74)</f>
        <v>0</v>
      </c>
    </row>
    <row r="75" spans="1:2" x14ac:dyDescent="0.25">
      <c r="A75" s="137"/>
      <c r="B75">
        <f>COUNTIF('Deal Detail'!A55:A536,A75)</f>
        <v>0</v>
      </c>
    </row>
    <row r="76" spans="1:2" x14ac:dyDescent="0.25">
      <c r="A76" s="137"/>
      <c r="B76">
        <f>COUNTIF('Deal Detail'!A56:A537,A76)</f>
        <v>0</v>
      </c>
    </row>
    <row r="77" spans="1:2" x14ac:dyDescent="0.25">
      <c r="B77">
        <f>COUNTIF('Deal Detail'!A57:A538,A77)</f>
        <v>0</v>
      </c>
    </row>
    <row r="78" spans="1:2" x14ac:dyDescent="0.25">
      <c r="B78">
        <f>COUNTIF('Deal Detail'!A58:A539,A78)</f>
        <v>0</v>
      </c>
    </row>
    <row r="79" spans="1:2" x14ac:dyDescent="0.25">
      <c r="B79">
        <f>COUNTIF('Deal Detail'!A59:A540,A79)</f>
        <v>0</v>
      </c>
    </row>
    <row r="80" spans="1:2" x14ac:dyDescent="0.25">
      <c r="B80">
        <f>COUNTIF('Deal Detail'!A60:A541,A80)</f>
        <v>0</v>
      </c>
    </row>
    <row r="81" spans="2:2" x14ac:dyDescent="0.25">
      <c r="B81">
        <f>COUNTIF('Deal Detail'!A61:A542,A81)</f>
        <v>0</v>
      </c>
    </row>
    <row r="82" spans="2:2" x14ac:dyDescent="0.25">
      <c r="B82">
        <f>COUNTIF('Deal Detail'!A62:A543,A82)</f>
        <v>0</v>
      </c>
    </row>
    <row r="83" spans="2:2" x14ac:dyDescent="0.25">
      <c r="B83">
        <f>COUNTIF('Deal Detail'!A63:A544,A83)</f>
        <v>0</v>
      </c>
    </row>
    <row r="84" spans="2:2" x14ac:dyDescent="0.25">
      <c r="B84">
        <f>COUNTIF('Deal Detail'!A64:A545,A84)</f>
        <v>0</v>
      </c>
    </row>
    <row r="85" spans="2:2" x14ac:dyDescent="0.25">
      <c r="B85">
        <f>COUNTIF('Deal Detail'!A65:A546,A85)</f>
        <v>0</v>
      </c>
    </row>
    <row r="86" spans="2:2" x14ac:dyDescent="0.25">
      <c r="B86">
        <f>COUNTIF('Deal Detail'!A66:A547,A86)</f>
        <v>0</v>
      </c>
    </row>
    <row r="87" spans="2:2" x14ac:dyDescent="0.25">
      <c r="B87">
        <f>COUNTIF('Deal Detail'!A67:A548,A87)</f>
        <v>0</v>
      </c>
    </row>
    <row r="88" spans="2:2" x14ac:dyDescent="0.25">
      <c r="B88">
        <f>COUNTIF('Deal Detail'!A68:A549,A88)</f>
        <v>0</v>
      </c>
    </row>
    <row r="89" spans="2:2" x14ac:dyDescent="0.25">
      <c r="B89">
        <f>COUNTIF('Deal Detail'!A69:A550,A89)</f>
        <v>0</v>
      </c>
    </row>
    <row r="90" spans="2:2" x14ac:dyDescent="0.25">
      <c r="B90">
        <f>COUNTIF('Deal Detail'!A70:A551,A90)</f>
        <v>0</v>
      </c>
    </row>
    <row r="91" spans="2:2" x14ac:dyDescent="0.25">
      <c r="B91">
        <f>COUNTIF('Deal Detail'!A71:A552,A91)</f>
        <v>0</v>
      </c>
    </row>
    <row r="92" spans="2:2" x14ac:dyDescent="0.25">
      <c r="B92">
        <f>COUNTIF('Deal Detail'!A72:A553,A92)</f>
        <v>0</v>
      </c>
    </row>
    <row r="93" spans="2:2" x14ac:dyDescent="0.25">
      <c r="B93">
        <f>COUNTIF('Deal Detail'!A73:A554,A93)</f>
        <v>0</v>
      </c>
    </row>
    <row r="94" spans="2:2" x14ac:dyDescent="0.25">
      <c r="B94">
        <f>COUNTIF('Deal Detail'!A74:A555,A94)</f>
        <v>0</v>
      </c>
    </row>
    <row r="95" spans="2:2" x14ac:dyDescent="0.25">
      <c r="B95">
        <f>COUNTIF('Deal Detail'!A75:A556,A95)</f>
        <v>0</v>
      </c>
    </row>
    <row r="96" spans="2:2" x14ac:dyDescent="0.25">
      <c r="B96">
        <f>COUNTIF('Deal Detail'!A76:A557,A96)</f>
        <v>0</v>
      </c>
    </row>
    <row r="97" spans="2:2" x14ac:dyDescent="0.25">
      <c r="B97">
        <f>COUNTIF('Deal Detail'!A77:A558,A97)</f>
        <v>0</v>
      </c>
    </row>
    <row r="98" spans="2:2" x14ac:dyDescent="0.25">
      <c r="B98">
        <f>COUNTIF('Deal Detail'!A78:A559,A98)</f>
        <v>0</v>
      </c>
    </row>
    <row r="99" spans="2:2" x14ac:dyDescent="0.25">
      <c r="B99">
        <f>COUNTIF('Deal Detail'!A79:A560,A99)</f>
        <v>0</v>
      </c>
    </row>
    <row r="100" spans="2:2" x14ac:dyDescent="0.25">
      <c r="B100">
        <f>COUNTIF('Deal Detail'!A80:A561,A100)</f>
        <v>0</v>
      </c>
    </row>
    <row r="101" spans="2:2" x14ac:dyDescent="0.25">
      <c r="B101">
        <f>COUNTIF('Deal Detail'!A81:A562,A101)</f>
        <v>0</v>
      </c>
    </row>
    <row r="102" spans="2:2" x14ac:dyDescent="0.25">
      <c r="B102">
        <f>COUNTIF('Deal Detail'!A82:A563,A102)</f>
        <v>0</v>
      </c>
    </row>
    <row r="103" spans="2:2" x14ac:dyDescent="0.25">
      <c r="B103">
        <f>COUNTIF('Deal Detail'!A83:A564,A103)</f>
        <v>0</v>
      </c>
    </row>
    <row r="104" spans="2:2" x14ac:dyDescent="0.25">
      <c r="B104">
        <f>COUNTIF('Deal Detail'!A84:A565,A104)</f>
        <v>0</v>
      </c>
    </row>
    <row r="105" spans="2:2" x14ac:dyDescent="0.25">
      <c r="B105">
        <f>COUNTIF('Deal Detail'!A85:A566,A105)</f>
        <v>0</v>
      </c>
    </row>
    <row r="106" spans="2:2" x14ac:dyDescent="0.25">
      <c r="B106">
        <f>COUNTIF('Deal Detail'!A86:A567,A106)</f>
        <v>0</v>
      </c>
    </row>
    <row r="107" spans="2:2" x14ac:dyDescent="0.25">
      <c r="B107">
        <f>COUNTIF('Deal Detail'!A87:A568,A107)</f>
        <v>0</v>
      </c>
    </row>
    <row r="108" spans="2:2" x14ac:dyDescent="0.25">
      <c r="B108">
        <f>COUNTIF('Deal Detail'!A88:A569,A108)</f>
        <v>0</v>
      </c>
    </row>
    <row r="109" spans="2:2" x14ac:dyDescent="0.25">
      <c r="B109">
        <f>COUNTIF('Deal Detail'!A89:A570,A109)</f>
        <v>0</v>
      </c>
    </row>
    <row r="110" spans="2:2" x14ac:dyDescent="0.25">
      <c r="B110">
        <f>COUNTIF('Deal Detail'!A90:A571,A110)</f>
        <v>0</v>
      </c>
    </row>
    <row r="111" spans="2:2" x14ac:dyDescent="0.25">
      <c r="B111">
        <f>COUNTIF('Deal Detail'!A91:A572,A111)</f>
        <v>0</v>
      </c>
    </row>
    <row r="112" spans="2:2" x14ac:dyDescent="0.25">
      <c r="B112">
        <f>COUNTIF('Deal Detail'!A92:A573,A112)</f>
        <v>0</v>
      </c>
    </row>
    <row r="113" spans="2:2" x14ac:dyDescent="0.25">
      <c r="B113">
        <f>COUNTIF('Deal Detail'!A93:A574,A113)</f>
        <v>0</v>
      </c>
    </row>
    <row r="114" spans="2:2" x14ac:dyDescent="0.25">
      <c r="B114">
        <f>COUNTIF('Deal Detail'!A94:A575,A114)</f>
        <v>0</v>
      </c>
    </row>
    <row r="115" spans="2:2" x14ac:dyDescent="0.25">
      <c r="B115">
        <f>COUNTIF('Deal Detail'!A95:A576,A115)</f>
        <v>0</v>
      </c>
    </row>
    <row r="116" spans="2:2" x14ac:dyDescent="0.25">
      <c r="B116">
        <f>COUNTIF('Deal Detail'!A96:A577,A116)</f>
        <v>0</v>
      </c>
    </row>
    <row r="117" spans="2:2" x14ac:dyDescent="0.25">
      <c r="B117">
        <f>COUNTIF('Deal Detail'!A97:A578,A117)</f>
        <v>0</v>
      </c>
    </row>
    <row r="118" spans="2:2" x14ac:dyDescent="0.25">
      <c r="B118">
        <f>COUNTIF('Deal Detail'!A98:A579,A118)</f>
        <v>0</v>
      </c>
    </row>
    <row r="119" spans="2:2" x14ac:dyDescent="0.25">
      <c r="B119">
        <f>COUNTIF('Deal Detail'!A99:A580,A119)</f>
        <v>0</v>
      </c>
    </row>
    <row r="120" spans="2:2" x14ac:dyDescent="0.25">
      <c r="B120">
        <f>COUNTIF('Deal Detail'!A100:A581,A120)</f>
        <v>0</v>
      </c>
    </row>
    <row r="121" spans="2:2" x14ac:dyDescent="0.25">
      <c r="B121">
        <f>COUNTIF('Deal Detail'!A101:A582,A121)</f>
        <v>0</v>
      </c>
    </row>
    <row r="122" spans="2:2" x14ac:dyDescent="0.25">
      <c r="B122">
        <f>COUNTIF('Deal Detail'!A102:A583,A122)</f>
        <v>0</v>
      </c>
    </row>
    <row r="123" spans="2:2" x14ac:dyDescent="0.25">
      <c r="B123">
        <f>COUNTIF('Deal Detail'!A103:A584,A123)</f>
        <v>0</v>
      </c>
    </row>
    <row r="124" spans="2:2" x14ac:dyDescent="0.25">
      <c r="B124">
        <f>COUNTIF('Deal Detail'!A104:A585,A124)</f>
        <v>0</v>
      </c>
    </row>
    <row r="125" spans="2:2" x14ac:dyDescent="0.25">
      <c r="B125">
        <f>COUNTIF('Deal Detail'!A105:A586,A125)</f>
        <v>0</v>
      </c>
    </row>
    <row r="126" spans="2:2" x14ac:dyDescent="0.25">
      <c r="B126">
        <f>COUNTIF('Deal Detail'!A106:A587,A126)</f>
        <v>0</v>
      </c>
    </row>
    <row r="127" spans="2:2" x14ac:dyDescent="0.25">
      <c r="B127">
        <f>COUNTIF('Deal Detail'!A107:A588,A127)</f>
        <v>0</v>
      </c>
    </row>
    <row r="128" spans="2:2" x14ac:dyDescent="0.25">
      <c r="B128">
        <f>COUNTIF('Deal Detail'!A108:A589,A128)</f>
        <v>0</v>
      </c>
    </row>
    <row r="129" spans="2:2" x14ac:dyDescent="0.25">
      <c r="B129">
        <f>COUNTIF('Deal Detail'!A109:A590,A129)</f>
        <v>0</v>
      </c>
    </row>
    <row r="130" spans="2:2" x14ac:dyDescent="0.25">
      <c r="B130">
        <f>COUNTIF('Deal Detail'!A110:A591,A130)</f>
        <v>0</v>
      </c>
    </row>
    <row r="131" spans="2:2" x14ac:dyDescent="0.25">
      <c r="B131">
        <f>COUNTIF('Deal Detail'!A111:A592,A131)</f>
        <v>0</v>
      </c>
    </row>
    <row r="132" spans="2:2" x14ac:dyDescent="0.25">
      <c r="B132">
        <f>COUNTIF('Deal Detail'!A112:A593,A132)</f>
        <v>0</v>
      </c>
    </row>
    <row r="133" spans="2:2" x14ac:dyDescent="0.25">
      <c r="B133">
        <f>COUNTIF('Deal Detail'!A113:A594,A133)</f>
        <v>0</v>
      </c>
    </row>
    <row r="134" spans="2:2" x14ac:dyDescent="0.25">
      <c r="B134">
        <f>COUNTIF('Deal Detail'!A114:A595,A134)</f>
        <v>0</v>
      </c>
    </row>
    <row r="135" spans="2:2" x14ac:dyDescent="0.25">
      <c r="B135">
        <f>COUNTIF('Deal Detail'!A115:A596,A135)</f>
        <v>0</v>
      </c>
    </row>
    <row r="136" spans="2:2" x14ac:dyDescent="0.25">
      <c r="B136">
        <f>COUNTIF('Deal Detail'!A116:A597,A136)</f>
        <v>0</v>
      </c>
    </row>
    <row r="137" spans="2:2" x14ac:dyDescent="0.25">
      <c r="B137">
        <f>COUNTIF('Deal Detail'!A117:A598,A137)</f>
        <v>0</v>
      </c>
    </row>
    <row r="138" spans="2:2" x14ac:dyDescent="0.25">
      <c r="B138">
        <f>COUNTIF('Deal Detail'!A118:A599,A138)</f>
        <v>0</v>
      </c>
    </row>
    <row r="139" spans="2:2" x14ac:dyDescent="0.25">
      <c r="B139">
        <f>COUNTIF('Deal Detail'!A119:A600,A139)</f>
        <v>0</v>
      </c>
    </row>
    <row r="140" spans="2:2" x14ac:dyDescent="0.25">
      <c r="B140">
        <f>COUNTIF('Deal Detail'!A120:A601,A140)</f>
        <v>0</v>
      </c>
    </row>
    <row r="141" spans="2:2" x14ac:dyDescent="0.25">
      <c r="B141">
        <f>COUNTIF('Deal Detail'!A121:A602,A141)</f>
        <v>0</v>
      </c>
    </row>
    <row r="142" spans="2:2" x14ac:dyDescent="0.25">
      <c r="B142">
        <f>COUNTIF('Deal Detail'!A122:A603,A142)</f>
        <v>0</v>
      </c>
    </row>
    <row r="143" spans="2:2" x14ac:dyDescent="0.25">
      <c r="B143">
        <f>COUNTIF('Deal Detail'!A123:A604,A143)</f>
        <v>0</v>
      </c>
    </row>
    <row r="144" spans="2:2" x14ac:dyDescent="0.25">
      <c r="B144">
        <f>COUNTIF('Deal Detail'!A124:A605,A144)</f>
        <v>0</v>
      </c>
    </row>
    <row r="145" spans="2:2" x14ac:dyDescent="0.25">
      <c r="B145">
        <f>COUNTIF('Deal Detail'!A125:A606,A145)</f>
        <v>0</v>
      </c>
    </row>
    <row r="146" spans="2:2" x14ac:dyDescent="0.25">
      <c r="B146">
        <f>COUNTIF('Deal Detail'!A126:A607,A146)</f>
        <v>0</v>
      </c>
    </row>
    <row r="147" spans="2:2" x14ac:dyDescent="0.25">
      <c r="B147">
        <f>COUNTIF('Deal Detail'!A127:A608,A147)</f>
        <v>0</v>
      </c>
    </row>
    <row r="148" spans="2:2" x14ac:dyDescent="0.25">
      <c r="B148">
        <f>COUNTIF('Deal Detail'!A128:A609,A148)</f>
        <v>0</v>
      </c>
    </row>
    <row r="149" spans="2:2" x14ac:dyDescent="0.25">
      <c r="B149">
        <f>COUNTIF('Deal Detail'!A129:A610,A149)</f>
        <v>0</v>
      </c>
    </row>
    <row r="150" spans="2:2" x14ac:dyDescent="0.25">
      <c r="B150">
        <f>COUNTIF('Deal Detail'!A130:A611,A150)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2001-05-24T21:40:42Z</cp:lastPrinted>
  <dcterms:created xsi:type="dcterms:W3CDTF">2001-04-19T21:02:22Z</dcterms:created>
  <dcterms:modified xsi:type="dcterms:W3CDTF">2023-09-10T16:00:59Z</dcterms:modified>
</cp:coreProperties>
</file>