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Sheet1!$1:$4</definedName>
  </definedNames>
  <calcPr calcId="92512" fullCalcOnLoad="1"/>
</workbook>
</file>

<file path=xl/calcChain.xml><?xml version="1.0" encoding="utf-8"?>
<calcChain xmlns="http://schemas.openxmlformats.org/spreadsheetml/2006/main">
  <c r="A10" i="1" l="1"/>
  <c r="A15" i="1"/>
  <c r="A21" i="1"/>
  <c r="A33" i="1"/>
  <c r="A62" i="1"/>
  <c r="A69" i="1"/>
  <c r="A77" i="1"/>
  <c r="A84" i="1"/>
  <c r="A102" i="1"/>
  <c r="A111" i="1"/>
  <c r="A144" i="1"/>
  <c r="A174" i="1"/>
  <c r="A176" i="1"/>
  <c r="A182" i="1"/>
  <c r="A203" i="1"/>
  <c r="A205" i="1"/>
  <c r="A207" i="1"/>
  <c r="A211" i="1"/>
  <c r="A389" i="1"/>
  <c r="A393" i="1"/>
  <c r="A405" i="1"/>
  <c r="A411" i="1"/>
  <c r="A414" i="1"/>
  <c r="A418" i="1"/>
</calcChain>
</file>

<file path=xl/sharedStrings.xml><?xml version="1.0" encoding="utf-8"?>
<sst xmlns="http://schemas.openxmlformats.org/spreadsheetml/2006/main" count="397" uniqueCount="382">
  <si>
    <t>Constellation Power Source, In</t>
  </si>
  <si>
    <t>Public Service Company Of Colo</t>
  </si>
  <si>
    <t>The City of Azusa</t>
  </si>
  <si>
    <t>PG&amp;E Energy Trading - Power, L</t>
  </si>
  <si>
    <t>Electric Reliability Council o</t>
  </si>
  <si>
    <t>Conexant Systems, Inc.</t>
  </si>
  <si>
    <t>Western Area Power Administrat</t>
  </si>
  <si>
    <t>United Illuminating Company</t>
  </si>
  <si>
    <t>The Energy Authority, Inc.</t>
  </si>
  <si>
    <t>Associated Electric Cooperativ</t>
  </si>
  <si>
    <t>NRG Power Marketing Inc.</t>
  </si>
  <si>
    <t>Tennessee Valley Authority</t>
  </si>
  <si>
    <t>Avista Corporation - Washingto</t>
  </si>
  <si>
    <t>Virginia Electric and Power Co</t>
  </si>
  <si>
    <t>Central Power and Light Compan</t>
  </si>
  <si>
    <t>Valley Electric Association, I</t>
  </si>
  <si>
    <t>California Power Exchange</t>
  </si>
  <si>
    <t>Avista Energy, Inc.</t>
  </si>
  <si>
    <t>California Power Exchange-Sche</t>
  </si>
  <si>
    <t>Pacificorp</t>
  </si>
  <si>
    <t>Delano Energy Company, Inc.</t>
  </si>
  <si>
    <t>Tennessee Gas Pipeline Co.</t>
  </si>
  <si>
    <t>Quiet, LLC</t>
  </si>
  <si>
    <t>TXU Electric Company</t>
  </si>
  <si>
    <t>Arizona Public Service Company</t>
  </si>
  <si>
    <t>California Power Exchange-Bloc</t>
  </si>
  <si>
    <t>TransAlta Energy Marketing Cor</t>
  </si>
  <si>
    <t>Comision Federal De Electricid</t>
  </si>
  <si>
    <t>Eugene Water &amp; Electric Board</t>
  </si>
  <si>
    <t>TXU Energy Trading Company</t>
  </si>
  <si>
    <t>California Supplemental</t>
  </si>
  <si>
    <t>Enron Cash Company No. 5</t>
  </si>
  <si>
    <t>Montana Power Trading &amp; Market</t>
  </si>
  <si>
    <t>City Public Service</t>
  </si>
  <si>
    <t>Reliant Energy HL&amp;P</t>
  </si>
  <si>
    <t>The New Power Company</t>
  </si>
  <si>
    <t>South Texas Electric Cooperati</t>
  </si>
  <si>
    <t>PG&amp;E Energy Services, Energy</t>
  </si>
  <si>
    <t>WPS Energy Services, Inc.</t>
  </si>
  <si>
    <t>Lower Colorado River Authority</t>
  </si>
  <si>
    <t>Tucson Electric Power Company</t>
  </si>
  <si>
    <t>Merchant Energy Group of the</t>
  </si>
  <si>
    <t>Cinergy Services, Inc.</t>
  </si>
  <si>
    <t>Brazos Electric Power Cooperat</t>
  </si>
  <si>
    <t>Austin, City Of</t>
  </si>
  <si>
    <t>Magic Valley Electric Cooperat</t>
  </si>
  <si>
    <t>Idaho Power Company, dba IDACO</t>
  </si>
  <si>
    <t>Great Bay Power Corporation</t>
  </si>
  <si>
    <t>Amerada Hess Corporation</t>
  </si>
  <si>
    <t>FirstEnergy Corp.</t>
  </si>
  <si>
    <t>Electric Clearinghouse, Inc.</t>
  </si>
  <si>
    <t>Detroit Edison Company, The</t>
  </si>
  <si>
    <t>El Paso Power Services Company</t>
  </si>
  <si>
    <t>Public Service Company Of New</t>
  </si>
  <si>
    <t>Vermont Public Power Supply</t>
  </si>
  <si>
    <t>Public Utilities Board of the</t>
  </si>
  <si>
    <t>New York State Electric &amp; Gas</t>
  </si>
  <si>
    <t>Bryan, City Of</t>
  </si>
  <si>
    <t>Montana Power Company , The</t>
  </si>
  <si>
    <t>Tractebel Energy Marketing, In</t>
  </si>
  <si>
    <t>Public Utility District No. 1</t>
  </si>
  <si>
    <t>PSEG Energy Resources &amp; Trade</t>
  </si>
  <si>
    <t>Rainbow Energy Marketing</t>
  </si>
  <si>
    <t>El Paso Merchant Energy, L.P.</t>
  </si>
  <si>
    <t>Louisiana-Pacific Corporation</t>
  </si>
  <si>
    <t>East Texas Electric Cooperativ</t>
  </si>
  <si>
    <t>Public Utility Dist. No. 2 of</t>
  </si>
  <si>
    <t>Western Area Power</t>
  </si>
  <si>
    <t>Oglethorpe Power Corporation</t>
  </si>
  <si>
    <t>Mirant Americas Energy Marketi</t>
  </si>
  <si>
    <t>City Public Service of San Ant</t>
  </si>
  <si>
    <t>Illinova Power Marketing, Inc.</t>
  </si>
  <si>
    <t>Tosco Refining Company</t>
  </si>
  <si>
    <t>Reliant Energy Services, Inc.</t>
  </si>
  <si>
    <t>Tenaska Power Services Co.</t>
  </si>
  <si>
    <t>Delano Energy Company, Inc. Su</t>
  </si>
  <si>
    <t>Montana-Dakota Utilities Compa</t>
  </si>
  <si>
    <t>Public Service Electric and Ga</t>
  </si>
  <si>
    <t>Morgan Stanley Capital Group I</t>
  </si>
  <si>
    <t>NSTAR Companies</t>
  </si>
  <si>
    <t>PJM Interconnection, L.L.C.</t>
  </si>
  <si>
    <t>LG&amp;E Energy Marketing Inc.</t>
  </si>
  <si>
    <t>United States Gypsum Company</t>
  </si>
  <si>
    <t>Southern Company Services, Inc</t>
  </si>
  <si>
    <t>Peco Energy Company</t>
  </si>
  <si>
    <t>Entergy-Koch Trading, LP</t>
  </si>
  <si>
    <t>Wheelabrator Shasta Energy</t>
  </si>
  <si>
    <t>Dayton Power and Light Company</t>
  </si>
  <si>
    <t>Seattle City Light</t>
  </si>
  <si>
    <t>Automated Power Exchange, Inc.</t>
  </si>
  <si>
    <t>Cinergy Capital &amp; Trading Inc.</t>
  </si>
  <si>
    <t>Sierra Power Corporation</t>
  </si>
  <si>
    <t>Hanson Permanente Cement, Inc.</t>
  </si>
  <si>
    <t>Garland, City Of</t>
  </si>
  <si>
    <t>Williams Energy Marketing &amp;</t>
  </si>
  <si>
    <t>General Tire, Inc.</t>
  </si>
  <si>
    <t>California Out-of-Market</t>
  </si>
  <si>
    <t>Coral Power, L.L.C.</t>
  </si>
  <si>
    <t>Exelon Generation Company, LLC</t>
  </si>
  <si>
    <t>Sierra Pacific Holding Company</t>
  </si>
  <si>
    <t>City of Tacoma, Department of</t>
  </si>
  <si>
    <t>Davis Wire Corporation</t>
  </si>
  <si>
    <t>OGE Energy Resources, Inc.</t>
  </si>
  <si>
    <t>Nevada Power Company</t>
  </si>
  <si>
    <t>Midwestern Gas Transmission Co</t>
  </si>
  <si>
    <t>PacifiCorp Power Marketing, In</t>
  </si>
  <si>
    <t>Allegheny Power, Transmission</t>
  </si>
  <si>
    <t>Wheelabrator Martell Inc.</t>
  </si>
  <si>
    <t>Intel Corporation</t>
  </si>
  <si>
    <t>Colorado River Commission</t>
  </si>
  <si>
    <t>Central Maine Power Company</t>
  </si>
  <si>
    <t>Nove Investments,LLC</t>
  </si>
  <si>
    <t>Frontera Generation Limited</t>
  </si>
  <si>
    <t>Pilot Power Group, Inc. as age</t>
  </si>
  <si>
    <t>Sempra Energy Trading Corp.</t>
  </si>
  <si>
    <t>Edison Mission Marketing &amp; Tra</t>
  </si>
  <si>
    <t>Saguaro Power Company</t>
  </si>
  <si>
    <t>Allegheny Energy Supply Compan</t>
  </si>
  <si>
    <t>Central Vermont Public Service</t>
  </si>
  <si>
    <t>Luzenac America, Inc.</t>
  </si>
  <si>
    <t>Express Pipeline Partnership</t>
  </si>
  <si>
    <t>California Energy Resource</t>
  </si>
  <si>
    <t>Puget Sound Energy, Inc.</t>
  </si>
  <si>
    <t>Atlantic Richfield Company</t>
  </si>
  <si>
    <t>Las Vegas Cogeneration, LP</t>
  </si>
  <si>
    <t>Duke Energy Trading and Market</t>
  </si>
  <si>
    <t>The Manitoba Hydro-Electric Bo</t>
  </si>
  <si>
    <t>Boston Edison Company</t>
  </si>
  <si>
    <t>Minnesota Municipal Power Agen</t>
  </si>
  <si>
    <t>American Electric Power Servic</t>
  </si>
  <si>
    <t>Bonneville Power Administratio</t>
  </si>
  <si>
    <t>Ash Grove Cement Company Inc</t>
  </si>
  <si>
    <t>Entergy Power Marketing Corp.</t>
  </si>
  <si>
    <t>Willamette Industries, Inc.</t>
  </si>
  <si>
    <t>Salt River Project Agricultura</t>
  </si>
  <si>
    <t>Aquila Energy Marketing Corpor</t>
  </si>
  <si>
    <t>Calpine Energy Services, L.P.</t>
  </si>
  <si>
    <t>GPU Service, Inc., as authoriz</t>
  </si>
  <si>
    <t>Jacksonville Electric Authorit</t>
  </si>
  <si>
    <t>GPU Service, Inc., as agent fo</t>
  </si>
  <si>
    <t>Dynegy Power Marketing, Inc.</t>
  </si>
  <si>
    <t>New York Independent System</t>
  </si>
  <si>
    <t>The City of Oakland, a municip</t>
  </si>
  <si>
    <t>Harbor Cogeneration Company</t>
  </si>
  <si>
    <t>Southern California Edison Com</t>
  </si>
  <si>
    <t>Old Dominion Electric Cooperat</t>
  </si>
  <si>
    <t>GEN SYS Energy</t>
  </si>
  <si>
    <t>ISO New England Inc.</t>
  </si>
  <si>
    <t>ConAgra Trade Group, Inc.</t>
  </si>
  <si>
    <t>El Paso Electric Company</t>
  </si>
  <si>
    <t>Florida Power Corporation</t>
  </si>
  <si>
    <t>BP Energy Company</t>
  </si>
  <si>
    <t>City of Redding</t>
  </si>
  <si>
    <t>Alliant Energy Corporate Servi</t>
  </si>
  <si>
    <t>TransAlta Energy Marketing (US</t>
  </si>
  <si>
    <t>Select Energy, Inc.</t>
  </si>
  <si>
    <t>Powerex Corp.</t>
  </si>
  <si>
    <t>The California Independent Sys</t>
  </si>
  <si>
    <t>EPMI Accounts Receivable (Trade)</t>
  </si>
  <si>
    <t>Hyperion Account 0050</t>
  </si>
  <si>
    <t>Statement_Amount</t>
  </si>
  <si>
    <t>Buyer_Name</t>
  </si>
  <si>
    <t>November 2001</t>
  </si>
  <si>
    <t>FI Account Balance as of 9/30/2001</t>
  </si>
  <si>
    <t>FI Account Balance as of 11/30/2001</t>
  </si>
  <si>
    <t>Hyperion Entry - Reclass Portland General to Intercompany Account</t>
  </si>
  <si>
    <t>Total Account 20011000</t>
  </si>
  <si>
    <t>Total Account 20012000</t>
  </si>
  <si>
    <t>Austin, City Of Total</t>
  </si>
  <si>
    <t>BP Energy Company Total</t>
  </si>
  <si>
    <t>Cinergy Services, Inc. Total</t>
  </si>
  <si>
    <t>City of Redding Total</t>
  </si>
  <si>
    <t>Detroit Edison Company, The Total</t>
  </si>
  <si>
    <t>El Paso Electric Company Total</t>
  </si>
  <si>
    <t>Exelon Generation Company, LLC Total</t>
  </si>
  <si>
    <t>FirstEnergy Corp. Total</t>
  </si>
  <si>
    <t>Garland, City Of Total</t>
  </si>
  <si>
    <t>Louisville Gas And Electric Company Total</t>
  </si>
  <si>
    <t>Lower Colorado River Authority Total</t>
  </si>
  <si>
    <t>Michigan Public Power Agency Total</t>
  </si>
  <si>
    <t>Minnesota Power, Inc. Total</t>
  </si>
  <si>
    <t>Mirant Americas Energy Marketing, L.P. Total</t>
  </si>
  <si>
    <t>Public Utility Dist. No. 2 of Grant Cty Total</t>
  </si>
  <si>
    <t>South Texas Electric Cooperative, Inc. Total</t>
  </si>
  <si>
    <t>Statoil Energy Trading, Inc. Total</t>
  </si>
  <si>
    <t>Texas-New Mexico Power Company Total</t>
  </si>
  <si>
    <t>The New Power Company Total</t>
  </si>
  <si>
    <t>TXU Electric Company Total</t>
  </si>
  <si>
    <t>Williams Energy Marketing &amp; Trading Comp Total</t>
  </si>
  <si>
    <t>Xcel Energy Inc. Total</t>
  </si>
  <si>
    <t>Grand Total</t>
  </si>
  <si>
    <t>AES NewEnergy, Inc. Total</t>
  </si>
  <si>
    <t>Air Products Manufacturing Corporation Total</t>
  </si>
  <si>
    <t>Alcoa Power Generating Inc. Total</t>
  </si>
  <si>
    <t>Allegheny Energy Supply Company, LLC Total</t>
  </si>
  <si>
    <t>Ameren Energy, Inc., as agent Total</t>
  </si>
  <si>
    <t>American Electric Power Service Corporation Total</t>
  </si>
  <si>
    <t>ANP Marketing Company Total</t>
  </si>
  <si>
    <t>Aquila Energy Marketing Corporation Total</t>
  </si>
  <si>
    <t>Associated Electric Cooperative, Inc. Total</t>
  </si>
  <si>
    <t>Atlantic Richfield Company Total</t>
  </si>
  <si>
    <t>Automated Power Exchange, Inc. Total</t>
  </si>
  <si>
    <t>Avista Corporation - Washington Water Power Division Total</t>
  </si>
  <si>
    <t>Avista Energy, Inc. Total</t>
  </si>
  <si>
    <t>Bonneville Power Administration Total</t>
  </si>
  <si>
    <t>Boston Edison Company Total</t>
  </si>
  <si>
    <t>Brazos Electric Power Cooperative, Inc. Total</t>
  </si>
  <si>
    <t>Bryan, City Of Total</t>
  </si>
  <si>
    <t>California Department of Water Resources Total</t>
  </si>
  <si>
    <t>California Energy Resource Schedulers - State of California Total</t>
  </si>
  <si>
    <t>California Power Exchange Corporation Total</t>
  </si>
  <si>
    <t>California Power Exchange-Block Forward Market Total</t>
  </si>
  <si>
    <t>Calpine Energy Services, L.P. Total</t>
  </si>
  <si>
    <t>Cargill-Alliant, LLC Total</t>
  </si>
  <si>
    <t>Carolina Power &amp; Light Company Total</t>
  </si>
  <si>
    <t>Central Illinois Light Company Total</t>
  </si>
  <si>
    <t>Central Maine Power Company Total</t>
  </si>
  <si>
    <t>Citizens Communications Company, Vermont Electric Division Total</t>
  </si>
  <si>
    <t>City of Burbank Total</t>
  </si>
  <si>
    <t>City of McMinnville Water &amp; Light Total</t>
  </si>
  <si>
    <t>City of Palo Alto Total</t>
  </si>
  <si>
    <t>City Of Riverside Total</t>
  </si>
  <si>
    <t>City of Roseville Total</t>
  </si>
  <si>
    <t>City of Santa Clara California, Silicon Valley Power Total</t>
  </si>
  <si>
    <t>City of Shasta Lake Total</t>
  </si>
  <si>
    <t>City Public Service of San Antonio Total</t>
  </si>
  <si>
    <t>CLECO Corporation Total</t>
  </si>
  <si>
    <t>CLECO Marketing and Trading, LLC Total</t>
  </si>
  <si>
    <t>CMS Marketing, Services and Trading Company Total</t>
  </si>
  <si>
    <t>CNC Containers Corporation Total</t>
  </si>
  <si>
    <t>Colorado River Commission Total</t>
  </si>
  <si>
    <t>Colorado Springs Utilities Total</t>
  </si>
  <si>
    <t>Commonwealth Edison Company Total</t>
  </si>
  <si>
    <t>Conectiv Energy Supply, Inc. Total</t>
  </si>
  <si>
    <t>Conexant Systems, Inc. Total</t>
  </si>
  <si>
    <t>Connecticut Light And Power Company , The Total</t>
  </si>
  <si>
    <t>Connecticut Municipal Electric Energy Cooperative Total</t>
  </si>
  <si>
    <t>Conoco Gas and Power Marketing, a Division of Conoco Inc. Total</t>
  </si>
  <si>
    <t>Consolidated Edison Energy, Inc. Total</t>
  </si>
  <si>
    <t>Constellation Power Source, Inc. Total</t>
  </si>
  <si>
    <t>Coral Power, L.L.C. Total</t>
  </si>
  <si>
    <t>Davis Wire Corporation Total</t>
  </si>
  <si>
    <t>Dayton Power and Light Company, The Total</t>
  </si>
  <si>
    <t>Deseret Generation &amp; Transmission Coop. Total</t>
  </si>
  <si>
    <t>DTE Energy Trading, Inc. Total</t>
  </si>
  <si>
    <t>Duke Energy Trading and Marketing, L.L.C. Total</t>
  </si>
  <si>
    <t>Dynegy Power Marketing, Inc. Total</t>
  </si>
  <si>
    <t>East Kentucky Power Cooperative, Inc. Total</t>
  </si>
  <si>
    <t>East Texas Electric Cooperative, Inc. Total</t>
  </si>
  <si>
    <t>Edison Mission Marketing &amp; Trading Inc. Total</t>
  </si>
  <si>
    <t>El Paso Merchant Energy, L.P. Total</t>
  </si>
  <si>
    <t>EnergyUSA-TPC Corp. Total</t>
  </si>
  <si>
    <t>Engage Energy America LLC Total</t>
  </si>
  <si>
    <t>Entergy Services, Inc. Total</t>
  </si>
  <si>
    <t>Entergy-Koch Trading, LP Total</t>
  </si>
  <si>
    <t>Equilon Enterprises LLC Total</t>
  </si>
  <si>
    <t>Eugene Water &amp; Electric Board Total</t>
  </si>
  <si>
    <t>FirstEnergy Solutions Corp. Total</t>
  </si>
  <si>
    <t>FPL Energy Power Marketing, Inc. Total</t>
  </si>
  <si>
    <t>Fresh Express Incorporated Total</t>
  </si>
  <si>
    <t>Frontera Generation Limited Partnership Total</t>
  </si>
  <si>
    <t>Frontier Energy I, LLC Total</t>
  </si>
  <si>
    <t>Gas Recovery Systems, Inc. Total</t>
  </si>
  <si>
    <t>Hafslund Energy Trading, LLC Total</t>
  </si>
  <si>
    <t>Hanson Permanente Cement, Inc. Total</t>
  </si>
  <si>
    <t>Harbor Cogeneration Company Total</t>
  </si>
  <si>
    <t>Holnam Inc Total</t>
  </si>
  <si>
    <t>HQ Energy Services (U.S.) Inc. Total</t>
  </si>
  <si>
    <t>IDACORP Energy L.P. Total</t>
  </si>
  <si>
    <t>Idaho Power Company Total</t>
  </si>
  <si>
    <t>Idaho Power Company, dba IDACORP Energy Total</t>
  </si>
  <si>
    <t>Indeck Pepperell Power Associates Total</t>
  </si>
  <si>
    <t>International Rectifier Corporation Total</t>
  </si>
  <si>
    <t>ISO New England Inc. Total</t>
  </si>
  <si>
    <t>Jacksonville Electric Authority Total</t>
  </si>
  <si>
    <t>LG&amp;E Energy Marketing Inc. Total</t>
  </si>
  <si>
    <t>Los Angeles Dept. of Water &amp; Power Total</t>
  </si>
  <si>
    <t>Louisiana-Pacific Corporation Total</t>
  </si>
  <si>
    <t>Magic Valley Electric Cooperative, Inc. Total</t>
  </si>
  <si>
    <t>Merchant Energy Group of the Americas, Inc. Total</t>
  </si>
  <si>
    <t>Metropolitan Water District of Southern California Total</t>
  </si>
  <si>
    <t>Michigan South Central Power Agency Total</t>
  </si>
  <si>
    <t>MidAmerican Energy Company Total</t>
  </si>
  <si>
    <t>Mieco Inc. Total</t>
  </si>
  <si>
    <t>Mississippi Delta Energy Agency Total</t>
  </si>
  <si>
    <t>Missouri Joint Municipal Electric Utility Commission Total</t>
  </si>
  <si>
    <t>Modesto Irrigation District Total</t>
  </si>
  <si>
    <t>Morgan Stanley Capital Group Inc. Total</t>
  </si>
  <si>
    <t>Morrow Power, LLC Total</t>
  </si>
  <si>
    <t>NESI Power Marketing, Inc. Total</t>
  </si>
  <si>
    <t>Nevada Power Company Total</t>
  </si>
  <si>
    <t>New York Independent System Operator, Inc. Total</t>
  </si>
  <si>
    <t>Niagara Mohawk Energy Marketing, Inc. Total</t>
  </si>
  <si>
    <t>Northeast Utilities Service Company Total</t>
  </si>
  <si>
    <t>Northern California Power Agency Total</t>
  </si>
  <si>
    <t>Northern States Power Company, a Minnesota Corporation Total</t>
  </si>
  <si>
    <t>NRG Power Marketing Inc. Total</t>
  </si>
  <si>
    <t>NSTAR Electric Total</t>
  </si>
  <si>
    <t>OGE Energy Resources, Inc. Total</t>
  </si>
  <si>
    <t>Oglethorpe Power Corporation Total</t>
  </si>
  <si>
    <t>ONEOK Power Marketing Company Total</t>
  </si>
  <si>
    <t>Otter Tail Power Company Total</t>
  </si>
  <si>
    <t>Pacificorp Total</t>
  </si>
  <si>
    <t>PacifiCorp Power Marketing, Inc. Total</t>
  </si>
  <si>
    <t>PG&amp;E Energy Trading - Power, L.P. Total</t>
  </si>
  <si>
    <t>Pilot Power Group, Inc. Total</t>
  </si>
  <si>
    <t>Pinnacle West Capital Corporation Total</t>
  </si>
  <si>
    <t>PJM Interconnection, L.L.C. Total</t>
  </si>
  <si>
    <t>Portland General Electric Company Total</t>
  </si>
  <si>
    <t>Powerex Corp. Total</t>
  </si>
  <si>
    <t>PPL EnergyPlus, LLC Total</t>
  </si>
  <si>
    <t>PPL Montana, LLC Total</t>
  </si>
  <si>
    <t>PSEG Energy Resources &amp; Trade LLC Total</t>
  </si>
  <si>
    <t>Public Service Company Of Colorado Total</t>
  </si>
  <si>
    <t>Public Service Company Of New Mexico Total</t>
  </si>
  <si>
    <t>Public Utilities Board of the City of Brownsville Total</t>
  </si>
  <si>
    <t>Public Utility District #1 of Chelan County Total</t>
  </si>
  <si>
    <t>Public Utility District No. 1 of Snohomish County Total</t>
  </si>
  <si>
    <t>Public Utility District No.1 of Benton County, Washington Total</t>
  </si>
  <si>
    <t>PUD No. 1 of Grays Harbor County Total</t>
  </si>
  <si>
    <t>Puget Sound Energy, Inc. Total</t>
  </si>
  <si>
    <t>Rainbow Energy Marketing Corporation Total</t>
  </si>
  <si>
    <t>Reliant Energy Services, Inc. Total</t>
  </si>
  <si>
    <t>Sacramento Municipal Utility District Total</t>
  </si>
  <si>
    <t>Salt River Project Agricultural Improvement and Power District Total</t>
  </si>
  <si>
    <t>Seattle City Light Total</t>
  </si>
  <si>
    <t>Select Energy, Inc. Total</t>
  </si>
  <si>
    <t>Sempra Energy Trading Corp. Total</t>
  </si>
  <si>
    <t>Sierra Pacific Power Company Total</t>
  </si>
  <si>
    <t>Sierra Power Corporation Total</t>
  </si>
  <si>
    <t>Sithe Power Marketing, L.P. Total</t>
  </si>
  <si>
    <t>Smurfit-Stone Container Corporation Total</t>
  </si>
  <si>
    <t>South Carolina Electric &amp; Gas Company Total</t>
  </si>
  <si>
    <t>Southeastern Power Administration Total</t>
  </si>
  <si>
    <t>Southern California Edison Company Total</t>
  </si>
  <si>
    <t>Southern Company Services, Inc. Total</t>
  </si>
  <si>
    <t>Southern Indiana Gas &amp; Electric Company Total</t>
  </si>
  <si>
    <t>Split Rock Energy, LLC Total</t>
  </si>
  <si>
    <t>Strategic Energy L.L.C. Total</t>
  </si>
  <si>
    <t>Tenaska Power Services Co. Total</t>
  </si>
  <si>
    <t>Tennessee Valley Authority Total</t>
  </si>
  <si>
    <t>Texas Municipal Power Agency Total</t>
  </si>
  <si>
    <t>The Energy Authority, Inc. Total</t>
  </si>
  <si>
    <t>Tractebel Energy Marketing, Inc. Total</t>
  </si>
  <si>
    <t>TransAlta Energy Marketing (US) Inc. Total</t>
  </si>
  <si>
    <t>TransCanada Power, a division of TransCanada Energy Ltd. Total</t>
  </si>
  <si>
    <t>Tri-State Generation and Transmission Association, Inc. Total</t>
  </si>
  <si>
    <t>Tucson Electric Power Company Total</t>
  </si>
  <si>
    <t>TXU Energy Trading Company Total</t>
  </si>
  <si>
    <t>United Illuminating Company Total</t>
  </si>
  <si>
    <t>Utah Associated Municipal Power Systems Total</t>
  </si>
  <si>
    <t>Valley Electric Association, Inc. Total</t>
  </si>
  <si>
    <t>Vermont Public Power Supply Authority Total</t>
  </si>
  <si>
    <t>Vernon, City of Total</t>
  </si>
  <si>
    <t>Virginia Electric and Power Company Total</t>
  </si>
  <si>
    <t>Wabash Valley Power Association Inc. Total</t>
  </si>
  <si>
    <t>Western Area Power Administration - CRSP Total</t>
  </si>
  <si>
    <t>Western Area Power Administration - Sierra Nevada Region Total</t>
  </si>
  <si>
    <t>Western Area Power Administration-Desert Southwest Region Total</t>
  </si>
  <si>
    <t>Western Area Power Administration-Desert Southwest Region (USAFB) Total</t>
  </si>
  <si>
    <t>Western Resources Inc. Total</t>
  </si>
  <si>
    <t>Wheelabrator Martell Inc. Total</t>
  </si>
  <si>
    <t>Wheelabrator Shasta Energy Company, Inc. Total</t>
  </si>
  <si>
    <t>Williams Energy Marketing &amp; Trading Company Total</t>
  </si>
  <si>
    <t>WPS Energy Services, Inc. Total</t>
  </si>
  <si>
    <t xml:space="preserve">Misc Variance from MSA cutover </t>
  </si>
  <si>
    <t>A/R-A/P Netting - CS Entry</t>
  </si>
  <si>
    <t>Reclass 0553 PG&amp;E AR due to bankruptcy</t>
  </si>
  <si>
    <t>PGE Schedule E (Bankruptcy)</t>
  </si>
  <si>
    <t>Transfer PGE PX Credits from 0890 to 0553</t>
  </si>
  <si>
    <t>Transfer PGE PX Credits from 087C to 0553</t>
  </si>
  <si>
    <t>Reclass PGE PX credits from 0890 to 0553</t>
  </si>
  <si>
    <t>Reclass PGE PX Credits from 087C to 0553</t>
  </si>
  <si>
    <t>Reverse Reclass Residential PX</t>
  </si>
  <si>
    <t>PGE PX credit to 890/87c from EPMI</t>
  </si>
  <si>
    <t>Reclass 0553/EES PG&amp;E AR due to bankruptcy</t>
  </si>
  <si>
    <t>Total Account 553-20016000</t>
  </si>
  <si>
    <t>Acccount 553-10255000 Unapplied Cash</t>
  </si>
  <si>
    <t>Acccount 553-12255124 Unapplied Cash</t>
  </si>
  <si>
    <t>Total Account 553-10000002</t>
  </si>
  <si>
    <t>Grand Total 553 Hyperion 0050</t>
  </si>
  <si>
    <t>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</si>
</sst>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0" fontId="2" fillId="0" borderId="0" xfId="0" applyFont="1"/>
    <xf numFmtId="17" fontId="3" fillId="0" borderId="0" xfId="0" quotePrefix="1" applyNumberFormat="1" applyFont="1"/>
    <xf numFmtId="44" fontId="4" fillId="2" borderId="1" xfId="0" applyNumberFormat="1" applyFont="1" applyFill="1" applyBorder="1" applyProtection="1"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4" fontId="0" fillId="0" borderId="0" xfId="0" applyNumberFormat="1" applyBorder="1"/>
    <xf numFmtId="0" fontId="0" fillId="0" borderId="0" xfId="0" applyBorder="1"/>
    <xf numFmtId="0" fontId="4" fillId="0" borderId="0" xfId="0" applyFont="1" applyProtection="1">
      <protection locked="0"/>
    </xf>
    <xf numFmtId="4" fontId="4" fillId="0" borderId="3" xfId="0" applyNumberFormat="1" applyFont="1" applyBorder="1"/>
    <xf numFmtId="0" fontId="5" fillId="0" borderId="0" xfId="0" applyFont="1" applyProtection="1">
      <protection locked="0"/>
    </xf>
    <xf numFmtId="43" fontId="0" fillId="0" borderId="0" xfId="1" applyFont="1"/>
    <xf numFmtId="44" fontId="4" fillId="2" borderId="3" xfId="0" applyNumberFormat="1" applyFont="1" applyFill="1" applyBorder="1" applyProtection="1">
      <protection locked="0"/>
    </xf>
    <xf numFmtId="4" fontId="4" fillId="0" borderId="0" xfId="0" applyNumberFormat="1" applyFont="1" applyBorder="1"/>
    <xf numFmtId="0" fontId="0" fillId="0" borderId="0" xfId="0" applyProtection="1">
      <protection locked="0"/>
    </xf>
    <xf numFmtId="43" fontId="4" fillId="0" borderId="3" xfId="1" applyFont="1" applyBorder="1"/>
    <xf numFmtId="44" fontId="0" fillId="0" borderId="0" xfId="0" applyNumberFormat="1"/>
    <xf numFmtId="44" fontId="5" fillId="0" borderId="0" xfId="0" applyNumberFormat="1" applyFont="1" applyProtection="1">
      <protection locked="0"/>
    </xf>
    <xf numFmtId="44" fontId="4" fillId="0" borderId="3" xfId="0" applyNumberFormat="1" applyFont="1" applyBorder="1"/>
    <xf numFmtId="44" fontId="4" fillId="0" borderId="0" xfId="0" applyNumberFormat="1" applyFont="1"/>
    <xf numFmtId="44" fontId="4" fillId="0" borderId="4" xfId="0" applyNumberFormat="1" applyFont="1" applyBorder="1" applyProtection="1">
      <protection locked="0"/>
    </xf>
    <xf numFmtId="0" fontId="4" fillId="0" borderId="0" xfId="0" applyFont="1" applyFill="1" applyBorder="1" applyProtection="1">
      <protection locked="0"/>
    </xf>
    <xf numFmtId="0" fontId="4" fillId="0" borderId="0" xfId="0" applyFont="1"/>
    <xf numFmtId="43" fontId="4" fillId="0" borderId="0" xfId="1" applyFont="1"/>
    <xf numFmtId="43" fontId="4" fillId="0" borderId="4" xfId="1" applyFont="1" applyBorder="1"/>
    <xf numFmtId="4" fontId="0" fillId="0" borderId="0" xfId="0" applyNumberFormat="1" applyProtection="1">
      <protection locked="0"/>
    </xf>
    <xf numFmtId="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3"/>
  <sheetViews>
    <sheetView tabSelected="1" workbookViewId="0">
      <selection activeCell="E211" sqref="E211"/>
    </sheetView>
  </sheetViews>
  <sheetFormatPr defaultRowHeight="13.2" x14ac:dyDescent="0.25"/>
  <cols>
    <col min="1" max="1" width="23.33203125" customWidth="1"/>
    <col min="2" max="2" width="3.6640625" customWidth="1"/>
    <col min="3" max="3" width="3.88671875" customWidth="1"/>
    <col min="4" max="4" width="35.5546875" customWidth="1"/>
  </cols>
  <sheetData>
    <row r="1" spans="1:4" ht="15.6" x14ac:dyDescent="0.3">
      <c r="A1" s="2" t="s">
        <v>158</v>
      </c>
      <c r="B1" s="2"/>
      <c r="C1" s="2"/>
    </row>
    <row r="2" spans="1:4" ht="13.8" x14ac:dyDescent="0.25">
      <c r="A2" s="3" t="s">
        <v>162</v>
      </c>
      <c r="B2" s="3"/>
      <c r="C2" s="3"/>
    </row>
    <row r="3" spans="1:4" x14ac:dyDescent="0.25">
      <c r="A3" t="s">
        <v>159</v>
      </c>
    </row>
    <row r="5" spans="1:4" x14ac:dyDescent="0.25">
      <c r="A5" s="25">
        <v>3715252.15</v>
      </c>
      <c r="B5" s="14"/>
      <c r="C5" s="14"/>
      <c r="D5" s="17" t="s">
        <v>191</v>
      </c>
    </row>
    <row r="6" spans="1:4" x14ac:dyDescent="0.25">
      <c r="A6" s="25">
        <v>136991.51999999999</v>
      </c>
      <c r="B6" s="14"/>
      <c r="C6" s="14"/>
      <c r="D6" s="10" t="s">
        <v>192</v>
      </c>
    </row>
    <row r="7" spans="1:4" x14ac:dyDescent="0.25">
      <c r="A7" s="25">
        <v>274320</v>
      </c>
      <c r="B7" s="14"/>
      <c r="C7" s="14"/>
      <c r="D7" s="10" t="s">
        <v>193</v>
      </c>
    </row>
    <row r="8" spans="1:4" x14ac:dyDescent="0.25">
      <c r="A8" s="25">
        <v>126469360.68000001</v>
      </c>
      <c r="B8" s="14"/>
      <c r="C8" s="14"/>
      <c r="D8" s="10" t="s">
        <v>194</v>
      </c>
    </row>
    <row r="9" spans="1:4" x14ac:dyDescent="0.25">
      <c r="A9" s="25">
        <v>10915120</v>
      </c>
      <c r="B9" s="14"/>
      <c r="C9" s="14"/>
      <c r="D9" s="10" t="s">
        <v>195</v>
      </c>
    </row>
    <row r="10" spans="1:4" x14ac:dyDescent="0.25">
      <c r="A10" s="25">
        <f>333290271.3+325</f>
        <v>333290596.30000001</v>
      </c>
      <c r="B10" s="14"/>
      <c r="C10" s="14"/>
      <c r="D10" s="10" t="s">
        <v>196</v>
      </c>
    </row>
    <row r="11" spans="1:4" x14ac:dyDescent="0.25">
      <c r="A11" s="25">
        <v>11547620</v>
      </c>
      <c r="B11" s="14"/>
      <c r="C11" s="14"/>
      <c r="D11" s="10" t="s">
        <v>197</v>
      </c>
    </row>
    <row r="12" spans="1:4" x14ac:dyDescent="0.25">
      <c r="A12" s="25">
        <v>286232534</v>
      </c>
      <c r="B12" s="14"/>
      <c r="C12" s="14"/>
      <c r="D12" s="10" t="s">
        <v>198</v>
      </c>
    </row>
    <row r="13" spans="1:4" x14ac:dyDescent="0.25">
      <c r="A13" s="25">
        <v>10332</v>
      </c>
      <c r="B13" s="14"/>
      <c r="C13" s="14"/>
      <c r="D13" s="10" t="s">
        <v>199</v>
      </c>
    </row>
    <row r="14" spans="1:4" x14ac:dyDescent="0.25">
      <c r="A14" s="25">
        <v>3888</v>
      </c>
      <c r="B14" s="14"/>
      <c r="C14" s="14"/>
      <c r="D14" s="10" t="s">
        <v>200</v>
      </c>
    </row>
    <row r="15" spans="1:4" x14ac:dyDescent="0.25">
      <c r="A15" s="25">
        <f>228671.79+865.14</f>
        <v>229536.93000000002</v>
      </c>
      <c r="B15" s="14"/>
      <c r="C15" s="14"/>
      <c r="D15" s="10" t="s">
        <v>168</v>
      </c>
    </row>
    <row r="16" spans="1:4" x14ac:dyDescent="0.25">
      <c r="A16" s="25">
        <v>28876.12</v>
      </c>
      <c r="B16" s="14"/>
      <c r="C16" s="14"/>
      <c r="D16" s="10" t="s">
        <v>201</v>
      </c>
    </row>
    <row r="17" spans="1:4" x14ac:dyDescent="0.25">
      <c r="A17" s="25">
        <v>1383337</v>
      </c>
      <c r="B17" s="14"/>
      <c r="C17" s="14"/>
      <c r="D17" s="10" t="s">
        <v>202</v>
      </c>
    </row>
    <row r="18" spans="1:4" x14ac:dyDescent="0.25">
      <c r="A18" s="25">
        <v>45404917.25</v>
      </c>
      <c r="B18" s="14"/>
      <c r="C18" s="14"/>
      <c r="D18" s="10" t="s">
        <v>203</v>
      </c>
    </row>
    <row r="19" spans="1:4" x14ac:dyDescent="0.25">
      <c r="A19" s="25">
        <v>12871910</v>
      </c>
      <c r="B19" s="14"/>
      <c r="C19" s="14"/>
      <c r="D19" s="10" t="s">
        <v>204</v>
      </c>
    </row>
    <row r="20" spans="1:4" x14ac:dyDescent="0.25">
      <c r="A20" s="25">
        <v>1142400</v>
      </c>
      <c r="B20" s="14"/>
      <c r="C20" s="14"/>
      <c r="D20" s="10" t="s">
        <v>205</v>
      </c>
    </row>
    <row r="21" spans="1:4" x14ac:dyDescent="0.25">
      <c r="A21" s="25">
        <f>165485148.060001-42999.55</f>
        <v>165442148.51000097</v>
      </c>
      <c r="B21" s="14"/>
      <c r="C21" s="14"/>
      <c r="D21" s="10" t="s">
        <v>169</v>
      </c>
    </row>
    <row r="22" spans="1:4" x14ac:dyDescent="0.25">
      <c r="A22" s="25">
        <v>8051.65</v>
      </c>
      <c r="B22" s="14"/>
      <c r="C22" s="14"/>
      <c r="D22" s="10" t="s">
        <v>206</v>
      </c>
    </row>
    <row r="23" spans="1:4" x14ac:dyDescent="0.25">
      <c r="A23" s="25">
        <v>449645.38</v>
      </c>
      <c r="B23" s="14"/>
      <c r="C23" s="14"/>
      <c r="D23" s="10" t="s">
        <v>207</v>
      </c>
    </row>
    <row r="24" spans="1:4" x14ac:dyDescent="0.25">
      <c r="A24" s="25">
        <v>2310380.04</v>
      </c>
      <c r="B24" s="14"/>
      <c r="C24" s="14"/>
      <c r="D24" s="10" t="s">
        <v>208</v>
      </c>
    </row>
    <row r="25" spans="1:4" x14ac:dyDescent="0.25">
      <c r="A25" s="25">
        <v>1044237</v>
      </c>
      <c r="B25" s="14"/>
      <c r="C25" s="14"/>
      <c r="D25" s="10" t="s">
        <v>209</v>
      </c>
    </row>
    <row r="26" spans="1:4" x14ac:dyDescent="0.25">
      <c r="A26" s="25">
        <v>48956.83</v>
      </c>
      <c r="B26" s="14"/>
      <c r="C26" s="14"/>
      <c r="D26" s="10" t="s">
        <v>210</v>
      </c>
    </row>
    <row r="27" spans="1:4" x14ac:dyDescent="0.25">
      <c r="A27" s="25">
        <v>11400304</v>
      </c>
      <c r="B27" s="14"/>
      <c r="C27" s="14"/>
      <c r="D27" s="10" t="s">
        <v>211</v>
      </c>
    </row>
    <row r="28" spans="1:4" x14ac:dyDescent="0.25">
      <c r="A28" s="25">
        <v>96840529.75</v>
      </c>
      <c r="B28" s="14"/>
      <c r="C28" s="14"/>
      <c r="D28" s="10" t="s">
        <v>212</v>
      </c>
    </row>
    <row r="29" spans="1:4" x14ac:dyDescent="0.25">
      <c r="A29" s="25">
        <v>37666520</v>
      </c>
      <c r="B29" s="14"/>
      <c r="C29" s="14"/>
      <c r="D29" s="10" t="s">
        <v>213</v>
      </c>
    </row>
    <row r="30" spans="1:4" x14ac:dyDescent="0.25">
      <c r="A30" s="25">
        <v>14372000</v>
      </c>
      <c r="B30" s="14"/>
      <c r="C30" s="14"/>
      <c r="D30" s="10" t="s">
        <v>214</v>
      </c>
    </row>
    <row r="31" spans="1:4" x14ac:dyDescent="0.25">
      <c r="A31" s="25">
        <v>3148320</v>
      </c>
      <c r="B31" s="14"/>
      <c r="C31" s="14"/>
      <c r="D31" s="10" t="s">
        <v>215</v>
      </c>
    </row>
    <row r="32" spans="1:4" x14ac:dyDescent="0.25">
      <c r="A32" s="25">
        <v>9330056.0100000054</v>
      </c>
      <c r="B32" s="14"/>
      <c r="C32" s="14"/>
      <c r="D32" s="10" t="s">
        <v>216</v>
      </c>
    </row>
    <row r="33" spans="1:4" x14ac:dyDescent="0.25">
      <c r="A33" s="25">
        <f>30309800+2000</f>
        <v>30311800</v>
      </c>
      <c r="B33" s="14"/>
      <c r="C33" s="14"/>
      <c r="D33" s="10" t="s">
        <v>170</v>
      </c>
    </row>
    <row r="34" spans="1:4" x14ac:dyDescent="0.25">
      <c r="A34" s="25">
        <v>270000</v>
      </c>
      <c r="B34" s="14"/>
      <c r="C34" s="14"/>
      <c r="D34" s="10" t="s">
        <v>217</v>
      </c>
    </row>
    <row r="35" spans="1:4" x14ac:dyDescent="0.25">
      <c r="A35" s="25">
        <v>2790000</v>
      </c>
      <c r="B35" s="14"/>
      <c r="C35" s="14"/>
      <c r="D35" s="10" t="s">
        <v>218</v>
      </c>
    </row>
    <row r="36" spans="1:4" x14ac:dyDescent="0.25">
      <c r="A36" s="25">
        <v>85320</v>
      </c>
      <c r="B36" s="14"/>
      <c r="C36" s="14"/>
      <c r="D36" s="10" t="s">
        <v>219</v>
      </c>
    </row>
    <row r="37" spans="1:4" x14ac:dyDescent="0.25">
      <c r="A37" s="25">
        <v>1641125</v>
      </c>
      <c r="B37" s="14"/>
      <c r="C37" s="14"/>
      <c r="D37" s="10" t="s">
        <v>220</v>
      </c>
    </row>
    <row r="38" spans="1:4" x14ac:dyDescent="0.25">
      <c r="A38" s="26">
        <v>92000</v>
      </c>
      <c r="D38" t="s">
        <v>171</v>
      </c>
    </row>
    <row r="39" spans="1:4" x14ac:dyDescent="0.25">
      <c r="A39" s="25">
        <v>1810010</v>
      </c>
      <c r="B39" s="14"/>
      <c r="C39" s="14"/>
      <c r="D39" s="10" t="s">
        <v>221</v>
      </c>
    </row>
    <row r="40" spans="1:4" x14ac:dyDescent="0.25">
      <c r="A40" s="25">
        <v>1764000</v>
      </c>
      <c r="B40" s="14"/>
      <c r="C40" s="14"/>
      <c r="D40" s="10" t="s">
        <v>222</v>
      </c>
    </row>
    <row r="41" spans="1:4" x14ac:dyDescent="0.25">
      <c r="A41" s="25">
        <v>16087840</v>
      </c>
      <c r="B41" s="14"/>
      <c r="C41" s="14"/>
      <c r="D41" s="10" t="s">
        <v>223</v>
      </c>
    </row>
    <row r="42" spans="1:4" x14ac:dyDescent="0.25">
      <c r="A42" s="25">
        <v>546552</v>
      </c>
      <c r="B42" s="14"/>
      <c r="C42" s="14"/>
      <c r="D42" s="10" t="s">
        <v>224</v>
      </c>
    </row>
    <row r="43" spans="1:4" x14ac:dyDescent="0.25">
      <c r="A43" s="25">
        <v>66248.44</v>
      </c>
      <c r="B43" s="14"/>
      <c r="C43" s="14"/>
      <c r="D43" s="10" t="s">
        <v>225</v>
      </c>
    </row>
    <row r="44" spans="1:4" x14ac:dyDescent="0.25">
      <c r="A44" s="25">
        <v>31160</v>
      </c>
      <c r="B44" s="14"/>
      <c r="C44" s="14"/>
      <c r="D44" s="10" t="s">
        <v>226</v>
      </c>
    </row>
    <row r="45" spans="1:4" x14ac:dyDescent="0.25">
      <c r="A45" s="25">
        <v>4789000</v>
      </c>
      <c r="B45" s="14"/>
      <c r="C45" s="14"/>
      <c r="D45" s="10" t="s">
        <v>227</v>
      </c>
    </row>
    <row r="46" spans="1:4" x14ac:dyDescent="0.25">
      <c r="A46" s="25">
        <v>30168880</v>
      </c>
      <c r="B46" s="14"/>
      <c r="C46" s="14"/>
      <c r="D46" s="10" t="s">
        <v>228</v>
      </c>
    </row>
    <row r="47" spans="1:4" x14ac:dyDescent="0.25">
      <c r="A47" s="25">
        <v>151124</v>
      </c>
      <c r="B47" s="14"/>
      <c r="C47" s="14"/>
      <c r="D47" s="10" t="s">
        <v>229</v>
      </c>
    </row>
    <row r="48" spans="1:4" x14ac:dyDescent="0.25">
      <c r="A48" s="25">
        <v>10934000</v>
      </c>
      <c r="B48" s="14"/>
      <c r="C48" s="14"/>
      <c r="D48" s="10" t="s">
        <v>230</v>
      </c>
    </row>
    <row r="49" spans="1:4" x14ac:dyDescent="0.25">
      <c r="A49" s="25">
        <v>395277.93</v>
      </c>
      <c r="B49" s="14"/>
      <c r="C49" s="14"/>
      <c r="D49" s="10" t="s">
        <v>231</v>
      </c>
    </row>
    <row r="50" spans="1:4" x14ac:dyDescent="0.25">
      <c r="A50" s="25">
        <v>4071</v>
      </c>
      <c r="B50" s="14"/>
      <c r="C50" s="14"/>
      <c r="D50" s="10" t="s">
        <v>232</v>
      </c>
    </row>
    <row r="51" spans="1:4" x14ac:dyDescent="0.25">
      <c r="A51" s="25">
        <v>8029680</v>
      </c>
      <c r="B51" s="14"/>
      <c r="C51" s="14"/>
      <c r="D51" s="10" t="s">
        <v>233</v>
      </c>
    </row>
    <row r="52" spans="1:4" x14ac:dyDescent="0.25">
      <c r="A52" s="25">
        <v>816532.5</v>
      </c>
      <c r="B52" s="14"/>
      <c r="C52" s="14"/>
      <c r="D52" s="10" t="s">
        <v>234</v>
      </c>
    </row>
    <row r="53" spans="1:4" x14ac:dyDescent="0.25">
      <c r="A53" s="25">
        <v>1345053.6</v>
      </c>
      <c r="B53" s="14"/>
      <c r="C53" s="14"/>
      <c r="D53" s="10" t="s">
        <v>235</v>
      </c>
    </row>
    <row r="54" spans="1:4" x14ac:dyDescent="0.25">
      <c r="A54" s="25">
        <v>655520</v>
      </c>
      <c r="B54" s="14"/>
      <c r="C54" s="14"/>
      <c r="D54" s="10" t="s">
        <v>236</v>
      </c>
    </row>
    <row r="55" spans="1:4" x14ac:dyDescent="0.25">
      <c r="A55" s="25">
        <v>288000</v>
      </c>
      <c r="B55" s="14"/>
      <c r="C55" s="14"/>
      <c r="D55" s="10" t="s">
        <v>237</v>
      </c>
    </row>
    <row r="56" spans="1:4" x14ac:dyDescent="0.25">
      <c r="A56" s="25">
        <v>3785640</v>
      </c>
      <c r="B56" s="14"/>
      <c r="C56" s="14"/>
      <c r="D56" s="10" t="s">
        <v>238</v>
      </c>
    </row>
    <row r="57" spans="1:4" x14ac:dyDescent="0.25">
      <c r="A57" s="25">
        <v>107984298.75</v>
      </c>
      <c r="B57" s="14"/>
      <c r="C57" s="14"/>
      <c r="D57" s="10" t="s">
        <v>239</v>
      </c>
    </row>
    <row r="58" spans="1:4" x14ac:dyDescent="0.25">
      <c r="A58" s="25">
        <v>45595868.549999997</v>
      </c>
      <c r="B58" s="14"/>
      <c r="C58" s="14"/>
      <c r="D58" s="10" t="s">
        <v>240</v>
      </c>
    </row>
    <row r="59" spans="1:4" x14ac:dyDescent="0.25">
      <c r="A59" s="25">
        <v>83836.800000000003</v>
      </c>
      <c r="B59" s="14"/>
      <c r="C59" s="14"/>
      <c r="D59" s="10" t="s">
        <v>241</v>
      </c>
    </row>
    <row r="60" spans="1:4" x14ac:dyDescent="0.25">
      <c r="A60" s="25">
        <v>102855</v>
      </c>
      <c r="B60" s="14"/>
      <c r="C60" s="14"/>
      <c r="D60" s="10" t="s">
        <v>242</v>
      </c>
    </row>
    <row r="61" spans="1:4" x14ac:dyDescent="0.25">
      <c r="A61" s="25">
        <v>346500</v>
      </c>
      <c r="B61" s="14"/>
      <c r="C61" s="14"/>
      <c r="D61" s="10" t="s">
        <v>243</v>
      </c>
    </row>
    <row r="62" spans="1:4" x14ac:dyDescent="0.25">
      <c r="A62" s="25">
        <f>487200+30360</f>
        <v>517560</v>
      </c>
      <c r="B62" s="14"/>
      <c r="C62" s="14"/>
      <c r="D62" s="10" t="s">
        <v>172</v>
      </c>
    </row>
    <row r="63" spans="1:4" x14ac:dyDescent="0.25">
      <c r="A63" s="25">
        <v>14530587.5</v>
      </c>
      <c r="B63" s="14"/>
      <c r="C63" s="14"/>
      <c r="D63" s="10" t="s">
        <v>244</v>
      </c>
    </row>
    <row r="64" spans="1:4" x14ac:dyDescent="0.25">
      <c r="A64" s="25">
        <v>288449242</v>
      </c>
      <c r="B64" s="14"/>
      <c r="C64" s="14"/>
      <c r="D64" s="10" t="s">
        <v>245</v>
      </c>
    </row>
    <row r="65" spans="1:4" x14ac:dyDescent="0.25">
      <c r="A65" s="25">
        <v>141337425.55000001</v>
      </c>
      <c r="B65" s="14"/>
      <c r="C65" s="14"/>
      <c r="D65" s="10" t="s">
        <v>246</v>
      </c>
    </row>
    <row r="66" spans="1:4" x14ac:dyDescent="0.25">
      <c r="A66" s="25">
        <v>10540</v>
      </c>
      <c r="B66" s="14"/>
      <c r="C66" s="14"/>
      <c r="D66" s="10" t="s">
        <v>247</v>
      </c>
    </row>
    <row r="67" spans="1:4" x14ac:dyDescent="0.25">
      <c r="A67" s="25">
        <v>153345.29999999999</v>
      </c>
      <c r="B67" s="14"/>
      <c r="C67" s="14"/>
      <c r="D67" s="10" t="s">
        <v>248</v>
      </c>
    </row>
    <row r="68" spans="1:4" x14ac:dyDescent="0.25">
      <c r="A68" s="25">
        <v>16497810.359999999</v>
      </c>
      <c r="B68" s="14"/>
      <c r="C68" s="14"/>
      <c r="D68" s="10" t="s">
        <v>249</v>
      </c>
    </row>
    <row r="69" spans="1:4" x14ac:dyDescent="0.25">
      <c r="A69" s="25">
        <f>1036608.85+2195.58</f>
        <v>1038804.4299999999</v>
      </c>
      <c r="B69" s="14"/>
      <c r="C69" s="14"/>
      <c r="D69" s="10" t="s">
        <v>173</v>
      </c>
    </row>
    <row r="70" spans="1:4" x14ac:dyDescent="0.25">
      <c r="A70" s="25">
        <v>191045540.69999999</v>
      </c>
      <c r="B70" s="14"/>
      <c r="C70" s="14"/>
      <c r="D70" s="10" t="s">
        <v>250</v>
      </c>
    </row>
    <row r="71" spans="1:4" x14ac:dyDescent="0.25">
      <c r="A71" s="25">
        <v>24879880</v>
      </c>
      <c r="B71" s="14"/>
      <c r="C71" s="14"/>
      <c r="D71" s="10" t="s">
        <v>251</v>
      </c>
    </row>
    <row r="72" spans="1:4" x14ac:dyDescent="0.25">
      <c r="A72" s="25">
        <v>6636600</v>
      </c>
      <c r="B72" s="14"/>
      <c r="C72" s="14"/>
      <c r="D72" s="10" t="s">
        <v>252</v>
      </c>
    </row>
    <row r="73" spans="1:4" x14ac:dyDescent="0.25">
      <c r="A73" s="25">
        <v>3797993.25</v>
      </c>
      <c r="B73" s="14"/>
      <c r="C73" s="14"/>
      <c r="D73" s="10" t="s">
        <v>253</v>
      </c>
    </row>
    <row r="74" spans="1:4" x14ac:dyDescent="0.25">
      <c r="A74" s="25">
        <v>36256370</v>
      </c>
      <c r="B74" s="14"/>
      <c r="C74" s="14"/>
      <c r="D74" s="10" t="s">
        <v>254</v>
      </c>
    </row>
    <row r="75" spans="1:4" x14ac:dyDescent="0.25">
      <c r="A75" s="25">
        <v>938700</v>
      </c>
      <c r="B75" s="14"/>
      <c r="C75" s="14"/>
      <c r="D75" s="10" t="s">
        <v>255</v>
      </c>
    </row>
    <row r="76" spans="1:4" x14ac:dyDescent="0.25">
      <c r="A76" s="25">
        <v>58776</v>
      </c>
      <c r="B76" s="14"/>
      <c r="C76" s="14"/>
      <c r="D76" s="10" t="s">
        <v>256</v>
      </c>
    </row>
    <row r="77" spans="1:4" x14ac:dyDescent="0.25">
      <c r="A77" s="25">
        <f>9650281.75+14769.82</f>
        <v>9665051.5700000003</v>
      </c>
      <c r="B77" s="14"/>
      <c r="C77" s="14"/>
      <c r="D77" s="10" t="s">
        <v>174</v>
      </c>
    </row>
    <row r="78" spans="1:4" x14ac:dyDescent="0.25">
      <c r="A78" s="26">
        <v>3520</v>
      </c>
      <c r="D78" t="s">
        <v>175</v>
      </c>
    </row>
    <row r="79" spans="1:4" x14ac:dyDescent="0.25">
      <c r="A79" s="25">
        <v>2460550</v>
      </c>
      <c r="B79" s="14"/>
      <c r="C79" s="14"/>
      <c r="D79" s="10" t="s">
        <v>257</v>
      </c>
    </row>
    <row r="80" spans="1:4" x14ac:dyDescent="0.25">
      <c r="A80" s="25">
        <v>4516090</v>
      </c>
      <c r="B80" s="14"/>
      <c r="C80" s="14"/>
      <c r="D80" s="10" t="s">
        <v>258</v>
      </c>
    </row>
    <row r="81" spans="1:4" x14ac:dyDescent="0.25">
      <c r="A81" s="25">
        <v>96360</v>
      </c>
      <c r="B81" s="14"/>
      <c r="C81" s="14"/>
      <c r="D81" s="10" t="s">
        <v>259</v>
      </c>
    </row>
    <row r="82" spans="1:4" x14ac:dyDescent="0.25">
      <c r="A82" s="25">
        <v>800369.37</v>
      </c>
      <c r="B82" s="14"/>
      <c r="C82" s="14"/>
      <c r="D82" s="10" t="s">
        <v>260</v>
      </c>
    </row>
    <row r="83" spans="1:4" x14ac:dyDescent="0.25">
      <c r="A83" s="25">
        <v>330</v>
      </c>
      <c r="B83" s="14"/>
      <c r="C83" s="14"/>
      <c r="D83" s="10" t="s">
        <v>261</v>
      </c>
    </row>
    <row r="84" spans="1:4" x14ac:dyDescent="0.25">
      <c r="A84" s="25">
        <f>10311.71+26.84</f>
        <v>10338.549999999999</v>
      </c>
      <c r="B84" s="14"/>
      <c r="C84" s="14"/>
      <c r="D84" s="10" t="s">
        <v>176</v>
      </c>
    </row>
    <row r="85" spans="1:4" x14ac:dyDescent="0.25">
      <c r="A85" s="25">
        <v>3888</v>
      </c>
      <c r="B85" s="14"/>
      <c r="C85" s="14"/>
      <c r="D85" s="10" t="s">
        <v>262</v>
      </c>
    </row>
    <row r="86" spans="1:4" x14ac:dyDescent="0.25">
      <c r="A86" s="25">
        <v>11485268</v>
      </c>
      <c r="B86" s="14"/>
      <c r="C86" s="14"/>
      <c r="D86" s="10" t="s">
        <v>263</v>
      </c>
    </row>
    <row r="87" spans="1:4" x14ac:dyDescent="0.25">
      <c r="A87" s="25">
        <v>906955.5200000006</v>
      </c>
      <c r="B87" s="14"/>
      <c r="C87" s="14"/>
      <c r="D87" s="10" t="s">
        <v>264</v>
      </c>
    </row>
    <row r="88" spans="1:4" x14ac:dyDescent="0.25">
      <c r="A88" s="25">
        <v>53860</v>
      </c>
      <c r="B88" s="14"/>
      <c r="C88" s="14"/>
      <c r="D88" s="10" t="s">
        <v>265</v>
      </c>
    </row>
    <row r="89" spans="1:4" x14ac:dyDescent="0.25">
      <c r="A89" s="25">
        <v>403200</v>
      </c>
      <c r="B89" s="14"/>
      <c r="C89" s="14"/>
      <c r="D89" s="10" t="s">
        <v>266</v>
      </c>
    </row>
    <row r="90" spans="1:4" x14ac:dyDescent="0.25">
      <c r="A90" s="25">
        <v>28403960</v>
      </c>
      <c r="B90" s="14"/>
      <c r="C90" s="14"/>
      <c r="D90" s="10" t="s">
        <v>267</v>
      </c>
    </row>
    <row r="91" spans="1:4" x14ac:dyDescent="0.25">
      <c r="A91" s="25">
        <v>36990404.950000003</v>
      </c>
      <c r="B91" s="14"/>
      <c r="C91" s="14"/>
      <c r="D91" s="10" t="s">
        <v>268</v>
      </c>
    </row>
    <row r="92" spans="1:4" x14ac:dyDescent="0.25">
      <c r="A92" s="25">
        <v>19585</v>
      </c>
      <c r="B92" s="14"/>
      <c r="C92" s="14"/>
      <c r="D92" s="10" t="s">
        <v>269</v>
      </c>
    </row>
    <row r="93" spans="1:4" x14ac:dyDescent="0.25">
      <c r="A93" s="25">
        <v>4520</v>
      </c>
      <c r="B93" s="14"/>
      <c r="C93" s="14"/>
      <c r="D93" s="10" t="s">
        <v>270</v>
      </c>
    </row>
    <row r="94" spans="1:4" x14ac:dyDescent="0.25">
      <c r="A94" s="25">
        <v>56575.34</v>
      </c>
      <c r="B94" s="14"/>
      <c r="C94" s="14"/>
      <c r="D94" s="10" t="s">
        <v>271</v>
      </c>
    </row>
    <row r="95" spans="1:4" x14ac:dyDescent="0.25">
      <c r="A95" s="25">
        <v>168480</v>
      </c>
      <c r="B95" s="14"/>
      <c r="C95" s="14"/>
      <c r="D95" s="10" t="s">
        <v>272</v>
      </c>
    </row>
    <row r="96" spans="1:4" x14ac:dyDescent="0.25">
      <c r="A96" s="25">
        <v>70550009.939999998</v>
      </c>
      <c r="B96" s="14"/>
      <c r="C96" s="14"/>
      <c r="D96" s="10" t="s">
        <v>273</v>
      </c>
    </row>
    <row r="97" spans="1:4" x14ac:dyDescent="0.25">
      <c r="A97" s="25">
        <v>941089.2</v>
      </c>
      <c r="B97" s="14"/>
      <c r="C97" s="14"/>
      <c r="D97" s="10" t="s">
        <v>274</v>
      </c>
    </row>
    <row r="98" spans="1:4" x14ac:dyDescent="0.25">
      <c r="A98" s="25">
        <v>1821600</v>
      </c>
      <c r="B98" s="14"/>
      <c r="C98" s="14"/>
      <c r="D98" s="10" t="s">
        <v>275</v>
      </c>
    </row>
    <row r="99" spans="1:4" x14ac:dyDescent="0.25">
      <c r="A99" s="25">
        <v>511230.11</v>
      </c>
      <c r="B99" s="14"/>
      <c r="C99" s="14"/>
      <c r="D99" s="10" t="s">
        <v>276</v>
      </c>
    </row>
    <row r="100" spans="1:4" x14ac:dyDescent="0.25">
      <c r="A100" s="25">
        <v>266940</v>
      </c>
      <c r="B100" s="14"/>
      <c r="C100" s="14"/>
      <c r="D100" s="10" t="s">
        <v>277</v>
      </c>
    </row>
    <row r="101" spans="1:4" x14ac:dyDescent="0.25">
      <c r="A101" s="26">
        <v>393800</v>
      </c>
      <c r="D101" t="s">
        <v>177</v>
      </c>
    </row>
    <row r="102" spans="1:4" x14ac:dyDescent="0.25">
      <c r="A102" s="25">
        <f>1876091.56+8764.59</f>
        <v>1884856.1500000001</v>
      </c>
      <c r="B102" s="14"/>
      <c r="C102" s="14"/>
      <c r="D102" s="10" t="s">
        <v>178</v>
      </c>
    </row>
    <row r="103" spans="1:4" x14ac:dyDescent="0.25">
      <c r="A103" s="25">
        <v>6775.58</v>
      </c>
      <c r="B103" s="14"/>
      <c r="C103" s="14"/>
      <c r="D103" s="10" t="s">
        <v>278</v>
      </c>
    </row>
    <row r="104" spans="1:4" x14ac:dyDescent="0.25">
      <c r="A104" s="25">
        <v>160000</v>
      </c>
      <c r="B104" s="14"/>
      <c r="C104" s="14"/>
      <c r="D104" s="10" t="s">
        <v>279</v>
      </c>
    </row>
    <row r="105" spans="1:4" x14ac:dyDescent="0.25">
      <c r="A105" s="25">
        <v>3815875</v>
      </c>
      <c r="B105" s="14"/>
      <c r="C105" s="14"/>
      <c r="D105" s="10" t="s">
        <v>280</v>
      </c>
    </row>
    <row r="106" spans="1:4" x14ac:dyDescent="0.25">
      <c r="A106" s="26">
        <v>1482</v>
      </c>
      <c r="D106" t="s">
        <v>179</v>
      </c>
    </row>
    <row r="107" spans="1:4" x14ac:dyDescent="0.25">
      <c r="A107" s="25">
        <v>507208.18</v>
      </c>
      <c r="B107" s="14"/>
      <c r="C107" s="14"/>
      <c r="D107" s="10" t="s">
        <v>281</v>
      </c>
    </row>
    <row r="108" spans="1:4" x14ac:dyDescent="0.25">
      <c r="A108" s="25">
        <v>39280</v>
      </c>
      <c r="B108" s="14"/>
      <c r="C108" s="14"/>
      <c r="D108" s="10" t="s">
        <v>282</v>
      </c>
    </row>
    <row r="109" spans="1:4" x14ac:dyDescent="0.25">
      <c r="A109" s="25">
        <v>21306950</v>
      </c>
      <c r="B109" s="14"/>
      <c r="C109" s="14"/>
      <c r="D109" s="10" t="s">
        <v>283</v>
      </c>
    </row>
    <row r="110" spans="1:4" x14ac:dyDescent="0.25">
      <c r="A110" s="26">
        <v>101250</v>
      </c>
      <c r="D110" t="s">
        <v>180</v>
      </c>
    </row>
    <row r="111" spans="1:4" x14ac:dyDescent="0.25">
      <c r="A111" s="25">
        <f>167248259+6720</f>
        <v>167254979</v>
      </c>
      <c r="B111" s="14"/>
      <c r="C111" s="14"/>
      <c r="D111" s="10" t="s">
        <v>181</v>
      </c>
    </row>
    <row r="112" spans="1:4" x14ac:dyDescent="0.25">
      <c r="A112" s="25">
        <v>291919.15999999997</v>
      </c>
      <c r="B112" s="14"/>
      <c r="C112" s="14"/>
      <c r="D112" s="10" t="s">
        <v>284</v>
      </c>
    </row>
    <row r="113" spans="1:4" x14ac:dyDescent="0.25">
      <c r="A113" s="25">
        <v>532800</v>
      </c>
      <c r="B113" s="14"/>
      <c r="C113" s="14"/>
      <c r="D113" s="10" t="s">
        <v>285</v>
      </c>
    </row>
    <row r="114" spans="1:4" x14ac:dyDescent="0.25">
      <c r="A114" s="25">
        <v>1625704</v>
      </c>
      <c r="B114" s="14"/>
      <c r="C114" s="14"/>
      <c r="D114" s="10" t="s">
        <v>286</v>
      </c>
    </row>
    <row r="115" spans="1:4" x14ac:dyDescent="0.25">
      <c r="A115" s="25">
        <v>79441244.299999997</v>
      </c>
      <c r="B115" s="14"/>
      <c r="C115" s="14"/>
      <c r="D115" s="10" t="s">
        <v>287</v>
      </c>
    </row>
    <row r="116" spans="1:4" x14ac:dyDescent="0.25">
      <c r="A116" s="25">
        <v>787.5</v>
      </c>
      <c r="B116" s="14"/>
      <c r="C116" s="14"/>
      <c r="D116" s="10" t="s">
        <v>288</v>
      </c>
    </row>
    <row r="117" spans="1:4" x14ac:dyDescent="0.25">
      <c r="A117" s="25">
        <v>860</v>
      </c>
      <c r="B117" s="14"/>
      <c r="C117" s="14"/>
      <c r="D117" s="10" t="s">
        <v>289</v>
      </c>
    </row>
    <row r="118" spans="1:4" x14ac:dyDescent="0.25">
      <c r="A118" s="25">
        <v>16888000</v>
      </c>
      <c r="B118" s="14"/>
      <c r="C118" s="14"/>
      <c r="D118" s="10" t="s">
        <v>290</v>
      </c>
    </row>
    <row r="119" spans="1:4" x14ac:dyDescent="0.25">
      <c r="A119" s="25">
        <v>-1630772.4999999932</v>
      </c>
      <c r="B119" s="14"/>
      <c r="C119" s="14"/>
      <c r="D119" s="10" t="s">
        <v>291</v>
      </c>
    </row>
    <row r="120" spans="1:4" x14ac:dyDescent="0.25">
      <c r="A120" s="25">
        <v>2454000</v>
      </c>
      <c r="B120" s="14"/>
      <c r="C120" s="14"/>
      <c r="D120" s="10" t="s">
        <v>292</v>
      </c>
    </row>
    <row r="121" spans="1:4" x14ac:dyDescent="0.25">
      <c r="A121" s="25">
        <v>10400</v>
      </c>
      <c r="B121" s="14"/>
      <c r="C121" s="14"/>
      <c r="D121" s="10" t="s">
        <v>293</v>
      </c>
    </row>
    <row r="122" spans="1:4" x14ac:dyDescent="0.25">
      <c r="A122" s="25">
        <v>6342000</v>
      </c>
      <c r="B122" s="14"/>
      <c r="C122" s="14"/>
      <c r="D122" s="10" t="s">
        <v>294</v>
      </c>
    </row>
    <row r="123" spans="1:4" x14ac:dyDescent="0.25">
      <c r="A123" s="25">
        <v>906250</v>
      </c>
      <c r="B123" s="14"/>
      <c r="C123" s="14"/>
      <c r="D123" s="10" t="s">
        <v>295</v>
      </c>
    </row>
    <row r="124" spans="1:4" x14ac:dyDescent="0.25">
      <c r="A124" s="25">
        <v>17196004</v>
      </c>
      <c r="B124" s="14"/>
      <c r="C124" s="14"/>
      <c r="D124" s="10" t="s">
        <v>296</v>
      </c>
    </row>
    <row r="125" spans="1:4" x14ac:dyDescent="0.25">
      <c r="A125" s="25">
        <v>2079777.35</v>
      </c>
      <c r="B125" s="14"/>
      <c r="C125" s="14"/>
      <c r="D125" s="10" t="s">
        <v>297</v>
      </c>
    </row>
    <row r="126" spans="1:4" x14ac:dyDescent="0.25">
      <c r="A126" s="25">
        <v>718200</v>
      </c>
      <c r="B126" s="14"/>
      <c r="C126" s="14"/>
      <c r="D126" s="10" t="s">
        <v>298</v>
      </c>
    </row>
    <row r="127" spans="1:4" x14ac:dyDescent="0.25">
      <c r="A127" s="25">
        <v>448982</v>
      </c>
      <c r="B127" s="14"/>
      <c r="C127" s="14"/>
      <c r="D127" s="10" t="s">
        <v>299</v>
      </c>
    </row>
    <row r="128" spans="1:4" x14ac:dyDescent="0.25">
      <c r="A128" s="25">
        <v>1017160</v>
      </c>
      <c r="B128" s="14"/>
      <c r="C128" s="14"/>
      <c r="D128" s="10" t="s">
        <v>300</v>
      </c>
    </row>
    <row r="129" spans="1:4" x14ac:dyDescent="0.25">
      <c r="A129" s="25">
        <v>62100</v>
      </c>
      <c r="B129" s="14"/>
      <c r="C129" s="14"/>
      <c r="D129" s="10" t="s">
        <v>301</v>
      </c>
    </row>
    <row r="130" spans="1:4" x14ac:dyDescent="0.25">
      <c r="A130" s="25">
        <v>529110</v>
      </c>
      <c r="B130" s="14"/>
      <c r="C130" s="14"/>
      <c r="D130" s="10" t="s">
        <v>303</v>
      </c>
    </row>
    <row r="131" spans="1:4" x14ac:dyDescent="0.25">
      <c r="A131" s="25">
        <v>11390026.75</v>
      </c>
      <c r="B131" s="14"/>
      <c r="C131" s="14"/>
      <c r="D131" s="10" t="s">
        <v>302</v>
      </c>
    </row>
    <row r="132" spans="1:4" x14ac:dyDescent="0.25">
      <c r="A132" s="25">
        <v>124785933.18000001</v>
      </c>
      <c r="B132" s="14"/>
      <c r="C132" s="14"/>
      <c r="D132" s="10" t="s">
        <v>304</v>
      </c>
    </row>
    <row r="133" spans="1:4" x14ac:dyDescent="0.25">
      <c r="A133" s="25">
        <v>15000</v>
      </c>
      <c r="B133" s="14"/>
      <c r="C133" s="14"/>
      <c r="D133" s="10" t="s">
        <v>305</v>
      </c>
    </row>
    <row r="134" spans="1:4" x14ac:dyDescent="0.25">
      <c r="A134" s="25">
        <v>15544814.75</v>
      </c>
      <c r="B134" s="14"/>
      <c r="C134" s="14"/>
      <c r="D134" s="10" t="s">
        <v>306</v>
      </c>
    </row>
    <row r="135" spans="1:4" x14ac:dyDescent="0.25">
      <c r="A135" s="25">
        <v>279755.19</v>
      </c>
      <c r="B135" s="14"/>
      <c r="C135" s="14"/>
      <c r="D135" s="10" t="s">
        <v>307</v>
      </c>
    </row>
    <row r="136" spans="1:4" x14ac:dyDescent="0.25">
      <c r="A136" s="25">
        <v>78417459.189999998</v>
      </c>
      <c r="B136" s="14"/>
      <c r="C136" s="14"/>
      <c r="D136" s="10" t="s">
        <v>308</v>
      </c>
    </row>
    <row r="137" spans="1:4" x14ac:dyDescent="0.25">
      <c r="A137" s="25">
        <v>14551779.789999999</v>
      </c>
      <c r="B137" s="14"/>
      <c r="C137" s="14"/>
      <c r="D137" s="10" t="s">
        <v>309</v>
      </c>
    </row>
    <row r="138" spans="1:4" x14ac:dyDescent="0.25">
      <c r="A138" s="25">
        <v>2168800.75</v>
      </c>
      <c r="B138" s="14"/>
      <c r="C138" s="14"/>
      <c r="D138" s="10" t="s">
        <v>310</v>
      </c>
    </row>
    <row r="139" spans="1:4" x14ac:dyDescent="0.25">
      <c r="A139" s="25">
        <v>2675500</v>
      </c>
      <c r="B139" s="14"/>
      <c r="C139" s="14"/>
      <c r="D139" s="10" t="s">
        <v>311</v>
      </c>
    </row>
    <row r="140" spans="1:4" x14ac:dyDescent="0.25">
      <c r="A140" s="25">
        <v>27482369.5</v>
      </c>
      <c r="B140" s="14"/>
      <c r="C140" s="14"/>
      <c r="D140" s="10" t="s">
        <v>312</v>
      </c>
    </row>
    <row r="141" spans="1:4" x14ac:dyDescent="0.25">
      <c r="A141" s="25">
        <v>28004257.5</v>
      </c>
      <c r="B141" s="14"/>
      <c r="C141" s="14"/>
      <c r="D141" s="10" t="s">
        <v>313</v>
      </c>
    </row>
    <row r="142" spans="1:4" x14ac:dyDescent="0.25">
      <c r="A142" s="25">
        <v>8833872.5</v>
      </c>
      <c r="B142" s="14"/>
      <c r="C142" s="14"/>
      <c r="D142" s="10" t="s">
        <v>314</v>
      </c>
    </row>
    <row r="143" spans="1:4" x14ac:dyDescent="0.25">
      <c r="A143" s="25">
        <v>979.31</v>
      </c>
      <c r="B143" s="14"/>
      <c r="C143" s="14"/>
      <c r="D143" s="10" t="s">
        <v>315</v>
      </c>
    </row>
    <row r="144" spans="1:4" x14ac:dyDescent="0.25">
      <c r="A144" s="25">
        <f>4358000+164</f>
        <v>4358164</v>
      </c>
      <c r="B144" s="14"/>
      <c r="C144" s="14"/>
      <c r="D144" s="10" t="s">
        <v>182</v>
      </c>
    </row>
    <row r="145" spans="1:4" x14ac:dyDescent="0.25">
      <c r="A145" s="25">
        <v>171360</v>
      </c>
      <c r="B145" s="14"/>
      <c r="C145" s="14"/>
      <c r="D145" s="10" t="s">
        <v>316</v>
      </c>
    </row>
    <row r="146" spans="1:4" x14ac:dyDescent="0.25">
      <c r="A146" s="25">
        <v>2002491</v>
      </c>
      <c r="B146" s="14"/>
      <c r="C146" s="14"/>
      <c r="D146" s="10" t="s">
        <v>317</v>
      </c>
    </row>
    <row r="147" spans="1:4" x14ac:dyDescent="0.25">
      <c r="A147" s="25">
        <v>5030</v>
      </c>
      <c r="B147" s="14"/>
      <c r="C147" s="14"/>
      <c r="D147" s="10" t="s">
        <v>318</v>
      </c>
    </row>
    <row r="148" spans="1:4" x14ac:dyDescent="0.25">
      <c r="A148" s="25">
        <v>840</v>
      </c>
      <c r="B148" s="14"/>
      <c r="C148" s="14"/>
      <c r="D148" s="10" t="s">
        <v>319</v>
      </c>
    </row>
    <row r="149" spans="1:4" x14ac:dyDescent="0.25">
      <c r="A149" s="25">
        <v>6702308</v>
      </c>
      <c r="B149" s="14"/>
      <c r="C149" s="14"/>
      <c r="D149" s="10" t="s">
        <v>320</v>
      </c>
    </row>
    <row r="150" spans="1:4" x14ac:dyDescent="0.25">
      <c r="A150" s="25">
        <v>398780</v>
      </c>
      <c r="B150" s="14"/>
      <c r="C150" s="14"/>
      <c r="D150" s="10" t="s">
        <v>321</v>
      </c>
    </row>
    <row r="151" spans="1:4" x14ac:dyDescent="0.25">
      <c r="A151" s="25">
        <v>148905375.03</v>
      </c>
      <c r="B151" s="14"/>
      <c r="C151" s="14"/>
      <c r="D151" s="10" t="s">
        <v>322</v>
      </c>
    </row>
    <row r="152" spans="1:4" x14ac:dyDescent="0.25">
      <c r="A152" s="25">
        <v>7517200</v>
      </c>
      <c r="B152" s="14"/>
      <c r="C152" s="14"/>
      <c r="D152" s="10" t="s">
        <v>323</v>
      </c>
    </row>
    <row r="153" spans="1:4" x14ac:dyDescent="0.25">
      <c r="A153" s="25">
        <v>1746328.75</v>
      </c>
      <c r="B153" s="14"/>
      <c r="C153" s="14"/>
      <c r="D153" s="10" t="s">
        <v>324</v>
      </c>
    </row>
    <row r="154" spans="1:4" x14ac:dyDescent="0.25">
      <c r="A154" s="25">
        <v>149972</v>
      </c>
      <c r="B154" s="14"/>
      <c r="C154" s="14"/>
      <c r="D154" s="10" t="s">
        <v>325</v>
      </c>
    </row>
    <row r="155" spans="1:4" x14ac:dyDescent="0.25">
      <c r="A155" s="25">
        <v>23665355</v>
      </c>
      <c r="B155" s="14"/>
      <c r="C155" s="14"/>
      <c r="D155" s="10" t="s">
        <v>326</v>
      </c>
    </row>
    <row r="156" spans="1:4" x14ac:dyDescent="0.25">
      <c r="A156" s="25">
        <v>58968801.059999995</v>
      </c>
      <c r="B156" s="14"/>
      <c r="C156" s="14"/>
      <c r="D156" s="10" t="s">
        <v>327</v>
      </c>
    </row>
    <row r="157" spans="1:4" x14ac:dyDescent="0.25">
      <c r="A157" s="25">
        <v>12600000</v>
      </c>
      <c r="B157" s="14"/>
      <c r="C157" s="14"/>
      <c r="D157" s="10" t="s">
        <v>328</v>
      </c>
    </row>
    <row r="158" spans="1:4" x14ac:dyDescent="0.25">
      <c r="A158" s="25">
        <v>6254.5</v>
      </c>
      <c r="B158" s="14"/>
      <c r="C158" s="14"/>
      <c r="D158" s="10" t="s">
        <v>329</v>
      </c>
    </row>
    <row r="159" spans="1:4" x14ac:dyDescent="0.25">
      <c r="A159" s="25">
        <v>1944600</v>
      </c>
      <c r="B159" s="14"/>
      <c r="C159" s="14"/>
      <c r="D159" s="10" t="s">
        <v>330</v>
      </c>
    </row>
    <row r="160" spans="1:4" x14ac:dyDescent="0.25">
      <c r="A160" s="25">
        <v>1359900</v>
      </c>
      <c r="B160" s="14"/>
      <c r="C160" s="14"/>
      <c r="D160" s="10" t="s">
        <v>331</v>
      </c>
    </row>
    <row r="161" spans="1:4" x14ac:dyDescent="0.25">
      <c r="A161" s="25">
        <v>878504</v>
      </c>
      <c r="B161" s="14"/>
      <c r="C161" s="14"/>
      <c r="D161" s="10" t="s">
        <v>332</v>
      </c>
    </row>
    <row r="162" spans="1:4" x14ac:dyDescent="0.25">
      <c r="A162" s="25">
        <v>13091.77</v>
      </c>
      <c r="B162" s="14"/>
      <c r="C162" s="14"/>
      <c r="D162" s="10" t="s">
        <v>183</v>
      </c>
    </row>
    <row r="163" spans="1:4" x14ac:dyDescent="0.25">
      <c r="A163" s="26">
        <v>949.91</v>
      </c>
      <c r="D163" t="s">
        <v>183</v>
      </c>
    </row>
    <row r="164" spans="1:4" x14ac:dyDescent="0.25">
      <c r="A164" s="25">
        <v>67262.75</v>
      </c>
      <c r="B164" s="14"/>
      <c r="C164" s="14"/>
      <c r="D164" s="10" t="s">
        <v>333</v>
      </c>
    </row>
    <row r="165" spans="1:4" x14ac:dyDescent="0.25">
      <c r="A165" s="25">
        <v>-48000</v>
      </c>
      <c r="B165" s="14"/>
      <c r="C165" s="14"/>
      <c r="D165" s="10" t="s">
        <v>334</v>
      </c>
    </row>
    <row r="166" spans="1:4" x14ac:dyDescent="0.25">
      <c r="A166" s="25">
        <v>2399385</v>
      </c>
      <c r="B166" s="14"/>
      <c r="C166" s="14"/>
      <c r="D166" s="10" t="s">
        <v>335</v>
      </c>
    </row>
    <row r="167" spans="1:4" x14ac:dyDescent="0.25">
      <c r="A167" s="25">
        <v>1168120</v>
      </c>
      <c r="B167" s="14"/>
      <c r="C167" s="14"/>
      <c r="D167" s="10" t="s">
        <v>336</v>
      </c>
    </row>
    <row r="168" spans="1:4" x14ac:dyDescent="0.25">
      <c r="A168" s="25">
        <v>668800</v>
      </c>
      <c r="B168" s="14"/>
      <c r="C168" s="14"/>
      <c r="D168" s="10" t="s">
        <v>337</v>
      </c>
    </row>
    <row r="169" spans="1:4" x14ac:dyDescent="0.25">
      <c r="A169" s="26">
        <v>375</v>
      </c>
      <c r="D169" t="s">
        <v>184</v>
      </c>
    </row>
    <row r="170" spans="1:4" x14ac:dyDescent="0.25">
      <c r="A170" s="25">
        <v>1115960</v>
      </c>
      <c r="B170" s="14"/>
      <c r="C170" s="14"/>
      <c r="D170" s="10" t="s">
        <v>338</v>
      </c>
    </row>
    <row r="171" spans="1:4" x14ac:dyDescent="0.25">
      <c r="A171" s="25">
        <v>327485</v>
      </c>
      <c r="B171" s="14"/>
      <c r="C171" s="14"/>
      <c r="D171" s="10" t="s">
        <v>339</v>
      </c>
    </row>
    <row r="172" spans="1:4" x14ac:dyDescent="0.25">
      <c r="A172" s="25">
        <v>2470</v>
      </c>
      <c r="B172" s="14"/>
      <c r="C172" s="14"/>
      <c r="D172" s="10" t="s">
        <v>340</v>
      </c>
    </row>
    <row r="173" spans="1:4" x14ac:dyDescent="0.25">
      <c r="A173" s="25">
        <v>984.49</v>
      </c>
      <c r="B173" s="14"/>
      <c r="C173" s="14"/>
      <c r="D173" s="10" t="s">
        <v>341</v>
      </c>
    </row>
    <row r="174" spans="1:4" x14ac:dyDescent="0.25">
      <c r="A174" s="25">
        <f>823.62+1.32</f>
        <v>824.94</v>
      </c>
      <c r="B174" s="14"/>
      <c r="C174" s="14"/>
      <c r="D174" s="10" t="s">
        <v>185</v>
      </c>
    </row>
    <row r="175" spans="1:4" x14ac:dyDescent="0.25">
      <c r="A175" s="25">
        <v>775040</v>
      </c>
      <c r="B175" s="14"/>
      <c r="C175" s="14"/>
      <c r="D175" s="10" t="s">
        <v>342</v>
      </c>
    </row>
    <row r="176" spans="1:4" x14ac:dyDescent="0.25">
      <c r="A176" s="25">
        <f>5834037.02+163723.55</f>
        <v>5997760.5699999994</v>
      </c>
      <c r="B176" s="14"/>
      <c r="C176" s="14"/>
      <c r="D176" s="10" t="s">
        <v>186</v>
      </c>
    </row>
    <row r="177" spans="1:4" x14ac:dyDescent="0.25">
      <c r="A177" s="25">
        <v>53102620</v>
      </c>
      <c r="B177" s="14"/>
      <c r="C177" s="14"/>
      <c r="D177" s="10" t="s">
        <v>343</v>
      </c>
    </row>
    <row r="178" spans="1:4" x14ac:dyDescent="0.25">
      <c r="A178" s="25">
        <v>25652608.600000001</v>
      </c>
      <c r="B178" s="14"/>
      <c r="C178" s="14"/>
      <c r="D178" s="10" t="s">
        <v>344</v>
      </c>
    </row>
    <row r="179" spans="1:4" x14ac:dyDescent="0.25">
      <c r="A179" s="25">
        <v>1146000</v>
      </c>
      <c r="B179" s="14"/>
      <c r="C179" s="14"/>
      <c r="D179" s="10" t="s">
        <v>345</v>
      </c>
    </row>
    <row r="180" spans="1:4" x14ac:dyDescent="0.25">
      <c r="A180" s="25">
        <v>81957.5</v>
      </c>
      <c r="B180" s="14"/>
      <c r="C180" s="14"/>
      <c r="D180" s="10" t="s">
        <v>346</v>
      </c>
    </row>
    <row r="181" spans="1:4" x14ac:dyDescent="0.25">
      <c r="A181" s="25">
        <v>94302</v>
      </c>
      <c r="B181" s="14"/>
      <c r="C181" s="14"/>
      <c r="D181" s="10" t="s">
        <v>347</v>
      </c>
    </row>
    <row r="182" spans="1:4" x14ac:dyDescent="0.25">
      <c r="A182" s="25">
        <f>2482893.75+7640.58</f>
        <v>2490534.33</v>
      </c>
      <c r="B182" s="14"/>
      <c r="C182" s="14"/>
      <c r="D182" s="10" t="s">
        <v>187</v>
      </c>
    </row>
    <row r="183" spans="1:4" x14ac:dyDescent="0.25">
      <c r="A183" s="25">
        <v>15093028</v>
      </c>
      <c r="B183" s="14"/>
      <c r="C183" s="14"/>
      <c r="D183" s="10" t="s">
        <v>348</v>
      </c>
    </row>
    <row r="184" spans="1:4" x14ac:dyDescent="0.25">
      <c r="A184" s="25">
        <v>22232445.089999992</v>
      </c>
      <c r="B184" s="14"/>
      <c r="C184" s="14"/>
      <c r="D184" s="10" t="s">
        <v>349</v>
      </c>
    </row>
    <row r="185" spans="1:4" x14ac:dyDescent="0.25">
      <c r="A185" s="25">
        <v>1472000</v>
      </c>
      <c r="B185" s="14"/>
      <c r="C185" s="14"/>
      <c r="D185" s="10" t="s">
        <v>350</v>
      </c>
    </row>
    <row r="186" spans="1:4" x14ac:dyDescent="0.25">
      <c r="A186" s="25">
        <v>1030980.61</v>
      </c>
      <c r="B186" s="14"/>
      <c r="C186" s="14"/>
      <c r="D186" s="10" t="s">
        <v>351</v>
      </c>
    </row>
    <row r="187" spans="1:4" x14ac:dyDescent="0.25">
      <c r="A187" s="25">
        <v>136049.20000000001</v>
      </c>
      <c r="B187" s="14"/>
      <c r="C187" s="14"/>
      <c r="D187" s="10" t="s">
        <v>352</v>
      </c>
    </row>
    <row r="188" spans="1:4" x14ac:dyDescent="0.25">
      <c r="A188" s="25">
        <v>2520</v>
      </c>
      <c r="B188" s="14"/>
      <c r="C188" s="14"/>
      <c r="D188" s="10" t="s">
        <v>353</v>
      </c>
    </row>
    <row r="189" spans="1:4" x14ac:dyDescent="0.25">
      <c r="A189" s="25">
        <v>44777440</v>
      </c>
      <c r="B189" s="14"/>
      <c r="C189" s="14"/>
      <c r="D189" s="10" t="s">
        <v>354</v>
      </c>
    </row>
    <row r="190" spans="1:4" x14ac:dyDescent="0.25">
      <c r="A190" s="25">
        <v>1042595</v>
      </c>
      <c r="B190" s="14"/>
      <c r="C190" s="14"/>
      <c r="D190" s="10" t="s">
        <v>355</v>
      </c>
    </row>
    <row r="191" spans="1:4" x14ac:dyDescent="0.25">
      <c r="A191" s="25">
        <v>44518.75</v>
      </c>
      <c r="B191" s="14"/>
      <c r="C191" s="14"/>
      <c r="D191" s="10" t="s">
        <v>356</v>
      </c>
    </row>
    <row r="192" spans="1:4" x14ac:dyDescent="0.25">
      <c r="A192" s="25">
        <v>3111820</v>
      </c>
      <c r="B192" s="14"/>
      <c r="C192" s="14"/>
      <c r="D192" s="10" t="s">
        <v>357</v>
      </c>
    </row>
    <row r="193" spans="1:4" x14ac:dyDescent="0.25">
      <c r="A193" s="25">
        <v>967120</v>
      </c>
      <c r="B193" s="14"/>
      <c r="C193" s="14"/>
      <c r="D193" s="10" t="s">
        <v>359</v>
      </c>
    </row>
    <row r="194" spans="1:4" x14ac:dyDescent="0.25">
      <c r="A194" s="25">
        <v>11379600</v>
      </c>
      <c r="B194" s="14"/>
      <c r="C194" s="14"/>
      <c r="D194" s="10" t="s">
        <v>358</v>
      </c>
    </row>
    <row r="195" spans="1:4" x14ac:dyDescent="0.25">
      <c r="A195" s="25">
        <v>1473880</v>
      </c>
      <c r="B195" s="14"/>
      <c r="C195" s="14"/>
      <c r="D195" s="10" t="s">
        <v>360</v>
      </c>
    </row>
    <row r="196" spans="1:4" x14ac:dyDescent="0.25">
      <c r="A196" s="25">
        <v>29517.5</v>
      </c>
      <c r="B196" s="14"/>
      <c r="C196" s="14"/>
      <c r="D196" s="10" t="s">
        <v>361</v>
      </c>
    </row>
    <row r="197" spans="1:4" x14ac:dyDescent="0.25">
      <c r="A197" s="25">
        <v>1892</v>
      </c>
      <c r="B197" s="14"/>
      <c r="C197" s="14"/>
      <c r="D197" s="10" t="s">
        <v>362</v>
      </c>
    </row>
    <row r="198" spans="1:4" x14ac:dyDescent="0.25">
      <c r="A198" s="26">
        <v>240240</v>
      </c>
      <c r="D198" t="s">
        <v>188</v>
      </c>
    </row>
    <row r="199" spans="1:4" x14ac:dyDescent="0.25">
      <c r="A199" s="25">
        <v>302134605.98000002</v>
      </c>
      <c r="B199" s="14"/>
      <c r="C199" s="14"/>
      <c r="D199" s="10" t="s">
        <v>363</v>
      </c>
    </row>
    <row r="200" spans="1:4" x14ac:dyDescent="0.25">
      <c r="A200" s="25">
        <v>97025.600000000006</v>
      </c>
      <c r="B200" s="14"/>
      <c r="C200" s="14"/>
      <c r="D200" s="10" t="s">
        <v>364</v>
      </c>
    </row>
    <row r="201" spans="1:4" x14ac:dyDescent="0.25">
      <c r="A201" s="26">
        <v>817.6</v>
      </c>
      <c r="D201" t="s">
        <v>189</v>
      </c>
    </row>
    <row r="202" spans="1:4" x14ac:dyDescent="0.25">
      <c r="A202" s="11"/>
    </row>
    <row r="203" spans="1:4" x14ac:dyDescent="0.25">
      <c r="A203" s="18">
        <f>SUM(A5:A201)</f>
        <v>3753225105.9900002</v>
      </c>
    </row>
    <row r="204" spans="1:4" x14ac:dyDescent="0.25">
      <c r="D204" s="11"/>
    </row>
    <row r="205" spans="1:4" x14ac:dyDescent="0.25">
      <c r="A205" s="17">
        <f>-10972209.47+7000000</f>
        <v>-3972209.4700000007</v>
      </c>
      <c r="B205" s="8"/>
      <c r="C205" s="8"/>
      <c r="D205" s="10" t="s">
        <v>365</v>
      </c>
    </row>
    <row r="206" spans="1:4" x14ac:dyDescent="0.25">
      <c r="A206" s="17"/>
      <c r="B206" s="8"/>
      <c r="C206" s="8"/>
      <c r="D206" s="10"/>
    </row>
    <row r="207" spans="1:4" ht="13.8" thickBot="1" x14ac:dyDescent="0.3">
      <c r="A207" s="20">
        <f>SUM(A203:A205)</f>
        <v>3749252896.5200005</v>
      </c>
      <c r="B207" s="8"/>
      <c r="C207" s="8"/>
      <c r="D207" s="8" t="s">
        <v>163</v>
      </c>
    </row>
    <row r="208" spans="1:4" ht="13.8" thickTop="1" x14ac:dyDescent="0.25"/>
    <row r="209" spans="1:5" x14ac:dyDescent="0.25">
      <c r="A209" s="11">
        <v>-3277723672.1900001</v>
      </c>
      <c r="D209" t="s">
        <v>366</v>
      </c>
    </row>
    <row r="210" spans="1:5" x14ac:dyDescent="0.25">
      <c r="D210" s="16"/>
    </row>
    <row r="211" spans="1:5" x14ac:dyDescent="0.25">
      <c r="A211" s="19">
        <f>SUM(A207:A209)</f>
        <v>471529224.3300004</v>
      </c>
      <c r="C211" s="8" t="s">
        <v>166</v>
      </c>
    </row>
    <row r="215" spans="1:5" x14ac:dyDescent="0.25">
      <c r="A215" s="4" t="s">
        <v>160</v>
      </c>
      <c r="B215" s="12"/>
      <c r="C215" s="12"/>
      <c r="D215" s="5" t="s">
        <v>161</v>
      </c>
      <c r="E215" s="21"/>
    </row>
    <row r="216" spans="1:5" x14ac:dyDescent="0.25">
      <c r="A216" s="1">
        <v>146138.32</v>
      </c>
      <c r="B216" s="1"/>
      <c r="C216" s="1"/>
      <c r="D216" t="s">
        <v>117</v>
      </c>
      <c r="E216" s="1"/>
    </row>
    <row r="217" spans="1:5" x14ac:dyDescent="0.25">
      <c r="A217" s="1">
        <v>87760.25</v>
      </c>
      <c r="B217" s="1"/>
      <c r="C217" s="1"/>
      <c r="D217" t="s">
        <v>106</v>
      </c>
      <c r="E217" s="1"/>
    </row>
    <row r="218" spans="1:5" x14ac:dyDescent="0.25">
      <c r="A218" s="1">
        <v>4246960</v>
      </c>
      <c r="B218" s="1"/>
      <c r="C218" s="1"/>
      <c r="D218" t="s">
        <v>153</v>
      </c>
      <c r="E218" s="1"/>
    </row>
    <row r="219" spans="1:5" x14ac:dyDescent="0.25">
      <c r="A219" s="1">
        <v>-4156</v>
      </c>
      <c r="B219" s="1"/>
      <c r="C219" s="1"/>
      <c r="D219" t="s">
        <v>48</v>
      </c>
      <c r="E219" s="1"/>
    </row>
    <row r="220" spans="1:5" x14ac:dyDescent="0.25">
      <c r="A220" s="1">
        <v>361126.28</v>
      </c>
      <c r="B220" s="1"/>
      <c r="C220" s="1"/>
      <c r="D220" t="s">
        <v>129</v>
      </c>
      <c r="E220" s="1"/>
    </row>
    <row r="221" spans="1:5" x14ac:dyDescent="0.25">
      <c r="A221" s="1">
        <v>471760.5</v>
      </c>
      <c r="B221" s="1"/>
      <c r="C221" s="1"/>
      <c r="D221" t="s">
        <v>135</v>
      </c>
      <c r="E221" s="1"/>
    </row>
    <row r="222" spans="1:5" x14ac:dyDescent="0.25">
      <c r="A222" s="1">
        <v>-61207.71</v>
      </c>
      <c r="B222" s="1"/>
      <c r="C222" s="1"/>
      <c r="D222" t="s">
        <v>24</v>
      </c>
      <c r="E222" s="1"/>
    </row>
    <row r="223" spans="1:5" x14ac:dyDescent="0.25">
      <c r="A223" s="1">
        <v>381240</v>
      </c>
      <c r="B223" s="1"/>
      <c r="C223" s="1"/>
      <c r="D223" t="s">
        <v>131</v>
      </c>
      <c r="E223" s="1"/>
    </row>
    <row r="224" spans="1:5" x14ac:dyDescent="0.25">
      <c r="A224" s="1">
        <v>-464073.56</v>
      </c>
      <c r="B224" s="1"/>
      <c r="C224" s="1"/>
      <c r="D224" t="s">
        <v>9</v>
      </c>
      <c r="E224" s="1"/>
    </row>
    <row r="225" spans="1:5" x14ac:dyDescent="0.25">
      <c r="A225" s="1">
        <v>219818</v>
      </c>
      <c r="B225" s="1"/>
      <c r="C225" s="1"/>
      <c r="D225" t="s">
        <v>123</v>
      </c>
      <c r="E225" s="1"/>
    </row>
    <row r="226" spans="1:5" x14ac:dyDescent="0.25">
      <c r="A226" s="1">
        <v>-6398.18</v>
      </c>
      <c r="B226" s="1"/>
      <c r="C226" s="1"/>
      <c r="D226" t="s">
        <v>44</v>
      </c>
      <c r="E226" s="1"/>
    </row>
    <row r="227" spans="1:5" x14ac:dyDescent="0.25">
      <c r="A227" s="1">
        <v>23090</v>
      </c>
      <c r="B227" s="1"/>
      <c r="C227" s="1"/>
      <c r="D227" t="s">
        <v>89</v>
      </c>
      <c r="E227" s="1"/>
    </row>
    <row r="228" spans="1:5" x14ac:dyDescent="0.25">
      <c r="A228" s="1">
        <v>-316528.84000000003</v>
      </c>
      <c r="B228" s="1"/>
      <c r="C228" s="1"/>
      <c r="D228" t="s">
        <v>12</v>
      </c>
      <c r="E228" s="1"/>
    </row>
    <row r="229" spans="1:5" x14ac:dyDescent="0.25">
      <c r="A229" s="1">
        <v>-245393</v>
      </c>
      <c r="B229" s="1"/>
      <c r="C229" s="1"/>
      <c r="D229" t="s">
        <v>17</v>
      </c>
      <c r="E229" s="1"/>
    </row>
    <row r="230" spans="1:5" x14ac:dyDescent="0.25">
      <c r="A230" s="1">
        <v>365506.95</v>
      </c>
      <c r="B230" s="1"/>
      <c r="C230" s="1"/>
      <c r="D230" t="s">
        <v>130</v>
      </c>
      <c r="E230" s="1"/>
    </row>
    <row r="231" spans="1:5" x14ac:dyDescent="0.25">
      <c r="A231" s="1">
        <v>272000</v>
      </c>
      <c r="B231" s="1"/>
      <c r="C231" s="1"/>
      <c r="D231" t="s">
        <v>127</v>
      </c>
      <c r="E231" s="1"/>
    </row>
    <row r="232" spans="1:5" x14ac:dyDescent="0.25">
      <c r="A232" s="1">
        <v>2705112.51</v>
      </c>
      <c r="B232" s="1"/>
      <c r="C232" s="1"/>
      <c r="D232" t="s">
        <v>151</v>
      </c>
      <c r="E232" s="1"/>
    </row>
    <row r="233" spans="1:5" x14ac:dyDescent="0.25">
      <c r="A233" s="1">
        <v>-7651.78</v>
      </c>
      <c r="B233" s="1"/>
      <c r="C233" s="1"/>
      <c r="D233" t="s">
        <v>43</v>
      </c>
      <c r="E233" s="1"/>
    </row>
    <row r="234" spans="1:5" x14ac:dyDescent="0.25">
      <c r="A234">
        <v>-728.1</v>
      </c>
      <c r="D234" t="s">
        <v>57</v>
      </c>
      <c r="E234" s="1"/>
    </row>
    <row r="235" spans="1:5" x14ac:dyDescent="0.25">
      <c r="A235" s="1">
        <v>186000</v>
      </c>
      <c r="B235" s="1"/>
      <c r="C235" s="1"/>
      <c r="D235" t="s">
        <v>121</v>
      </c>
      <c r="E235" s="1"/>
    </row>
    <row r="236" spans="1:5" x14ac:dyDescent="0.25">
      <c r="A236" s="1">
        <v>38750</v>
      </c>
      <c r="B236" s="1"/>
      <c r="C236" s="1"/>
      <c r="D236" t="s">
        <v>96</v>
      </c>
      <c r="E236" s="1"/>
    </row>
    <row r="237" spans="1:5" x14ac:dyDescent="0.25">
      <c r="A237" s="1">
        <v>-267341.42</v>
      </c>
      <c r="B237" s="1"/>
      <c r="C237" s="1"/>
      <c r="D237" t="s">
        <v>16</v>
      </c>
      <c r="E237" s="1"/>
    </row>
    <row r="238" spans="1:5" x14ac:dyDescent="0.25">
      <c r="A238" s="1">
        <v>9460861.4399999995</v>
      </c>
      <c r="B238" s="1"/>
      <c r="C238" s="1"/>
      <c r="D238" t="s">
        <v>16</v>
      </c>
      <c r="E238" s="1"/>
    </row>
    <row r="239" spans="1:5" x14ac:dyDescent="0.25">
      <c r="A239" s="1">
        <v>-60935.75</v>
      </c>
      <c r="B239" s="1"/>
      <c r="C239" s="1"/>
      <c r="D239" t="s">
        <v>25</v>
      </c>
      <c r="E239" s="1"/>
    </row>
    <row r="240" spans="1:5" x14ac:dyDescent="0.25">
      <c r="A240" s="1">
        <v>-158004.9</v>
      </c>
      <c r="B240" s="1"/>
      <c r="C240" s="1"/>
      <c r="D240" t="s">
        <v>18</v>
      </c>
      <c r="E240" s="1"/>
    </row>
    <row r="241" spans="1:5" x14ac:dyDescent="0.25">
      <c r="A241" s="1">
        <v>-46772.03</v>
      </c>
      <c r="B241" s="1"/>
      <c r="C241" s="1"/>
      <c r="D241" t="s">
        <v>30</v>
      </c>
      <c r="E241" s="1"/>
    </row>
    <row r="242" spans="1:5" x14ac:dyDescent="0.25">
      <c r="A242" s="1">
        <v>568589.12</v>
      </c>
      <c r="B242" s="1"/>
      <c r="C242" s="1"/>
      <c r="D242" t="s">
        <v>136</v>
      </c>
      <c r="E242" s="1"/>
    </row>
    <row r="243" spans="1:5" x14ac:dyDescent="0.25">
      <c r="A243" s="1">
        <v>107074.8</v>
      </c>
      <c r="B243" s="1"/>
      <c r="C243" s="1"/>
      <c r="D243" t="s">
        <v>110</v>
      </c>
      <c r="E243" s="1"/>
    </row>
    <row r="244" spans="1:5" x14ac:dyDescent="0.25">
      <c r="A244" s="1">
        <v>-286592.28000000003</v>
      </c>
      <c r="B244" s="1"/>
      <c r="C244" s="1"/>
      <c r="D244" t="s">
        <v>14</v>
      </c>
      <c r="E244" s="1"/>
    </row>
    <row r="245" spans="1:5" x14ac:dyDescent="0.25">
      <c r="A245" s="1">
        <v>150000</v>
      </c>
      <c r="B245" s="1"/>
      <c r="C245" s="1"/>
      <c r="D245" t="s">
        <v>118</v>
      </c>
      <c r="E245" s="1"/>
    </row>
    <row r="246" spans="1:5" x14ac:dyDescent="0.25">
      <c r="A246" s="1">
        <v>25000</v>
      </c>
      <c r="B246" s="1"/>
      <c r="C246" s="1"/>
      <c r="D246" t="s">
        <v>90</v>
      </c>
      <c r="E246" s="1"/>
    </row>
    <row r="247" spans="1:5" x14ac:dyDescent="0.25">
      <c r="A247" s="1">
        <v>-9716.41</v>
      </c>
      <c r="B247" s="1"/>
      <c r="C247" s="1"/>
      <c r="D247" t="s">
        <v>42</v>
      </c>
      <c r="E247" s="1"/>
    </row>
    <row r="248" spans="1:5" x14ac:dyDescent="0.25">
      <c r="A248" s="1">
        <v>3604240</v>
      </c>
      <c r="B248" s="1"/>
      <c r="C248" s="1"/>
      <c r="D248" t="s">
        <v>152</v>
      </c>
      <c r="E248" s="1"/>
    </row>
    <row r="249" spans="1:5" x14ac:dyDescent="0.25">
      <c r="A249" s="1">
        <v>50184.93</v>
      </c>
      <c r="B249" s="1"/>
      <c r="C249" s="1"/>
      <c r="D249" t="s">
        <v>100</v>
      </c>
      <c r="E249" s="1"/>
    </row>
    <row r="250" spans="1:5" x14ac:dyDescent="0.25">
      <c r="A250" s="1">
        <v>-32857.379999999997</v>
      </c>
      <c r="B250" s="1"/>
      <c r="C250" s="1"/>
      <c r="D250" t="s">
        <v>33</v>
      </c>
      <c r="E250" s="1"/>
    </row>
    <row r="251" spans="1:5" x14ac:dyDescent="0.25">
      <c r="A251" s="1">
        <v>2152.02</v>
      </c>
      <c r="B251" s="1"/>
      <c r="C251" s="1"/>
      <c r="D251" t="s">
        <v>70</v>
      </c>
      <c r="E251" s="1"/>
    </row>
    <row r="252" spans="1:5" x14ac:dyDescent="0.25">
      <c r="A252" s="1">
        <v>100349.74</v>
      </c>
      <c r="B252" s="1"/>
      <c r="C252" s="1"/>
      <c r="D252" t="s">
        <v>109</v>
      </c>
      <c r="E252" s="1"/>
    </row>
    <row r="253" spans="1:5" x14ac:dyDescent="0.25">
      <c r="A253" s="1">
        <v>-54929.24</v>
      </c>
      <c r="B253" s="1"/>
      <c r="C253" s="1"/>
      <c r="D253" t="s">
        <v>27</v>
      </c>
      <c r="E253" s="1"/>
    </row>
    <row r="254" spans="1:5" x14ac:dyDescent="0.25">
      <c r="A254" s="1">
        <v>1738000</v>
      </c>
      <c r="B254" s="1"/>
      <c r="C254" s="1"/>
      <c r="D254" t="s">
        <v>148</v>
      </c>
      <c r="E254" s="1"/>
    </row>
    <row r="255" spans="1:5" x14ac:dyDescent="0.25">
      <c r="A255" s="1">
        <v>-1948762.24</v>
      </c>
      <c r="B255" s="1"/>
      <c r="C255" s="1"/>
      <c r="D255" t="s">
        <v>5</v>
      </c>
      <c r="E255" s="1"/>
    </row>
    <row r="256" spans="1:5" x14ac:dyDescent="0.25">
      <c r="A256" s="1">
        <v>-41636385.950000003</v>
      </c>
      <c r="B256" s="1"/>
      <c r="C256" s="1"/>
      <c r="D256" t="s">
        <v>0</v>
      </c>
      <c r="E256" s="1"/>
    </row>
    <row r="257" spans="1:5" x14ac:dyDescent="0.25">
      <c r="A257" s="1">
        <v>41587</v>
      </c>
      <c r="B257" s="1"/>
      <c r="C257" s="1"/>
      <c r="D257" t="s">
        <v>97</v>
      </c>
      <c r="E257" s="1"/>
    </row>
    <row r="258" spans="1:5" x14ac:dyDescent="0.25">
      <c r="A258" s="1">
        <v>57936</v>
      </c>
      <c r="B258" s="1"/>
      <c r="C258" s="1"/>
      <c r="D258" t="s">
        <v>101</v>
      </c>
      <c r="E258" s="1"/>
    </row>
    <row r="259" spans="1:5" x14ac:dyDescent="0.25">
      <c r="A259" s="1">
        <v>22240.080000000002</v>
      </c>
      <c r="B259" s="1"/>
      <c r="C259" s="1"/>
      <c r="D259" t="s">
        <v>87</v>
      </c>
      <c r="E259" s="1"/>
    </row>
    <row r="260" spans="1:5" x14ac:dyDescent="0.25">
      <c r="A260" s="1">
        <v>-92967.53</v>
      </c>
      <c r="B260" s="1"/>
      <c r="C260" s="1"/>
      <c r="D260" t="s">
        <v>20</v>
      </c>
      <c r="E260" s="1"/>
    </row>
    <row r="261" spans="1:5" x14ac:dyDescent="0.25">
      <c r="A261" s="1">
        <v>4390</v>
      </c>
      <c r="B261" s="1"/>
      <c r="C261" s="1"/>
      <c r="D261" t="s">
        <v>75</v>
      </c>
      <c r="E261" s="1"/>
    </row>
    <row r="262" spans="1:5" x14ac:dyDescent="0.25">
      <c r="A262" s="1">
        <v>-2451.88</v>
      </c>
      <c r="B262" s="1"/>
      <c r="C262" s="1"/>
      <c r="D262" t="s">
        <v>51</v>
      </c>
      <c r="E262" s="1"/>
    </row>
    <row r="263" spans="1:5" x14ac:dyDescent="0.25">
      <c r="A263" s="1">
        <v>234396.08</v>
      </c>
      <c r="B263" s="1"/>
      <c r="C263" s="1"/>
      <c r="D263" t="s">
        <v>125</v>
      </c>
      <c r="E263" s="1"/>
    </row>
    <row r="264" spans="1:5" x14ac:dyDescent="0.25">
      <c r="A264" s="1">
        <v>807023.75</v>
      </c>
      <c r="B264" s="1"/>
      <c r="C264" s="1"/>
      <c r="D264" t="s">
        <v>140</v>
      </c>
      <c r="E264" s="1"/>
    </row>
    <row r="265" spans="1:5" x14ac:dyDescent="0.25">
      <c r="A265">
        <v>635.82000000000005</v>
      </c>
      <c r="D265" t="s">
        <v>65</v>
      </c>
      <c r="E265" s="1"/>
    </row>
    <row r="266" spans="1:5" x14ac:dyDescent="0.25">
      <c r="A266" s="1">
        <v>129600</v>
      </c>
      <c r="B266" s="1"/>
      <c r="C266" s="1"/>
      <c r="D266" t="s">
        <v>115</v>
      </c>
      <c r="E266" s="1"/>
    </row>
    <row r="267" spans="1:5" x14ac:dyDescent="0.25">
      <c r="A267" s="1">
        <v>2062862.49</v>
      </c>
      <c r="B267" s="1"/>
      <c r="C267" s="1"/>
      <c r="D267" t="s">
        <v>149</v>
      </c>
      <c r="E267" s="1"/>
    </row>
    <row r="268" spans="1:5" x14ac:dyDescent="0.25">
      <c r="A268">
        <v>149.56</v>
      </c>
      <c r="D268" t="s">
        <v>63</v>
      </c>
      <c r="E268" s="1"/>
    </row>
    <row r="269" spans="1:5" x14ac:dyDescent="0.25">
      <c r="A269" s="1">
        <v>-2183.02</v>
      </c>
      <c r="B269" s="1"/>
      <c r="C269" s="1"/>
      <c r="D269" t="s">
        <v>52</v>
      </c>
      <c r="E269" s="1"/>
    </row>
    <row r="270" spans="1:5" x14ac:dyDescent="0.25">
      <c r="A270" s="1">
        <v>-2940</v>
      </c>
      <c r="B270" s="1"/>
      <c r="C270" s="1"/>
      <c r="D270" t="s">
        <v>50</v>
      </c>
      <c r="E270" s="1"/>
    </row>
    <row r="271" spans="1:5" x14ac:dyDescent="0.25">
      <c r="A271" s="1">
        <v>-2137305.4300000002</v>
      </c>
      <c r="B271" s="1"/>
      <c r="C271" s="1"/>
      <c r="D271" t="s">
        <v>4</v>
      </c>
      <c r="E271" s="1"/>
    </row>
    <row r="272" spans="1:5" x14ac:dyDescent="0.25">
      <c r="A272" s="1">
        <v>-43279.6</v>
      </c>
      <c r="B272" s="1"/>
      <c r="C272" s="1"/>
      <c r="D272" t="s">
        <v>31</v>
      </c>
      <c r="E272" s="1"/>
    </row>
    <row r="273" spans="1:5" x14ac:dyDescent="0.25">
      <c r="A273" s="1">
        <v>392497</v>
      </c>
      <c r="B273" s="1"/>
      <c r="C273" s="1"/>
      <c r="D273" t="s">
        <v>132</v>
      </c>
      <c r="E273" s="1"/>
    </row>
    <row r="274" spans="1:5" x14ac:dyDescent="0.25">
      <c r="A274" s="1">
        <v>20585.240000000002</v>
      </c>
      <c r="B274" s="1"/>
      <c r="C274" s="1"/>
      <c r="D274" t="s">
        <v>85</v>
      </c>
      <c r="E274" s="1"/>
    </row>
    <row r="275" spans="1:5" x14ac:dyDescent="0.25">
      <c r="A275" s="1">
        <v>-49577.49</v>
      </c>
      <c r="B275" s="1"/>
      <c r="C275" s="1"/>
      <c r="D275" t="s">
        <v>28</v>
      </c>
      <c r="E275" s="1"/>
    </row>
    <row r="276" spans="1:5" x14ac:dyDescent="0.25">
      <c r="A276" s="1">
        <v>41710.5</v>
      </c>
      <c r="B276" s="1"/>
      <c r="C276" s="1"/>
      <c r="D276" t="s">
        <v>98</v>
      </c>
      <c r="E276" s="1"/>
    </row>
    <row r="277" spans="1:5" x14ac:dyDescent="0.25">
      <c r="A277" s="1">
        <v>184680</v>
      </c>
      <c r="B277" s="1"/>
      <c r="C277" s="1"/>
      <c r="D277" t="s">
        <v>120</v>
      </c>
    </row>
    <row r="278" spans="1:5" x14ac:dyDescent="0.25">
      <c r="A278" s="1">
        <v>-3400</v>
      </c>
      <c r="B278" s="1"/>
      <c r="C278" s="1"/>
      <c r="D278" t="s">
        <v>49</v>
      </c>
    </row>
    <row r="279" spans="1:5" x14ac:dyDescent="0.25">
      <c r="A279" s="1">
        <v>2337438.91</v>
      </c>
      <c r="B279" s="1"/>
      <c r="C279" s="1"/>
      <c r="D279" t="s">
        <v>150</v>
      </c>
    </row>
    <row r="280" spans="1:5" x14ac:dyDescent="0.25">
      <c r="A280" s="1">
        <v>110293.75999999999</v>
      </c>
      <c r="B280" s="1"/>
      <c r="C280" s="1"/>
      <c r="D280" t="s">
        <v>112</v>
      </c>
    </row>
    <row r="281" spans="1:5" x14ac:dyDescent="0.25">
      <c r="A281" s="1">
        <v>31962.28</v>
      </c>
      <c r="B281" s="1"/>
      <c r="C281" s="1"/>
      <c r="D281" t="s">
        <v>93</v>
      </c>
    </row>
    <row r="282" spans="1:5" x14ac:dyDescent="0.25">
      <c r="A282" s="1">
        <v>1459080</v>
      </c>
      <c r="B282" s="1"/>
      <c r="C282" s="1"/>
      <c r="D282" t="s">
        <v>146</v>
      </c>
    </row>
    <row r="283" spans="1:5" x14ac:dyDescent="0.25">
      <c r="A283" s="1">
        <v>35712</v>
      </c>
      <c r="B283" s="1"/>
      <c r="C283" s="1"/>
      <c r="D283" t="s">
        <v>95</v>
      </c>
    </row>
    <row r="284" spans="1:5" x14ac:dyDescent="0.25">
      <c r="A284" s="1">
        <v>806840</v>
      </c>
      <c r="B284" s="1"/>
      <c r="C284" s="1"/>
      <c r="D284" t="s">
        <v>139</v>
      </c>
    </row>
    <row r="285" spans="1:5" x14ac:dyDescent="0.25">
      <c r="A285" s="1">
        <v>684600</v>
      </c>
      <c r="B285" s="1"/>
      <c r="C285" s="1"/>
      <c r="D285" t="s">
        <v>137</v>
      </c>
    </row>
    <row r="286" spans="1:5" x14ac:dyDescent="0.25">
      <c r="A286" s="1">
        <v>-4763.32</v>
      </c>
      <c r="B286" s="1"/>
      <c r="C286" s="1"/>
      <c r="D286" t="s">
        <v>47</v>
      </c>
    </row>
    <row r="287" spans="1:5" x14ac:dyDescent="0.25">
      <c r="A287" s="1">
        <v>28355.97</v>
      </c>
      <c r="B287" s="1"/>
      <c r="C287" s="1"/>
      <c r="D287" t="s">
        <v>92</v>
      </c>
      <c r="E287" s="1"/>
    </row>
    <row r="288" spans="1:5" x14ac:dyDescent="0.25">
      <c r="A288" s="1">
        <v>1059394.47</v>
      </c>
      <c r="B288" s="1"/>
      <c r="C288" s="1"/>
      <c r="D288" t="s">
        <v>143</v>
      </c>
      <c r="E288" s="1"/>
    </row>
    <row r="289" spans="1:5" x14ac:dyDescent="0.25">
      <c r="A289" s="1">
        <v>-4800</v>
      </c>
      <c r="B289" s="1"/>
      <c r="C289" s="1"/>
      <c r="D289" t="s">
        <v>46</v>
      </c>
      <c r="E289" s="1"/>
    </row>
    <row r="290" spans="1:5" x14ac:dyDescent="0.25">
      <c r="A290" s="1">
        <v>6100</v>
      </c>
      <c r="B290" s="1"/>
      <c r="C290" s="1"/>
      <c r="D290" t="s">
        <v>46</v>
      </c>
      <c r="E290" s="1"/>
    </row>
    <row r="291" spans="1:5" x14ac:dyDescent="0.25">
      <c r="A291" s="1">
        <v>2200</v>
      </c>
      <c r="B291" s="1"/>
      <c r="C291" s="1"/>
      <c r="D291" t="s">
        <v>71</v>
      </c>
      <c r="E291" s="1"/>
    </row>
    <row r="292" spans="1:5" x14ac:dyDescent="0.25">
      <c r="A292" s="1">
        <v>99648</v>
      </c>
      <c r="B292" s="1"/>
      <c r="C292" s="1"/>
      <c r="D292" t="s">
        <v>108</v>
      </c>
      <c r="E292" s="1"/>
    </row>
    <row r="293" spans="1:5" x14ac:dyDescent="0.25">
      <c r="A293" s="1">
        <v>192791.2</v>
      </c>
      <c r="B293" s="1"/>
      <c r="C293" s="1"/>
      <c r="D293" t="s">
        <v>108</v>
      </c>
      <c r="E293" s="1"/>
    </row>
    <row r="294" spans="1:5" x14ac:dyDescent="0.25">
      <c r="A294" s="1">
        <v>1658075.18</v>
      </c>
      <c r="B294" s="1"/>
      <c r="C294" s="1"/>
      <c r="D294" t="s">
        <v>147</v>
      </c>
      <c r="E294" s="1"/>
    </row>
    <row r="295" spans="1:5" x14ac:dyDescent="0.25">
      <c r="A295" s="1">
        <v>798889.5</v>
      </c>
      <c r="B295" s="1"/>
      <c r="C295" s="1"/>
      <c r="D295" t="s">
        <v>138</v>
      </c>
      <c r="E295" s="1"/>
    </row>
    <row r="296" spans="1:5" x14ac:dyDescent="0.25">
      <c r="A296" s="1">
        <v>232757.08</v>
      </c>
      <c r="B296" s="1"/>
      <c r="C296" s="1"/>
      <c r="D296" t="s">
        <v>124</v>
      </c>
      <c r="E296" s="1"/>
    </row>
    <row r="297" spans="1:5" x14ac:dyDescent="0.25">
      <c r="A297" s="1">
        <v>10535</v>
      </c>
      <c r="B297" s="1"/>
      <c r="C297" s="1"/>
      <c r="D297" t="s">
        <v>81</v>
      </c>
      <c r="E297" s="1"/>
    </row>
    <row r="298" spans="1:5" x14ac:dyDescent="0.25">
      <c r="A298">
        <v>292.5</v>
      </c>
      <c r="D298" t="s">
        <v>64</v>
      </c>
      <c r="E298" s="1"/>
    </row>
    <row r="299" spans="1:5" x14ac:dyDescent="0.25">
      <c r="A299" s="1">
        <v>-16928.560000000001</v>
      </c>
      <c r="B299" s="1"/>
      <c r="C299" s="1"/>
      <c r="D299" t="s">
        <v>39</v>
      </c>
      <c r="E299" s="1"/>
    </row>
    <row r="300" spans="1:5" x14ac:dyDescent="0.25">
      <c r="A300" s="1">
        <v>161892</v>
      </c>
      <c r="B300" s="1"/>
      <c r="C300" s="1"/>
      <c r="D300" t="s">
        <v>119</v>
      </c>
      <c r="E300" s="1"/>
    </row>
    <row r="301" spans="1:5" x14ac:dyDescent="0.25">
      <c r="A301" s="1">
        <v>-5117.34</v>
      </c>
      <c r="B301" s="1"/>
      <c r="C301" s="1"/>
      <c r="D301" t="s">
        <v>45</v>
      </c>
      <c r="E301" s="1"/>
    </row>
    <row r="302" spans="1:5" x14ac:dyDescent="0.25">
      <c r="A302" s="1">
        <v>-11724.06</v>
      </c>
      <c r="B302" s="1"/>
      <c r="C302" s="1"/>
      <c r="D302" t="s">
        <v>41</v>
      </c>
      <c r="E302" s="1"/>
    </row>
    <row r="303" spans="1:5" x14ac:dyDescent="0.25">
      <c r="A303" s="1">
        <v>81855.42</v>
      </c>
      <c r="B303" s="1"/>
      <c r="C303" s="1"/>
      <c r="D303" t="s">
        <v>104</v>
      </c>
      <c r="E303" s="1"/>
    </row>
    <row r="304" spans="1:5" x14ac:dyDescent="0.25">
      <c r="A304" s="1">
        <v>296506</v>
      </c>
      <c r="B304" s="1"/>
      <c r="C304" s="1"/>
      <c r="D304" t="s">
        <v>128</v>
      </c>
      <c r="E304" s="1"/>
    </row>
    <row r="305" spans="1:5" x14ac:dyDescent="0.25">
      <c r="A305" s="1">
        <v>1619</v>
      </c>
      <c r="B305" s="1"/>
      <c r="C305" s="1"/>
      <c r="D305" t="s">
        <v>69</v>
      </c>
      <c r="E305" s="1"/>
    </row>
    <row r="306" spans="1:5" x14ac:dyDescent="0.25">
      <c r="A306">
        <v>-612</v>
      </c>
      <c r="D306" t="s">
        <v>58</v>
      </c>
      <c r="E306" s="1"/>
    </row>
    <row r="307" spans="1:5" x14ac:dyDescent="0.25">
      <c r="A307" s="1">
        <v>-41398</v>
      </c>
      <c r="B307" s="1"/>
      <c r="C307" s="1"/>
      <c r="D307" t="s">
        <v>32</v>
      </c>
      <c r="E307" s="1"/>
    </row>
    <row r="308" spans="1:5" x14ac:dyDescent="0.25">
      <c r="A308" s="1">
        <v>5062.5</v>
      </c>
      <c r="B308" s="1"/>
      <c r="C308" s="1"/>
      <c r="D308" t="s">
        <v>76</v>
      </c>
      <c r="E308" s="1"/>
    </row>
    <row r="309" spans="1:5" x14ac:dyDescent="0.25">
      <c r="A309" s="1">
        <v>7567.05</v>
      </c>
      <c r="B309" s="1"/>
      <c r="C309" s="1"/>
      <c r="D309" t="s">
        <v>78</v>
      </c>
      <c r="E309" s="1"/>
    </row>
    <row r="310" spans="1:5" x14ac:dyDescent="0.25">
      <c r="A310" s="1">
        <v>81846</v>
      </c>
      <c r="B310" s="1"/>
      <c r="C310" s="1"/>
      <c r="D310" t="s">
        <v>103</v>
      </c>
      <c r="E310" s="1"/>
    </row>
    <row r="311" spans="1:5" x14ac:dyDescent="0.25">
      <c r="A311" s="1">
        <v>822404.92</v>
      </c>
      <c r="B311" s="1"/>
      <c r="C311" s="1"/>
      <c r="D311" t="s">
        <v>141</v>
      </c>
      <c r="E311" s="1"/>
    </row>
    <row r="312" spans="1:5" x14ac:dyDescent="0.25">
      <c r="A312" s="1">
        <v>-1128.6099999999999</v>
      </c>
      <c r="B312" s="1"/>
      <c r="C312" s="1"/>
      <c r="D312" t="s">
        <v>56</v>
      </c>
      <c r="E312" s="1"/>
    </row>
    <row r="313" spans="1:5" x14ac:dyDescent="0.25">
      <c r="A313" s="1">
        <v>108476.54</v>
      </c>
      <c r="B313" s="1"/>
      <c r="C313" s="1"/>
      <c r="D313" t="s">
        <v>111</v>
      </c>
      <c r="E313" s="1"/>
    </row>
    <row r="314" spans="1:5" x14ac:dyDescent="0.25">
      <c r="A314" s="1">
        <v>-425300</v>
      </c>
      <c r="B314" s="1"/>
      <c r="C314" s="1"/>
      <c r="D314" t="s">
        <v>10</v>
      </c>
      <c r="E314" s="1"/>
    </row>
    <row r="315" spans="1:5" x14ac:dyDescent="0.25">
      <c r="A315" s="1">
        <v>212445.5</v>
      </c>
      <c r="B315" s="1"/>
      <c r="C315" s="1"/>
      <c r="D315" t="s">
        <v>10</v>
      </c>
      <c r="E315" s="1"/>
    </row>
    <row r="316" spans="1:5" x14ac:dyDescent="0.25">
      <c r="A316" s="1">
        <v>8214.7000000000007</v>
      </c>
      <c r="B316" s="1"/>
      <c r="C316" s="1"/>
      <c r="D316" t="s">
        <v>79</v>
      </c>
      <c r="E316" s="1"/>
    </row>
    <row r="317" spans="1:5" x14ac:dyDescent="0.25">
      <c r="A317" s="1">
        <v>78200</v>
      </c>
      <c r="B317" s="1"/>
      <c r="C317" s="1"/>
      <c r="D317" t="s">
        <v>102</v>
      </c>
      <c r="E317" s="1"/>
    </row>
    <row r="318" spans="1:5" x14ac:dyDescent="0.25">
      <c r="A318" s="1">
        <v>1400</v>
      </c>
      <c r="B318" s="1"/>
      <c r="C318" s="1"/>
      <c r="D318" t="s">
        <v>68</v>
      </c>
      <c r="E318" s="1"/>
    </row>
    <row r="319" spans="1:5" x14ac:dyDescent="0.25">
      <c r="A319" s="1">
        <v>1278000</v>
      </c>
      <c r="B319" s="1"/>
      <c r="C319" s="1"/>
      <c r="D319" t="s">
        <v>145</v>
      </c>
      <c r="E319" s="1"/>
    </row>
    <row r="320" spans="1:5" x14ac:dyDescent="0.25">
      <c r="A320" s="1">
        <v>-135994.07999999999</v>
      </c>
      <c r="B320" s="1"/>
      <c r="C320" s="1"/>
      <c r="D320" t="s">
        <v>19</v>
      </c>
      <c r="E320" s="1"/>
    </row>
    <row r="321" spans="1:5" x14ac:dyDescent="0.25">
      <c r="A321" s="1">
        <v>-8040.05</v>
      </c>
      <c r="B321" s="1"/>
      <c r="C321" s="1"/>
      <c r="D321" t="s">
        <v>19</v>
      </c>
      <c r="E321" s="1"/>
    </row>
    <row r="322" spans="1:5" x14ac:dyDescent="0.25">
      <c r="A322" s="1">
        <v>8813.08</v>
      </c>
      <c r="B322" s="1"/>
      <c r="C322" s="1"/>
      <c r="D322" t="s">
        <v>19</v>
      </c>
      <c r="E322" s="1"/>
    </row>
    <row r="323" spans="1:5" x14ac:dyDescent="0.25">
      <c r="A323" s="1">
        <v>84000</v>
      </c>
      <c r="B323" s="1"/>
      <c r="C323" s="1"/>
      <c r="D323" t="s">
        <v>105</v>
      </c>
      <c r="E323" s="1"/>
    </row>
    <row r="324" spans="1:5" x14ac:dyDescent="0.25">
      <c r="A324" s="1">
        <v>13340</v>
      </c>
      <c r="B324" s="1"/>
      <c r="C324" s="1"/>
      <c r="D324" t="s">
        <v>84</v>
      </c>
      <c r="E324" s="1"/>
    </row>
    <row r="325" spans="1:5" x14ac:dyDescent="0.25">
      <c r="A325" s="1">
        <v>-22222.7</v>
      </c>
      <c r="B325" s="1"/>
      <c r="C325" s="1"/>
      <c r="D325" t="s">
        <v>37</v>
      </c>
      <c r="E325" s="1"/>
    </row>
    <row r="326" spans="1:5" x14ac:dyDescent="0.25">
      <c r="A326" s="1">
        <v>-2594934.52</v>
      </c>
      <c r="B326" s="1"/>
      <c r="C326" s="1"/>
      <c r="D326" t="s">
        <v>3</v>
      </c>
      <c r="E326" s="1"/>
    </row>
    <row r="327" spans="1:5" x14ac:dyDescent="0.25">
      <c r="A327" s="1">
        <v>115810.99</v>
      </c>
      <c r="B327" s="1"/>
      <c r="C327" s="1"/>
      <c r="D327" t="s">
        <v>113</v>
      </c>
      <c r="E327" s="1"/>
    </row>
    <row r="328" spans="1:5" x14ac:dyDescent="0.25">
      <c r="A328" s="1">
        <v>9523.2199999999993</v>
      </c>
      <c r="B328" s="1"/>
      <c r="C328" s="1"/>
      <c r="D328" t="s">
        <v>80</v>
      </c>
      <c r="E328" s="1"/>
    </row>
    <row r="329" spans="1:5" x14ac:dyDescent="0.25">
      <c r="A329" s="1">
        <v>10586.66</v>
      </c>
      <c r="B329" s="1"/>
      <c r="C329" s="1"/>
      <c r="D329" t="s">
        <v>80</v>
      </c>
      <c r="E329" s="1"/>
    </row>
    <row r="330" spans="1:5" x14ac:dyDescent="0.25">
      <c r="A330" s="1">
        <v>9055339.5600000005</v>
      </c>
      <c r="B330" s="1"/>
      <c r="C330" s="1"/>
      <c r="D330" t="s">
        <v>156</v>
      </c>
      <c r="E330" s="1"/>
    </row>
    <row r="331" spans="1:5" x14ac:dyDescent="0.25">
      <c r="A331">
        <v>0.06</v>
      </c>
      <c r="D331" t="s">
        <v>61</v>
      </c>
      <c r="E331" s="1"/>
    </row>
    <row r="332" spans="1:5" x14ac:dyDescent="0.25">
      <c r="A332" s="1">
        <v>-6000000</v>
      </c>
      <c r="B332" s="1"/>
      <c r="C332" s="1"/>
      <c r="D332" t="s">
        <v>1</v>
      </c>
      <c r="E332" s="1"/>
    </row>
    <row r="333" spans="1:5" x14ac:dyDescent="0.25">
      <c r="A333" s="1">
        <v>-1892.48</v>
      </c>
      <c r="B333" s="1"/>
      <c r="C333" s="1"/>
      <c r="D333" t="s">
        <v>53</v>
      </c>
      <c r="E333" s="1"/>
    </row>
    <row r="334" spans="1:5" x14ac:dyDescent="0.25">
      <c r="A334" s="1">
        <v>6600</v>
      </c>
      <c r="B334" s="1"/>
      <c r="C334" s="1"/>
      <c r="D334" t="s">
        <v>77</v>
      </c>
      <c r="E334" s="1"/>
    </row>
    <row r="335" spans="1:5" x14ac:dyDescent="0.25">
      <c r="A335" s="1">
        <v>-1625.88</v>
      </c>
      <c r="B335" s="1"/>
      <c r="C335" s="1"/>
      <c r="D335" t="s">
        <v>55</v>
      </c>
      <c r="E335" s="1"/>
    </row>
    <row r="336" spans="1:5" x14ac:dyDescent="0.25">
      <c r="A336">
        <v>925.6</v>
      </c>
      <c r="D336" t="s">
        <v>66</v>
      </c>
      <c r="E336" s="1"/>
    </row>
    <row r="337" spans="1:5" x14ac:dyDescent="0.25">
      <c r="A337">
        <v>-360</v>
      </c>
      <c r="D337" t="s">
        <v>60</v>
      </c>
      <c r="E337" s="1"/>
    </row>
    <row r="338" spans="1:5" x14ac:dyDescent="0.25">
      <c r="A338" s="1">
        <v>41793.370000000003</v>
      </c>
      <c r="B338" s="1"/>
      <c r="C338" s="1"/>
      <c r="D338" t="s">
        <v>60</v>
      </c>
      <c r="E338" s="1"/>
    </row>
    <row r="339" spans="1:5" x14ac:dyDescent="0.25">
      <c r="A339" s="1">
        <v>191514.39</v>
      </c>
      <c r="B339" s="1"/>
      <c r="C339" s="1"/>
      <c r="D339" t="s">
        <v>122</v>
      </c>
      <c r="E339" s="1"/>
    </row>
    <row r="340" spans="1:5" x14ac:dyDescent="0.25">
      <c r="A340" s="1">
        <v>-67760</v>
      </c>
      <c r="B340" s="1"/>
      <c r="C340" s="1"/>
      <c r="D340" t="s">
        <v>22</v>
      </c>
      <c r="E340" s="1"/>
    </row>
    <row r="341" spans="1:5" x14ac:dyDescent="0.25">
      <c r="A341">
        <v>84</v>
      </c>
      <c r="D341" t="s">
        <v>62</v>
      </c>
      <c r="E341" s="1"/>
    </row>
    <row r="342" spans="1:5" x14ac:dyDescent="0.25">
      <c r="A342" s="1">
        <v>-30672.57</v>
      </c>
      <c r="B342" s="1"/>
      <c r="C342" s="1"/>
      <c r="D342" t="s">
        <v>34</v>
      </c>
      <c r="E342" s="1"/>
    </row>
    <row r="343" spans="1:5" x14ac:dyDescent="0.25">
      <c r="A343" s="1">
        <v>3199.95</v>
      </c>
      <c r="B343" s="1"/>
      <c r="C343" s="1"/>
      <c r="D343" t="s">
        <v>73</v>
      </c>
      <c r="E343" s="1"/>
    </row>
    <row r="344" spans="1:5" x14ac:dyDescent="0.25">
      <c r="A344" s="1">
        <v>139208.97</v>
      </c>
      <c r="B344" s="1"/>
      <c r="C344" s="1"/>
      <c r="D344" t="s">
        <v>116</v>
      </c>
      <c r="E344" s="1"/>
    </row>
    <row r="345" spans="1:5" x14ac:dyDescent="0.25">
      <c r="A345" s="1">
        <v>454500</v>
      </c>
      <c r="B345" s="1"/>
      <c r="C345" s="1"/>
      <c r="D345" t="s">
        <v>134</v>
      </c>
      <c r="E345" s="1"/>
    </row>
    <row r="346" spans="1:5" x14ac:dyDescent="0.25">
      <c r="A346" s="1">
        <v>22615</v>
      </c>
      <c r="B346" s="1"/>
      <c r="C346" s="1"/>
      <c r="D346" t="s">
        <v>88</v>
      </c>
      <c r="E346" s="1"/>
    </row>
    <row r="347" spans="1:5" x14ac:dyDescent="0.25">
      <c r="A347" s="1">
        <v>8684583.7599999998</v>
      </c>
      <c r="B347" s="1"/>
      <c r="C347" s="1"/>
      <c r="D347" t="s">
        <v>155</v>
      </c>
      <c r="E347" s="1"/>
    </row>
    <row r="348" spans="1:5" x14ac:dyDescent="0.25">
      <c r="A348" s="1">
        <v>118830.84</v>
      </c>
      <c r="B348" s="1"/>
      <c r="C348" s="1"/>
      <c r="D348" t="s">
        <v>114</v>
      </c>
      <c r="E348" s="1"/>
    </row>
    <row r="349" spans="1:5" x14ac:dyDescent="0.25">
      <c r="A349" s="1">
        <v>42165.599999999999</v>
      </c>
      <c r="B349" s="1"/>
      <c r="C349" s="1"/>
      <c r="D349" t="s">
        <v>99</v>
      </c>
      <c r="E349" s="1"/>
    </row>
    <row r="350" spans="1:5" x14ac:dyDescent="0.25">
      <c r="A350" s="1">
        <v>27182.95</v>
      </c>
      <c r="B350" s="1"/>
      <c r="C350" s="1"/>
      <c r="D350" t="s">
        <v>91</v>
      </c>
      <c r="E350" s="1"/>
    </row>
    <row r="351" spans="1:5" x14ac:dyDescent="0.25">
      <c r="A351" s="1">
        <v>-26166.66</v>
      </c>
      <c r="B351" s="1"/>
      <c r="C351" s="1"/>
      <c r="D351" t="s">
        <v>36</v>
      </c>
      <c r="E351" s="1"/>
    </row>
    <row r="352" spans="1:5" x14ac:dyDescent="0.25">
      <c r="A352" s="1">
        <v>1200000</v>
      </c>
      <c r="B352" s="1"/>
      <c r="C352" s="1"/>
      <c r="D352" t="s">
        <v>144</v>
      </c>
      <c r="E352" s="1"/>
    </row>
    <row r="353" spans="1:5" x14ac:dyDescent="0.25">
      <c r="A353" s="1">
        <v>11911.66</v>
      </c>
      <c r="B353" s="1"/>
      <c r="C353" s="1"/>
      <c r="D353" t="s">
        <v>83</v>
      </c>
      <c r="E353" s="1"/>
    </row>
    <row r="354" spans="1:5" x14ac:dyDescent="0.25">
      <c r="A354" s="1">
        <v>4320</v>
      </c>
      <c r="B354" s="1"/>
      <c r="C354" s="1"/>
      <c r="D354" t="s">
        <v>74</v>
      </c>
      <c r="E354" s="1"/>
    </row>
    <row r="355" spans="1:5" x14ac:dyDescent="0.25">
      <c r="A355" s="1">
        <v>-84864.42</v>
      </c>
      <c r="B355" s="1"/>
      <c r="C355" s="1"/>
      <c r="D355" t="s">
        <v>21</v>
      </c>
      <c r="E355" s="1"/>
    </row>
    <row r="356" spans="1:5" x14ac:dyDescent="0.25">
      <c r="A356" s="1">
        <v>5643.62</v>
      </c>
      <c r="B356" s="1"/>
      <c r="C356" s="1"/>
      <c r="D356" t="s">
        <v>21</v>
      </c>
      <c r="E356" s="1"/>
    </row>
    <row r="357" spans="1:5" x14ac:dyDescent="0.25">
      <c r="A357" s="1">
        <v>-325617</v>
      </c>
      <c r="B357" s="1"/>
      <c r="C357" s="1"/>
      <c r="D357" t="s">
        <v>11</v>
      </c>
      <c r="E357" s="1"/>
    </row>
    <row r="358" spans="1:5" x14ac:dyDescent="0.25">
      <c r="A358" s="1">
        <v>59657775.530000001</v>
      </c>
      <c r="B358" s="1"/>
      <c r="C358" s="1"/>
      <c r="D358" t="s">
        <v>157</v>
      </c>
      <c r="E358" s="1"/>
    </row>
    <row r="359" spans="1:5" x14ac:dyDescent="0.25">
      <c r="A359" s="1">
        <v>-2818607.55</v>
      </c>
      <c r="B359" s="1"/>
      <c r="C359" s="1"/>
      <c r="D359" t="s">
        <v>2</v>
      </c>
      <c r="E359" s="1"/>
    </row>
    <row r="360" spans="1:5" x14ac:dyDescent="0.25">
      <c r="A360" s="1">
        <v>945000</v>
      </c>
      <c r="B360" s="1"/>
      <c r="C360" s="1"/>
      <c r="D360" t="s">
        <v>142</v>
      </c>
      <c r="E360" s="1"/>
    </row>
    <row r="361" spans="1:5" x14ac:dyDescent="0.25">
      <c r="A361" s="1">
        <v>-727333.25</v>
      </c>
      <c r="B361" s="1"/>
      <c r="C361" s="1"/>
      <c r="D361" t="s">
        <v>8</v>
      </c>
      <c r="E361" s="1"/>
    </row>
    <row r="362" spans="1:5" x14ac:dyDescent="0.25">
      <c r="A362" s="1">
        <v>234800</v>
      </c>
      <c r="B362" s="1"/>
      <c r="C362" s="1"/>
      <c r="D362" t="s">
        <v>126</v>
      </c>
      <c r="E362" s="1"/>
    </row>
    <row r="363" spans="1:5" x14ac:dyDescent="0.25">
      <c r="A363" s="1">
        <v>-26347.1</v>
      </c>
      <c r="B363" s="1"/>
      <c r="C363" s="1"/>
      <c r="D363" t="s">
        <v>35</v>
      </c>
      <c r="E363" s="1"/>
    </row>
    <row r="364" spans="1:5" x14ac:dyDescent="0.25">
      <c r="A364" s="1">
        <v>2949.74</v>
      </c>
      <c r="B364" s="1"/>
      <c r="C364" s="1"/>
      <c r="D364" t="s">
        <v>72</v>
      </c>
      <c r="E364" s="1"/>
    </row>
    <row r="365" spans="1:5" x14ac:dyDescent="0.25">
      <c r="A365">
        <v>-503.8</v>
      </c>
      <c r="D365" t="s">
        <v>59</v>
      </c>
      <c r="E365" s="1"/>
    </row>
    <row r="366" spans="1:5" x14ac:dyDescent="0.25">
      <c r="A366" s="1">
        <v>6145048</v>
      </c>
      <c r="B366" s="1"/>
      <c r="C366" s="1"/>
      <c r="D366" t="s">
        <v>154</v>
      </c>
      <c r="E366" s="1"/>
    </row>
    <row r="367" spans="1:5" x14ac:dyDescent="0.25">
      <c r="A367" s="1">
        <v>-60372.97</v>
      </c>
      <c r="B367" s="1"/>
      <c r="C367" s="1"/>
      <c r="D367" t="s">
        <v>26</v>
      </c>
      <c r="E367" s="1"/>
    </row>
    <row r="368" spans="1:5" x14ac:dyDescent="0.25">
      <c r="A368" s="1">
        <v>-15000</v>
      </c>
      <c r="B368" s="1"/>
      <c r="C368" s="1"/>
      <c r="D368" t="s">
        <v>40</v>
      </c>
      <c r="E368" s="1"/>
    </row>
    <row r="369" spans="1:5" x14ac:dyDescent="0.25">
      <c r="A369" s="1">
        <v>-63140.03</v>
      </c>
      <c r="B369" s="1"/>
      <c r="C369" s="1"/>
      <c r="D369" t="s">
        <v>23</v>
      </c>
      <c r="E369" s="1"/>
    </row>
    <row r="370" spans="1:5" x14ac:dyDescent="0.25">
      <c r="A370" s="1">
        <v>-46960.62</v>
      </c>
      <c r="B370" s="1"/>
      <c r="C370" s="1"/>
      <c r="D370" t="s">
        <v>29</v>
      </c>
      <c r="E370" s="1"/>
    </row>
    <row r="371" spans="1:5" x14ac:dyDescent="0.25">
      <c r="A371" s="1">
        <v>-749006.09</v>
      </c>
      <c r="B371" s="1"/>
      <c r="C371" s="1"/>
      <c r="D371" t="s">
        <v>7</v>
      </c>
      <c r="E371" s="1"/>
    </row>
    <row r="372" spans="1:5" x14ac:dyDescent="0.25">
      <c r="A372" s="1">
        <v>11760</v>
      </c>
      <c r="B372" s="1"/>
      <c r="C372" s="1"/>
      <c r="D372" t="s">
        <v>82</v>
      </c>
      <c r="E372" s="1"/>
    </row>
    <row r="373" spans="1:5" x14ac:dyDescent="0.25">
      <c r="A373" s="1">
        <v>-275908.13</v>
      </c>
      <c r="B373" s="1"/>
      <c r="C373" s="1"/>
      <c r="D373" t="s">
        <v>15</v>
      </c>
      <c r="E373" s="1"/>
    </row>
    <row r="374" spans="1:5" x14ac:dyDescent="0.25">
      <c r="A374" s="1">
        <v>-1856.4</v>
      </c>
      <c r="B374" s="1"/>
      <c r="C374" s="1"/>
      <c r="D374" t="s">
        <v>54</v>
      </c>
      <c r="E374" s="1"/>
    </row>
    <row r="375" spans="1:5" x14ac:dyDescent="0.25">
      <c r="A375" s="1">
        <v>6000</v>
      </c>
      <c r="B375" s="1"/>
      <c r="C375" s="1"/>
      <c r="D375" t="s">
        <v>54</v>
      </c>
      <c r="E375" s="1"/>
    </row>
    <row r="376" spans="1:5" x14ac:dyDescent="0.25">
      <c r="A376" s="1">
        <v>-296533.36</v>
      </c>
      <c r="B376" s="1"/>
      <c r="C376" s="1"/>
      <c r="D376" t="s">
        <v>13</v>
      </c>
      <c r="E376" s="1"/>
    </row>
    <row r="377" spans="1:5" x14ac:dyDescent="0.25">
      <c r="A377" s="1">
        <v>-6862.36</v>
      </c>
      <c r="B377" s="1"/>
      <c r="C377" s="1"/>
      <c r="D377" t="s">
        <v>13</v>
      </c>
      <c r="E377" s="1"/>
    </row>
    <row r="378" spans="1:5" x14ac:dyDescent="0.25">
      <c r="A378" s="1">
        <v>1034.5999999999999</v>
      </c>
      <c r="B378" s="1"/>
      <c r="C378" s="1"/>
      <c r="D378" t="s">
        <v>67</v>
      </c>
      <c r="E378" s="1"/>
    </row>
    <row r="379" spans="1:5" x14ac:dyDescent="0.25">
      <c r="A379" s="1">
        <v>-761408.59</v>
      </c>
      <c r="B379" s="1"/>
      <c r="C379" s="1"/>
      <c r="D379" t="s">
        <v>6</v>
      </c>
      <c r="E379" s="1"/>
    </row>
    <row r="380" spans="1:5" x14ac:dyDescent="0.25">
      <c r="A380" s="1">
        <v>-86948.6</v>
      </c>
      <c r="B380" s="1"/>
      <c r="C380" s="1"/>
      <c r="D380" t="s">
        <v>6</v>
      </c>
      <c r="E380" s="1"/>
    </row>
    <row r="381" spans="1:5" x14ac:dyDescent="0.25">
      <c r="A381" s="1">
        <v>-52152.34</v>
      </c>
      <c r="B381" s="1"/>
      <c r="C381" s="1"/>
      <c r="D381" t="s">
        <v>6</v>
      </c>
      <c r="E381" s="1"/>
    </row>
    <row r="382" spans="1:5" x14ac:dyDescent="0.25">
      <c r="A382" s="1">
        <v>89069.59</v>
      </c>
      <c r="B382" s="1"/>
      <c r="C382" s="1"/>
      <c r="D382" t="s">
        <v>107</v>
      </c>
      <c r="E382" s="1"/>
    </row>
    <row r="383" spans="1:5" x14ac:dyDescent="0.25">
      <c r="A383" s="1">
        <v>21291.05</v>
      </c>
      <c r="B383" s="1"/>
      <c r="C383" s="1"/>
      <c r="D383" t="s">
        <v>86</v>
      </c>
      <c r="E383" s="1"/>
    </row>
    <row r="384" spans="1:5" x14ac:dyDescent="0.25">
      <c r="A384" s="1">
        <v>405269.18</v>
      </c>
      <c r="B384" s="1"/>
      <c r="C384" s="1"/>
      <c r="D384" t="s">
        <v>133</v>
      </c>
      <c r="E384" s="1"/>
    </row>
    <row r="385" spans="1:6" x14ac:dyDescent="0.25">
      <c r="A385" s="1">
        <v>32166.97</v>
      </c>
      <c r="B385" s="1"/>
      <c r="C385" s="1"/>
      <c r="D385" t="s">
        <v>94</v>
      </c>
      <c r="E385" s="1"/>
    </row>
    <row r="386" spans="1:6" x14ac:dyDescent="0.25">
      <c r="A386" s="1">
        <v>-18802.8</v>
      </c>
      <c r="B386" s="1"/>
      <c r="C386" s="1"/>
      <c r="D386" t="s">
        <v>38</v>
      </c>
      <c r="E386" s="1"/>
    </row>
    <row r="387" spans="1:6" x14ac:dyDescent="0.25">
      <c r="A387" s="6">
        <v>18802.8</v>
      </c>
      <c r="B387" s="6"/>
      <c r="C387" s="6"/>
      <c r="D387" t="s">
        <v>38</v>
      </c>
      <c r="E387" s="6"/>
      <c r="F387" s="7"/>
    </row>
    <row r="388" spans="1:6" x14ac:dyDescent="0.25">
      <c r="A388" s="6"/>
      <c r="B388" s="6"/>
      <c r="C388" s="6"/>
      <c r="E388" s="6"/>
      <c r="F388" s="7"/>
    </row>
    <row r="389" spans="1:6" x14ac:dyDescent="0.25">
      <c r="A389" s="9">
        <f>SUM(A216:A387)</f>
        <v>66073718.639999993</v>
      </c>
      <c r="B389" s="13"/>
      <c r="C389" s="13"/>
      <c r="D389" s="8" t="s">
        <v>164</v>
      </c>
      <c r="E389" s="6"/>
      <c r="F389" s="7"/>
    </row>
    <row r="391" spans="1:6" x14ac:dyDescent="0.25">
      <c r="A391" s="11">
        <v>-78417459.189999998</v>
      </c>
      <c r="B391" s="11"/>
      <c r="C391" s="11"/>
      <c r="D391" s="10" t="s">
        <v>165</v>
      </c>
    </row>
    <row r="393" spans="1:6" x14ac:dyDescent="0.25">
      <c r="A393" s="9">
        <f>SUM(A389:A391)</f>
        <v>-12343740.550000004</v>
      </c>
      <c r="B393" s="13"/>
      <c r="C393" s="8" t="s">
        <v>167</v>
      </c>
    </row>
    <row r="395" spans="1:6" x14ac:dyDescent="0.25">
      <c r="A395" s="11"/>
    </row>
    <row r="396" spans="1:6" x14ac:dyDescent="0.25">
      <c r="A396" s="1">
        <v>3856600</v>
      </c>
      <c r="D396" t="s">
        <v>367</v>
      </c>
    </row>
    <row r="397" spans="1:6" x14ac:dyDescent="0.25">
      <c r="A397" s="1">
        <v>-86112819.209999993</v>
      </c>
      <c r="D397" t="s">
        <v>368</v>
      </c>
    </row>
    <row r="398" spans="1:6" x14ac:dyDescent="0.25">
      <c r="A398" s="1">
        <v>11155536.74</v>
      </c>
      <c r="D398" t="s">
        <v>369</v>
      </c>
    </row>
    <row r="399" spans="1:6" x14ac:dyDescent="0.25">
      <c r="A399" s="1">
        <v>13731078.93</v>
      </c>
      <c r="D399" t="s">
        <v>370</v>
      </c>
    </row>
    <row r="400" spans="1:6" x14ac:dyDescent="0.25">
      <c r="A400" s="1">
        <v>9923957.5999999996</v>
      </c>
      <c r="D400" t="s">
        <v>371</v>
      </c>
    </row>
    <row r="401" spans="1:4" x14ac:dyDescent="0.25">
      <c r="A401" s="1">
        <v>2751786.37</v>
      </c>
      <c r="D401" t="s">
        <v>372</v>
      </c>
    </row>
    <row r="402" spans="1:4" x14ac:dyDescent="0.25">
      <c r="A402" s="1">
        <v>-5061508.0599999996</v>
      </c>
      <c r="D402" t="s">
        <v>373</v>
      </c>
    </row>
    <row r="403" spans="1:4" x14ac:dyDescent="0.25">
      <c r="A403" s="1">
        <v>-426320893.37</v>
      </c>
      <c r="D403" t="s">
        <v>374</v>
      </c>
    </row>
    <row r="404" spans="1:4" x14ac:dyDescent="0.25">
      <c r="A404" s="1">
        <v>393820041.79000002</v>
      </c>
      <c r="D404" t="s">
        <v>375</v>
      </c>
    </row>
    <row r="405" spans="1:4" x14ac:dyDescent="0.25">
      <c r="A405" s="9">
        <f>SUM(A396:A404)</f>
        <v>-82256219.209999979</v>
      </c>
      <c r="C405" s="22" t="s">
        <v>376</v>
      </c>
    </row>
    <row r="406" spans="1:4" x14ac:dyDescent="0.25">
      <c r="A406" s="11"/>
    </row>
    <row r="407" spans="1:4" x14ac:dyDescent="0.25">
      <c r="A407" s="11"/>
    </row>
    <row r="408" spans="1:4" x14ac:dyDescent="0.25">
      <c r="A408" s="11"/>
    </row>
    <row r="409" spans="1:4" x14ac:dyDescent="0.25">
      <c r="A409" s="11">
        <v>-459528.94</v>
      </c>
      <c r="D409" t="s">
        <v>377</v>
      </c>
    </row>
    <row r="410" spans="1:4" x14ac:dyDescent="0.25">
      <c r="A410" s="11">
        <v>-1825.07</v>
      </c>
      <c r="D410" t="s">
        <v>378</v>
      </c>
    </row>
    <row r="411" spans="1:4" x14ac:dyDescent="0.25">
      <c r="A411" s="15">
        <f>SUM(A409:A410)</f>
        <v>-461354.01</v>
      </c>
      <c r="C411" s="22" t="s">
        <v>379</v>
      </c>
    </row>
    <row r="412" spans="1:4" x14ac:dyDescent="0.25">
      <c r="A412" s="11"/>
    </row>
    <row r="413" spans="1:4" x14ac:dyDescent="0.25">
      <c r="A413" s="11"/>
    </row>
    <row r="414" spans="1:4" ht="13.8" thickBot="1" x14ac:dyDescent="0.3">
      <c r="A414" s="24">
        <f>+A411+A405+A393+A211</f>
        <v>376467910.56000042</v>
      </c>
      <c r="D414" s="22" t="s">
        <v>190</v>
      </c>
    </row>
    <row r="415" spans="1:4" ht="13.8" thickTop="1" x14ac:dyDescent="0.25">
      <c r="A415" s="11"/>
    </row>
    <row r="416" spans="1:4" x14ac:dyDescent="0.25">
      <c r="A416" s="11">
        <v>376467912</v>
      </c>
      <c r="D416" s="23" t="s">
        <v>380</v>
      </c>
    </row>
    <row r="417" spans="1:4" x14ac:dyDescent="0.25">
      <c r="A417" s="11"/>
    </row>
    <row r="418" spans="1:4" x14ac:dyDescent="0.25">
      <c r="A418" s="11">
        <f>+A416-A414</f>
        <v>1.4399995803833008</v>
      </c>
      <c r="D418" t="s">
        <v>381</v>
      </c>
    </row>
    <row r="419" spans="1:4" x14ac:dyDescent="0.25">
      <c r="A419" s="11"/>
    </row>
    <row r="420" spans="1:4" x14ac:dyDescent="0.25">
      <c r="A420" s="11"/>
    </row>
    <row r="421" spans="1:4" x14ac:dyDescent="0.25">
      <c r="A421" s="11"/>
    </row>
    <row r="422" spans="1:4" x14ac:dyDescent="0.25">
      <c r="A422" s="11"/>
    </row>
    <row r="423" spans="1:4" x14ac:dyDescent="0.25">
      <c r="A423" s="11"/>
    </row>
    <row r="424" spans="1:4" x14ac:dyDescent="0.25">
      <c r="A424" s="11"/>
    </row>
    <row r="425" spans="1:4" x14ac:dyDescent="0.25">
      <c r="A425" s="11"/>
    </row>
    <row r="426" spans="1:4" x14ac:dyDescent="0.25">
      <c r="A426" s="11"/>
    </row>
    <row r="427" spans="1:4" x14ac:dyDescent="0.25">
      <c r="A427" s="11"/>
    </row>
    <row r="428" spans="1:4" x14ac:dyDescent="0.25">
      <c r="A428" s="11"/>
    </row>
    <row r="429" spans="1:4" x14ac:dyDescent="0.25">
      <c r="A429" s="11"/>
    </row>
    <row r="430" spans="1:4" x14ac:dyDescent="0.25">
      <c r="A430" s="11"/>
    </row>
    <row r="431" spans="1:4" x14ac:dyDescent="0.25">
      <c r="A431" s="11"/>
    </row>
    <row r="432" spans="1:4" x14ac:dyDescent="0.25">
      <c r="A432" s="11"/>
    </row>
    <row r="433" spans="1:1" x14ac:dyDescent="0.25">
      <c r="A433" s="11"/>
    </row>
    <row r="434" spans="1:1" x14ac:dyDescent="0.25">
      <c r="A434" s="11"/>
    </row>
    <row r="435" spans="1:1" x14ac:dyDescent="0.25">
      <c r="A435" s="11"/>
    </row>
    <row r="436" spans="1:1" x14ac:dyDescent="0.25">
      <c r="A436" s="11"/>
    </row>
    <row r="437" spans="1:1" x14ac:dyDescent="0.25">
      <c r="A437" s="11"/>
    </row>
    <row r="438" spans="1:1" x14ac:dyDescent="0.25">
      <c r="A438" s="11"/>
    </row>
    <row r="439" spans="1:1" x14ac:dyDescent="0.25">
      <c r="A439" s="11"/>
    </row>
    <row r="440" spans="1:1" x14ac:dyDescent="0.25">
      <c r="A440" s="11"/>
    </row>
    <row r="441" spans="1:1" x14ac:dyDescent="0.25">
      <c r="A441" s="11"/>
    </row>
    <row r="442" spans="1:1" x14ac:dyDescent="0.25">
      <c r="A442" s="11"/>
    </row>
    <row r="443" spans="1:1" x14ac:dyDescent="0.25">
      <c r="A443" s="11"/>
    </row>
    <row r="444" spans="1:1" x14ac:dyDescent="0.25">
      <c r="A444" s="11"/>
    </row>
    <row r="445" spans="1:1" x14ac:dyDescent="0.25">
      <c r="A445" s="11"/>
    </row>
    <row r="446" spans="1:1" x14ac:dyDescent="0.25">
      <c r="A446" s="11"/>
    </row>
    <row r="447" spans="1:1" x14ac:dyDescent="0.25">
      <c r="A447" s="11"/>
    </row>
    <row r="448" spans="1:1" x14ac:dyDescent="0.25">
      <c r="A448" s="11"/>
    </row>
    <row r="449" spans="1:1" x14ac:dyDescent="0.25">
      <c r="A449" s="11"/>
    </row>
    <row r="450" spans="1:1" x14ac:dyDescent="0.25">
      <c r="A450" s="11"/>
    </row>
    <row r="451" spans="1:1" x14ac:dyDescent="0.25">
      <c r="A451" s="11"/>
    </row>
    <row r="452" spans="1:1" x14ac:dyDescent="0.25">
      <c r="A452" s="11"/>
    </row>
    <row r="453" spans="1:1" x14ac:dyDescent="0.25">
      <c r="A453" s="11"/>
    </row>
    <row r="454" spans="1:1" x14ac:dyDescent="0.25">
      <c r="A454" s="11"/>
    </row>
    <row r="455" spans="1:1" x14ac:dyDescent="0.25">
      <c r="A455" s="11"/>
    </row>
    <row r="456" spans="1:1" x14ac:dyDescent="0.25">
      <c r="A456" s="11"/>
    </row>
    <row r="457" spans="1:1" x14ac:dyDescent="0.25">
      <c r="A457" s="11"/>
    </row>
    <row r="458" spans="1:1" x14ac:dyDescent="0.25">
      <c r="A458" s="11"/>
    </row>
    <row r="459" spans="1:1" x14ac:dyDescent="0.25">
      <c r="A459" s="11"/>
    </row>
    <row r="460" spans="1:1" x14ac:dyDescent="0.25">
      <c r="A460" s="11"/>
    </row>
    <row r="461" spans="1:1" x14ac:dyDescent="0.25">
      <c r="A461" s="11"/>
    </row>
    <row r="462" spans="1:1" x14ac:dyDescent="0.25">
      <c r="A462" s="11"/>
    </row>
    <row r="463" spans="1:1" x14ac:dyDescent="0.25">
      <c r="A463" s="11"/>
    </row>
    <row r="464" spans="1:1" x14ac:dyDescent="0.25">
      <c r="A464" s="11"/>
    </row>
    <row r="465" spans="1:1" x14ac:dyDescent="0.25">
      <c r="A465" s="11"/>
    </row>
    <row r="466" spans="1:1" x14ac:dyDescent="0.25">
      <c r="A466" s="11"/>
    </row>
    <row r="467" spans="1:1" x14ac:dyDescent="0.25">
      <c r="A467" s="11"/>
    </row>
    <row r="468" spans="1:1" x14ac:dyDescent="0.25">
      <c r="A468" s="11"/>
    </row>
    <row r="469" spans="1:1" x14ac:dyDescent="0.25">
      <c r="A469" s="11"/>
    </row>
    <row r="470" spans="1:1" x14ac:dyDescent="0.25">
      <c r="A470" s="11"/>
    </row>
    <row r="471" spans="1:1" x14ac:dyDescent="0.25">
      <c r="A471" s="11"/>
    </row>
    <row r="472" spans="1:1" x14ac:dyDescent="0.25">
      <c r="A472" s="11"/>
    </row>
    <row r="473" spans="1:1" x14ac:dyDescent="0.25">
      <c r="A473" s="11"/>
    </row>
    <row r="474" spans="1:1" x14ac:dyDescent="0.25">
      <c r="A474" s="11"/>
    </row>
    <row r="475" spans="1:1" x14ac:dyDescent="0.25">
      <c r="A475" s="11"/>
    </row>
    <row r="476" spans="1:1" x14ac:dyDescent="0.25">
      <c r="A476" s="11"/>
    </row>
    <row r="477" spans="1:1" x14ac:dyDescent="0.25">
      <c r="A477" s="11"/>
    </row>
    <row r="478" spans="1:1" x14ac:dyDescent="0.25">
      <c r="A478" s="11"/>
    </row>
    <row r="479" spans="1:1" x14ac:dyDescent="0.25">
      <c r="A479" s="11"/>
    </row>
    <row r="480" spans="1:1" x14ac:dyDescent="0.25">
      <c r="A480" s="11"/>
    </row>
    <row r="481" spans="1:1" x14ac:dyDescent="0.25">
      <c r="A481" s="11"/>
    </row>
    <row r="482" spans="1:1" x14ac:dyDescent="0.25">
      <c r="A482" s="11"/>
    </row>
    <row r="483" spans="1:1" x14ac:dyDescent="0.25">
      <c r="A483" s="11"/>
    </row>
    <row r="484" spans="1:1" x14ac:dyDescent="0.25">
      <c r="A484" s="11"/>
    </row>
    <row r="485" spans="1:1" x14ac:dyDescent="0.25">
      <c r="A485" s="11"/>
    </row>
    <row r="486" spans="1:1" x14ac:dyDescent="0.25">
      <c r="A486" s="11"/>
    </row>
    <row r="487" spans="1:1" x14ac:dyDescent="0.25">
      <c r="A487" s="11"/>
    </row>
    <row r="488" spans="1:1" x14ac:dyDescent="0.25">
      <c r="A488" s="11"/>
    </row>
    <row r="489" spans="1:1" x14ac:dyDescent="0.25">
      <c r="A489" s="11"/>
    </row>
    <row r="490" spans="1:1" x14ac:dyDescent="0.25">
      <c r="A490" s="11"/>
    </row>
    <row r="491" spans="1:1" x14ac:dyDescent="0.25">
      <c r="A491" s="11"/>
    </row>
    <row r="492" spans="1:1" x14ac:dyDescent="0.25">
      <c r="A492" s="11"/>
    </row>
    <row r="493" spans="1:1" x14ac:dyDescent="0.25">
      <c r="A493" s="11"/>
    </row>
    <row r="494" spans="1:1" x14ac:dyDescent="0.25">
      <c r="A494" s="11"/>
    </row>
    <row r="495" spans="1:1" x14ac:dyDescent="0.25">
      <c r="A495" s="11"/>
    </row>
    <row r="496" spans="1:1" x14ac:dyDescent="0.25">
      <c r="A496" s="11"/>
    </row>
    <row r="497" spans="1:1" x14ac:dyDescent="0.25">
      <c r="A497" s="11"/>
    </row>
    <row r="498" spans="1:1" x14ac:dyDescent="0.25">
      <c r="A498" s="11"/>
    </row>
    <row r="499" spans="1:1" x14ac:dyDescent="0.25">
      <c r="A499" s="11"/>
    </row>
    <row r="500" spans="1:1" x14ac:dyDescent="0.25">
      <c r="A500" s="11"/>
    </row>
    <row r="501" spans="1:1" x14ac:dyDescent="0.25">
      <c r="A501" s="11"/>
    </row>
    <row r="502" spans="1:1" x14ac:dyDescent="0.25">
      <c r="A502" s="11"/>
    </row>
    <row r="503" spans="1:1" x14ac:dyDescent="0.25">
      <c r="A503" s="11"/>
    </row>
    <row r="504" spans="1:1" x14ac:dyDescent="0.25">
      <c r="A504" s="11"/>
    </row>
    <row r="505" spans="1:1" x14ac:dyDescent="0.25">
      <c r="A505" s="11"/>
    </row>
    <row r="506" spans="1:1" x14ac:dyDescent="0.25">
      <c r="A506" s="11"/>
    </row>
    <row r="507" spans="1:1" x14ac:dyDescent="0.25">
      <c r="A507" s="11"/>
    </row>
    <row r="508" spans="1:1" x14ac:dyDescent="0.25">
      <c r="A508" s="11"/>
    </row>
    <row r="509" spans="1:1" x14ac:dyDescent="0.25">
      <c r="A509" s="11"/>
    </row>
    <row r="510" spans="1:1" x14ac:dyDescent="0.25">
      <c r="A510" s="11"/>
    </row>
    <row r="511" spans="1:1" x14ac:dyDescent="0.25">
      <c r="A511" s="11"/>
    </row>
    <row r="512" spans="1:1" x14ac:dyDescent="0.25">
      <c r="A512" s="11"/>
    </row>
    <row r="513" spans="1:1" x14ac:dyDescent="0.25">
      <c r="A513" s="11"/>
    </row>
    <row r="514" spans="1:1" x14ac:dyDescent="0.25">
      <c r="A514" s="11"/>
    </row>
    <row r="515" spans="1:1" x14ac:dyDescent="0.25">
      <c r="A515" s="11"/>
    </row>
    <row r="516" spans="1:1" x14ac:dyDescent="0.25">
      <c r="A516" s="11"/>
    </row>
    <row r="517" spans="1:1" x14ac:dyDescent="0.25">
      <c r="A517" s="11"/>
    </row>
    <row r="518" spans="1:1" x14ac:dyDescent="0.25">
      <c r="A518" s="11"/>
    </row>
    <row r="519" spans="1:1" x14ac:dyDescent="0.25">
      <c r="A519" s="11"/>
    </row>
    <row r="520" spans="1:1" x14ac:dyDescent="0.25">
      <c r="A520" s="11"/>
    </row>
    <row r="521" spans="1:1" x14ac:dyDescent="0.25">
      <c r="A521" s="11"/>
    </row>
    <row r="522" spans="1:1" x14ac:dyDescent="0.25">
      <c r="A522" s="11"/>
    </row>
    <row r="523" spans="1:1" x14ac:dyDescent="0.25">
      <c r="A523" s="11"/>
    </row>
    <row r="524" spans="1:1" x14ac:dyDescent="0.25">
      <c r="A524" s="11"/>
    </row>
    <row r="525" spans="1:1" x14ac:dyDescent="0.25">
      <c r="A525" s="11"/>
    </row>
    <row r="526" spans="1:1" x14ac:dyDescent="0.25">
      <c r="A526" s="11"/>
    </row>
    <row r="527" spans="1:1" x14ac:dyDescent="0.25">
      <c r="A527" s="11"/>
    </row>
    <row r="528" spans="1:1" x14ac:dyDescent="0.25">
      <c r="A528" s="11"/>
    </row>
    <row r="529" spans="1:1" x14ac:dyDescent="0.25">
      <c r="A529" s="11"/>
    </row>
    <row r="530" spans="1:1" x14ac:dyDescent="0.25">
      <c r="A530" s="11"/>
    </row>
    <row r="531" spans="1:1" x14ac:dyDescent="0.25">
      <c r="A531" s="11"/>
    </row>
    <row r="532" spans="1:1" x14ac:dyDescent="0.25">
      <c r="A532" s="11"/>
    </row>
    <row r="533" spans="1:1" x14ac:dyDescent="0.25">
      <c r="A533" s="11"/>
    </row>
    <row r="534" spans="1:1" x14ac:dyDescent="0.25">
      <c r="A534" s="11"/>
    </row>
    <row r="535" spans="1:1" x14ac:dyDescent="0.25">
      <c r="A535" s="11"/>
    </row>
    <row r="536" spans="1:1" x14ac:dyDescent="0.25">
      <c r="A536" s="11"/>
    </row>
    <row r="537" spans="1:1" x14ac:dyDescent="0.25">
      <c r="A537" s="11"/>
    </row>
    <row r="538" spans="1:1" x14ac:dyDescent="0.25">
      <c r="A538" s="11"/>
    </row>
    <row r="539" spans="1:1" x14ac:dyDescent="0.25">
      <c r="A539" s="11"/>
    </row>
    <row r="540" spans="1:1" x14ac:dyDescent="0.25">
      <c r="A540" s="11"/>
    </row>
    <row r="541" spans="1:1" x14ac:dyDescent="0.25">
      <c r="A541" s="11"/>
    </row>
    <row r="542" spans="1:1" x14ac:dyDescent="0.25">
      <c r="A542" s="11"/>
    </row>
    <row r="543" spans="1:1" x14ac:dyDescent="0.25">
      <c r="A543" s="11"/>
    </row>
    <row r="544" spans="1:1" x14ac:dyDescent="0.25">
      <c r="A544" s="11"/>
    </row>
    <row r="545" spans="1:1" x14ac:dyDescent="0.25">
      <c r="A545" s="11"/>
    </row>
    <row r="546" spans="1:1" x14ac:dyDescent="0.25">
      <c r="A546" s="11"/>
    </row>
    <row r="547" spans="1:1" x14ac:dyDescent="0.25">
      <c r="A547" s="11"/>
    </row>
    <row r="548" spans="1:1" x14ac:dyDescent="0.25">
      <c r="A548" s="11"/>
    </row>
    <row r="549" spans="1:1" x14ac:dyDescent="0.25">
      <c r="A549" s="11"/>
    </row>
    <row r="550" spans="1:1" x14ac:dyDescent="0.25">
      <c r="A550" s="11"/>
    </row>
    <row r="551" spans="1:1" x14ac:dyDescent="0.25">
      <c r="A551" s="11"/>
    </row>
    <row r="552" spans="1:1" x14ac:dyDescent="0.25">
      <c r="A552" s="11"/>
    </row>
    <row r="553" spans="1:1" x14ac:dyDescent="0.25">
      <c r="A553" s="11"/>
    </row>
    <row r="554" spans="1:1" x14ac:dyDescent="0.25">
      <c r="A554" s="11"/>
    </row>
    <row r="555" spans="1:1" x14ac:dyDescent="0.25">
      <c r="A555" s="11"/>
    </row>
    <row r="556" spans="1:1" x14ac:dyDescent="0.25">
      <c r="A556" s="11"/>
    </row>
    <row r="557" spans="1:1" x14ac:dyDescent="0.25">
      <c r="A557" s="11"/>
    </row>
    <row r="558" spans="1:1" x14ac:dyDescent="0.25">
      <c r="A558" s="11"/>
    </row>
    <row r="559" spans="1:1" x14ac:dyDescent="0.25">
      <c r="A559" s="11"/>
    </row>
    <row r="560" spans="1:1" x14ac:dyDescent="0.25">
      <c r="A560" s="11"/>
    </row>
    <row r="561" spans="1:1" x14ac:dyDescent="0.25">
      <c r="A561" s="11"/>
    </row>
    <row r="562" spans="1:1" x14ac:dyDescent="0.25">
      <c r="A562" s="11"/>
    </row>
    <row r="563" spans="1:1" x14ac:dyDescent="0.25">
      <c r="A563" s="11"/>
    </row>
    <row r="564" spans="1:1" x14ac:dyDescent="0.25">
      <c r="A564" s="11"/>
    </row>
    <row r="565" spans="1:1" x14ac:dyDescent="0.25">
      <c r="A565" s="11"/>
    </row>
    <row r="566" spans="1:1" x14ac:dyDescent="0.25">
      <c r="A566" s="11"/>
    </row>
    <row r="567" spans="1:1" x14ac:dyDescent="0.25">
      <c r="A567" s="11"/>
    </row>
    <row r="568" spans="1:1" x14ac:dyDescent="0.25">
      <c r="A568" s="11"/>
    </row>
    <row r="569" spans="1:1" x14ac:dyDescent="0.25">
      <c r="A569" s="11"/>
    </row>
    <row r="570" spans="1:1" x14ac:dyDescent="0.25">
      <c r="A570" s="11"/>
    </row>
    <row r="571" spans="1:1" x14ac:dyDescent="0.25">
      <c r="A571" s="11"/>
    </row>
    <row r="572" spans="1:1" x14ac:dyDescent="0.25">
      <c r="A572" s="11"/>
    </row>
    <row r="573" spans="1:1" x14ac:dyDescent="0.25">
      <c r="A573" s="11"/>
    </row>
    <row r="574" spans="1:1" x14ac:dyDescent="0.25">
      <c r="A574" s="11"/>
    </row>
    <row r="575" spans="1:1" x14ac:dyDescent="0.25">
      <c r="A575" s="11"/>
    </row>
    <row r="576" spans="1:1" x14ac:dyDescent="0.25">
      <c r="A576" s="11"/>
    </row>
    <row r="577" spans="1:1" x14ac:dyDescent="0.25">
      <c r="A577" s="11"/>
    </row>
    <row r="578" spans="1:1" x14ac:dyDescent="0.25">
      <c r="A578" s="11"/>
    </row>
    <row r="579" spans="1:1" x14ac:dyDescent="0.25">
      <c r="A579" s="11"/>
    </row>
    <row r="580" spans="1:1" x14ac:dyDescent="0.25">
      <c r="A580" s="11"/>
    </row>
    <row r="581" spans="1:1" x14ac:dyDescent="0.25">
      <c r="A581" s="11"/>
    </row>
    <row r="582" spans="1:1" x14ac:dyDescent="0.25">
      <c r="A582" s="11"/>
    </row>
    <row r="583" spans="1:1" x14ac:dyDescent="0.25">
      <c r="A583" s="11"/>
    </row>
    <row r="584" spans="1:1" x14ac:dyDescent="0.25">
      <c r="A584" s="11"/>
    </row>
    <row r="585" spans="1:1" x14ac:dyDescent="0.25">
      <c r="A585" s="11"/>
    </row>
    <row r="586" spans="1:1" x14ac:dyDescent="0.25">
      <c r="A586" s="11"/>
    </row>
    <row r="587" spans="1:1" x14ac:dyDescent="0.25">
      <c r="A587" s="11"/>
    </row>
    <row r="588" spans="1:1" x14ac:dyDescent="0.25">
      <c r="A588" s="11"/>
    </row>
    <row r="589" spans="1:1" x14ac:dyDescent="0.25">
      <c r="A589" s="11"/>
    </row>
    <row r="590" spans="1:1" x14ac:dyDescent="0.25">
      <c r="A590" s="11"/>
    </row>
    <row r="591" spans="1:1" x14ac:dyDescent="0.25">
      <c r="A591" s="11"/>
    </row>
    <row r="592" spans="1:1" x14ac:dyDescent="0.25">
      <c r="A592" s="11"/>
    </row>
    <row r="593" spans="1:1" x14ac:dyDescent="0.25">
      <c r="A593" s="11"/>
    </row>
    <row r="594" spans="1:1" x14ac:dyDescent="0.25">
      <c r="A594" s="11"/>
    </row>
    <row r="595" spans="1:1" x14ac:dyDescent="0.25">
      <c r="A595" s="11"/>
    </row>
    <row r="596" spans="1:1" x14ac:dyDescent="0.25">
      <c r="A596" s="11"/>
    </row>
    <row r="597" spans="1:1" x14ac:dyDescent="0.25">
      <c r="A597" s="11"/>
    </row>
    <row r="598" spans="1:1" x14ac:dyDescent="0.25">
      <c r="A598" s="11"/>
    </row>
    <row r="599" spans="1:1" x14ac:dyDescent="0.25">
      <c r="A599" s="11"/>
    </row>
    <row r="600" spans="1:1" x14ac:dyDescent="0.25">
      <c r="A600" s="11"/>
    </row>
    <row r="601" spans="1:1" x14ac:dyDescent="0.25">
      <c r="A601" s="11"/>
    </row>
    <row r="602" spans="1:1" x14ac:dyDescent="0.25">
      <c r="A602" s="11"/>
    </row>
    <row r="603" spans="1:1" x14ac:dyDescent="0.25">
      <c r="A603" s="11"/>
    </row>
    <row r="604" spans="1:1" x14ac:dyDescent="0.25">
      <c r="A604" s="11"/>
    </row>
    <row r="605" spans="1:1" x14ac:dyDescent="0.25">
      <c r="A605" s="11"/>
    </row>
    <row r="606" spans="1:1" x14ac:dyDescent="0.25">
      <c r="A606" s="11"/>
    </row>
    <row r="607" spans="1:1" x14ac:dyDescent="0.25">
      <c r="A607" s="11"/>
    </row>
    <row r="608" spans="1:1" x14ac:dyDescent="0.25">
      <c r="A608" s="11"/>
    </row>
    <row r="609" spans="1:1" x14ac:dyDescent="0.25">
      <c r="A609" s="11"/>
    </row>
    <row r="610" spans="1:1" x14ac:dyDescent="0.25">
      <c r="A610" s="11"/>
    </row>
    <row r="611" spans="1:1" x14ac:dyDescent="0.25">
      <c r="A611" s="11"/>
    </row>
    <row r="612" spans="1:1" x14ac:dyDescent="0.25">
      <c r="A612" s="11"/>
    </row>
    <row r="613" spans="1:1" x14ac:dyDescent="0.25">
      <c r="A613" s="11"/>
    </row>
    <row r="614" spans="1:1" x14ac:dyDescent="0.25">
      <c r="A614" s="11"/>
    </row>
    <row r="615" spans="1:1" x14ac:dyDescent="0.25">
      <c r="A615" s="11"/>
    </row>
    <row r="616" spans="1:1" x14ac:dyDescent="0.25">
      <c r="A616" s="11"/>
    </row>
    <row r="617" spans="1:1" x14ac:dyDescent="0.25">
      <c r="A617" s="11"/>
    </row>
    <row r="618" spans="1:1" x14ac:dyDescent="0.25">
      <c r="A618" s="11"/>
    </row>
    <row r="619" spans="1:1" x14ac:dyDescent="0.25">
      <c r="A619" s="11"/>
    </row>
    <row r="620" spans="1:1" x14ac:dyDescent="0.25">
      <c r="A620" s="11"/>
    </row>
    <row r="621" spans="1:1" x14ac:dyDescent="0.25">
      <c r="A621" s="11"/>
    </row>
    <row r="622" spans="1:1" x14ac:dyDescent="0.25">
      <c r="A622" s="11"/>
    </row>
    <row r="623" spans="1:1" x14ac:dyDescent="0.25">
      <c r="A623" s="11"/>
    </row>
    <row r="624" spans="1:1" x14ac:dyDescent="0.25">
      <c r="A624" s="11"/>
    </row>
    <row r="625" spans="1:1" x14ac:dyDescent="0.25">
      <c r="A625" s="11"/>
    </row>
    <row r="626" spans="1:1" x14ac:dyDescent="0.25">
      <c r="A626" s="11"/>
    </row>
    <row r="627" spans="1:1" x14ac:dyDescent="0.25">
      <c r="A627" s="11"/>
    </row>
    <row r="628" spans="1:1" x14ac:dyDescent="0.25">
      <c r="A628" s="11"/>
    </row>
    <row r="629" spans="1:1" x14ac:dyDescent="0.25">
      <c r="A629" s="11"/>
    </row>
    <row r="630" spans="1:1" x14ac:dyDescent="0.25">
      <c r="A630" s="11"/>
    </row>
    <row r="631" spans="1:1" x14ac:dyDescent="0.25">
      <c r="A631" s="11"/>
    </row>
    <row r="632" spans="1:1" x14ac:dyDescent="0.25">
      <c r="A632" s="11"/>
    </row>
    <row r="633" spans="1:1" x14ac:dyDescent="0.25">
      <c r="A633" s="11"/>
    </row>
    <row r="634" spans="1:1" x14ac:dyDescent="0.25">
      <c r="A634" s="11"/>
    </row>
    <row r="635" spans="1:1" x14ac:dyDescent="0.25">
      <c r="A635" s="11"/>
    </row>
    <row r="636" spans="1:1" x14ac:dyDescent="0.25">
      <c r="A636" s="11"/>
    </row>
    <row r="637" spans="1:1" x14ac:dyDescent="0.25">
      <c r="A637" s="11"/>
    </row>
    <row r="638" spans="1:1" x14ac:dyDescent="0.25">
      <c r="A638" s="11"/>
    </row>
    <row r="639" spans="1:1" x14ac:dyDescent="0.25">
      <c r="A639" s="11"/>
    </row>
    <row r="640" spans="1:1" x14ac:dyDescent="0.25">
      <c r="A640" s="11"/>
    </row>
    <row r="641" spans="1:1" x14ac:dyDescent="0.25">
      <c r="A641" s="11"/>
    </row>
    <row r="642" spans="1:1" x14ac:dyDescent="0.25">
      <c r="A642" s="11"/>
    </row>
    <row r="643" spans="1:1" x14ac:dyDescent="0.25">
      <c r="A643" s="11"/>
    </row>
    <row r="644" spans="1:1" x14ac:dyDescent="0.25">
      <c r="A644" s="11"/>
    </row>
    <row r="645" spans="1:1" x14ac:dyDescent="0.25">
      <c r="A645" s="11"/>
    </row>
    <row r="646" spans="1:1" x14ac:dyDescent="0.25">
      <c r="A646" s="11"/>
    </row>
    <row r="647" spans="1:1" x14ac:dyDescent="0.25">
      <c r="A647" s="11"/>
    </row>
    <row r="648" spans="1:1" x14ac:dyDescent="0.25">
      <c r="A648" s="11"/>
    </row>
    <row r="649" spans="1:1" x14ac:dyDescent="0.25">
      <c r="A649" s="11"/>
    </row>
    <row r="650" spans="1:1" x14ac:dyDescent="0.25">
      <c r="A650" s="11"/>
    </row>
    <row r="651" spans="1:1" x14ac:dyDescent="0.25">
      <c r="A651" s="11"/>
    </row>
    <row r="652" spans="1:1" x14ac:dyDescent="0.25">
      <c r="A652" s="11"/>
    </row>
    <row r="653" spans="1:1" x14ac:dyDescent="0.25">
      <c r="A653" s="11"/>
    </row>
    <row r="654" spans="1:1" x14ac:dyDescent="0.25">
      <c r="A654" s="11"/>
    </row>
    <row r="655" spans="1:1" x14ac:dyDescent="0.25">
      <c r="A655" s="11"/>
    </row>
    <row r="656" spans="1:1" x14ac:dyDescent="0.25">
      <c r="A656" s="11"/>
    </row>
    <row r="657" spans="1:1" x14ac:dyDescent="0.25">
      <c r="A657" s="11"/>
    </row>
    <row r="658" spans="1:1" x14ac:dyDescent="0.25">
      <c r="A658" s="11"/>
    </row>
    <row r="659" spans="1:1" x14ac:dyDescent="0.25">
      <c r="A659" s="11"/>
    </row>
    <row r="660" spans="1:1" x14ac:dyDescent="0.25">
      <c r="A660" s="11"/>
    </row>
    <row r="661" spans="1:1" x14ac:dyDescent="0.25">
      <c r="A661" s="11"/>
    </row>
    <row r="662" spans="1:1" x14ac:dyDescent="0.25">
      <c r="A662" s="11"/>
    </row>
    <row r="663" spans="1:1" x14ac:dyDescent="0.25">
      <c r="A663" s="11"/>
    </row>
    <row r="664" spans="1:1" x14ac:dyDescent="0.25">
      <c r="A664" s="11"/>
    </row>
    <row r="665" spans="1:1" x14ac:dyDescent="0.25">
      <c r="A665" s="11"/>
    </row>
    <row r="666" spans="1:1" x14ac:dyDescent="0.25">
      <c r="A666" s="11"/>
    </row>
    <row r="667" spans="1:1" x14ac:dyDescent="0.25">
      <c r="A667" s="11"/>
    </row>
    <row r="668" spans="1:1" x14ac:dyDescent="0.25">
      <c r="A668" s="11"/>
    </row>
    <row r="669" spans="1:1" x14ac:dyDescent="0.25">
      <c r="A669" s="11"/>
    </row>
    <row r="670" spans="1:1" x14ac:dyDescent="0.25">
      <c r="A670" s="11"/>
    </row>
    <row r="671" spans="1:1" x14ac:dyDescent="0.25">
      <c r="A671" s="11"/>
    </row>
    <row r="672" spans="1:1" x14ac:dyDescent="0.25">
      <c r="A672" s="11"/>
    </row>
    <row r="673" spans="1:1" x14ac:dyDescent="0.25">
      <c r="A673" s="11"/>
    </row>
    <row r="674" spans="1:1" x14ac:dyDescent="0.25">
      <c r="A674" s="11"/>
    </row>
    <row r="675" spans="1:1" x14ac:dyDescent="0.25">
      <c r="A675" s="11"/>
    </row>
    <row r="676" spans="1:1" x14ac:dyDescent="0.25">
      <c r="A676" s="11"/>
    </row>
    <row r="677" spans="1:1" x14ac:dyDescent="0.25">
      <c r="A677" s="11"/>
    </row>
    <row r="678" spans="1:1" x14ac:dyDescent="0.25">
      <c r="A678" s="11"/>
    </row>
    <row r="679" spans="1:1" x14ac:dyDescent="0.25">
      <c r="A679" s="11"/>
    </row>
    <row r="680" spans="1:1" x14ac:dyDescent="0.25">
      <c r="A680" s="11"/>
    </row>
    <row r="681" spans="1:1" x14ac:dyDescent="0.25">
      <c r="A681" s="11"/>
    </row>
    <row r="682" spans="1:1" x14ac:dyDescent="0.25">
      <c r="A682" s="11"/>
    </row>
    <row r="683" spans="1:1" x14ac:dyDescent="0.25">
      <c r="A683" s="11"/>
    </row>
  </sheetData>
  <phoneticPr fontId="0" type="noConversion"/>
  <pageMargins left="0.75" right="0.75" top="0.65" bottom="0.25" header="0.5" footer="0.5"/>
  <pageSetup paperSize="5" scale="68" fitToHeight="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twoodar</dc:creator>
  <cp:lastModifiedBy>Havlíček Jan</cp:lastModifiedBy>
  <cp:lastPrinted>2002-02-07T20:46:24Z</cp:lastPrinted>
  <dcterms:created xsi:type="dcterms:W3CDTF">2002-02-07T18:50:31Z</dcterms:created>
  <dcterms:modified xsi:type="dcterms:W3CDTF">2023-09-10T16:01:30Z</dcterms:modified>
</cp:coreProperties>
</file>