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092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<sst xmlns="http://schemas.openxmlformats.org/spreadsheetml/2006/main" count="391" uniqueCount="137">
  <si>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</si>
  <si>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</si>
  <si>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</si>
  <si>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</si>
  <si>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</si>
  <si>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</si>
  <si>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</si>
  <si>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</si>
  <si>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</si>
  <si>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</si>
  <si>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</si>
  <si>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</si>
  <si>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</si>
  <si>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</si>
  <si>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</si>
  <si>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</si>
  <si>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</si>
  <si>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</si>
  <si>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</si>
  <si>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</si>
  <si>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</si>
  <si>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</si>
  <si>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</si>
  <si>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</si>
  <si>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</si>
  <si>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</si>
  <si>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</si>
  <si>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</si>
  <si>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</si>
  <si>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</si>
  <si>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</si>
  <si>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</si>
  <si>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</si>
  <si>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</si>
  <si>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</si>
  <si>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</si>
  <si>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</si>
  <si>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</si>
  <si>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</si>
  <si>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</si>
  <si>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</si>
  <si>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</si>
  <si>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</si>
  <si>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</si>
  <si>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</si>
  <si>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</si>
  <si>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</si>
  <si>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</si>
  <si>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</si>
  <si>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</si>
  <si>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</si>
  <si>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</si>
  <si>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</si>
  <si>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</si>
  <si>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</si>
  <si>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</si>
  <si>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</si>
  <si>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</si>
  <si>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</si>
  <si>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</si>
  <si>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</si>
  <si>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</si>
  <si>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</si>
  <si>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</si>
  <si>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</si>
  <si>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</si>
  <si>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</si>
  <si>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</si>
  <si>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</si>
  <si>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</si>
  <si>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</si>
  <si>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</si>
  <si>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</si>
  <si>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</si>
  <si>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</si>
  <si>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</si>
  <si>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</si>
  <si>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</si>
  <si>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</si>
  <si>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</si>
  <si>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</si>
  <si>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</si>
  <si>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</si>
  <si>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</si>
  <si>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</si>
  <si>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</si>
  <si>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</si>
  <si>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</si>
  <si>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</si>
  <si>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</si>
  <si>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</si>
  <si>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</si>
  <si>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</si>
  <si>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</si>
  <si>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</si>
  <si>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</si>
  <si>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</si>
  <si>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</si>
  <si>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</si>
  <si>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</si>
  <si>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</si>
  <si>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</si>
  <si>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</si>
  <si>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</si>
  <si>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</si>
  <si>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</si>
  <si>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</si>
  <si>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</si>
  <si>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</si>
  <si>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</si>
  <si>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</si>
  <si>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</si>
  <si>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</si>
  <si>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</si>
  <si>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Hall</t>
  </si>
  <si>
    <t>Director</t>
  </si>
  <si>
    <t>413</t>
  </si>
  <si>
    <t>EB3076b</t>
  </si>
  <si>
    <t>713 853-1957</t>
  </si>
  <si>
    <t>454-59-8983</t>
  </si>
  <si>
    <t>9210</t>
  </si>
  <si>
    <t>999</t>
  </si>
  <si>
    <t>175</t>
  </si>
  <si>
    <t>2182</t>
  </si>
  <si>
    <t>Sally W. Beck</t>
  </si>
  <si>
    <t>Pagenet - Todd's Pgr</t>
  </si>
  <si>
    <t>MetroCall - D. Maxwell's Pgr</t>
  </si>
  <si>
    <t>D. Todd</t>
  </si>
  <si>
    <t>D</t>
  </si>
  <si>
    <t>Cajun Charlies's Seafood-Seminar</t>
  </si>
  <si>
    <t>T. Hall</t>
  </si>
  <si>
    <t>Holiday Inn - Hotel for seminar</t>
  </si>
  <si>
    <t>PC</t>
  </si>
  <si>
    <t>Mileage from Houston, TX to Sulphur, LA</t>
  </si>
  <si>
    <t>Mileage from Sulphur, LA to Houston, TX</t>
  </si>
  <si>
    <t>052</t>
  </si>
  <si>
    <t>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</si>
</sst>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243840</xdr:colOff>
          <xdr:row>3</xdr:row>
          <xdr:rowOff>91440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10.42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061</v>
      </c>
      <c r="F3" s="367" t="str">
        <f>'Short Form'!F29</f>
        <v>2182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21.45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175</v>
      </c>
      <c r="F4" s="368" t="str">
        <f>'Short Form'!F43</f>
        <v>2182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150.13999999999999</v>
      </c>
      <c r="B5" s="369" t="str">
        <f>'Travel Form'!B49</f>
        <v>413</v>
      </c>
      <c r="C5" s="369" t="str">
        <f>'Travel Form'!C49</f>
        <v>9210</v>
      </c>
      <c r="D5" s="369" t="str">
        <f>'Travel Form'!E49</f>
        <v>999</v>
      </c>
      <c r="E5" s="369" t="str">
        <f>'Travel Form'!F49</f>
        <v>052</v>
      </c>
      <c r="F5" s="369" t="str">
        <f>'Travel Form'!G49</f>
        <v>2182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>
        <f>'Meals and Ent Sup'!C49</f>
        <v>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182.01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tabSelected="1" topLeftCell="F41" zoomScale="80" workbookViewId="0">
      <selection activeCell="H22" sqref="H22"/>
    </sheetView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>
        <v>36550</v>
      </c>
      <c r="P2" s="319">
        <f ca="1">TODAY()</f>
        <v>36550</v>
      </c>
    </row>
    <row r="3" spans="1:64" ht="20.25" customHeight="1" x14ac:dyDescent="0.4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2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5">
      <c r="A6" s="364" t="s">
        <v>114</v>
      </c>
      <c r="B6" s="123"/>
      <c r="C6" s="123"/>
      <c r="D6"/>
      <c r="E6" s="365" t="s">
        <v>127</v>
      </c>
      <c r="F6" s="123"/>
      <c r="G6" s="123"/>
      <c r="H6" s="181" t="s">
        <v>115</v>
      </c>
      <c r="I6" s="123"/>
      <c r="J6" s="183"/>
      <c r="K6" s="116" t="s">
        <v>119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5">
      <c r="A8" s="364" t="s">
        <v>116</v>
      </c>
      <c r="B8" s="366"/>
      <c r="C8" s="366"/>
      <c r="D8" s="180"/>
      <c r="E8" s="201" t="s">
        <v>117</v>
      </c>
      <c r="F8" s="179"/>
      <c r="G8" s="202"/>
      <c r="H8" s="179"/>
      <c r="I8" s="179"/>
      <c r="J8" s="200"/>
      <c r="K8" s="330" t="s">
        <v>118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3">
      <c r="A14" s="152">
        <v>36494</v>
      </c>
      <c r="B14" s="137" t="s">
        <v>128</v>
      </c>
      <c r="C14" s="128" t="s">
        <v>129</v>
      </c>
      <c r="D14" s="162"/>
      <c r="E14" s="162"/>
      <c r="F14" s="163"/>
      <c r="G14" s="164"/>
      <c r="H14" s="207" t="s">
        <v>130</v>
      </c>
      <c r="I14" s="320"/>
      <c r="J14" s="321"/>
      <c r="K14" s="321"/>
      <c r="L14" s="314">
        <v>10.42</v>
      </c>
      <c r="M14" s="206"/>
      <c r="N14" s="199">
        <f>IF(M14=" ",L14*1,L14*M14)</f>
        <v>10.42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>
        <v>0</v>
      </c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/>
      <c r="B16" s="137"/>
      <c r="C16" s="128"/>
      <c r="D16" s="162"/>
      <c r="E16" s="162"/>
      <c r="F16" s="163"/>
      <c r="G16" s="164"/>
      <c r="H16" s="207"/>
      <c r="I16" s="322"/>
      <c r="J16" s="323"/>
      <c r="K16" s="323"/>
      <c r="L16" s="314">
        <v>0</v>
      </c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10.42</v>
      </c>
    </row>
    <row r="28" spans="1:64" ht="24" customHeight="1" x14ac:dyDescent="0.25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0</v>
      </c>
    </row>
    <row r="29" spans="1:64" ht="24" customHeight="1" x14ac:dyDescent="0.25">
      <c r="A29" s="197" t="s">
        <v>116</v>
      </c>
      <c r="B29" s="306" t="s">
        <v>120</v>
      </c>
      <c r="C29" s="307"/>
      <c r="D29" s="139" t="s">
        <v>121</v>
      </c>
      <c r="E29" s="139" t="s">
        <v>136</v>
      </c>
      <c r="F29" s="139" t="s">
        <v>123</v>
      </c>
      <c r="G29" s="140"/>
      <c r="H29" s="138"/>
      <c r="I29" s="139"/>
      <c r="J29" s="142"/>
      <c r="K29" s="66"/>
      <c r="L29" s="241" t="s">
        <v>40</v>
      </c>
      <c r="M29" s="241"/>
      <c r="N29" s="191">
        <f>SUM(N27:N28)</f>
        <v>10.42</v>
      </c>
    </row>
    <row r="30" spans="1:64" ht="21.75" customHeight="1" x14ac:dyDescent="0.3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3">
      <c r="A33" s="153">
        <v>36504</v>
      </c>
      <c r="B33" s="131" t="s">
        <v>125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9.9</v>
      </c>
      <c r="M33" s="206"/>
      <c r="N33" s="199">
        <f t="shared" ref="N33:N40" si="1">IF(M33=" ",L33*1,L33*M33)</f>
        <v>9.9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>
        <v>36494</v>
      </c>
      <c r="B34" s="131" t="s">
        <v>126</v>
      </c>
      <c r="C34" s="162"/>
      <c r="D34" s="166"/>
      <c r="E34" s="29"/>
      <c r="F34" s="166"/>
      <c r="G34" s="166"/>
      <c r="H34" s="162"/>
      <c r="I34" s="162"/>
      <c r="J34" s="162"/>
      <c r="K34" s="162"/>
      <c r="L34" s="314">
        <v>11.55</v>
      </c>
      <c r="M34" s="206"/>
      <c r="N34" s="199">
        <f>IF(M34=" ",L34*1,L34*M34)</f>
        <v>11.55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21.45</v>
      </c>
    </row>
    <row r="42" spans="1:64" ht="24" customHeight="1" x14ac:dyDescent="0.25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0</v>
      </c>
    </row>
    <row r="43" spans="1:64" ht="24" customHeight="1" x14ac:dyDescent="0.25">
      <c r="A43" s="138" t="s">
        <v>116</v>
      </c>
      <c r="B43" s="306" t="s">
        <v>120</v>
      </c>
      <c r="C43" s="307"/>
      <c r="D43" s="139" t="s">
        <v>121</v>
      </c>
      <c r="E43" s="139" t="s">
        <v>122</v>
      </c>
      <c r="F43" s="139" t="s">
        <v>123</v>
      </c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21.45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150.13999999999999</v>
      </c>
    </row>
    <row r="49" spans="1:64" ht="24" customHeight="1" x14ac:dyDescent="0.25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182.01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3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182.01</v>
      </c>
    </row>
    <row r="53" spans="1:64" ht="24" customHeight="1" x14ac:dyDescent="0.25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 t="s">
        <v>124</v>
      </c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5">
      <c r="A62" s="112" t="str">
        <f>IF(ISBLANK($A$6),TRIM(" "),$A$6)</f>
        <v>Hall</v>
      </c>
      <c r="B62" s="295" t="str">
        <f>IF(ISBLANK($E$6),TRIM(" "),$E$6)</f>
        <v>D. Todd</v>
      </c>
      <c r="C62" s="374" t="str">
        <f>TEXT(IF(ISBLANK($N$2),"      ",$N$2),"000000")</f>
        <v>036550</v>
      </c>
      <c r="D62" s="112" t="str">
        <f>TEXT($K$6,"###-##-####")</f>
        <v>454-59-8983</v>
      </c>
      <c r="E62" s="296" t="str">
        <f>TEXT($N$52,"######0.00")</f>
        <v>182.01</v>
      </c>
      <c r="F62" s="358" t="s">
        <v>78</v>
      </c>
      <c r="G62" s="358" t="s">
        <v>79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243840</xdr:colOff>
                <xdr:row>3</xdr:row>
                <xdr:rowOff>91440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F39" zoomScale="80" workbookViewId="0">
      <selection activeCell="L49" sqref="L49"/>
    </sheetView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>
        <f>IF(VALUE('Short Form'!H62)&lt;&gt;0,2,"")</f>
        <v>2</v>
      </c>
      <c r="O2" s="329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 t="s">
        <v>78</v>
      </c>
      <c r="B12" s="155">
        <v>36494</v>
      </c>
      <c r="C12" s="143" t="s">
        <v>131</v>
      </c>
      <c r="D12" s="173"/>
      <c r="E12" s="173"/>
      <c r="F12" s="173"/>
      <c r="G12" s="174"/>
      <c r="H12" s="173"/>
      <c r="I12" s="175"/>
      <c r="J12" s="173"/>
      <c r="K12" s="173"/>
      <c r="L12" s="308" t="s">
        <v>132</v>
      </c>
      <c r="M12" s="315">
        <v>72.64</v>
      </c>
      <c r="N12" s="313"/>
      <c r="O12" s="199">
        <f t="shared" ref="O12:O27" si="0">IF(N12=" ",M12*1,M12*N12)</f>
        <v>72.64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 t="s">
        <v>78</v>
      </c>
      <c r="B13" s="155">
        <v>36494</v>
      </c>
      <c r="C13" s="126" t="s">
        <v>133</v>
      </c>
      <c r="D13" s="173"/>
      <c r="E13" s="173"/>
      <c r="F13" s="173"/>
      <c r="G13" s="174"/>
      <c r="H13" s="173"/>
      <c r="I13" s="173"/>
      <c r="J13" s="173"/>
      <c r="K13" s="173"/>
      <c r="L13" s="308" t="s">
        <v>132</v>
      </c>
      <c r="M13" s="315">
        <v>125</v>
      </c>
      <c r="N13" s="313">
        <v>0.31</v>
      </c>
      <c r="O13" s="199">
        <f t="shared" si="0"/>
        <v>38.75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 t="s">
        <v>78</v>
      </c>
      <c r="B14" s="155">
        <v>36495</v>
      </c>
      <c r="C14" s="126" t="s">
        <v>134</v>
      </c>
      <c r="D14" s="173"/>
      <c r="E14" s="173"/>
      <c r="F14" s="173"/>
      <c r="G14" s="174"/>
      <c r="H14" s="173"/>
      <c r="I14" s="173"/>
      <c r="J14" s="173"/>
      <c r="K14" s="173"/>
      <c r="L14" s="308" t="s">
        <v>132</v>
      </c>
      <c r="M14" s="315">
        <v>125</v>
      </c>
      <c r="N14" s="313">
        <v>0.31</v>
      </c>
      <c r="O14" s="199">
        <f t="shared" si="0"/>
        <v>38.75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150.13999999999999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 t="s">
        <v>78</v>
      </c>
      <c r="B49" s="195" t="s">
        <v>116</v>
      </c>
      <c r="C49" s="311" t="s">
        <v>120</v>
      </c>
      <c r="D49" s="312"/>
      <c r="E49" s="195" t="s">
        <v>121</v>
      </c>
      <c r="F49" s="195" t="s">
        <v>135</v>
      </c>
      <c r="G49" s="195" t="s">
        <v>123</v>
      </c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150.13999999999999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150.13999999999999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E41" zoomScale="80" workbookViewId="0">
      <selection activeCell="N56" sqref="N56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Hall</v>
      </c>
      <c r="B5" s="123"/>
      <c r="C5" s="123"/>
      <c r="D5" s="123"/>
      <c r="E5" s="305" t="str">
        <f>'Short Form'!E6</f>
        <v>D. Todd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454-59-8983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E41" zoomScale="80" workbookViewId="0">
      <selection activeCell="O56" sqref="O56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Hall</v>
      </c>
      <c r="B5" s="123"/>
      <c r="C5" s="123"/>
      <c r="D5" s="123"/>
      <c r="E5" s="305" t="str">
        <f>'Short Form'!E6</f>
        <v>D. Todd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454-59-8983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2000-01-25T15:53:43Z</cp:lastPrinted>
  <dcterms:created xsi:type="dcterms:W3CDTF">1997-11-03T17:34:07Z</dcterms:created>
  <dcterms:modified xsi:type="dcterms:W3CDTF">2023-09-10T16:03:33Z</dcterms:modified>
</cp:coreProperties>
</file>