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5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drawings/drawing6.xml" ContentType="application/vnd.openxmlformats-officedocument.drawing+xml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drawings/drawing7.xml" ContentType="application/vnd.openxmlformats-officedocument.drawing+xml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7"/>
  </bookViews>
  <sheets>
    <sheet name="Sheet1" sheetId="1" r:id="rId1"/>
    <sheet name="Sheet1 (2)" sheetId="4" r:id="rId2"/>
    <sheet name="Sheet2" sheetId="2" r:id="rId3"/>
    <sheet name="Final" sheetId="5" r:id="rId4"/>
    <sheet name="2-24" sheetId="6" r:id="rId5"/>
    <sheet name="3-9" sheetId="7" r:id="rId6"/>
    <sheet name="3-23" sheetId="8" r:id="rId7"/>
    <sheet name="3-31" sheetId="9" r:id="rId8"/>
    <sheet name="Sheet3" sheetId="3" r:id="rId9"/>
  </sheets>
  <externalReferences>
    <externalReference r:id="rId10"/>
    <externalReference r:id="rId11"/>
  </externalReferences>
  <definedNames>
    <definedName name="_xlnm.Print_Area" localSheetId="7">'3-31'!$A$1:$Q$69</definedName>
    <definedName name="PublishUSD_column" localSheetId="4">'2-24'!$A:$A</definedName>
    <definedName name="PublishUSD_column" localSheetId="6">'3-23'!$A:$A</definedName>
    <definedName name="PublishUSD_column" localSheetId="7">'3-31'!$A:$A</definedName>
    <definedName name="PublishUSD_column" localSheetId="5">'3-9'!$A:$A</definedName>
    <definedName name="PublishUSD_column" localSheetId="3">Final!$A:$A</definedName>
    <definedName name="PublishUSD_column" localSheetId="1">'Sheet1 (2)'!$A:$A</definedName>
    <definedName name="PublishUSD_column">Sheet1!$A:$A</definedName>
    <definedName name="PublishUSD_titles" localSheetId="4">'2-24'!$1:$1</definedName>
    <definedName name="PublishUSD_titles" localSheetId="6">'3-23'!$1:$1</definedName>
    <definedName name="PublishUSD_titles" localSheetId="7">'3-31'!$1:$1</definedName>
    <definedName name="PublishUSD_titles" localSheetId="5">'3-9'!$1:$1</definedName>
    <definedName name="PublishUSD_titles" localSheetId="3">Final!$1:$1</definedName>
    <definedName name="PublishUSD_titles" localSheetId="1">'Sheet1 (2)'!$1:$1</definedName>
    <definedName name="PublishUSD_titles">Sheet1!$1:$1</definedName>
    <definedName name="USD_data">[2]USD!$A$1:$IV$70</definedName>
    <definedName name="USD_titles">[2]USD!$A$1:$IV$1</definedName>
  </definedNames>
  <calcPr calcId="0" fullCalcOnLoad="1"/>
</workbook>
</file>

<file path=xl/calcChain.xml><?xml version="1.0" encoding="utf-8"?>
<calcChain xmlns="http://schemas.openxmlformats.org/spreadsheetml/2006/main">
  <c r="Q11" i="6" l="1"/>
  <c r="Q12" i="6"/>
  <c r="Q13" i="6"/>
  <c r="K14" i="6"/>
  <c r="O14" i="6"/>
  <c r="Q14" i="6"/>
  <c r="Q16" i="6"/>
  <c r="Q17" i="6"/>
  <c r="Q18" i="6"/>
  <c r="Q19" i="6"/>
  <c r="Q20" i="6"/>
  <c r="Q21" i="6"/>
  <c r="Q22" i="6"/>
  <c r="K23" i="6"/>
  <c r="O23" i="6"/>
  <c r="Q23" i="6"/>
  <c r="Q25" i="6"/>
  <c r="Q26" i="6"/>
  <c r="Q27" i="6"/>
  <c r="Q28" i="6"/>
  <c r="Q29" i="6"/>
  <c r="Q30" i="6"/>
  <c r="Q31" i="6"/>
  <c r="Q32" i="6"/>
  <c r="Q33" i="6"/>
  <c r="Q34" i="6"/>
  <c r="Q35" i="6"/>
  <c r="Q36" i="6"/>
  <c r="K37" i="6"/>
  <c r="O37" i="6"/>
  <c r="Q37" i="6"/>
  <c r="Q39" i="6"/>
  <c r="Q40" i="6"/>
  <c r="Q41" i="6"/>
  <c r="Q42" i="6"/>
  <c r="Q43" i="6"/>
  <c r="Q44" i="6"/>
  <c r="K45" i="6"/>
  <c r="O45" i="6"/>
  <c r="Q45" i="6"/>
  <c r="Q47" i="6"/>
  <c r="Q48" i="6"/>
  <c r="Q49" i="6"/>
  <c r="Q50" i="6"/>
  <c r="Q51" i="6"/>
  <c r="Q52" i="6"/>
  <c r="Q53" i="6"/>
  <c r="Q54" i="6"/>
  <c r="Q55" i="6"/>
  <c r="K56" i="6"/>
  <c r="O56" i="6"/>
  <c r="Q56" i="6"/>
  <c r="Q58" i="6"/>
  <c r="Q60" i="6"/>
  <c r="Q62" i="6"/>
  <c r="Q63" i="6"/>
  <c r="Q65" i="6"/>
  <c r="M68" i="6"/>
  <c r="O68" i="6"/>
  <c r="Q68" i="6"/>
  <c r="Q11" i="8"/>
  <c r="Q12" i="8"/>
  <c r="Q13" i="8"/>
  <c r="K14" i="8"/>
  <c r="M14" i="8"/>
  <c r="O14" i="8"/>
  <c r="Q14" i="8"/>
  <c r="Q16" i="8"/>
  <c r="Q17" i="8"/>
  <c r="Q18" i="8"/>
  <c r="Q19" i="8"/>
  <c r="Q20" i="8"/>
  <c r="Q21" i="8"/>
  <c r="Q22" i="8"/>
  <c r="K23" i="8"/>
  <c r="M23" i="8"/>
  <c r="O23" i="8"/>
  <c r="Q23" i="8"/>
  <c r="Q25" i="8"/>
  <c r="Q26" i="8"/>
  <c r="Q27" i="8"/>
  <c r="Q28" i="8"/>
  <c r="Q29" i="8"/>
  <c r="Q30" i="8"/>
  <c r="Q31" i="8"/>
  <c r="Q32" i="8"/>
  <c r="Q33" i="8"/>
  <c r="Q34" i="8"/>
  <c r="Q35" i="8"/>
  <c r="Q36" i="8"/>
  <c r="K37" i="8"/>
  <c r="M37" i="8"/>
  <c r="O37" i="8"/>
  <c r="Q37" i="8"/>
  <c r="Q39" i="8"/>
  <c r="Q40" i="8"/>
  <c r="Q41" i="8"/>
  <c r="Q42" i="8"/>
  <c r="Q43" i="8"/>
  <c r="Q44" i="8"/>
  <c r="K45" i="8"/>
  <c r="M45" i="8"/>
  <c r="O45" i="8"/>
  <c r="Q45" i="8"/>
  <c r="Q47" i="8"/>
  <c r="Q48" i="8"/>
  <c r="Q49" i="8"/>
  <c r="Q50" i="8"/>
  <c r="Q51" i="8"/>
  <c r="Q52" i="8"/>
  <c r="Q53" i="8"/>
  <c r="Q54" i="8"/>
  <c r="Q55" i="8"/>
  <c r="K56" i="8"/>
  <c r="M56" i="8"/>
  <c r="O56" i="8"/>
  <c r="Q56" i="8"/>
  <c r="Q58" i="8"/>
  <c r="Q60" i="8"/>
  <c r="Q62" i="8"/>
  <c r="Q63" i="8"/>
  <c r="Q65" i="8"/>
  <c r="M68" i="8"/>
  <c r="O68" i="8"/>
  <c r="Q68" i="8"/>
  <c r="Q11" i="9"/>
  <c r="Q12" i="9"/>
  <c r="Q13" i="9"/>
  <c r="K14" i="9"/>
  <c r="M14" i="9"/>
  <c r="O14" i="9"/>
  <c r="Q14" i="9"/>
  <c r="Q16" i="9"/>
  <c r="Q17" i="9"/>
  <c r="Q18" i="9"/>
  <c r="Q19" i="9"/>
  <c r="Q20" i="9"/>
  <c r="Q21" i="9"/>
  <c r="Q22" i="9"/>
  <c r="K23" i="9"/>
  <c r="M23" i="9"/>
  <c r="O23" i="9"/>
  <c r="Q23" i="9"/>
  <c r="Q25" i="9"/>
  <c r="Q26" i="9"/>
  <c r="Q27" i="9"/>
  <c r="Q28" i="9"/>
  <c r="Q29" i="9"/>
  <c r="Q30" i="9"/>
  <c r="Q31" i="9"/>
  <c r="Q32" i="9"/>
  <c r="Q33" i="9"/>
  <c r="Q34" i="9"/>
  <c r="Q35" i="9"/>
  <c r="Q36" i="9"/>
  <c r="K37" i="9"/>
  <c r="M37" i="9"/>
  <c r="O37" i="9"/>
  <c r="Q37" i="9"/>
  <c r="Q39" i="9"/>
  <c r="Q40" i="9"/>
  <c r="Q41" i="9"/>
  <c r="Q42" i="9"/>
  <c r="Q43" i="9"/>
  <c r="Q44" i="9"/>
  <c r="K45" i="9"/>
  <c r="M45" i="9"/>
  <c r="O45" i="9"/>
  <c r="Q45" i="9"/>
  <c r="Q47" i="9"/>
  <c r="Q48" i="9"/>
  <c r="Q49" i="9"/>
  <c r="Q50" i="9"/>
  <c r="Q51" i="9"/>
  <c r="Q52" i="9"/>
  <c r="Q53" i="9"/>
  <c r="Q54" i="9"/>
  <c r="Q55" i="9"/>
  <c r="K56" i="9"/>
  <c r="M56" i="9"/>
  <c r="O56" i="9"/>
  <c r="Q56" i="9"/>
  <c r="Q58" i="9"/>
  <c r="Q60" i="9"/>
  <c r="Q62" i="9"/>
  <c r="Q63" i="9"/>
  <c r="Q65" i="9"/>
  <c r="M68" i="9"/>
  <c r="O68" i="9"/>
  <c r="Q68" i="9"/>
  <c r="O71" i="9"/>
  <c r="Q11" i="7"/>
  <c r="Q12" i="7"/>
  <c r="Q13" i="7"/>
  <c r="K14" i="7"/>
  <c r="M14" i="7"/>
  <c r="O14" i="7"/>
  <c r="Q14" i="7"/>
  <c r="Q16" i="7"/>
  <c r="Q17" i="7"/>
  <c r="Q18" i="7"/>
  <c r="Q19" i="7"/>
  <c r="Q20" i="7"/>
  <c r="Q21" i="7"/>
  <c r="Q22" i="7"/>
  <c r="K23" i="7"/>
  <c r="M23" i="7"/>
  <c r="O23" i="7"/>
  <c r="Q23" i="7"/>
  <c r="Q25" i="7"/>
  <c r="Q26" i="7"/>
  <c r="Q27" i="7"/>
  <c r="Q28" i="7"/>
  <c r="Q29" i="7"/>
  <c r="Q30" i="7"/>
  <c r="Q31" i="7"/>
  <c r="Q32" i="7"/>
  <c r="Q33" i="7"/>
  <c r="Q34" i="7"/>
  <c r="Q35" i="7"/>
  <c r="Q36" i="7"/>
  <c r="K37" i="7"/>
  <c r="M37" i="7"/>
  <c r="O37" i="7"/>
  <c r="Q37" i="7"/>
  <c r="Q39" i="7"/>
  <c r="Q40" i="7"/>
  <c r="Q41" i="7"/>
  <c r="Q42" i="7"/>
  <c r="Q43" i="7"/>
  <c r="Q44" i="7"/>
  <c r="K45" i="7"/>
  <c r="M45" i="7"/>
  <c r="O45" i="7"/>
  <c r="Q45" i="7"/>
  <c r="Q47" i="7"/>
  <c r="Q48" i="7"/>
  <c r="Q49" i="7"/>
  <c r="Q50" i="7"/>
  <c r="Q51" i="7"/>
  <c r="Q52" i="7"/>
  <c r="Q53" i="7"/>
  <c r="Q54" i="7"/>
  <c r="Q55" i="7"/>
  <c r="K56" i="7"/>
  <c r="M56" i="7"/>
  <c r="O56" i="7"/>
  <c r="Q56" i="7"/>
  <c r="Q58" i="7"/>
  <c r="Q60" i="7"/>
  <c r="Q62" i="7"/>
  <c r="Q63" i="7"/>
  <c r="Q65" i="7"/>
  <c r="M68" i="7"/>
  <c r="O68" i="7"/>
  <c r="Q68" i="7"/>
  <c r="Q11" i="5"/>
  <c r="Q12" i="5"/>
  <c r="Q13" i="5"/>
  <c r="K14" i="5"/>
  <c r="O14" i="5"/>
  <c r="Q16" i="5"/>
  <c r="Q17" i="5"/>
  <c r="Q18" i="5"/>
  <c r="Q19" i="5"/>
  <c r="Q20" i="5"/>
  <c r="Q21" i="5"/>
  <c r="Q22" i="5"/>
  <c r="K23" i="5"/>
  <c r="O23" i="5"/>
  <c r="Q25" i="5"/>
  <c r="Q26" i="5"/>
  <c r="Q27" i="5"/>
  <c r="Q28" i="5"/>
  <c r="Q29" i="5"/>
  <c r="Q30" i="5"/>
  <c r="Q31" i="5"/>
  <c r="Q32" i="5"/>
  <c r="Q33" i="5"/>
  <c r="Q34" i="5"/>
  <c r="Q35" i="5"/>
  <c r="Q36" i="5"/>
  <c r="Q38" i="5"/>
  <c r="Q39" i="5"/>
  <c r="Q40" i="5"/>
  <c r="Q41" i="5"/>
  <c r="Q42" i="5"/>
  <c r="Q44" i="5"/>
  <c r="Q45" i="5"/>
  <c r="Q46" i="5"/>
  <c r="Q47" i="5"/>
  <c r="Q48" i="5"/>
  <c r="Q49" i="5"/>
  <c r="Q50" i="5"/>
  <c r="Q51" i="5"/>
  <c r="Q52" i="5"/>
  <c r="Q54" i="5"/>
  <c r="Q56" i="5"/>
  <c r="Q58" i="5"/>
  <c r="Q59" i="5"/>
  <c r="Q61" i="5"/>
  <c r="K63" i="5"/>
  <c r="O63" i="5"/>
  <c r="M65" i="5"/>
  <c r="O65" i="5"/>
  <c r="Q65" i="5"/>
  <c r="M14" i="1"/>
  <c r="M15" i="1"/>
  <c r="M20" i="1"/>
  <c r="M21" i="1"/>
  <c r="M29" i="1"/>
  <c r="M30" i="1"/>
  <c r="M32" i="1"/>
  <c r="M33" i="1"/>
  <c r="M37" i="1"/>
  <c r="M40" i="1"/>
  <c r="M51" i="1"/>
  <c r="Q11" i="4"/>
  <c r="I12" i="4"/>
  <c r="K12" i="4"/>
  <c r="Q12" i="4"/>
  <c r="Q13" i="4"/>
  <c r="K14" i="4"/>
  <c r="Q14" i="4"/>
  <c r="I15" i="4"/>
  <c r="K15" i="4"/>
  <c r="Q15" i="4"/>
  <c r="Q17" i="4"/>
  <c r="Q18" i="4"/>
  <c r="Q19" i="4"/>
  <c r="Q20" i="4"/>
  <c r="I21" i="4"/>
  <c r="K21" i="4"/>
  <c r="Q21" i="4"/>
  <c r="Q22" i="4"/>
  <c r="Q23" i="4"/>
  <c r="Q24" i="4"/>
  <c r="Q26" i="4"/>
  <c r="Q27" i="4"/>
  <c r="Q28" i="4"/>
  <c r="Q29" i="4"/>
  <c r="Q30" i="4"/>
  <c r="Q31" i="4"/>
  <c r="Q32" i="4"/>
  <c r="Q33" i="4"/>
  <c r="I34" i="4"/>
  <c r="K34" i="4"/>
  <c r="Q34" i="4"/>
  <c r="I35" i="4"/>
  <c r="K35" i="4"/>
  <c r="Q35" i="4"/>
  <c r="Q36" i="4"/>
  <c r="Q37" i="4"/>
  <c r="Q39" i="4"/>
  <c r="Q40" i="4"/>
  <c r="Q41" i="4"/>
  <c r="Q42" i="4"/>
  <c r="Q43" i="4"/>
  <c r="Q45" i="4"/>
  <c r="Q46" i="4"/>
  <c r="Q47" i="4"/>
  <c r="Q48" i="4"/>
  <c r="Q49" i="4"/>
  <c r="Q50" i="4"/>
  <c r="Q51" i="4"/>
  <c r="Q52" i="4"/>
  <c r="Q53" i="4"/>
  <c r="Q55" i="4"/>
  <c r="Q57" i="4"/>
  <c r="Q59" i="4"/>
  <c r="Q60" i="4"/>
  <c r="I63" i="4"/>
  <c r="K63" i="4"/>
  <c r="M63" i="4"/>
  <c r="O63" i="4"/>
  <c r="Q63" i="4"/>
</calcChain>
</file>

<file path=xl/sharedStrings.xml><?xml version="1.0" encoding="utf-8"?>
<sst xmlns="http://schemas.openxmlformats.org/spreadsheetml/2006/main" count="374" uniqueCount="76">
  <si>
    <t>CONFIDENTIAL</t>
  </si>
  <si>
    <t>PRUDENCY DETAIL</t>
  </si>
  <si>
    <t>As of  June 30, 1999</t>
  </si>
  <si>
    <t>Book</t>
  </si>
  <si>
    <t>Amount</t>
  </si>
  <si>
    <t>Power West</t>
  </si>
  <si>
    <t>Power East</t>
  </si>
  <si>
    <t>Power GENCO</t>
  </si>
  <si>
    <t xml:space="preserve">Interest Rate </t>
  </si>
  <si>
    <t>Foreign Currency</t>
  </si>
  <si>
    <t>Canadian Gas</t>
  </si>
  <si>
    <t>Canada Index</t>
  </si>
  <si>
    <t>West Gas</t>
  </si>
  <si>
    <t>Texas</t>
  </si>
  <si>
    <t>New York Gas</t>
  </si>
  <si>
    <t>Southeast Gas</t>
  </si>
  <si>
    <t>EFP Basis</t>
  </si>
  <si>
    <t>Dublin Gas</t>
  </si>
  <si>
    <t>Crude Oil</t>
  </si>
  <si>
    <t>Oil Spec II</t>
  </si>
  <si>
    <t>Residuals</t>
  </si>
  <si>
    <t>Natural Gas Liquids</t>
  </si>
  <si>
    <t>Refined Products</t>
  </si>
  <si>
    <t>BTX</t>
  </si>
  <si>
    <t>London Crude</t>
  </si>
  <si>
    <t>London Refined</t>
  </si>
  <si>
    <t>London NGL</t>
  </si>
  <si>
    <t>London Residuals</t>
  </si>
  <si>
    <t>Weather</t>
  </si>
  <si>
    <t>Paper</t>
  </si>
  <si>
    <t>Plastics</t>
  </si>
  <si>
    <t>SO2</t>
  </si>
  <si>
    <t>Coal</t>
  </si>
  <si>
    <t>NOX</t>
  </si>
  <si>
    <t>European Trading - Non-Affiliate Gas</t>
  </si>
  <si>
    <t>European Trading - Enron Direct</t>
  </si>
  <si>
    <t>European Trading - UK Power</t>
  </si>
  <si>
    <t>European Trading - Continental Power</t>
  </si>
  <si>
    <t>European Trading - Nordic Power</t>
  </si>
  <si>
    <t>European Trading - Eastern 2</t>
  </si>
  <si>
    <t xml:space="preserve">European Trading - Inflation </t>
  </si>
  <si>
    <t>Singapore</t>
  </si>
  <si>
    <t>TOTAL PRUDENCY</t>
  </si>
  <si>
    <t>Clean Fuels</t>
  </si>
  <si>
    <t>EES - Power</t>
  </si>
  <si>
    <t>Oil Basis</t>
  </si>
  <si>
    <t>Enron Asia, Africa - Australia</t>
  </si>
  <si>
    <t>EGLI</t>
  </si>
  <si>
    <t>Ontario - Central Gas</t>
  </si>
  <si>
    <t xml:space="preserve">European Trading - EES </t>
  </si>
  <si>
    <t>EES - Gas</t>
  </si>
  <si>
    <t>European Trading - Spread Option</t>
  </si>
  <si>
    <t xml:space="preserve">Enron South America, TBS </t>
  </si>
  <si>
    <t>European Trading - Continental Gas</t>
  </si>
  <si>
    <t>(Inc)/Decr</t>
  </si>
  <si>
    <t>*</t>
  </si>
  <si>
    <t>Storage</t>
  </si>
  <si>
    <t>As of  December 21, 1999</t>
  </si>
  <si>
    <t>*  Not updated</t>
  </si>
  <si>
    <t>Executive Trading</t>
  </si>
  <si>
    <t xml:space="preserve"> </t>
  </si>
  <si>
    <t>Subtotal Power</t>
  </si>
  <si>
    <t>Subtotal Gas</t>
  </si>
  <si>
    <t>As of  February 11, 2000</t>
  </si>
  <si>
    <t>As of  February 24, 2000</t>
  </si>
  <si>
    <t>Lumber</t>
  </si>
  <si>
    <t>* Not updated</t>
  </si>
  <si>
    <t>Subtotal Global Products</t>
  </si>
  <si>
    <t>Subtotal Emerging Businesses</t>
  </si>
  <si>
    <t>Subtotal European Trading</t>
  </si>
  <si>
    <t>TOTAL</t>
  </si>
  <si>
    <t>As of  March 9, 2000</t>
  </si>
  <si>
    <t xml:space="preserve">  </t>
  </si>
  <si>
    <t>As of  March 23, 2000</t>
  </si>
  <si>
    <t>As of  March 31, 2000</t>
  </si>
  <si>
    <t xml:space="preserve">European Trading - Credit Trading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</si>
</sst>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"/>
    <numFmt numFmtId="165" formatCode="_(* #,##0_);[Red]* \(#,##0\);_(* &quot;-&quot;_);_(@_)"/>
    <numFmt numFmtId="166" formatCode="0.00_);[Red]\(0.00\)"/>
    <numFmt numFmtId="167" formatCode="_(* #,##0_);_(* \(#,##0\);_(* &quot;-&quot;??_);_(@_)"/>
    <numFmt numFmtId="168" formatCode="#,##0_);[Red]\(#,##0\);"/>
    <numFmt numFmtId="170" formatCode="_(* #,##0.000_);_(* \(#,##0.000\);_(* &quot;-&quot;??_);_(@_)"/>
  </numFmts>
  <fonts count="24">
    <font>
      <sz val="10"/>
      <name val="Arial"/>
    </font>
    <font>
      <sz val="10"/>
      <name val="Arial"/>
    </font>
    <font>
      <b/>
      <sz val="10"/>
      <name val="Arial"/>
    </font>
    <font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sz val="10"/>
      <name val="Arial"/>
    </font>
    <font>
      <sz val="10"/>
      <name val="Arial"/>
    </font>
    <font>
      <sz val="12"/>
      <name val="Arial"/>
    </font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</font>
    <font>
      <sz val="10"/>
      <name val="CG Times (WN)"/>
    </font>
    <font>
      <b/>
      <u val="singleAccounting"/>
      <sz val="10"/>
      <name val="Arial"/>
      <family val="2"/>
    </font>
    <font>
      <b/>
      <u/>
      <sz val="10"/>
      <name val="Arial"/>
      <family val="2"/>
    </font>
    <font>
      <b/>
      <u val="singleAccounting"/>
      <sz val="10"/>
      <name val="Times New Roman"/>
      <family val="1"/>
    </font>
    <font>
      <b/>
      <sz val="10"/>
      <name val="Arial"/>
      <family val="2"/>
    </font>
    <font>
      <b/>
      <i/>
      <sz val="10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37" fontId="16" fillId="0" borderId="1" applyNumberFormat="0" applyFont="0" applyFill="0" applyAlignment="0"/>
    <xf numFmtId="168" fontId="15" fillId="0" borderId="0" applyFont="0" applyFill="0" applyBorder="0" applyAlignment="0" applyProtection="0">
      <alignment vertical="top" wrapText="1"/>
    </xf>
  </cellStyleXfs>
  <cellXfs count="71">
    <xf numFmtId="0" fontId="0" fillId="0" borderId="0" xfId="0"/>
    <xf numFmtId="164" fontId="2" fillId="0" borderId="0" xfId="0" applyNumberFormat="1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165" fontId="4" fillId="0" borderId="0" xfId="3" applyNumberFormat="1" applyFont="1" applyAlignment="1">
      <alignment horizontal="right"/>
    </xf>
    <xf numFmtId="165" fontId="5" fillId="0" borderId="0" xfId="3" applyNumberFormat="1" applyFont="1" applyAlignment="1">
      <alignment horizontal="right"/>
    </xf>
    <xf numFmtId="164" fontId="3" fillId="0" borderId="0" xfId="0" applyNumberFormat="1" applyFont="1"/>
    <xf numFmtId="0" fontId="3" fillId="0" borderId="0" xfId="0" applyFont="1" applyAlignment="1">
      <alignment horizontal="centerContinuous"/>
    </xf>
    <xf numFmtId="165" fontId="5" fillId="0" borderId="0" xfId="3" quotePrefix="1" applyNumberFormat="1" applyFont="1" applyAlignment="1">
      <alignment horizontal="right"/>
    </xf>
    <xf numFmtId="165" fontId="3" fillId="0" borderId="0" xfId="0" applyNumberFormat="1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37" fontId="7" fillId="0" borderId="0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center"/>
    </xf>
    <xf numFmtId="165" fontId="10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6" fontId="3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167" fontId="3" fillId="0" borderId="0" xfId="0" applyNumberFormat="1" applyFont="1" applyAlignment="1">
      <alignment horizontal="right"/>
    </xf>
    <xf numFmtId="166" fontId="12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167" fontId="3" fillId="0" borderId="2" xfId="1" applyNumberFormat="1" applyFont="1" applyBorder="1" applyAlignment="1">
      <alignment horizontal="right"/>
    </xf>
    <xf numFmtId="166" fontId="3" fillId="0" borderId="0" xfId="0" applyNumberFormat="1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6" fontId="13" fillId="0" borderId="0" xfId="0" applyNumberFormat="1" applyFont="1" applyBorder="1" applyAlignment="1">
      <alignment horizontal="right"/>
    </xf>
    <xf numFmtId="167" fontId="14" fillId="0" borderId="3" xfId="2" applyNumberFormat="1" applyFont="1" applyBorder="1" applyAlignment="1">
      <alignment horizontal="right"/>
    </xf>
    <xf numFmtId="167" fontId="1" fillId="0" borderId="0" xfId="0" applyNumberFormat="1" applyFont="1"/>
    <xf numFmtId="167" fontId="0" fillId="0" borderId="0" xfId="1" applyNumberFormat="1" applyFont="1"/>
    <xf numFmtId="167" fontId="3" fillId="0" borderId="0" xfId="1" applyNumberFormat="1" applyFont="1"/>
    <xf numFmtId="167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67" fontId="3" fillId="0" borderId="0" xfId="0" applyNumberFormat="1" applyFont="1" applyFill="1" applyAlignment="1">
      <alignment horizontal="right"/>
    </xf>
    <xf numFmtId="167" fontId="3" fillId="0" borderId="0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167" fontId="11" fillId="0" borderId="2" xfId="1" applyNumberFormat="1" applyFont="1" applyBorder="1" applyAlignment="1">
      <alignment horizontal="right"/>
    </xf>
    <xf numFmtId="167" fontId="11" fillId="0" borderId="0" xfId="0" applyNumberFormat="1" applyFont="1" applyBorder="1" applyAlignment="1">
      <alignment horizontal="right"/>
    </xf>
    <xf numFmtId="167" fontId="13" fillId="0" borderId="3" xfId="2" applyNumberFormat="1" applyFont="1" applyBorder="1" applyAlignment="1">
      <alignment horizontal="right"/>
    </xf>
    <xf numFmtId="167" fontId="11" fillId="0" borderId="0" xfId="0" applyNumberFormat="1" applyFont="1" applyAlignment="1">
      <alignment horizontal="right"/>
    </xf>
    <xf numFmtId="14" fontId="17" fillId="0" borderId="0" xfId="0" applyNumberFormat="1" applyFont="1" applyBorder="1" applyAlignment="1">
      <alignment horizontal="center"/>
    </xf>
    <xf numFmtId="167" fontId="19" fillId="0" borderId="0" xfId="1" applyNumberFormat="1" applyFont="1" applyAlignment="1">
      <alignment horizontal="center"/>
    </xf>
    <xf numFmtId="167" fontId="13" fillId="2" borderId="3" xfId="2" applyNumberFormat="1" applyFont="1" applyFill="1" applyBorder="1" applyAlignment="1">
      <alignment horizontal="right"/>
    </xf>
    <xf numFmtId="167" fontId="11" fillId="0" borderId="2" xfId="1" applyNumberFormat="1" applyFont="1" applyFill="1" applyBorder="1" applyAlignment="1">
      <alignment horizontal="right"/>
    </xf>
    <xf numFmtId="167" fontId="11" fillId="0" borderId="0" xfId="0" applyNumberFormat="1" applyFont="1" applyFill="1" applyBorder="1" applyAlignment="1">
      <alignment horizontal="right"/>
    </xf>
    <xf numFmtId="167" fontId="13" fillId="0" borderId="3" xfId="2" applyNumberFormat="1" applyFont="1" applyFill="1" applyBorder="1" applyAlignment="1">
      <alignment horizontal="right"/>
    </xf>
    <xf numFmtId="167" fontId="11" fillId="0" borderId="0" xfId="0" applyNumberFormat="1" applyFont="1" applyFill="1" applyAlignment="1">
      <alignment horizontal="right"/>
    </xf>
    <xf numFmtId="165" fontId="0" fillId="0" borderId="2" xfId="0" applyNumberFormat="1" applyBorder="1"/>
    <xf numFmtId="167" fontId="3" fillId="3" borderId="0" xfId="0" applyNumberFormat="1" applyFont="1" applyFill="1" applyAlignment="1">
      <alignment horizontal="right"/>
    </xf>
    <xf numFmtId="0" fontId="20" fillId="0" borderId="0" xfId="0" applyFont="1"/>
    <xf numFmtId="0" fontId="1" fillId="0" borderId="0" xfId="0" applyFont="1" applyBorder="1" applyAlignment="1">
      <alignment horizontal="center"/>
    </xf>
    <xf numFmtId="37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165" fontId="0" fillId="0" borderId="0" xfId="0" applyNumberFormat="1" applyFill="1"/>
    <xf numFmtId="0" fontId="0" fillId="0" borderId="0" xfId="0" applyFill="1"/>
    <xf numFmtId="167" fontId="3" fillId="0" borderId="4" xfId="0" applyNumberFormat="1" applyFont="1" applyFill="1" applyBorder="1" applyAlignment="1">
      <alignment horizontal="right"/>
    </xf>
    <xf numFmtId="167" fontId="3" fillId="0" borderId="4" xfId="0" applyNumberFormat="1" applyFont="1" applyBorder="1" applyAlignment="1">
      <alignment horizontal="right"/>
    </xf>
    <xf numFmtId="167" fontId="11" fillId="0" borderId="5" xfId="1" applyNumberFormat="1" applyFont="1" applyBorder="1" applyAlignment="1">
      <alignment horizontal="right"/>
    </xf>
    <xf numFmtId="0" fontId="21" fillId="0" borderId="0" xfId="0" applyFont="1" applyAlignment="1">
      <alignment horizontal="left"/>
    </xf>
    <xf numFmtId="167" fontId="11" fillId="0" borderId="0" xfId="1" applyNumberFormat="1" applyFont="1" applyBorder="1" applyAlignment="1">
      <alignment horizontal="right"/>
    </xf>
    <xf numFmtId="0" fontId="22" fillId="0" borderId="0" xfId="0" applyFont="1"/>
    <xf numFmtId="167" fontId="3" fillId="0" borderId="4" xfId="1" applyNumberFormat="1" applyFont="1" applyBorder="1"/>
    <xf numFmtId="167" fontId="0" fillId="0" borderId="0" xfId="0" applyNumberFormat="1" applyFill="1"/>
    <xf numFmtId="167" fontId="3" fillId="0" borderId="2" xfId="0" applyNumberFormat="1" applyFont="1" applyFill="1" applyBorder="1" applyAlignment="1">
      <alignment horizontal="right"/>
    </xf>
    <xf numFmtId="167" fontId="3" fillId="0" borderId="2" xfId="1" applyNumberFormat="1" applyFont="1" applyBorder="1"/>
    <xf numFmtId="0" fontId="23" fillId="0" borderId="0" xfId="0" applyFont="1"/>
    <xf numFmtId="0" fontId="21" fillId="0" borderId="0" xfId="0" applyFont="1"/>
  </cellXfs>
  <cellStyles count="6">
    <cellStyle name="Comma" xfId="1" builtinId="3"/>
    <cellStyle name="Currency" xfId="2" builtinId="4"/>
    <cellStyle name="Normal" xfId="0" builtinId="0"/>
    <cellStyle name="Normal_New Summary" xfId="3"/>
    <cellStyle name="sum" xfId="4"/>
    <cellStyle name="Zero suppress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1025" name="Picture 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1026" name="Picture 5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2049" name="Picture 5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2050" name="Picture 5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3073" name="Picture 5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3074" name="Picture 5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4097" name="Picture 5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4098" name="Picture 5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5121" name="Picture 5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5122" name="Picture 5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6145" name="Picture 5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6146" name="Picture 5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7169" name="Picture 5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22860</xdr:colOff>
          <xdr:row>0</xdr:row>
          <xdr:rowOff>38100</xdr:rowOff>
        </xdr:from>
        <xdr:to>
          <xdr:col>1</xdr:col>
          <xdr:colOff>68580</xdr:colOff>
          <xdr:row>4</xdr:row>
          <xdr:rowOff>320040</xdr:rowOff>
        </xdr:to>
        <xdr:sp macro="" textlink="">
          <xdr:nvSpPr>
            <xdr:cNvPr id="7170" name="Picture 5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8080" mc:Ignorable="a14" a14:legacySpreadsheetColorIndex="21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8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schedules/Schedul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9/Jun-99/London/London_summary0630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ReportFinal"/>
      <sheetName val="Summary"/>
      <sheetName val="MTD Summary"/>
      <sheetName val="Crude Oil"/>
      <sheetName val="Residuals"/>
      <sheetName val="NGL"/>
      <sheetName val="BTX"/>
      <sheetName val="Refined"/>
      <sheetName val="Weather"/>
      <sheetName val="NOX"/>
      <sheetName val="Paper, Plastics &amp; SO2"/>
      <sheetName val="coal"/>
      <sheetName val="London"/>
      <sheetName val="London2"/>
      <sheetName val="Canada"/>
      <sheetName val="Omicron, Gas Daily,Stg"/>
      <sheetName val="Natural Gas"/>
      <sheetName val="Exec"/>
      <sheetName val="FT-Southeast"/>
      <sheetName val="FT-South Texas"/>
      <sheetName val="FT West"/>
      <sheetName val="FT Texas"/>
      <sheetName val="FT New York"/>
      <sheetName val="FT East"/>
      <sheetName val="FT Central"/>
      <sheetName val="Interest Rate,FX"/>
      <sheetName val="Power"/>
      <sheetName val="European"/>
      <sheetName val="Dublin"/>
      <sheetName val="Macro"/>
      <sheetName val="Sheet1"/>
      <sheetName val="Module1"/>
      <sheetName val="Module2"/>
    </sheetNames>
    <sheetDataSet>
      <sheetData sheetId="0"/>
      <sheetData sheetId="1"/>
      <sheetData sheetId="2"/>
      <sheetData sheetId="3">
        <row r="9">
          <cell r="G9">
            <v>0</v>
          </cell>
        </row>
        <row r="10">
          <cell r="G10">
            <v>-4900</v>
          </cell>
        </row>
        <row r="20">
          <cell r="G20">
            <v>0</v>
          </cell>
        </row>
        <row r="23">
          <cell r="G23">
            <v>-140000</v>
          </cell>
        </row>
        <row r="28">
          <cell r="G28">
            <v>-500004.95</v>
          </cell>
        </row>
        <row r="29">
          <cell r="G29">
            <v>-871252</v>
          </cell>
        </row>
        <row r="32">
          <cell r="G32">
            <v>700000</v>
          </cell>
        </row>
        <row r="33">
          <cell r="G33">
            <v>0</v>
          </cell>
        </row>
        <row r="37">
          <cell r="G37">
            <v>0</v>
          </cell>
        </row>
        <row r="38">
          <cell r="G3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blish USD"/>
      <sheetName val="USD"/>
      <sheetName val="Target"/>
      <sheetName val="AIAT"/>
      <sheetName val="Publish CCY"/>
      <sheetName val="US format"/>
      <sheetName val="VaR"/>
      <sheetName val="Volumes &amp; Limits"/>
      <sheetName val="Economic Positions"/>
      <sheetName val="Instructions"/>
      <sheetName val="Exposures"/>
      <sheetName val="Week"/>
      <sheetName val="Whalley"/>
      <sheetName val="MTD USD"/>
      <sheetName val="MTD CCY"/>
      <sheetName val="Work CCY"/>
      <sheetName val="Input YTD"/>
      <sheetName val="Input adjustments"/>
      <sheetName val="Standing"/>
      <sheetName val="System"/>
    </sheetNames>
    <sheetDataSet>
      <sheetData sheetId="0" refreshError="1"/>
      <sheetData sheetId="1">
        <row r="1">
          <cell r="A1">
            <v>1.5952669493125196</v>
          </cell>
          <cell r="C1" t="str">
            <v>USLine</v>
          </cell>
          <cell r="D1" t="str">
            <v>YTD today</v>
          </cell>
          <cell r="F1" t="str">
            <v>WhalleyLine</v>
          </cell>
          <cell r="G1" t="str">
            <v>Delta</v>
          </cell>
          <cell r="H1" t="str">
            <v>Gamma</v>
          </cell>
          <cell r="I1" t="str">
            <v>Vega</v>
          </cell>
          <cell r="J1" t="str">
            <v>Theta</v>
          </cell>
          <cell r="K1" t="str">
            <v>Rho</v>
          </cell>
          <cell r="L1" t="str">
            <v>Originations</v>
          </cell>
          <cell r="M1" t="str">
            <v>Cross terms</v>
          </cell>
          <cell r="N1" t="str">
            <v>Prudency</v>
          </cell>
          <cell r="O1" t="str">
            <v>Other</v>
          </cell>
          <cell r="P1" t="str">
            <v>Not split</v>
          </cell>
          <cell r="Q1" t="str">
            <v>Today by addition</v>
          </cell>
          <cell r="R1" t="str">
            <v>Today by subtraction</v>
          </cell>
          <cell r="S1" t="str">
            <v>SBZ</v>
          </cell>
          <cell r="T1" t="str">
            <v>Previous day</v>
          </cell>
          <cell r="U1" t="str">
            <v>MTD</v>
          </cell>
          <cell r="V1" t="str">
            <v>QTD</v>
          </cell>
          <cell r="W1" t="str">
            <v>Q3</v>
          </cell>
          <cell r="X1" t="str">
            <v>Q2</v>
          </cell>
          <cell r="Y1" t="str">
            <v>Q1</v>
          </cell>
          <cell r="Z1" t="str">
            <v>YTD by addition</v>
          </cell>
          <cell r="AA1" t="str">
            <v>SBZ</v>
          </cell>
          <cell r="AC1" t="str">
            <v>Gas Volume</v>
          </cell>
          <cell r="AD1" t="str">
            <v>Power Volume</v>
          </cell>
          <cell r="AE1" t="str">
            <v>Units</v>
          </cell>
          <cell r="AF1" t="str">
            <v>Gas Maturity Gap</v>
          </cell>
          <cell r="AG1" t="str">
            <v>Power Maturity Gap</v>
          </cell>
          <cell r="AI1" t="str">
            <v>DEAR</v>
          </cell>
          <cell r="AJ1" t="str">
            <v>USD Total Prudency</v>
          </cell>
          <cell r="AL1" t="str">
            <v>Origination</v>
          </cell>
          <cell r="AM1" t="str">
            <v>Trading</v>
          </cell>
          <cell r="AN1" t="str">
            <v>Large</v>
          </cell>
        </row>
        <row r="2">
          <cell r="A2" t="str">
            <v>USD/GBP month ave</v>
          </cell>
          <cell r="D2">
            <v>36341</v>
          </cell>
          <cell r="G2" t="str">
            <v>Explanation of Daily Movement</v>
          </cell>
          <cell r="Q2">
            <v>36341</v>
          </cell>
          <cell r="R2">
            <v>36341</v>
          </cell>
          <cell r="T2">
            <v>36340</v>
          </cell>
          <cell r="U2">
            <v>6</v>
          </cell>
          <cell r="V2">
            <v>2</v>
          </cell>
          <cell r="W2">
            <v>3</v>
          </cell>
          <cell r="X2">
            <v>2</v>
          </cell>
          <cell r="Y2">
            <v>1</v>
          </cell>
          <cell r="Z2">
            <v>36341</v>
          </cell>
        </row>
        <row r="8">
          <cell r="A8" t="str">
            <v>Checksum</v>
          </cell>
          <cell r="D8">
            <v>251044.41914583725</v>
          </cell>
        </row>
        <row r="9">
          <cell r="A9" t="str">
            <v>Should be zero</v>
          </cell>
          <cell r="D9">
            <v>0</v>
          </cell>
          <cell r="Q9" t="str">
            <v>Total</v>
          </cell>
          <cell r="S9">
            <v>0</v>
          </cell>
          <cell r="AA9">
            <v>0</v>
          </cell>
          <cell r="AL9">
            <v>0</v>
          </cell>
        </row>
        <row r="11">
          <cell r="D11" t="str">
            <v>kUSD</v>
          </cell>
          <cell r="G11" t="str">
            <v>kUSD</v>
          </cell>
          <cell r="H11" t="str">
            <v>kUSD</v>
          </cell>
          <cell r="I11" t="str">
            <v>kUSD</v>
          </cell>
          <cell r="J11" t="str">
            <v>kUSD</v>
          </cell>
          <cell r="K11" t="str">
            <v>kUSD</v>
          </cell>
          <cell r="L11" t="str">
            <v>kUSD</v>
          </cell>
          <cell r="M11" t="str">
            <v>kUSD</v>
          </cell>
          <cell r="N11" t="str">
            <v>kUSD</v>
          </cell>
          <cell r="O11" t="str">
            <v>kUSD</v>
          </cell>
          <cell r="P11" t="str">
            <v>kUSD</v>
          </cell>
          <cell r="Q11" t="str">
            <v>kUSD</v>
          </cell>
          <cell r="R11" t="str">
            <v>kUSD</v>
          </cell>
          <cell r="S11" t="str">
            <v>kUSD</v>
          </cell>
          <cell r="T11" t="str">
            <v>kUSD</v>
          </cell>
          <cell r="U11" t="str">
            <v>kUSD</v>
          </cell>
          <cell r="V11" t="str">
            <v>kUSD</v>
          </cell>
          <cell r="W11" t="str">
            <v>kUSD</v>
          </cell>
          <cell r="X11" t="str">
            <v>kUSD</v>
          </cell>
          <cell r="Y11" t="str">
            <v>kUSD</v>
          </cell>
          <cell r="Z11" t="str">
            <v>kUSD</v>
          </cell>
          <cell r="AA11" t="str">
            <v>kUSD</v>
          </cell>
          <cell r="AC11" t="str">
            <v>MMBTU</v>
          </cell>
          <cell r="AD11" t="str">
            <v>MWh</v>
          </cell>
          <cell r="AF11" t="str">
            <v>MMBTU</v>
          </cell>
          <cell r="AG11" t="str">
            <v>MWh</v>
          </cell>
          <cell r="AI11" t="str">
            <v>kUSD</v>
          </cell>
          <cell r="AJ11" t="str">
            <v>kUSD</v>
          </cell>
          <cell r="AL11" t="str">
            <v>kUSD</v>
          </cell>
          <cell r="AM11" t="str">
            <v>kUSD</v>
          </cell>
        </row>
        <row r="12">
          <cell r="A12" t="str">
            <v>J Block Financial</v>
          </cell>
          <cell r="B12" t="str">
            <v>LK</v>
          </cell>
          <cell r="C12" t="str">
            <v>JGas</v>
          </cell>
          <cell r="D12">
            <v>-10604.096941432936</v>
          </cell>
          <cell r="F12" t="str">
            <v>JB</v>
          </cell>
          <cell r="G12">
            <v>-24.624364717936693</v>
          </cell>
          <cell r="H12">
            <v>0</v>
          </cell>
          <cell r="I12">
            <v>0</v>
          </cell>
          <cell r="J12">
            <v>-103.87787062920444</v>
          </cell>
          <cell r="K12">
            <v>-13.900409669077082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-142.4026450162182</v>
          </cell>
          <cell r="R12">
            <v>-142.48487930417468</v>
          </cell>
          <cell r="S12">
            <v>0</v>
          </cell>
          <cell r="T12">
            <v>-10461.612062128761</v>
          </cell>
          <cell r="U12">
            <v>-1890.2045809232532</v>
          </cell>
          <cell r="V12">
            <v>-6142.5967782304533</v>
          </cell>
          <cell r="W12">
            <v>0</v>
          </cell>
          <cell r="X12">
            <v>0</v>
          </cell>
          <cell r="Y12">
            <v>-4461.5001632024823</v>
          </cell>
          <cell r="Z12">
            <v>-10604.096941432936</v>
          </cell>
          <cell r="AA12">
            <v>0</v>
          </cell>
          <cell r="AC12">
            <v>0</v>
          </cell>
          <cell r="AD12">
            <v>0</v>
          </cell>
          <cell r="AE12" t="str">
            <v>theta</v>
          </cell>
          <cell r="AF12">
            <v>0</v>
          </cell>
          <cell r="AG12">
            <v>0</v>
          </cell>
          <cell r="AI12">
            <v>0</v>
          </cell>
          <cell r="AJ12">
            <v>0</v>
          </cell>
          <cell r="AM12">
            <v>-10604.096941432936</v>
          </cell>
          <cell r="AN12" t="str">
            <v/>
          </cell>
        </row>
        <row r="13">
          <cell r="A13" t="str">
            <v>Non-affiliate Gas</v>
          </cell>
          <cell r="B13" t="str">
            <v>LK</v>
          </cell>
          <cell r="C13" t="str">
            <v>UKGas</v>
          </cell>
          <cell r="D13">
            <v>10666.656486939755</v>
          </cell>
          <cell r="F13" t="str">
            <v>OtherGas</v>
          </cell>
          <cell r="G13">
            <v>-259.95887117380039</v>
          </cell>
          <cell r="H13">
            <v>26.476780182544719</v>
          </cell>
          <cell r="I13">
            <v>-0.34872514055862242</v>
          </cell>
          <cell r="J13">
            <v>-15.259792541008927</v>
          </cell>
          <cell r="K13">
            <v>-0.21565331425266832</v>
          </cell>
          <cell r="L13">
            <v>-8976.5912827291013</v>
          </cell>
          <cell r="M13">
            <v>2.2501393019535438</v>
          </cell>
          <cell r="N13">
            <v>1.2551812346315158E-3</v>
          </cell>
          <cell r="O13">
            <v>8748.5961414208014</v>
          </cell>
          <cell r="P13">
            <v>0</v>
          </cell>
          <cell r="Q13">
            <v>-475.05000881218803</v>
          </cell>
          <cell r="R13">
            <v>-475.41080041025998</v>
          </cell>
          <cell r="S13">
            <v>0</v>
          </cell>
          <cell r="T13">
            <v>11142.067287350015</v>
          </cell>
          <cell r="U13">
            <v>-2372.6895722448908</v>
          </cell>
          <cell r="V13">
            <v>-3178.4287305574653</v>
          </cell>
          <cell r="W13">
            <v>0</v>
          </cell>
          <cell r="X13">
            <v>0</v>
          </cell>
          <cell r="Y13">
            <v>13845.085217497221</v>
          </cell>
          <cell r="Z13">
            <v>10666.656486939755</v>
          </cell>
          <cell r="AA13">
            <v>0</v>
          </cell>
          <cell r="AC13">
            <v>163365054.83496693</v>
          </cell>
          <cell r="AD13">
            <v>0</v>
          </cell>
          <cell r="AE13">
            <v>0</v>
          </cell>
          <cell r="AF13">
            <v>66737030.262049839</v>
          </cell>
          <cell r="AG13">
            <v>0</v>
          </cell>
          <cell r="AI13">
            <v>-1543.3170094797613</v>
          </cell>
          <cell r="AJ13">
            <v>-13782.032316776331</v>
          </cell>
          <cell r="AM13">
            <v>10666.656486939755</v>
          </cell>
          <cell r="AN13" t="str">
            <v>Add note</v>
          </cell>
        </row>
        <row r="14">
          <cell r="A14" t="str">
            <v>Enron Direct Gas</v>
          </cell>
          <cell r="B14" t="str">
            <v>LK</v>
          </cell>
          <cell r="C14" t="str">
            <v>UKGas</v>
          </cell>
          <cell r="D14">
            <v>6824.3077414570025</v>
          </cell>
          <cell r="F14" t="str">
            <v>OtherGas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6824.3077414570025</v>
          </cell>
          <cell r="U14">
            <v>0</v>
          </cell>
          <cell r="V14">
            <v>6720.969125528618</v>
          </cell>
          <cell r="W14">
            <v>0</v>
          </cell>
          <cell r="X14">
            <v>0</v>
          </cell>
          <cell r="Y14">
            <v>103.33861592838412</v>
          </cell>
          <cell r="Z14">
            <v>6824.3077414570016</v>
          </cell>
          <cell r="AA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M14">
            <v>6824.3077414570025</v>
          </cell>
          <cell r="AN14" t="str">
            <v/>
          </cell>
        </row>
        <row r="15">
          <cell r="A15" t="str">
            <v>Enron Direct Power</v>
          </cell>
          <cell r="B15" t="str">
            <v>LK</v>
          </cell>
          <cell r="C15" t="str">
            <v>UKGas</v>
          </cell>
          <cell r="D15">
            <v>1033.8080339999999</v>
          </cell>
          <cell r="F15" t="str">
            <v>OtherGas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1033.8080339999999</v>
          </cell>
          <cell r="U15">
            <v>0</v>
          </cell>
          <cell r="V15">
            <v>1033.8080339999999</v>
          </cell>
          <cell r="W15">
            <v>0</v>
          </cell>
          <cell r="X15">
            <v>0</v>
          </cell>
          <cell r="Y15">
            <v>0</v>
          </cell>
          <cell r="Z15">
            <v>1033.8080339999999</v>
          </cell>
          <cell r="AA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  <cell r="AJ15">
            <v>0</v>
          </cell>
          <cell r="AM15">
            <v>1033.8080339999999</v>
          </cell>
          <cell r="AN15" t="str">
            <v/>
          </cell>
        </row>
        <row r="16">
          <cell r="A16" t="str">
            <v>Gas Transportation</v>
          </cell>
          <cell r="B16" t="str">
            <v>LK</v>
          </cell>
          <cell r="C16" t="str">
            <v>UKGas</v>
          </cell>
          <cell r="D16">
            <v>4653.1552587522401</v>
          </cell>
          <cell r="F16" t="str">
            <v>OtherGas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4653.1552587522401</v>
          </cell>
          <cell r="U16">
            <v>766.00411685224014</v>
          </cell>
          <cell r="V16">
            <v>2309.97815675224</v>
          </cell>
          <cell r="W16">
            <v>0</v>
          </cell>
          <cell r="X16">
            <v>0</v>
          </cell>
          <cell r="Y16">
            <v>2343.1771020000001</v>
          </cell>
          <cell r="Z16">
            <v>4653.1552587522401</v>
          </cell>
          <cell r="AA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0</v>
          </cell>
          <cell r="AJ16">
            <v>0</v>
          </cell>
          <cell r="AM16">
            <v>4653.1552587522401</v>
          </cell>
          <cell r="AN16" t="str">
            <v/>
          </cell>
        </row>
        <row r="17">
          <cell r="A17" t="str">
            <v>UK Power</v>
          </cell>
          <cell r="B17" t="str">
            <v>RL</v>
          </cell>
          <cell r="C17" t="str">
            <v>EuroP</v>
          </cell>
          <cell r="D17">
            <v>55447.405375085029</v>
          </cell>
          <cell r="F17" t="str">
            <v>Power</v>
          </cell>
          <cell r="G17">
            <v>-19.866372721747922</v>
          </cell>
          <cell r="H17">
            <v>-5.094308377274012E-3</v>
          </cell>
          <cell r="I17">
            <v>0</v>
          </cell>
          <cell r="J17">
            <v>0</v>
          </cell>
          <cell r="K17">
            <v>0</v>
          </cell>
          <cell r="L17">
            <v>-36.553374549199937</v>
          </cell>
          <cell r="M17">
            <v>-8.7551257250696221E-2</v>
          </cell>
          <cell r="N17">
            <v>-92.283930635206829</v>
          </cell>
          <cell r="O17">
            <v>-6.3810677972500782</v>
          </cell>
          <cell r="P17">
            <v>0</v>
          </cell>
          <cell r="Q17">
            <v>-155.17739126903274</v>
          </cell>
          <cell r="R17">
            <v>-155.67284369367553</v>
          </cell>
          <cell r="S17">
            <v>0</v>
          </cell>
          <cell r="T17">
            <v>55603.078218778704</v>
          </cell>
          <cell r="U17">
            <v>-3046.6028213653935</v>
          </cell>
          <cell r="V17">
            <v>307.82968398174125</v>
          </cell>
          <cell r="W17">
            <v>0</v>
          </cell>
          <cell r="X17">
            <v>0</v>
          </cell>
          <cell r="Y17">
            <v>55139.575691103288</v>
          </cell>
          <cell r="Z17">
            <v>55447.405375085029</v>
          </cell>
          <cell r="AA17">
            <v>0</v>
          </cell>
          <cell r="AC17">
            <v>0</v>
          </cell>
          <cell r="AD17">
            <v>-22384106.517606355</v>
          </cell>
          <cell r="AE17">
            <v>0</v>
          </cell>
          <cell r="AF17">
            <v>0</v>
          </cell>
          <cell r="AG17">
            <v>-7589162.9558333866</v>
          </cell>
          <cell r="AI17">
            <v>-5579.0178613280923</v>
          </cell>
          <cell r="AJ17">
            <v>-31230.467229073867</v>
          </cell>
          <cell r="AM17">
            <v>55447.405375085029</v>
          </cell>
          <cell r="AN17" t="str">
            <v/>
          </cell>
        </row>
        <row r="18">
          <cell r="A18" t="str">
            <v>Continental Power</v>
          </cell>
          <cell r="B18" t="str">
            <v>JG</v>
          </cell>
          <cell r="C18" t="str">
            <v>EuroP</v>
          </cell>
          <cell r="D18">
            <v>5513.367911515712</v>
          </cell>
          <cell r="F18" t="str">
            <v>Power</v>
          </cell>
          <cell r="G18">
            <v>-25.213064297675974</v>
          </cell>
          <cell r="H18">
            <v>0</v>
          </cell>
          <cell r="I18">
            <v>0</v>
          </cell>
          <cell r="J18">
            <v>1.0020073164080086</v>
          </cell>
          <cell r="K18">
            <v>-0.40193020907304244</v>
          </cell>
          <cell r="L18">
            <v>-8.5155831209973982</v>
          </cell>
          <cell r="M18">
            <v>0.11035583807064646</v>
          </cell>
          <cell r="N18">
            <v>-0.10334716791727999</v>
          </cell>
          <cell r="O18">
            <v>-25.959484669041863</v>
          </cell>
          <cell r="P18">
            <v>0</v>
          </cell>
          <cell r="Q18">
            <v>-59.081046310226903</v>
          </cell>
          <cell r="R18">
            <v>-59.057740551987081</v>
          </cell>
          <cell r="S18">
            <v>0</v>
          </cell>
          <cell r="T18">
            <v>5572.425652067699</v>
          </cell>
          <cell r="U18">
            <v>16.787083753342923</v>
          </cell>
          <cell r="V18">
            <v>532.87278113083357</v>
          </cell>
          <cell r="W18">
            <v>0</v>
          </cell>
          <cell r="X18">
            <v>0</v>
          </cell>
          <cell r="Y18">
            <v>4980.4951303848784</v>
          </cell>
          <cell r="Z18">
            <v>5513.367911515712</v>
          </cell>
          <cell r="AA18">
            <v>0</v>
          </cell>
          <cell r="AC18">
            <v>0</v>
          </cell>
          <cell r="AD18">
            <v>-761231.66027868656</v>
          </cell>
          <cell r="AE18">
            <v>0</v>
          </cell>
          <cell r="AF18">
            <v>0</v>
          </cell>
          <cell r="AG18">
            <v>-1254053</v>
          </cell>
          <cell r="AI18">
            <v>-434.68687564402057</v>
          </cell>
          <cell r="AJ18">
            <v>-6803.1388184506477</v>
          </cell>
          <cell r="AM18">
            <v>5513.367911515712</v>
          </cell>
          <cell r="AN18" t="str">
            <v/>
          </cell>
        </row>
        <row r="19">
          <cell r="A19" t="str">
            <v>Iberian Power</v>
          </cell>
          <cell r="B19" t="str">
            <v>JG</v>
          </cell>
          <cell r="C19" t="str">
            <v>EuroP</v>
          </cell>
          <cell r="D19">
            <v>19.396386884950601</v>
          </cell>
          <cell r="F19" t="str">
            <v>Power</v>
          </cell>
          <cell r="G19">
            <v>0.40799628753750911</v>
          </cell>
          <cell r="H19">
            <v>0</v>
          </cell>
          <cell r="I19">
            <v>0</v>
          </cell>
          <cell r="J19">
            <v>1.994084448990355E-3</v>
          </cell>
          <cell r="K19">
            <v>0</v>
          </cell>
          <cell r="L19">
            <v>0</v>
          </cell>
          <cell r="M19">
            <v>2.9893054121838118E-5</v>
          </cell>
          <cell r="N19">
            <v>0</v>
          </cell>
          <cell r="O19">
            <v>0</v>
          </cell>
          <cell r="P19">
            <v>0</v>
          </cell>
          <cell r="Q19">
            <v>0.41002026504062128</v>
          </cell>
          <cell r="R19">
            <v>0.41030475436321723</v>
          </cell>
          <cell r="S19">
            <v>0</v>
          </cell>
          <cell r="T19">
            <v>18.986082130587384</v>
          </cell>
          <cell r="U19">
            <v>-13.71330560324035</v>
          </cell>
          <cell r="V19">
            <v>-70.289303391310412</v>
          </cell>
          <cell r="W19">
            <v>0</v>
          </cell>
          <cell r="X19">
            <v>0</v>
          </cell>
          <cell r="Y19">
            <v>89.685690276261013</v>
          </cell>
          <cell r="Z19">
            <v>19.396386884950601</v>
          </cell>
          <cell r="AA19">
            <v>0</v>
          </cell>
          <cell r="AC19">
            <v>0</v>
          </cell>
          <cell r="AD19">
            <v>14299.749246527617</v>
          </cell>
          <cell r="AE19">
            <v>0</v>
          </cell>
          <cell r="AF19">
            <v>0</v>
          </cell>
          <cell r="AG19">
            <v>0</v>
          </cell>
          <cell r="AI19">
            <v>0</v>
          </cell>
          <cell r="AJ19">
            <v>0</v>
          </cell>
          <cell r="AM19">
            <v>19.396386884950601</v>
          </cell>
          <cell r="AN19" t="str">
            <v/>
          </cell>
        </row>
        <row r="20">
          <cell r="A20" t="str">
            <v>Scandinavian Power</v>
          </cell>
          <cell r="B20" t="str">
            <v>TL</v>
          </cell>
          <cell r="C20" t="str">
            <v>ScP</v>
          </cell>
          <cell r="D20">
            <v>12871.049350929585</v>
          </cell>
          <cell r="F20" t="str">
            <v>Power</v>
          </cell>
          <cell r="G20">
            <v>-224.5912155132545</v>
          </cell>
          <cell r="H20">
            <v>4.7795767181904703</v>
          </cell>
          <cell r="I20">
            <v>0</v>
          </cell>
          <cell r="J20">
            <v>5.3867258366122925E-2</v>
          </cell>
          <cell r="K20">
            <v>-10.985352284046726</v>
          </cell>
          <cell r="L20">
            <v>22.663516471598925</v>
          </cell>
          <cell r="M20">
            <v>3.5302269908500903</v>
          </cell>
          <cell r="N20">
            <v>0</v>
          </cell>
          <cell r="O20">
            <v>-9.6544716297262863</v>
          </cell>
          <cell r="P20">
            <v>0</v>
          </cell>
          <cell r="Q20">
            <v>-214.20385198802191</v>
          </cell>
          <cell r="R20">
            <v>-214.20385271934356</v>
          </cell>
          <cell r="S20">
            <v>0</v>
          </cell>
          <cell r="T20">
            <v>13085.253203648928</v>
          </cell>
          <cell r="U20">
            <v>1618.3471518891899</v>
          </cell>
          <cell r="V20">
            <v>2505.1965260124689</v>
          </cell>
          <cell r="W20">
            <v>0</v>
          </cell>
          <cell r="X20">
            <v>0</v>
          </cell>
          <cell r="Y20">
            <v>10365.852824917116</v>
          </cell>
          <cell r="Z20">
            <v>12871.049350929585</v>
          </cell>
          <cell r="AA20">
            <v>0</v>
          </cell>
          <cell r="AC20">
            <v>0</v>
          </cell>
          <cell r="AD20">
            <v>-2345097.4071559906</v>
          </cell>
          <cell r="AE20">
            <v>0</v>
          </cell>
          <cell r="AF20">
            <v>0</v>
          </cell>
          <cell r="AG20">
            <v>36458</v>
          </cell>
          <cell r="AI20">
            <v>-540.30149591580187</v>
          </cell>
          <cell r="AJ20">
            <v>-540.30149591580187</v>
          </cell>
          <cell r="AM20">
            <v>12871.049350929585</v>
          </cell>
          <cell r="AN20" t="str">
            <v/>
          </cell>
        </row>
        <row r="21">
          <cell r="A21" t="str">
            <v>Eastern1/Sutton Bridge</v>
          </cell>
          <cell r="B21" t="str">
            <v>JS</v>
          </cell>
          <cell r="C21" t="str">
            <v>SO</v>
          </cell>
          <cell r="D21">
            <v>57752.903356968185</v>
          </cell>
          <cell r="F21" t="str">
            <v>SO</v>
          </cell>
          <cell r="G21">
            <v>-8.3913862790404625</v>
          </cell>
          <cell r="H21">
            <v>0</v>
          </cell>
          <cell r="I21">
            <v>0</v>
          </cell>
          <cell r="J21">
            <v>37.162359351817521</v>
          </cell>
          <cell r="K21">
            <v>0</v>
          </cell>
          <cell r="L21">
            <v>12420.527811002903</v>
          </cell>
          <cell r="M21">
            <v>-44.396057229608623</v>
          </cell>
          <cell r="N21">
            <v>-7147.4806783360555</v>
          </cell>
          <cell r="O21">
            <v>0</v>
          </cell>
          <cell r="P21">
            <v>0</v>
          </cell>
          <cell r="Q21">
            <v>5257.422048510015</v>
          </cell>
          <cell r="R21">
            <v>5257.4225211667217</v>
          </cell>
          <cell r="S21">
            <v>0</v>
          </cell>
          <cell r="T21">
            <v>52495.480835801463</v>
          </cell>
          <cell r="U21">
            <v>54209.331562995474</v>
          </cell>
          <cell r="V21">
            <v>55768.450512778349</v>
          </cell>
          <cell r="W21">
            <v>0</v>
          </cell>
          <cell r="X21">
            <v>0</v>
          </cell>
          <cell r="Y21">
            <v>1984.4528441898342</v>
          </cell>
          <cell r="Z21">
            <v>57752.903356968185</v>
          </cell>
          <cell r="AA21">
            <v>0</v>
          </cell>
          <cell r="AC21">
            <v>-149396.72656683091</v>
          </cell>
          <cell r="AD21">
            <v>20021.417837314046</v>
          </cell>
          <cell r="AE21">
            <v>0</v>
          </cell>
          <cell r="AF21">
            <v>-115893.74660634511</v>
          </cell>
          <cell r="AG21">
            <v>11883.918843366042</v>
          </cell>
          <cell r="AI21">
            <v>0</v>
          </cell>
          <cell r="AJ21">
            <v>0</v>
          </cell>
          <cell r="AM21">
            <v>57752.903356968185</v>
          </cell>
          <cell r="AN21" t="str">
            <v>Add note</v>
          </cell>
        </row>
        <row r="22">
          <cell r="A22" t="str">
            <v>Eastern2</v>
          </cell>
          <cell r="B22" t="str">
            <v>JS</v>
          </cell>
          <cell r="C22" t="str">
            <v>SO</v>
          </cell>
          <cell r="D22">
            <v>48832.968011317251</v>
          </cell>
          <cell r="F22" t="str">
            <v>SO</v>
          </cell>
          <cell r="G22">
            <v>-41.369329236212224</v>
          </cell>
          <cell r="H22">
            <v>0</v>
          </cell>
          <cell r="I22">
            <v>0</v>
          </cell>
          <cell r="J22">
            <v>53.953127870002689</v>
          </cell>
          <cell r="K22">
            <v>0</v>
          </cell>
          <cell r="L22">
            <v>12927.269700001098</v>
          </cell>
          <cell r="M22">
            <v>134.85995433795642</v>
          </cell>
          <cell r="N22">
            <v>0</v>
          </cell>
          <cell r="O22">
            <v>0</v>
          </cell>
          <cell r="P22">
            <v>0</v>
          </cell>
          <cell r="Q22">
            <v>13074.713452972845</v>
          </cell>
          <cell r="R22">
            <v>13074.714926552566</v>
          </cell>
          <cell r="S22">
            <v>0</v>
          </cell>
          <cell r="T22">
            <v>35758.253084764685</v>
          </cell>
          <cell r="U22">
            <v>42077.956710317267</v>
          </cell>
          <cell r="V22">
            <v>44622.486572922877</v>
          </cell>
          <cell r="W22">
            <v>0</v>
          </cell>
          <cell r="X22">
            <v>0</v>
          </cell>
          <cell r="Y22">
            <v>4210.4814383943731</v>
          </cell>
          <cell r="Z22">
            <v>48832.968011317251</v>
          </cell>
          <cell r="AA22">
            <v>0</v>
          </cell>
          <cell r="AC22">
            <v>10259.52354323928</v>
          </cell>
          <cell r="AD22">
            <v>27828.410688026928</v>
          </cell>
          <cell r="AE22">
            <v>0</v>
          </cell>
          <cell r="AF22">
            <v>-128525.84686365305</v>
          </cell>
          <cell r="AG22">
            <v>16158.672991476611</v>
          </cell>
          <cell r="AI22">
            <v>-12.601529416093877</v>
          </cell>
          <cell r="AJ22">
            <v>0</v>
          </cell>
          <cell r="AM22">
            <v>48832.968011317251</v>
          </cell>
          <cell r="AN22" t="str">
            <v>Add note</v>
          </cell>
        </row>
        <row r="23">
          <cell r="A23" t="str">
            <v>TPL EDB</v>
          </cell>
          <cell r="B23" t="str">
            <v>JS</v>
          </cell>
          <cell r="C23" t="str">
            <v>SO</v>
          </cell>
          <cell r="D23">
            <v>0</v>
          </cell>
          <cell r="F23" t="str">
            <v>SO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I23">
            <v>0</v>
          </cell>
          <cell r="AJ23">
            <v>0</v>
          </cell>
          <cell r="AL23">
            <v>7281.81</v>
          </cell>
          <cell r="AM23">
            <v>-7281.81</v>
          </cell>
          <cell r="AN23" t="str">
            <v/>
          </cell>
        </row>
        <row r="24">
          <cell r="A24" t="str">
            <v>Sutton bridge plant</v>
          </cell>
          <cell r="B24" t="str">
            <v>PC</v>
          </cell>
          <cell r="C24" t="str">
            <v>SO</v>
          </cell>
          <cell r="D24">
            <v>-6701.3875096188212</v>
          </cell>
          <cell r="F24" t="str">
            <v>SO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-6701.3875096188212</v>
          </cell>
          <cell r="U24">
            <v>129.0771466529703</v>
          </cell>
          <cell r="V24">
            <v>401.58577758117826</v>
          </cell>
          <cell r="W24">
            <v>0</v>
          </cell>
          <cell r="X24">
            <v>0</v>
          </cell>
          <cell r="Y24">
            <v>-7102.9732871999995</v>
          </cell>
          <cell r="Z24">
            <v>-6701.3875096188212</v>
          </cell>
          <cell r="AA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I24">
            <v>0</v>
          </cell>
          <cell r="AJ24">
            <v>0</v>
          </cell>
          <cell r="AM24">
            <v>-6701.3875096188212</v>
          </cell>
          <cell r="AN24" t="str">
            <v/>
          </cell>
        </row>
        <row r="25">
          <cell r="A25" t="str">
            <v>Sutton bridge commissioning</v>
          </cell>
          <cell r="B25" t="str">
            <v>LK</v>
          </cell>
          <cell r="C25" t="str">
            <v>UKGas</v>
          </cell>
          <cell r="D25">
            <v>4027.8375414377024</v>
          </cell>
          <cell r="F25" t="str">
            <v>OtherGas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4027.8375414377024</v>
          </cell>
          <cell r="U25">
            <v>5.1692834365805744</v>
          </cell>
          <cell r="V25">
            <v>1582.4981013278511</v>
          </cell>
          <cell r="W25">
            <v>0</v>
          </cell>
          <cell r="X25">
            <v>0</v>
          </cell>
          <cell r="Y25">
            <v>2445.3394401098512</v>
          </cell>
          <cell r="Z25">
            <v>4027.8375414377024</v>
          </cell>
          <cell r="AA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I25">
            <v>0</v>
          </cell>
          <cell r="AJ25">
            <v>0</v>
          </cell>
          <cell r="AM25">
            <v>4027.8375414377024</v>
          </cell>
          <cell r="AN25" t="str">
            <v/>
          </cell>
        </row>
        <row r="26">
          <cell r="A26" t="str">
            <v>GBP interest rate</v>
          </cell>
          <cell r="B26" t="str">
            <v/>
          </cell>
          <cell r="C26" t="str">
            <v>FP</v>
          </cell>
          <cell r="D26">
            <v>4269.6783092377109</v>
          </cell>
          <cell r="F26" t="str">
            <v>FP</v>
          </cell>
          <cell r="G26">
            <v>0</v>
          </cell>
          <cell r="H26">
            <v>0</v>
          </cell>
          <cell r="I26">
            <v>0</v>
          </cell>
          <cell r="J26">
            <v>98.906550857376217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98.906550857376217</v>
          </cell>
          <cell r="R26">
            <v>98.373008552808642</v>
          </cell>
          <cell r="S26">
            <v>0</v>
          </cell>
          <cell r="T26">
            <v>4171.3053006849022</v>
          </cell>
          <cell r="U26">
            <v>229.98588829313147</v>
          </cell>
          <cell r="V26">
            <v>1119.2112981297992</v>
          </cell>
          <cell r="W26">
            <v>0</v>
          </cell>
          <cell r="X26">
            <v>0</v>
          </cell>
          <cell r="Y26">
            <v>3150.4670111079117</v>
          </cell>
          <cell r="Z26">
            <v>4269.6783092377109</v>
          </cell>
          <cell r="AA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I26">
            <v>0</v>
          </cell>
          <cell r="AJ26">
            <v>0</v>
          </cell>
          <cell r="AM26">
            <v>4269.6783092377109</v>
          </cell>
          <cell r="AN26" t="str">
            <v/>
          </cell>
        </row>
        <row r="27">
          <cell r="A27" t="str">
            <v>USD interest rate</v>
          </cell>
          <cell r="B27" t="str">
            <v/>
          </cell>
          <cell r="C27" t="str">
            <v>FP</v>
          </cell>
          <cell r="D27">
            <v>4727.9751193981783</v>
          </cell>
          <cell r="F27" t="str">
            <v>FP</v>
          </cell>
          <cell r="G27">
            <v>0</v>
          </cell>
          <cell r="H27">
            <v>0</v>
          </cell>
          <cell r="I27">
            <v>0</v>
          </cell>
          <cell r="J27">
            <v>66.01664268756565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66.01664268756565</v>
          </cell>
          <cell r="R27">
            <v>66.016642687565763</v>
          </cell>
          <cell r="S27">
            <v>0</v>
          </cell>
          <cell r="T27">
            <v>4661.9584767106126</v>
          </cell>
          <cell r="U27">
            <v>541.76584982463282</v>
          </cell>
          <cell r="V27">
            <v>2142.4416915587694</v>
          </cell>
          <cell r="W27">
            <v>0</v>
          </cell>
          <cell r="X27">
            <v>0</v>
          </cell>
          <cell r="Y27">
            <v>2585.5334278394089</v>
          </cell>
          <cell r="Z27">
            <v>4727.9751193981783</v>
          </cell>
          <cell r="AA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I27">
            <v>0</v>
          </cell>
          <cell r="AJ27">
            <v>0</v>
          </cell>
          <cell r="AM27">
            <v>4727.9751193981783</v>
          </cell>
          <cell r="AN27" t="str">
            <v/>
          </cell>
        </row>
        <row r="28">
          <cell r="A28" t="str">
            <v>Inflation</v>
          </cell>
          <cell r="B28" t="str">
            <v>GW</v>
          </cell>
          <cell r="C28" t="str">
            <v>FP</v>
          </cell>
          <cell r="D28">
            <v>-6598.9364607940224</v>
          </cell>
          <cell r="F28" t="str">
            <v>FP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-23.931764490631551</v>
          </cell>
          <cell r="N28">
            <v>0</v>
          </cell>
          <cell r="O28">
            <v>0</v>
          </cell>
          <cell r="P28">
            <v>0</v>
          </cell>
          <cell r="Q28">
            <v>-23.931764490631551</v>
          </cell>
          <cell r="R28">
            <v>-23.931764490631394</v>
          </cell>
          <cell r="S28">
            <v>0</v>
          </cell>
          <cell r="T28">
            <v>-6575.004696303391</v>
          </cell>
          <cell r="U28">
            <v>-8316.4470437818291</v>
          </cell>
          <cell r="V28">
            <v>-8318.2531435680048</v>
          </cell>
          <cell r="W28">
            <v>0</v>
          </cell>
          <cell r="X28">
            <v>0</v>
          </cell>
          <cell r="Y28">
            <v>1719.3166827739826</v>
          </cell>
          <cell r="Z28">
            <v>-6598.9364607940224</v>
          </cell>
          <cell r="AA28">
            <v>0</v>
          </cell>
          <cell r="AC28">
            <v>-149058083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I28">
            <v>-669.27179114412809</v>
          </cell>
          <cell r="AJ28">
            <v>-12069.310087393242</v>
          </cell>
          <cell r="AM28">
            <v>-6598.9364607940224</v>
          </cell>
          <cell r="AN28" t="str">
            <v/>
          </cell>
        </row>
        <row r="29">
          <cell r="A29" t="str">
            <v>Credit</v>
          </cell>
          <cell r="B29" t="str">
            <v>PW</v>
          </cell>
          <cell r="C29" t="str">
            <v>FP</v>
          </cell>
          <cell r="D29">
            <v>24999.9999312</v>
          </cell>
          <cell r="F29" t="str">
            <v>FP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24999.9999312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24999.9999312</v>
          </cell>
          <cell r="Z29">
            <v>24999.9999312</v>
          </cell>
          <cell r="AA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I29">
            <v>0</v>
          </cell>
          <cell r="AJ29">
            <v>-87981.930877570339</v>
          </cell>
          <cell r="AM29">
            <v>24999.9999312</v>
          </cell>
          <cell r="AN29" t="str">
            <v/>
          </cell>
        </row>
        <row r="30">
          <cell r="A30" t="str">
            <v>Quoted investments</v>
          </cell>
          <cell r="B30" t="str">
            <v>CW</v>
          </cell>
          <cell r="C30" t="str">
            <v>FP</v>
          </cell>
          <cell r="D30">
            <v>-4747.1517060686065</v>
          </cell>
          <cell r="F30" t="str">
            <v>FP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-4747.1517060686065</v>
          </cell>
          <cell r="U30">
            <v>-984.33155390167758</v>
          </cell>
          <cell r="V30">
            <v>1661.7794139483203</v>
          </cell>
          <cell r="W30">
            <v>0</v>
          </cell>
          <cell r="X30">
            <v>0</v>
          </cell>
          <cell r="Y30">
            <v>-6408.9311200169268</v>
          </cell>
          <cell r="Z30">
            <v>-4747.1517060686065</v>
          </cell>
          <cell r="AA30">
            <v>0</v>
          </cell>
          <cell r="AC30">
            <v>21</v>
          </cell>
          <cell r="AD30" t="e">
            <v>#VALUE!</v>
          </cell>
          <cell r="AE30">
            <v>0</v>
          </cell>
          <cell r="AF30">
            <v>8638.4552349999994</v>
          </cell>
          <cell r="AG30" t="str">
            <v>B/S value / £'000</v>
          </cell>
          <cell r="AI30">
            <v>-339.61423268709609</v>
          </cell>
          <cell r="AJ30">
            <v>0</v>
          </cell>
          <cell r="AM30">
            <v>-4747.1517060686065</v>
          </cell>
          <cell r="AN30" t="str">
            <v/>
          </cell>
        </row>
        <row r="31">
          <cell r="A31" t="str">
            <v>Quoted investments Hedge</v>
          </cell>
          <cell r="B31" t="str">
            <v>CW</v>
          </cell>
          <cell r="C31" t="str">
            <v>FP</v>
          </cell>
          <cell r="D31">
            <v>-1023.6571490398877</v>
          </cell>
          <cell r="F31" t="str">
            <v>FP</v>
          </cell>
          <cell r="G31">
            <v>-56.456896152907149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-56.456896152907149</v>
          </cell>
          <cell r="R31">
            <v>-56.456896152906779</v>
          </cell>
          <cell r="S31">
            <v>0</v>
          </cell>
          <cell r="T31">
            <v>-967.20025288698093</v>
          </cell>
          <cell r="U31">
            <v>-262.53262605780435</v>
          </cell>
          <cell r="V31">
            <v>-590.99486131459003</v>
          </cell>
          <cell r="W31">
            <v>0</v>
          </cell>
          <cell r="X31">
            <v>0</v>
          </cell>
          <cell r="Y31">
            <v>-432.66228772529769</v>
          </cell>
          <cell r="Z31">
            <v>-1023.6571490398877</v>
          </cell>
          <cell r="AA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-1821.23</v>
          </cell>
          <cell r="AG31" t="str">
            <v>B/S value / £'000</v>
          </cell>
          <cell r="AI31">
            <v>0</v>
          </cell>
          <cell r="AJ31">
            <v>0</v>
          </cell>
          <cell r="AM31">
            <v>-1023.6571490398877</v>
          </cell>
          <cell r="AN31" t="str">
            <v/>
          </cell>
        </row>
        <row r="32">
          <cell r="A32" t="str">
            <v>Unquoted investments</v>
          </cell>
          <cell r="B32" t="str">
            <v>CW</v>
          </cell>
          <cell r="C32" t="str">
            <v>FP</v>
          </cell>
          <cell r="D32">
            <v>-14757.920333949274</v>
          </cell>
          <cell r="F32" t="str">
            <v>FP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-14757.920333949274</v>
          </cell>
          <cell r="U32">
            <v>-1742.0315086492728</v>
          </cell>
          <cell r="V32">
            <v>-1741.3055339492748</v>
          </cell>
          <cell r="W32">
            <v>0</v>
          </cell>
          <cell r="X32">
            <v>0</v>
          </cell>
          <cell r="Y32">
            <v>-13016.614799999999</v>
          </cell>
          <cell r="Z32">
            <v>-14757.920333949274</v>
          </cell>
          <cell r="AA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2908</v>
          </cell>
          <cell r="AG32" t="str">
            <v>B/S value / £'000</v>
          </cell>
          <cell r="AI32">
            <v>0</v>
          </cell>
          <cell r="AJ32">
            <v>0</v>
          </cell>
          <cell r="AM32">
            <v>-14757.920333949274</v>
          </cell>
          <cell r="AN32" t="str">
            <v/>
          </cell>
        </row>
        <row r="33">
          <cell r="A33" t="str">
            <v>Monetisations/Other</v>
          </cell>
          <cell r="B33" t="str">
            <v/>
          </cell>
          <cell r="C33" t="str">
            <v>FP</v>
          </cell>
          <cell r="D33">
            <v>-829.62748457060559</v>
          </cell>
          <cell r="F33" t="str">
            <v>FP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-829.62748457060559</v>
          </cell>
          <cell r="U33">
            <v>0</v>
          </cell>
          <cell r="V33">
            <v>-1.6097000000172557E-3</v>
          </cell>
          <cell r="W33">
            <v>0</v>
          </cell>
          <cell r="X33">
            <v>0</v>
          </cell>
          <cell r="Y33">
            <v>-829.62587487060557</v>
          </cell>
          <cell r="Z33">
            <v>-829.62748457060559</v>
          </cell>
          <cell r="AA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M33">
            <v>-829.62748457060559</v>
          </cell>
          <cell r="AN33" t="str">
            <v/>
          </cell>
        </row>
        <row r="34">
          <cell r="A34" t="str">
            <v>EES</v>
          </cell>
          <cell r="B34" t="str">
            <v>RB</v>
          </cell>
          <cell r="C34" t="str">
            <v>UKGas</v>
          </cell>
          <cell r="D34">
            <v>829.34799430448788</v>
          </cell>
          <cell r="F34" t="str">
            <v>FP</v>
          </cell>
          <cell r="G34">
            <v>-18.194936639444617</v>
          </cell>
          <cell r="H34">
            <v>0</v>
          </cell>
          <cell r="I34">
            <v>0</v>
          </cell>
          <cell r="J34">
            <v>1.5213078536903073</v>
          </cell>
          <cell r="K34">
            <v>3.4201221330653819</v>
          </cell>
          <cell r="L34">
            <v>0</v>
          </cell>
          <cell r="M34">
            <v>-2.3419371079369929E-2</v>
          </cell>
          <cell r="N34">
            <v>0</v>
          </cell>
          <cell r="O34">
            <v>28.714805087625351</v>
          </cell>
          <cell r="P34">
            <v>0</v>
          </cell>
          <cell r="Q34">
            <v>15.437879063857052</v>
          </cell>
          <cell r="R34">
            <v>15.873421718689428</v>
          </cell>
          <cell r="S34">
            <v>0</v>
          </cell>
          <cell r="T34">
            <v>813.47457258579846</v>
          </cell>
          <cell r="U34">
            <v>829.34799430448788</v>
          </cell>
          <cell r="V34">
            <v>829.34799430448788</v>
          </cell>
          <cell r="W34">
            <v>0</v>
          </cell>
          <cell r="X34">
            <v>0</v>
          </cell>
          <cell r="Y34">
            <v>0</v>
          </cell>
          <cell r="Z34">
            <v>829.34799430448788</v>
          </cell>
          <cell r="AA34">
            <v>0</v>
          </cell>
          <cell r="AC34">
            <v>-1866682.5068783939</v>
          </cell>
          <cell r="AD34">
            <v>0</v>
          </cell>
          <cell r="AE34">
            <v>0</v>
          </cell>
          <cell r="AF34">
            <v>-931937.13123536343</v>
          </cell>
          <cell r="AG34">
            <v>0</v>
          </cell>
          <cell r="AI34">
            <v>-39.253714278492176</v>
          </cell>
          <cell r="AJ34">
            <v>-413.52772293011219</v>
          </cell>
          <cell r="AM34">
            <v>829.34799430448788</v>
          </cell>
          <cell r="AN34" t="str">
            <v/>
          </cell>
        </row>
        <row r="35">
          <cell r="A35" t="str">
            <v>Oil Price US</v>
          </cell>
          <cell r="B35" t="str">
            <v>JM</v>
          </cell>
          <cell r="C35" t="str">
            <v>NotApp</v>
          </cell>
          <cell r="D35">
            <v>-3943.8896723290031</v>
          </cell>
          <cell r="F35" t="str">
            <v>NonLocal</v>
          </cell>
          <cell r="G35">
            <v>218.78898305341869</v>
          </cell>
          <cell r="H35">
            <v>422.0738713917051</v>
          </cell>
          <cell r="I35">
            <v>-92.657720684686211</v>
          </cell>
          <cell r="J35">
            <v>-638.11409246760877</v>
          </cell>
          <cell r="K35">
            <v>0</v>
          </cell>
          <cell r="L35">
            <v>-15.603057100000285</v>
          </cell>
          <cell r="M35">
            <v>0</v>
          </cell>
          <cell r="N35">
            <v>2381</v>
          </cell>
          <cell r="O35">
            <v>82.847999999999985</v>
          </cell>
          <cell r="P35">
            <v>0</v>
          </cell>
          <cell r="Q35">
            <v>2358.3359841928286</v>
          </cell>
          <cell r="R35">
            <v>2358.3359841928273</v>
          </cell>
          <cell r="S35">
            <v>0</v>
          </cell>
          <cell r="T35">
            <v>-6302.2256565218304</v>
          </cell>
          <cell r="U35">
            <v>-2040.5903058833919</v>
          </cell>
          <cell r="V35">
            <v>-3457.7127914390016</v>
          </cell>
          <cell r="W35">
            <v>0</v>
          </cell>
          <cell r="X35">
            <v>0</v>
          </cell>
          <cell r="Y35">
            <v>-486.17688089000148</v>
          </cell>
          <cell r="Z35">
            <v>-3943.8896723290031</v>
          </cell>
          <cell r="AA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I35">
            <v>0</v>
          </cell>
          <cell r="AJ35">
            <v>-514</v>
          </cell>
          <cell r="AL35">
            <v>-6523.6198499999991</v>
          </cell>
          <cell r="AM35">
            <v>2579.730177670996</v>
          </cell>
          <cell r="AN35" t="str">
            <v>Add note</v>
          </cell>
        </row>
        <row r="36">
          <cell r="A36" t="str">
            <v>Oil Specific</v>
          </cell>
          <cell r="B36" t="str">
            <v>GW</v>
          </cell>
          <cell r="C36" t="str">
            <v>NotApp</v>
          </cell>
          <cell r="D36">
            <v>6871.5674734000049</v>
          </cell>
          <cell r="F36" t="str">
            <v>NonLocal</v>
          </cell>
          <cell r="G36">
            <v>-841.75230120000015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311.5641268</v>
          </cell>
          <cell r="M36">
            <v>0</v>
          </cell>
          <cell r="N36">
            <v>446</v>
          </cell>
          <cell r="O36">
            <v>0</v>
          </cell>
          <cell r="P36">
            <v>0</v>
          </cell>
          <cell r="Q36">
            <v>-84.188174400000207</v>
          </cell>
          <cell r="R36">
            <v>-84.188174399999298</v>
          </cell>
          <cell r="S36">
            <v>0</v>
          </cell>
          <cell r="T36">
            <v>6955.7556478000042</v>
          </cell>
          <cell r="U36">
            <v>747.19352250000065</v>
          </cell>
          <cell r="V36">
            <v>-1214.5240554999955</v>
          </cell>
          <cell r="W36">
            <v>0</v>
          </cell>
          <cell r="X36">
            <v>0</v>
          </cell>
          <cell r="Y36">
            <v>8086.0915289000004</v>
          </cell>
          <cell r="Z36">
            <v>6871.5674734000049</v>
          </cell>
          <cell r="AA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M36">
            <v>6871.5674734000049</v>
          </cell>
          <cell r="AN36" t="str">
            <v/>
          </cell>
        </row>
        <row r="37">
          <cell r="A37" t="str">
            <v>Oil Basis US</v>
          </cell>
          <cell r="B37" t="str">
            <v>JM</v>
          </cell>
          <cell r="C37" t="str">
            <v>NotApp</v>
          </cell>
          <cell r="D37">
            <v>4034.9616783542665</v>
          </cell>
          <cell r="F37" t="str">
            <v>NonLocal</v>
          </cell>
          <cell r="G37">
            <v>859.87194919924093</v>
          </cell>
          <cell r="H37">
            <v>-204.50151189999997</v>
          </cell>
          <cell r="I37">
            <v>39.412973300000004</v>
          </cell>
          <cell r="J37">
            <v>40.399350299999924</v>
          </cell>
          <cell r="K37">
            <v>0</v>
          </cell>
          <cell r="L37">
            <v>-53.986927200000025</v>
          </cell>
          <cell r="M37">
            <v>0</v>
          </cell>
          <cell r="N37">
            <v>28.000000000000004</v>
          </cell>
          <cell r="O37">
            <v>79.146000000000001</v>
          </cell>
          <cell r="P37">
            <v>0</v>
          </cell>
          <cell r="Q37">
            <v>788.34183369924085</v>
          </cell>
          <cell r="R37">
            <v>788.34183369924131</v>
          </cell>
          <cell r="S37">
            <v>0</v>
          </cell>
          <cell r="T37">
            <v>3246.6198446550252</v>
          </cell>
          <cell r="U37">
            <v>1291.0899841339647</v>
          </cell>
          <cell r="V37">
            <v>2179.8036201792033</v>
          </cell>
          <cell r="W37">
            <v>0</v>
          </cell>
          <cell r="X37">
            <v>0</v>
          </cell>
          <cell r="Y37">
            <v>1855.1580581750632</v>
          </cell>
          <cell r="Z37">
            <v>4034.9616783542665</v>
          </cell>
          <cell r="AA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I37">
            <v>0</v>
          </cell>
          <cell r="AJ37">
            <v>-141</v>
          </cell>
          <cell r="AM37">
            <v>4034.9616783542665</v>
          </cell>
          <cell r="AN37" t="str">
            <v>Add note</v>
          </cell>
        </row>
        <row r="38">
          <cell r="A38" t="str">
            <v>Resid US</v>
          </cell>
          <cell r="B38" t="str">
            <v>HR</v>
          </cell>
          <cell r="C38" t="str">
            <v>NotApp</v>
          </cell>
          <cell r="D38">
            <v>-6505.0719758000032</v>
          </cell>
          <cell r="F38" t="str">
            <v>NonLocal</v>
          </cell>
          <cell r="G38">
            <v>-180.55846660000128</v>
          </cell>
          <cell r="H38">
            <v>7.8540000000004301E-3</v>
          </cell>
          <cell r="I38">
            <v>7.3103000000001583E-3</v>
          </cell>
          <cell r="J38">
            <v>-2.5697999999997889E-3</v>
          </cell>
          <cell r="K38">
            <v>0</v>
          </cell>
          <cell r="L38">
            <v>-7.4651171000000005</v>
          </cell>
          <cell r="M38">
            <v>0</v>
          </cell>
          <cell r="N38">
            <v>8.1300000000000008</v>
          </cell>
          <cell r="O38">
            <v>0</v>
          </cell>
          <cell r="P38">
            <v>0</v>
          </cell>
          <cell r="Q38">
            <v>-179.8809892000013</v>
          </cell>
          <cell r="R38">
            <v>-179.88098920000175</v>
          </cell>
          <cell r="S38">
            <v>0</v>
          </cell>
          <cell r="T38">
            <v>-6325.1909866000015</v>
          </cell>
          <cell r="U38">
            <v>-1759.6476639000175</v>
          </cell>
          <cell r="V38">
            <v>-4151.0333017000066</v>
          </cell>
          <cell r="W38">
            <v>0</v>
          </cell>
          <cell r="X38">
            <v>0</v>
          </cell>
          <cell r="Y38">
            <v>-2354.0386740999961</v>
          </cell>
          <cell r="Z38">
            <v>-6505.0719758000032</v>
          </cell>
          <cell r="AA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I38">
            <v>0</v>
          </cell>
          <cell r="AJ38">
            <v>-558.38166999999999</v>
          </cell>
          <cell r="AM38">
            <v>-6505.0719758000032</v>
          </cell>
          <cell r="AN38" t="str">
            <v/>
          </cell>
        </row>
        <row r="39">
          <cell r="A39" t="str">
            <v>Refined US</v>
          </cell>
          <cell r="B39" t="str">
            <v>DB</v>
          </cell>
          <cell r="C39" t="str">
            <v>NotApp</v>
          </cell>
          <cell r="D39">
            <v>6350.6567344492196</v>
          </cell>
          <cell r="F39" t="str">
            <v>NonLocal</v>
          </cell>
          <cell r="G39">
            <v>635.23546439998722</v>
          </cell>
          <cell r="H39">
            <v>120.11395009999995</v>
          </cell>
          <cell r="I39">
            <v>-4.9136926999999559</v>
          </cell>
          <cell r="J39">
            <v>-5.7801411999999388</v>
          </cell>
          <cell r="K39">
            <v>0</v>
          </cell>
          <cell r="L39">
            <v>1071.1153796000001</v>
          </cell>
          <cell r="M39">
            <v>0</v>
          </cell>
          <cell r="N39">
            <v>0</v>
          </cell>
          <cell r="O39">
            <v>-204.041</v>
          </cell>
          <cell r="P39">
            <v>0</v>
          </cell>
          <cell r="Q39">
            <v>1611.7299601999875</v>
          </cell>
          <cell r="R39">
            <v>1611.7299601999894</v>
          </cell>
          <cell r="S39">
            <v>0</v>
          </cell>
          <cell r="T39">
            <v>4738.9267742492302</v>
          </cell>
          <cell r="U39">
            <v>5764.687785699949</v>
          </cell>
          <cell r="V39">
            <v>2513.6567344492196</v>
          </cell>
          <cell r="W39">
            <v>0</v>
          </cell>
          <cell r="X39">
            <v>0</v>
          </cell>
          <cell r="Y39">
            <v>3837</v>
          </cell>
          <cell r="Z39">
            <v>6350.6567344492196</v>
          </cell>
          <cell r="AA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I39">
            <v>0</v>
          </cell>
          <cell r="AJ39">
            <v>-500.00495000000001</v>
          </cell>
          <cell r="AM39">
            <v>6350.6567344492196</v>
          </cell>
          <cell r="AN39" t="str">
            <v>Add note</v>
          </cell>
        </row>
        <row r="40">
          <cell r="A40" t="str">
            <v>NG Liquids US</v>
          </cell>
          <cell r="B40" t="str">
            <v>JT</v>
          </cell>
          <cell r="C40" t="str">
            <v>NotApp</v>
          </cell>
          <cell r="D40">
            <v>4579.0024535803004</v>
          </cell>
          <cell r="F40" t="str">
            <v>NonLocal</v>
          </cell>
          <cell r="G40">
            <v>826.48176270000238</v>
          </cell>
          <cell r="H40">
            <v>6.4050676000000069</v>
          </cell>
          <cell r="I40">
            <v>-3.7222246000000023</v>
          </cell>
          <cell r="J40">
            <v>5.4171188000000035</v>
          </cell>
          <cell r="K40">
            <v>0</v>
          </cell>
          <cell r="L40">
            <v>41.145185499999158</v>
          </cell>
          <cell r="M40">
            <v>0</v>
          </cell>
          <cell r="N40">
            <v>34</v>
          </cell>
          <cell r="O40">
            <v>-6.1639999999999997</v>
          </cell>
          <cell r="P40">
            <v>0</v>
          </cell>
          <cell r="Q40">
            <v>903.56291000000158</v>
          </cell>
          <cell r="R40">
            <v>903.56291000000238</v>
          </cell>
          <cell r="S40">
            <v>0</v>
          </cell>
          <cell r="T40">
            <v>3675.4395435802981</v>
          </cell>
          <cell r="U40">
            <v>2621.5268661000041</v>
          </cell>
          <cell r="V40">
            <v>4170.7098574000056</v>
          </cell>
          <cell r="W40">
            <v>0</v>
          </cell>
          <cell r="X40">
            <v>0</v>
          </cell>
          <cell r="Y40">
            <v>408.29259618029471</v>
          </cell>
          <cell r="Z40">
            <v>4579.0024535803004</v>
          </cell>
          <cell r="AA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I40">
            <v>0</v>
          </cell>
          <cell r="AJ40">
            <v>-941</v>
          </cell>
          <cell r="AM40">
            <v>4579.0024535803004</v>
          </cell>
          <cell r="AN40" t="str">
            <v>Add note</v>
          </cell>
        </row>
        <row r="41">
          <cell r="A41" t="str">
            <v>Petchem/Plast US</v>
          </cell>
          <cell r="B41" t="str">
            <v>JN</v>
          </cell>
          <cell r="C41" t="str">
            <v>NotApp</v>
          </cell>
          <cell r="D41">
            <v>5670.7600072419418</v>
          </cell>
          <cell r="F41" t="str">
            <v>NonLocal</v>
          </cell>
          <cell r="G41">
            <v>249.54827592667263</v>
          </cell>
          <cell r="H41">
            <v>-1.0102399999998589E-2</v>
          </cell>
          <cell r="I41">
            <v>0</v>
          </cell>
          <cell r="J41">
            <v>2.8799390000000038</v>
          </cell>
          <cell r="K41">
            <v>0</v>
          </cell>
          <cell r="L41">
            <v>-126.27973589999999</v>
          </cell>
          <cell r="M41">
            <v>0</v>
          </cell>
          <cell r="N41">
            <v>-5.0000000000000001E-3</v>
          </cell>
          <cell r="O41">
            <v>-2.4433499999999988</v>
          </cell>
          <cell r="P41">
            <v>0</v>
          </cell>
          <cell r="Q41">
            <v>123.69002662667266</v>
          </cell>
          <cell r="R41">
            <v>123.69002662667208</v>
          </cell>
          <cell r="S41">
            <v>0</v>
          </cell>
          <cell r="T41">
            <v>5547.0699806152697</v>
          </cell>
          <cell r="U41">
            <v>226.23878380867063</v>
          </cell>
          <cell r="V41">
            <v>582.05449098405097</v>
          </cell>
          <cell r="W41">
            <v>0</v>
          </cell>
          <cell r="X41">
            <v>0</v>
          </cell>
          <cell r="Y41">
            <v>5088.7055162578908</v>
          </cell>
          <cell r="Z41">
            <v>5670.7600072419418</v>
          </cell>
          <cell r="AA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-871.25199999999995</v>
          </cell>
          <cell r="AM41">
            <v>5670.7600072419418</v>
          </cell>
          <cell r="AN41" t="str">
            <v/>
          </cell>
        </row>
        <row r="42">
          <cell r="A42" t="str">
            <v>Affiliate Books US</v>
          </cell>
          <cell r="B42" t="str">
            <v/>
          </cell>
          <cell r="C42" t="str">
            <v>NotApp</v>
          </cell>
          <cell r="D42">
            <v>1526.942</v>
          </cell>
          <cell r="F42" t="str">
            <v>NonLocal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280.69400000000002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280.69400000000002</v>
          </cell>
          <cell r="R42">
            <v>280.69399999999996</v>
          </cell>
          <cell r="S42">
            <v>0</v>
          </cell>
          <cell r="T42">
            <v>1246.248</v>
          </cell>
          <cell r="U42">
            <v>1054.453</v>
          </cell>
          <cell r="V42">
            <v>1054.453</v>
          </cell>
          <cell r="W42">
            <v>0</v>
          </cell>
          <cell r="X42">
            <v>0</v>
          </cell>
          <cell r="Y42">
            <v>472.48900000000003</v>
          </cell>
          <cell r="Z42">
            <v>1526.942</v>
          </cell>
          <cell r="AA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I42">
            <v>0</v>
          </cell>
          <cell r="AJ42">
            <v>0</v>
          </cell>
          <cell r="AM42">
            <v>1526.942</v>
          </cell>
          <cell r="AN42" t="str">
            <v>Add note</v>
          </cell>
        </row>
        <row r="43">
          <cell r="A43" t="str">
            <v>J Block Liquids</v>
          </cell>
          <cell r="B43" t="str">
            <v>GW</v>
          </cell>
          <cell r="C43" t="str">
            <v>NotApp</v>
          </cell>
          <cell r="D43">
            <v>712</v>
          </cell>
          <cell r="F43" t="str">
            <v>NonLocal</v>
          </cell>
          <cell r="G43">
            <v>-2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-2</v>
          </cell>
          <cell r="R43">
            <v>-1.8227078192726367</v>
          </cell>
          <cell r="S43">
            <v>0</v>
          </cell>
          <cell r="T43">
            <v>713.82270781927264</v>
          </cell>
          <cell r="U43">
            <v>-19.292614330136303</v>
          </cell>
          <cell r="V43">
            <v>-28.836061705806173</v>
          </cell>
          <cell r="W43">
            <v>0</v>
          </cell>
          <cell r="X43">
            <v>0</v>
          </cell>
          <cell r="Y43">
            <v>740.83606170580617</v>
          </cell>
          <cell r="Z43">
            <v>712</v>
          </cell>
          <cell r="AA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I43">
            <v>0</v>
          </cell>
          <cell r="AJ43">
            <v>0</v>
          </cell>
          <cell r="AM43">
            <v>712</v>
          </cell>
          <cell r="AN43" t="str">
            <v/>
          </cell>
        </row>
        <row r="44">
          <cell r="A44" t="str">
            <v>Global Product origination</v>
          </cell>
          <cell r="B44" t="str">
            <v>DB</v>
          </cell>
          <cell r="C44" t="str">
            <v>NotApp</v>
          </cell>
          <cell r="D44">
            <v>-8477</v>
          </cell>
          <cell r="F44" t="str">
            <v>NonLocal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-7933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-7933</v>
          </cell>
          <cell r="R44">
            <v>-7933</v>
          </cell>
          <cell r="S44">
            <v>0</v>
          </cell>
          <cell r="T44">
            <v>-544</v>
          </cell>
          <cell r="U44">
            <v>-7933</v>
          </cell>
          <cell r="V44">
            <v>-7933</v>
          </cell>
          <cell r="W44">
            <v>0</v>
          </cell>
          <cell r="X44">
            <v>0</v>
          </cell>
          <cell r="Y44">
            <v>-544</v>
          </cell>
          <cell r="Z44">
            <v>-8477</v>
          </cell>
          <cell r="AA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I44">
            <v>0</v>
          </cell>
          <cell r="AJ44">
            <v>0</v>
          </cell>
          <cell r="AM44">
            <v>-8477</v>
          </cell>
          <cell r="AN44" t="str">
            <v>Add note</v>
          </cell>
        </row>
        <row r="45">
          <cell r="A45" t="str">
            <v>Singapore</v>
          </cell>
          <cell r="B45" t="str">
            <v>PR</v>
          </cell>
          <cell r="C45" t="str">
            <v>NotApp</v>
          </cell>
          <cell r="D45">
            <v>17033.735710000001</v>
          </cell>
          <cell r="F45" t="str">
            <v>NonLocal</v>
          </cell>
          <cell r="G45">
            <v>3937.1915913563726</v>
          </cell>
          <cell r="H45">
            <v>15.483999999999996</v>
          </cell>
          <cell r="I45">
            <v>0.91100000000000136</v>
          </cell>
          <cell r="J45">
            <v>-1.44</v>
          </cell>
          <cell r="K45">
            <v>0</v>
          </cell>
          <cell r="L45">
            <v>262.22799999999995</v>
          </cell>
          <cell r="M45">
            <v>0</v>
          </cell>
          <cell r="N45">
            <v>-1</v>
          </cell>
          <cell r="O45">
            <v>-1.3990000000000058</v>
          </cell>
          <cell r="P45">
            <v>0</v>
          </cell>
          <cell r="Q45">
            <v>4211.9755913563722</v>
          </cell>
          <cell r="R45">
            <v>4211.6480585558093</v>
          </cell>
          <cell r="S45">
            <v>0</v>
          </cell>
          <cell r="T45">
            <v>12822.087651444192</v>
          </cell>
          <cell r="U45">
            <v>3474.2937983308748</v>
          </cell>
          <cell r="V45">
            <v>3178.9847619790817</v>
          </cell>
          <cell r="W45">
            <v>0</v>
          </cell>
          <cell r="X45">
            <v>0</v>
          </cell>
          <cell r="Y45">
            <v>13854.750948020919</v>
          </cell>
          <cell r="Z45">
            <v>17033.735710000001</v>
          </cell>
          <cell r="AA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I45">
            <v>0</v>
          </cell>
          <cell r="AJ45">
            <v>-292</v>
          </cell>
          <cell r="AM45">
            <v>17033.735710000001</v>
          </cell>
          <cell r="AN45" t="str">
            <v>Add note</v>
          </cell>
        </row>
        <row r="46">
          <cell r="A46" t="str">
            <v>Singapore arb</v>
          </cell>
          <cell r="B46" t="str">
            <v/>
          </cell>
          <cell r="C46" t="str">
            <v>NotApp</v>
          </cell>
          <cell r="D46">
            <v>588.94999999999982</v>
          </cell>
          <cell r="F46" t="str">
            <v>NonLocal</v>
          </cell>
          <cell r="G46">
            <v>151.10400000000001</v>
          </cell>
          <cell r="H46">
            <v>-3.1000000000000003E-2</v>
          </cell>
          <cell r="I46">
            <v>0</v>
          </cell>
          <cell r="J46">
            <v>0</v>
          </cell>
          <cell r="K46">
            <v>0</v>
          </cell>
          <cell r="L46">
            <v>-11.664000000000101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139.40899999999991</v>
          </cell>
          <cell r="R46">
            <v>139.41100000000006</v>
          </cell>
          <cell r="S46">
            <v>0</v>
          </cell>
          <cell r="T46">
            <v>449.53899999999976</v>
          </cell>
          <cell r="U46">
            <v>1907.528</v>
          </cell>
          <cell r="V46">
            <v>541.43599999999981</v>
          </cell>
          <cell r="W46">
            <v>0</v>
          </cell>
          <cell r="X46">
            <v>0</v>
          </cell>
          <cell r="Y46">
            <v>47.51400000000001</v>
          </cell>
          <cell r="Z46">
            <v>588.94999999999982</v>
          </cell>
          <cell r="AA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I46">
            <v>0</v>
          </cell>
          <cell r="AJ46">
            <v>0</v>
          </cell>
          <cell r="AM46">
            <v>588.94999999999982</v>
          </cell>
          <cell r="AN46" t="str">
            <v/>
          </cell>
        </row>
        <row r="47">
          <cell r="A47" t="str">
            <v>Singapore Petchems</v>
          </cell>
          <cell r="B47" t="str">
            <v>PR</v>
          </cell>
          <cell r="C47" t="str">
            <v>NotApp</v>
          </cell>
          <cell r="D47">
            <v>562.43499999999995</v>
          </cell>
          <cell r="F47" t="str">
            <v>NonLocal</v>
          </cell>
          <cell r="G47">
            <v>-3.4789999999999965</v>
          </cell>
          <cell r="H47">
            <v>1E-3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-3.4779999999999966</v>
          </cell>
          <cell r="R47">
            <v>-3.4809999999999945</v>
          </cell>
          <cell r="S47">
            <v>0</v>
          </cell>
          <cell r="T47">
            <v>565.91599999999994</v>
          </cell>
          <cell r="U47">
            <v>562.43499999999995</v>
          </cell>
          <cell r="V47">
            <v>562.43499999999995</v>
          </cell>
          <cell r="W47">
            <v>0</v>
          </cell>
          <cell r="X47">
            <v>0</v>
          </cell>
          <cell r="Y47">
            <v>0</v>
          </cell>
          <cell r="Z47">
            <v>562.43499999999995</v>
          </cell>
          <cell r="AA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I47">
            <v>0</v>
          </cell>
          <cell r="AJ47">
            <v>0</v>
          </cell>
          <cell r="AM47">
            <v>562.43499999999995</v>
          </cell>
          <cell r="AN47" t="str">
            <v/>
          </cell>
        </row>
        <row r="48">
          <cell r="A48" t="str">
            <v>Products Europe</v>
          </cell>
          <cell r="B48" t="str">
            <v>RK</v>
          </cell>
          <cell r="C48" t="str">
            <v>NotApp</v>
          </cell>
          <cell r="D48">
            <v>-7154.0416999999998</v>
          </cell>
          <cell r="F48" t="str">
            <v>NonLocal</v>
          </cell>
          <cell r="G48">
            <v>-2211.1889999999999</v>
          </cell>
          <cell r="H48">
            <v>-56.560000000000009</v>
          </cell>
          <cell r="I48">
            <v>7.8499999999999952</v>
          </cell>
          <cell r="J48">
            <v>7.286999999999999</v>
          </cell>
          <cell r="K48">
            <v>0</v>
          </cell>
          <cell r="L48">
            <v>148.37399999999997</v>
          </cell>
          <cell r="M48">
            <v>0</v>
          </cell>
          <cell r="N48">
            <v>0</v>
          </cell>
          <cell r="O48">
            <v>-17.252999999999986</v>
          </cell>
          <cell r="P48">
            <v>0</v>
          </cell>
          <cell r="Q48">
            <v>-2121.4910000000004</v>
          </cell>
          <cell r="R48">
            <v>-2121.4480000000012</v>
          </cell>
          <cell r="S48">
            <v>0</v>
          </cell>
          <cell r="T48">
            <v>-5032.5936999999985</v>
          </cell>
          <cell r="U48">
            <v>-3941.7617</v>
          </cell>
          <cell r="V48">
            <v>-5137.7977000000046</v>
          </cell>
          <cell r="W48">
            <v>0</v>
          </cell>
          <cell r="X48">
            <v>0</v>
          </cell>
          <cell r="Y48">
            <v>-2016.2439999999951</v>
          </cell>
          <cell r="Z48">
            <v>-7154.0416999999998</v>
          </cell>
          <cell r="AA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I48">
            <v>0</v>
          </cell>
          <cell r="AJ48">
            <v>0</v>
          </cell>
          <cell r="AM48">
            <v>-7154.0416999999998</v>
          </cell>
          <cell r="AN48" t="str">
            <v>Add note</v>
          </cell>
        </row>
        <row r="49">
          <cell r="A49" t="str">
            <v>Resid Europe</v>
          </cell>
          <cell r="B49" t="str">
            <v>NC</v>
          </cell>
          <cell r="C49" t="str">
            <v>NotApp</v>
          </cell>
          <cell r="D49">
            <v>-2409.760065007843</v>
          </cell>
          <cell r="F49" t="str">
            <v>NonLocal</v>
          </cell>
          <cell r="G49">
            <v>-723.20399999999961</v>
          </cell>
          <cell r="H49">
            <v>-2.8290000000000006</v>
          </cell>
          <cell r="I49">
            <v>0.72</v>
          </cell>
          <cell r="J49">
            <v>1.5259999999999962</v>
          </cell>
          <cell r="K49">
            <v>0</v>
          </cell>
          <cell r="L49">
            <v>61.080999999999996</v>
          </cell>
          <cell r="M49">
            <v>0</v>
          </cell>
          <cell r="N49">
            <v>0</v>
          </cell>
          <cell r="O49">
            <v>-0.25</v>
          </cell>
          <cell r="P49">
            <v>0</v>
          </cell>
          <cell r="Q49">
            <v>-662.95599999999956</v>
          </cell>
          <cell r="R49">
            <v>-662.95099999999911</v>
          </cell>
          <cell r="S49">
            <v>0</v>
          </cell>
          <cell r="T49">
            <v>-1746.8090650078439</v>
          </cell>
          <cell r="U49">
            <v>-2169.7810000000018</v>
          </cell>
          <cell r="V49">
            <v>-1912.7680000000014</v>
          </cell>
          <cell r="W49">
            <v>0</v>
          </cell>
          <cell r="X49">
            <v>0</v>
          </cell>
          <cell r="Y49">
            <v>-496.99206500784169</v>
          </cell>
          <cell r="Z49">
            <v>-2409.760065007843</v>
          </cell>
          <cell r="AA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M49">
            <v>-2409.760065007843</v>
          </cell>
          <cell r="AN49" t="str">
            <v>Add note</v>
          </cell>
        </row>
        <row r="50">
          <cell r="A50" t="str">
            <v>Fin Europe</v>
          </cell>
          <cell r="B50" t="str">
            <v>NC</v>
          </cell>
          <cell r="C50" t="str">
            <v>NotApp</v>
          </cell>
          <cell r="D50">
            <v>930.85175000000072</v>
          </cell>
          <cell r="F50" t="str">
            <v>NonLocal</v>
          </cell>
          <cell r="G50">
            <v>219.56299999999973</v>
          </cell>
          <cell r="H50">
            <v>-18.397999999999996</v>
          </cell>
          <cell r="I50">
            <v>0</v>
          </cell>
          <cell r="J50">
            <v>4.742999999999995</v>
          </cell>
          <cell r="K50">
            <v>0</v>
          </cell>
          <cell r="L50">
            <v>140.87100000000004</v>
          </cell>
          <cell r="M50">
            <v>0</v>
          </cell>
          <cell r="N50">
            <v>0</v>
          </cell>
          <cell r="O50">
            <v>-0.5</v>
          </cell>
          <cell r="P50">
            <v>0</v>
          </cell>
          <cell r="Q50">
            <v>346.27899999999977</v>
          </cell>
          <cell r="R50">
            <v>346.27699999999436</v>
          </cell>
          <cell r="S50">
            <v>0</v>
          </cell>
          <cell r="T50">
            <v>584.57475000000636</v>
          </cell>
          <cell r="U50">
            <v>-789.45771999999806</v>
          </cell>
          <cell r="V50">
            <v>-643.93928499999356</v>
          </cell>
          <cell r="W50">
            <v>0</v>
          </cell>
          <cell r="X50">
            <v>0</v>
          </cell>
          <cell r="Y50">
            <v>1574.7910349999943</v>
          </cell>
          <cell r="Z50">
            <v>930.85175000000072</v>
          </cell>
          <cell r="AA50">
            <v>0</v>
          </cell>
          <cell r="AC50">
            <v>0</v>
          </cell>
          <cell r="AD50">
            <v>10281.019185266074</v>
          </cell>
          <cell r="AE50" t="str">
            <v>USDk PrepaymentExposure to Russia</v>
          </cell>
          <cell r="AF50">
            <v>0</v>
          </cell>
          <cell r="AG50">
            <v>0</v>
          </cell>
          <cell r="AI50">
            <v>0</v>
          </cell>
          <cell r="AJ50">
            <v>0</v>
          </cell>
          <cell r="AM50">
            <v>930.85175000000072</v>
          </cell>
          <cell r="AN50" t="str">
            <v>Add note</v>
          </cell>
        </row>
        <row r="51">
          <cell r="A51" t="str">
            <v>Petchems Europe</v>
          </cell>
          <cell r="B51" t="str">
            <v>SB</v>
          </cell>
          <cell r="C51" t="str">
            <v>NotApp</v>
          </cell>
          <cell r="D51">
            <v>1250.2721544304927</v>
          </cell>
          <cell r="F51" t="str">
            <v>NonLocal</v>
          </cell>
          <cell r="G51">
            <v>56.000000000000007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15.5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71.5</v>
          </cell>
          <cell r="R51">
            <v>71.499999999999545</v>
          </cell>
          <cell r="S51">
            <v>0</v>
          </cell>
          <cell r="T51">
            <v>1178.7721544304932</v>
          </cell>
          <cell r="U51">
            <v>369.19999999999959</v>
          </cell>
          <cell r="V51">
            <v>702.79991443049266</v>
          </cell>
          <cell r="W51">
            <v>0</v>
          </cell>
          <cell r="X51">
            <v>0</v>
          </cell>
          <cell r="Y51">
            <v>547.47224000000006</v>
          </cell>
          <cell r="Z51">
            <v>1250.2721544304927</v>
          </cell>
          <cell r="AA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I51">
            <v>0</v>
          </cell>
          <cell r="AJ51">
            <v>0</v>
          </cell>
          <cell r="AM51">
            <v>1250.2721544304927</v>
          </cell>
          <cell r="AN51" t="str">
            <v/>
          </cell>
        </row>
        <row r="52">
          <cell r="A52" t="str">
            <v>Lite Europe</v>
          </cell>
          <cell r="B52" t="str">
            <v>SB</v>
          </cell>
          <cell r="C52" t="str">
            <v>NotApp</v>
          </cell>
          <cell r="D52">
            <v>0</v>
          </cell>
          <cell r="F52" t="str">
            <v>NonLocal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I52">
            <v>0</v>
          </cell>
          <cell r="AJ52">
            <v>0</v>
          </cell>
          <cell r="AM52">
            <v>0</v>
          </cell>
          <cell r="AN52" t="str">
            <v/>
          </cell>
        </row>
        <row r="53">
          <cell r="A53" t="str">
            <v>LPG Global</v>
          </cell>
          <cell r="B53" t="str">
            <v>BW</v>
          </cell>
          <cell r="C53" t="str">
            <v>NotApp</v>
          </cell>
          <cell r="D53">
            <v>-1800.8953614495424</v>
          </cell>
          <cell r="F53" t="str">
            <v>NonLocal</v>
          </cell>
          <cell r="G53">
            <v>394.36825490767444</v>
          </cell>
          <cell r="H53">
            <v>47.201999999999991</v>
          </cell>
          <cell r="I53">
            <v>-2.9570000000000034</v>
          </cell>
          <cell r="J53">
            <v>-7.3369999999999997</v>
          </cell>
          <cell r="K53">
            <v>0</v>
          </cell>
          <cell r="L53">
            <v>198.54300000000006</v>
          </cell>
          <cell r="M53">
            <v>0</v>
          </cell>
          <cell r="N53">
            <v>0</v>
          </cell>
          <cell r="O53">
            <v>-0.75</v>
          </cell>
          <cell r="P53">
            <v>0</v>
          </cell>
          <cell r="Q53">
            <v>629.06925490767458</v>
          </cell>
          <cell r="R53">
            <v>629.05324490767339</v>
          </cell>
          <cell r="S53">
            <v>0</v>
          </cell>
          <cell r="T53">
            <v>-2429.9486063572158</v>
          </cell>
          <cell r="U53">
            <v>1981.6038843007161</v>
          </cell>
          <cell r="V53">
            <v>1020.0880175369991</v>
          </cell>
          <cell r="W53">
            <v>0</v>
          </cell>
          <cell r="X53">
            <v>0</v>
          </cell>
          <cell r="Y53">
            <v>-2820.9833789865415</v>
          </cell>
          <cell r="Z53">
            <v>-1800.8953614495424</v>
          </cell>
          <cell r="AA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I53">
            <v>0</v>
          </cell>
          <cell r="AJ53">
            <v>0</v>
          </cell>
          <cell r="AM53">
            <v>-1800.8953614495424</v>
          </cell>
          <cell r="AN53" t="str">
            <v>Add note</v>
          </cell>
        </row>
        <row r="54">
          <cell r="A54" t="str">
            <v>LPG Cremona</v>
          </cell>
          <cell r="B54" t="str">
            <v>BW</v>
          </cell>
          <cell r="C54" t="str">
            <v>NotApp</v>
          </cell>
          <cell r="D54">
            <v>-4052.3554764134374</v>
          </cell>
          <cell r="F54" t="str">
            <v>NonLocal</v>
          </cell>
          <cell r="G54">
            <v>0</v>
          </cell>
          <cell r="H54">
            <v>0</v>
          </cell>
          <cell r="I54">
            <v>0</v>
          </cell>
          <cell r="J54">
            <v>5.1859999999999218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-1.0000000000000009E-3</v>
          </cell>
          <cell r="P54">
            <v>0</v>
          </cell>
          <cell r="Q54">
            <v>5.1849999999999214</v>
          </cell>
          <cell r="R54">
            <v>5.1848100251377218</v>
          </cell>
          <cell r="S54">
            <v>0</v>
          </cell>
          <cell r="T54">
            <v>-4057.5402864385751</v>
          </cell>
          <cell r="U54">
            <v>677.06896335787451</v>
          </cell>
          <cell r="V54">
            <v>-729.54647641343627</v>
          </cell>
          <cell r="W54">
            <v>0</v>
          </cell>
          <cell r="X54">
            <v>0</v>
          </cell>
          <cell r="Y54">
            <v>-3322.8090000000011</v>
          </cell>
          <cell r="Z54">
            <v>-4052.3554764134374</v>
          </cell>
          <cell r="AA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I54">
            <v>0</v>
          </cell>
          <cell r="AJ54">
            <v>0</v>
          </cell>
          <cell r="AM54">
            <v>-4052.3554764134374</v>
          </cell>
          <cell r="AN54" t="str">
            <v/>
          </cell>
        </row>
        <row r="55">
          <cell r="A55" t="str">
            <v>Low Sulphur</v>
          </cell>
          <cell r="B55" t="str">
            <v>BW</v>
          </cell>
          <cell r="C55" t="str">
            <v>NotApp</v>
          </cell>
          <cell r="D55">
            <v>0</v>
          </cell>
          <cell r="F55" t="str">
            <v>NonLocal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I55">
            <v>0</v>
          </cell>
          <cell r="AJ55">
            <v>0</v>
          </cell>
          <cell r="AM55">
            <v>0</v>
          </cell>
          <cell r="AN55" t="str">
            <v/>
          </cell>
        </row>
        <row r="56">
          <cell r="A56" t="str">
            <v>London Origination</v>
          </cell>
          <cell r="B56" t="str">
            <v>KB</v>
          </cell>
          <cell r="C56" t="str">
            <v>NotApp</v>
          </cell>
          <cell r="D56">
            <v>-58.999999999999993</v>
          </cell>
          <cell r="F56" t="str">
            <v>NonLocal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-58.999999999999993</v>
          </cell>
          <cell r="U56">
            <v>-58.999999999999993</v>
          </cell>
          <cell r="V56">
            <v>-58.999999999999993</v>
          </cell>
          <cell r="W56">
            <v>0</v>
          </cell>
          <cell r="X56">
            <v>0</v>
          </cell>
          <cell r="Y56">
            <v>0</v>
          </cell>
          <cell r="Z56">
            <v>-58.999999999999993</v>
          </cell>
          <cell r="AA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I56">
            <v>0</v>
          </cell>
          <cell r="AJ56">
            <v>0</v>
          </cell>
          <cell r="AM56">
            <v>-58.999999999999993</v>
          </cell>
          <cell r="AN56" t="str">
            <v/>
          </cell>
        </row>
        <row r="57">
          <cell r="A57" t="str">
            <v>Finland</v>
          </cell>
          <cell r="B57" t="str">
            <v>BW</v>
          </cell>
          <cell r="C57" t="str">
            <v>NotApp</v>
          </cell>
          <cell r="D57">
            <v>3189.55</v>
          </cell>
          <cell r="F57" t="str">
            <v>NonLocal</v>
          </cell>
          <cell r="G57">
            <v>-124.96699999999994</v>
          </cell>
          <cell r="H57">
            <v>-25.124000000000009</v>
          </cell>
          <cell r="I57">
            <v>1.8810000000000018</v>
          </cell>
          <cell r="J57">
            <v>2.2640000000000171</v>
          </cell>
          <cell r="K57">
            <v>0</v>
          </cell>
          <cell r="L57">
            <v>6.32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-139.62599999999995</v>
          </cell>
          <cell r="R57">
            <v>-139.62599999999975</v>
          </cell>
          <cell r="S57">
            <v>0</v>
          </cell>
          <cell r="T57">
            <v>3329.1759999999999</v>
          </cell>
          <cell r="U57">
            <v>1258.7000000000003</v>
          </cell>
          <cell r="V57">
            <v>1575.4830000000002</v>
          </cell>
          <cell r="W57">
            <v>0</v>
          </cell>
          <cell r="X57">
            <v>0</v>
          </cell>
          <cell r="Y57">
            <v>1614.067</v>
          </cell>
          <cell r="Z57">
            <v>3189.55</v>
          </cell>
          <cell r="AA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I57">
            <v>0</v>
          </cell>
          <cell r="AJ57">
            <v>0</v>
          </cell>
          <cell r="AM57">
            <v>3189.55</v>
          </cell>
          <cell r="AN57" t="str">
            <v/>
          </cell>
        </row>
        <row r="58">
          <cell r="A58" t="str">
            <v>Finland JV</v>
          </cell>
          <cell r="B58" t="str">
            <v>KB</v>
          </cell>
          <cell r="C58" t="str">
            <v>NotApp</v>
          </cell>
          <cell r="D58">
            <v>1405.6189999999997</v>
          </cell>
          <cell r="F58" t="str">
            <v>NonLocal</v>
          </cell>
          <cell r="G58">
            <v>-54.344999999999999</v>
          </cell>
          <cell r="H58">
            <v>0</v>
          </cell>
          <cell r="I58">
            <v>-0.02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-54.365000000000002</v>
          </cell>
          <cell r="R58">
            <v>-54.364000000000033</v>
          </cell>
          <cell r="S58">
            <v>0</v>
          </cell>
          <cell r="T58">
            <v>1459.9829999999997</v>
          </cell>
          <cell r="U58">
            <v>-83.840000000000146</v>
          </cell>
          <cell r="V58">
            <v>491.07199999999966</v>
          </cell>
          <cell r="W58">
            <v>0</v>
          </cell>
          <cell r="X58">
            <v>0</v>
          </cell>
          <cell r="Y58">
            <v>914.54700000000003</v>
          </cell>
          <cell r="Z58">
            <v>1405.6189999999997</v>
          </cell>
          <cell r="AA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I58">
            <v>0</v>
          </cell>
          <cell r="AJ58">
            <v>0</v>
          </cell>
          <cell r="AM58">
            <v>1405.6189999999997</v>
          </cell>
          <cell r="AN58" t="str">
            <v/>
          </cell>
        </row>
        <row r="59">
          <cell r="A59" t="str">
            <v>Teesside Utility - Watershed Book</v>
          </cell>
          <cell r="B59" t="str">
            <v>MS</v>
          </cell>
          <cell r="C59" t="str">
            <v>Teeside Utility</v>
          </cell>
          <cell r="D59">
            <v>-8611.9907093823276</v>
          </cell>
          <cell r="F59" t="str">
            <v>SO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-465.81794919925574</v>
          </cell>
          <cell r="P59">
            <v>0</v>
          </cell>
          <cell r="Q59">
            <v>-465.81794919925574</v>
          </cell>
          <cell r="R59">
            <v>-465.81645961608774</v>
          </cell>
          <cell r="S59">
            <v>0</v>
          </cell>
          <cell r="T59">
            <v>-8146.1742497662399</v>
          </cell>
          <cell r="U59">
            <v>-7680.4660961458412</v>
          </cell>
          <cell r="V59">
            <v>-16791.635852718566</v>
          </cell>
          <cell r="W59">
            <v>0</v>
          </cell>
          <cell r="X59">
            <v>0</v>
          </cell>
          <cell r="Y59">
            <v>8179.6451433362372</v>
          </cell>
          <cell r="Z59">
            <v>-8611.9907093823276</v>
          </cell>
          <cell r="AA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I59">
            <v>0</v>
          </cell>
          <cell r="AJ59">
            <v>0</v>
          </cell>
          <cell r="AM59">
            <v>-8611.9907093823276</v>
          </cell>
          <cell r="AN59" t="str">
            <v>Add note</v>
          </cell>
        </row>
        <row r="60">
          <cell r="A60" t="str">
            <v>Teesside Utility - ETOL *</v>
          </cell>
          <cell r="B60" t="str">
            <v>MS</v>
          </cell>
          <cell r="C60" t="str">
            <v>Teeside Utility</v>
          </cell>
          <cell r="D60">
            <v>2419.7295847937557</v>
          </cell>
          <cell r="F60" t="str">
            <v>SO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2419.7295847937557</v>
          </cell>
          <cell r="U60">
            <v>478.58008479375587</v>
          </cell>
          <cell r="V60">
            <v>1338.3891847937557</v>
          </cell>
          <cell r="W60">
            <v>0</v>
          </cell>
          <cell r="X60">
            <v>0</v>
          </cell>
          <cell r="Y60">
            <v>1081.3404</v>
          </cell>
          <cell r="Z60">
            <v>2419.7295847937557</v>
          </cell>
          <cell r="AA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M60">
            <v>2419.7295847937557</v>
          </cell>
          <cell r="AN60" t="str">
            <v/>
          </cell>
        </row>
        <row r="61">
          <cell r="A61" t="str">
            <v>Watershed - Inter-book hedges</v>
          </cell>
          <cell r="B61" t="str">
            <v>MS</v>
          </cell>
          <cell r="C61" t="str">
            <v>Teeside Utility</v>
          </cell>
          <cell r="D61">
            <v>6259.5537102154321</v>
          </cell>
          <cell r="F61" t="str">
            <v>SO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6259.5537102154321</v>
          </cell>
          <cell r="U61">
            <v>2837.9777364518609</v>
          </cell>
          <cell r="V61">
            <v>6372.5634290361832</v>
          </cell>
          <cell r="W61">
            <v>0</v>
          </cell>
          <cell r="X61">
            <v>0</v>
          </cell>
          <cell r="Y61">
            <v>-113.00971882075056</v>
          </cell>
          <cell r="Z61">
            <v>6259.5537102154321</v>
          </cell>
          <cell r="AA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I61">
            <v>0</v>
          </cell>
          <cell r="AJ61">
            <v>0</v>
          </cell>
          <cell r="AM61">
            <v>6259.5537102154321</v>
          </cell>
          <cell r="AN61" t="str">
            <v/>
          </cell>
        </row>
        <row r="62">
          <cell r="A62" t="str">
            <v>Blank</v>
          </cell>
          <cell r="B62" t="str">
            <v/>
          </cell>
          <cell r="C62" t="str">
            <v>NotApp</v>
          </cell>
          <cell r="D62">
            <v>0</v>
          </cell>
          <cell r="F62" t="str">
            <v>SO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I62">
            <v>0</v>
          </cell>
          <cell r="AJ62">
            <v>0</v>
          </cell>
          <cell r="AM62">
            <v>0</v>
          </cell>
          <cell r="AN62" t="str">
            <v/>
          </cell>
        </row>
        <row r="63">
          <cell r="A63" t="str">
            <v>Teesside Liquids</v>
          </cell>
          <cell r="B63" t="str">
            <v>LK</v>
          </cell>
          <cell r="C63" t="str">
            <v>Sutton Bridge</v>
          </cell>
          <cell r="D63">
            <v>-510.15135835268683</v>
          </cell>
          <cell r="F63" t="str">
            <v>OtherGas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-27.119538138312834</v>
          </cell>
          <cell r="P63">
            <v>0</v>
          </cell>
          <cell r="Q63">
            <v>-27.119538138312834</v>
          </cell>
          <cell r="R63">
            <v>-27.119538138312862</v>
          </cell>
          <cell r="S63">
            <v>0</v>
          </cell>
          <cell r="T63">
            <v>-483.03182021437397</v>
          </cell>
          <cell r="U63">
            <v>52.643809327313143</v>
          </cell>
          <cell r="V63">
            <v>-510.15135835268683</v>
          </cell>
          <cell r="W63">
            <v>0</v>
          </cell>
          <cell r="X63">
            <v>0</v>
          </cell>
          <cell r="Y63">
            <v>0</v>
          </cell>
          <cell r="Z63">
            <v>-510.15135835268683</v>
          </cell>
          <cell r="AA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I63">
            <v>0</v>
          </cell>
          <cell r="AJ63">
            <v>0</v>
          </cell>
          <cell r="AM63">
            <v>-510.15135835268683</v>
          </cell>
          <cell r="AN63" t="str">
            <v/>
          </cell>
        </row>
        <row r="64">
          <cell r="A64" t="str">
            <v>J Block Physical</v>
          </cell>
          <cell r="B64" t="str">
            <v>LK</v>
          </cell>
          <cell r="C64" t="str">
            <v>Other Non MTM</v>
          </cell>
          <cell r="D64">
            <v>0</v>
          </cell>
          <cell r="F64" t="str">
            <v>JB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I64">
            <v>0</v>
          </cell>
          <cell r="AJ64">
            <v>0</v>
          </cell>
          <cell r="AM64">
            <v>0</v>
          </cell>
          <cell r="AN64" t="str">
            <v/>
          </cell>
        </row>
        <row r="65">
          <cell r="A65" t="str">
            <v>Enrici</v>
          </cell>
          <cell r="B65" t="str">
            <v/>
          </cell>
          <cell r="C65" t="str">
            <v>Other Non MTM</v>
          </cell>
          <cell r="D65">
            <v>-4074.0324391211225</v>
          </cell>
          <cell r="F65" t="str">
            <v>NonLocal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-1226.7602840213276</v>
          </cell>
          <cell r="P65">
            <v>0</v>
          </cell>
          <cell r="Q65">
            <v>-1226.7602840213276</v>
          </cell>
          <cell r="R65">
            <v>-1227.5419648264901</v>
          </cell>
          <cell r="S65">
            <v>0</v>
          </cell>
          <cell r="T65">
            <v>-2846.4904742946323</v>
          </cell>
          <cell r="U65">
            <v>-1843.3150072611222</v>
          </cell>
          <cell r="V65">
            <v>-6390.0317443211225</v>
          </cell>
          <cell r="W65">
            <v>0</v>
          </cell>
          <cell r="X65">
            <v>0</v>
          </cell>
          <cell r="Y65">
            <v>2315.9993052</v>
          </cell>
          <cell r="Z65">
            <v>-4074.0324391211225</v>
          </cell>
          <cell r="AA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I65">
            <v>0</v>
          </cell>
          <cell r="AJ65">
            <v>0</v>
          </cell>
          <cell r="AM65">
            <v>-4074.0324391211225</v>
          </cell>
          <cell r="AN65" t="str">
            <v>Add note</v>
          </cell>
        </row>
        <row r="66">
          <cell r="A66" t="str">
            <v>Bitterfeld Equity *</v>
          </cell>
          <cell r="B66" t="str">
            <v/>
          </cell>
          <cell r="C66" t="str">
            <v>Other Non MTM</v>
          </cell>
          <cell r="D66">
            <v>-675.48418756690705</v>
          </cell>
          <cell r="F66" t="str">
            <v>NonLocal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-1.3228953387343734</v>
          </cell>
          <cell r="P66">
            <v>0</v>
          </cell>
          <cell r="Q66">
            <v>-1.3228953387343734</v>
          </cell>
          <cell r="R66">
            <v>-1.3228953387343836</v>
          </cell>
          <cell r="S66">
            <v>0</v>
          </cell>
          <cell r="T66">
            <v>-674.16129222817267</v>
          </cell>
          <cell r="U66">
            <v>31.935358039855295</v>
          </cell>
          <cell r="V66">
            <v>11.621718473361398</v>
          </cell>
          <cell r="W66">
            <v>0</v>
          </cell>
          <cell r="X66">
            <v>0</v>
          </cell>
          <cell r="Y66">
            <v>-687.10590604026845</v>
          </cell>
          <cell r="Z66">
            <v>-675.48418756690705</v>
          </cell>
          <cell r="AA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I66">
            <v>0</v>
          </cell>
          <cell r="AJ66">
            <v>0</v>
          </cell>
          <cell r="AM66">
            <v>-675.48418756690705</v>
          </cell>
          <cell r="AN66" t="str">
            <v/>
          </cell>
        </row>
        <row r="67">
          <cell r="A67" t="str">
            <v>SB Equity *</v>
          </cell>
          <cell r="B67" t="str">
            <v/>
          </cell>
          <cell r="C67" t="str">
            <v>Other Non MTM</v>
          </cell>
          <cell r="D67">
            <v>38724.425610841005</v>
          </cell>
          <cell r="F67" t="str">
            <v>NonLocal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38724.425610841005</v>
          </cell>
          <cell r="U67">
            <v>38724.425610841005</v>
          </cell>
          <cell r="V67">
            <v>38724.425610841005</v>
          </cell>
          <cell r="W67">
            <v>0</v>
          </cell>
          <cell r="X67">
            <v>0</v>
          </cell>
          <cell r="Y67">
            <v>0</v>
          </cell>
          <cell r="Z67">
            <v>38724.425610841005</v>
          </cell>
          <cell r="AA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I67">
            <v>0</v>
          </cell>
          <cell r="AJ67">
            <v>0</v>
          </cell>
          <cell r="AM67">
            <v>38724.425610841005</v>
          </cell>
          <cell r="AN67" t="str">
            <v/>
          </cell>
        </row>
        <row r="68">
          <cell r="A68" t="str">
            <v xml:space="preserve">PERMS Services </v>
          </cell>
          <cell r="B68" t="str">
            <v/>
          </cell>
          <cell r="C68" t="str">
            <v>Other Non MTM</v>
          </cell>
          <cell r="D68">
            <v>0</v>
          </cell>
          <cell r="F68" t="str">
            <v>NonLocal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-242.48057629550297</v>
          </cell>
          <cell r="P68">
            <v>0</v>
          </cell>
          <cell r="Q68">
            <v>-242.48057629550297</v>
          </cell>
          <cell r="R68">
            <v>-242.48057629550297</v>
          </cell>
          <cell r="S68">
            <v>0</v>
          </cell>
          <cell r="T68">
            <v>242.48057629550297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I68">
            <v>0</v>
          </cell>
          <cell r="AJ68">
            <v>0</v>
          </cell>
          <cell r="AM68">
            <v>0</v>
          </cell>
          <cell r="AN68" t="str">
            <v/>
          </cell>
        </row>
        <row r="70">
          <cell r="A70" t="str">
            <v>Total</v>
          </cell>
          <cell r="D70">
            <v>251044.41914583725</v>
          </cell>
          <cell r="G70">
            <v>2728.4000732988848</v>
          </cell>
          <cell r="H70">
            <v>335.08539138406297</v>
          </cell>
          <cell r="I70">
            <v>-53.837079525244803</v>
          </cell>
          <cell r="J70">
            <v>-443.4912012581467</v>
          </cell>
          <cell r="K70">
            <v>-22.083223343384134</v>
          </cell>
          <cell r="L70">
            <v>10738.237641676296</v>
          </cell>
          <cell r="M70">
            <v>72.311914013314592</v>
          </cell>
          <cell r="N70">
            <v>-4343.7417009579449</v>
          </cell>
          <cell r="O70">
            <v>6701.0073294192753</v>
          </cell>
          <cell r="P70">
            <v>0</v>
          </cell>
          <cell r="Q70">
            <v>15711.889144707104</v>
          </cell>
          <cell r="R70">
            <v>15709.977570682675</v>
          </cell>
          <cell r="T70">
            <v>235334.44157515446</v>
          </cell>
          <cell r="U70">
            <v>117536.64985595732</v>
          </cell>
          <cell r="V70">
            <v>117556.58542219915</v>
          </cell>
          <cell r="W70">
            <v>0</v>
          </cell>
          <cell r="X70">
            <v>0</v>
          </cell>
          <cell r="Y70">
            <v>133487.83372363803</v>
          </cell>
          <cell r="Z70">
            <v>251044.41914583725</v>
          </cell>
          <cell r="AC70">
            <v>163225917.63194335</v>
          </cell>
          <cell r="AD70" t="e">
            <v>#VALUE!</v>
          </cell>
          <cell r="AE70" t="str">
            <v>Total</v>
          </cell>
          <cell r="AF70">
            <v>66499427.893814847</v>
          </cell>
          <cell r="AG70">
            <v>-8778715.3639985435</v>
          </cell>
          <cell r="AI70">
            <v>-9158.0645098934856</v>
          </cell>
          <cell r="AJ70">
            <v>-156638.34716811034</v>
          </cell>
          <cell r="AL70">
            <v>758.19015000000127</v>
          </cell>
          <cell r="AM70">
            <v>250286.22899583727</v>
          </cell>
        </row>
      </sheetData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opLeftCell="A10" workbookViewId="0">
      <selection activeCell="M27" sqref="M27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4.33203125" customWidth="1"/>
    <col min="8" max="8" width="6.88671875" customWidth="1"/>
    <col min="9" max="9" width="1.109375" customWidth="1"/>
    <col min="10" max="10" width="6.88671875" customWidth="1"/>
    <col min="11" max="11" width="6" customWidth="1"/>
    <col min="12" max="12" width="6.33203125" style="3" customWidth="1"/>
    <col min="13" max="13" width="14.88671875" style="4" customWidth="1"/>
    <col min="15" max="15" width="14.88671875" style="32" customWidth="1"/>
  </cols>
  <sheetData>
    <row r="1" spans="1:15" ht="20.100000000000001" customHeight="1">
      <c r="B1" s="1"/>
      <c r="C1" s="2"/>
    </row>
    <row r="2" spans="1:15" ht="20.100000000000001" customHeight="1">
      <c r="B2" s="1"/>
      <c r="C2" s="2"/>
    </row>
    <row r="3" spans="1:15" ht="20.100000000000001" customHeight="1">
      <c r="B3" s="1"/>
      <c r="C3" s="2"/>
      <c r="M3" s="5" t="s">
        <v>0</v>
      </c>
    </row>
    <row r="4" spans="1:15" ht="20.100000000000001" customHeight="1">
      <c r="B4" s="1"/>
      <c r="C4" s="2"/>
      <c r="M4" s="5"/>
    </row>
    <row r="5" spans="1:15" ht="39.9" customHeight="1">
      <c r="B5" s="1"/>
      <c r="C5" s="2"/>
      <c r="M5" s="6" t="s">
        <v>1</v>
      </c>
    </row>
    <row r="6" spans="1:15" s="3" customFormat="1" ht="23.25" customHeight="1">
      <c r="B6" s="7"/>
      <c r="C6" s="7"/>
      <c r="K6" s="8"/>
      <c r="L6" s="8"/>
      <c r="M6" s="9" t="s">
        <v>2</v>
      </c>
      <c r="O6" s="33"/>
    </row>
    <row r="7" spans="1:15" s="3" customFormat="1" ht="12.9" customHeight="1">
      <c r="B7" s="7"/>
      <c r="C7" s="7"/>
      <c r="K7" s="8"/>
      <c r="L7" s="8"/>
      <c r="M7" s="10"/>
      <c r="O7" s="33"/>
    </row>
    <row r="8" spans="1:15" s="3" customFormat="1" ht="12.9" customHeight="1">
      <c r="B8" s="7"/>
      <c r="C8" s="7"/>
      <c r="K8" s="8"/>
      <c r="L8" s="8"/>
      <c r="M8" s="10"/>
      <c r="O8" s="33"/>
    </row>
    <row r="9" spans="1:15" s="3" customFormat="1" ht="12.9" customHeight="1">
      <c r="B9" s="7"/>
      <c r="C9" s="7"/>
      <c r="K9" s="8"/>
      <c r="L9" s="8"/>
      <c r="M9" s="10"/>
      <c r="O9" s="33"/>
    </row>
    <row r="10" spans="1:15" s="3" customFormat="1" ht="15">
      <c r="A10" s="11" t="s">
        <v>3</v>
      </c>
      <c r="C10" s="12"/>
      <c r="D10" s="13"/>
      <c r="E10" s="13"/>
      <c r="F10" s="14"/>
      <c r="G10" s="11"/>
      <c r="H10" s="15"/>
      <c r="I10" s="15"/>
      <c r="J10" s="15"/>
      <c r="K10" s="15"/>
      <c r="L10" s="15"/>
      <c r="M10" s="16" t="s">
        <v>4</v>
      </c>
      <c r="O10" s="33"/>
    </row>
    <row r="11" spans="1:15" ht="13.5" customHeight="1">
      <c r="A11" s="22" t="s">
        <v>5</v>
      </c>
      <c r="C11" s="18"/>
      <c r="D11" s="19"/>
      <c r="E11" s="19"/>
      <c r="F11" s="19"/>
      <c r="G11" s="20"/>
      <c r="H11" s="19"/>
      <c r="I11" s="19"/>
      <c r="J11" s="19"/>
      <c r="K11" s="21"/>
      <c r="L11" s="21"/>
      <c r="M11" s="23">
        <v>-533487</v>
      </c>
    </row>
    <row r="12" spans="1:15">
      <c r="A12" s="22" t="s">
        <v>6</v>
      </c>
      <c r="C12" s="18"/>
      <c r="D12" s="19"/>
      <c r="E12" s="19"/>
      <c r="F12" s="19"/>
      <c r="G12" s="20"/>
      <c r="H12" s="19"/>
      <c r="I12" s="19"/>
      <c r="J12" s="19"/>
      <c r="K12" s="21"/>
      <c r="L12" s="21"/>
      <c r="M12" s="23">
        <v>-8298592</v>
      </c>
    </row>
    <row r="13" spans="1:15">
      <c r="A13" s="22" t="s">
        <v>7</v>
      </c>
      <c r="C13" s="18"/>
      <c r="D13" s="19"/>
      <c r="E13" s="19"/>
      <c r="F13" s="19"/>
      <c r="G13" s="20"/>
      <c r="H13" s="19"/>
      <c r="I13" s="19"/>
      <c r="J13" s="19"/>
      <c r="K13" s="21"/>
      <c r="L13" s="21"/>
      <c r="M13" s="23">
        <v>-11900000</v>
      </c>
    </row>
    <row r="14" spans="1:15" hidden="1">
      <c r="A14" s="22" t="s">
        <v>8</v>
      </c>
      <c r="C14" s="18"/>
      <c r="D14" s="19"/>
      <c r="E14" s="19"/>
      <c r="F14" s="19"/>
      <c r="G14" s="20"/>
      <c r="H14" s="19"/>
      <c r="I14" s="19"/>
      <c r="J14" s="19"/>
      <c r="K14" s="21"/>
      <c r="L14" s="21"/>
      <c r="M14" s="23">
        <f>+'[1]MTD Summary'!G32-700000</f>
        <v>0</v>
      </c>
    </row>
    <row r="15" spans="1:15" hidden="1">
      <c r="A15" s="22" t="s">
        <v>9</v>
      </c>
      <c r="C15" s="18"/>
      <c r="D15" s="19"/>
      <c r="E15" s="19"/>
      <c r="F15" s="19"/>
      <c r="G15" s="20"/>
      <c r="H15" s="19"/>
      <c r="I15" s="19"/>
      <c r="J15" s="19"/>
      <c r="K15" s="21"/>
      <c r="L15" s="21"/>
      <c r="M15" s="23">
        <f>+'[1]MTD Summary'!G33</f>
        <v>0</v>
      </c>
    </row>
    <row r="16" spans="1:15" ht="13.5" customHeight="1">
      <c r="A16" s="22" t="s">
        <v>10</v>
      </c>
      <c r="C16" s="18"/>
      <c r="D16" s="19"/>
      <c r="E16" s="19"/>
      <c r="F16" s="19"/>
      <c r="G16" s="20"/>
      <c r="H16" s="19"/>
      <c r="I16" s="19"/>
      <c r="J16" s="19"/>
      <c r="K16" s="21"/>
      <c r="L16" s="21"/>
      <c r="M16" s="23">
        <v>-7915642</v>
      </c>
    </row>
    <row r="17" spans="1:15" ht="0.75" customHeight="1">
      <c r="A17" s="22" t="s">
        <v>10</v>
      </c>
      <c r="C17" s="18"/>
      <c r="D17" s="19"/>
      <c r="E17" s="19"/>
      <c r="F17" s="19"/>
      <c r="G17" s="20"/>
      <c r="H17" s="19"/>
      <c r="I17" s="19"/>
      <c r="J17" s="19"/>
      <c r="K17" s="21"/>
      <c r="L17" s="21"/>
      <c r="M17" s="23">
        <v>0</v>
      </c>
    </row>
    <row r="18" spans="1:15" ht="13.5" customHeight="1">
      <c r="A18" s="22" t="s">
        <v>11</v>
      </c>
      <c r="C18" s="18"/>
      <c r="D18" s="19"/>
      <c r="E18" s="19"/>
      <c r="F18" s="19"/>
      <c r="G18" s="20"/>
      <c r="H18" s="19"/>
      <c r="I18" s="19"/>
      <c r="J18" s="19"/>
      <c r="K18" s="21"/>
      <c r="L18" s="21"/>
      <c r="M18" s="23">
        <v>-88283</v>
      </c>
    </row>
    <row r="19" spans="1:15">
      <c r="A19" s="22" t="s">
        <v>12</v>
      </c>
      <c r="C19" s="18"/>
      <c r="D19" s="19"/>
      <c r="E19" s="19"/>
      <c r="F19" s="19"/>
      <c r="G19" s="20"/>
      <c r="H19" s="19"/>
      <c r="I19" s="19"/>
      <c r="J19" s="19"/>
      <c r="K19" s="21"/>
      <c r="L19" s="21"/>
      <c r="M19" s="23">
        <v>-159524</v>
      </c>
    </row>
    <row r="20" spans="1:15" hidden="1">
      <c r="A20" s="22" t="s">
        <v>13</v>
      </c>
      <c r="C20" s="18"/>
      <c r="D20" s="19"/>
      <c r="E20" s="19"/>
      <c r="F20" s="19"/>
      <c r="G20" s="20"/>
      <c r="H20" s="19"/>
      <c r="I20" s="19"/>
      <c r="J20" s="19"/>
      <c r="K20" s="21"/>
      <c r="L20" s="21"/>
      <c r="M20" s="23">
        <f>+'[1]MTD Summary'!G9</f>
        <v>0</v>
      </c>
    </row>
    <row r="21" spans="1:15">
      <c r="A21" s="22" t="s">
        <v>14</v>
      </c>
      <c r="C21" s="18"/>
      <c r="D21" s="19"/>
      <c r="E21" s="19"/>
      <c r="F21" s="19"/>
      <c r="G21" s="20"/>
      <c r="H21" s="19"/>
      <c r="I21" s="19"/>
      <c r="J21" s="19"/>
      <c r="K21" s="21"/>
      <c r="L21" s="21"/>
      <c r="M21" s="23">
        <f>+'[1]MTD Summary'!G10</f>
        <v>-4900</v>
      </c>
    </row>
    <row r="22" spans="1:15">
      <c r="A22" s="22" t="s">
        <v>15</v>
      </c>
      <c r="C22" s="18"/>
      <c r="D22" s="19"/>
      <c r="E22" s="19"/>
      <c r="F22" s="19"/>
      <c r="G22" s="20"/>
      <c r="H22" s="19"/>
      <c r="I22" s="19"/>
      <c r="J22" s="19"/>
      <c r="K22" s="21"/>
      <c r="L22" s="21"/>
      <c r="M22" s="23">
        <v>-265000</v>
      </c>
      <c r="O22" s="35"/>
    </row>
    <row r="23" spans="1:15">
      <c r="A23" s="22" t="s">
        <v>16</v>
      </c>
      <c r="C23" s="18"/>
      <c r="D23" s="19"/>
      <c r="E23" s="19"/>
      <c r="F23" s="19"/>
      <c r="G23" s="20"/>
      <c r="H23" s="19"/>
      <c r="I23" s="19"/>
      <c r="J23" s="19"/>
      <c r="K23" s="21"/>
      <c r="L23" s="21"/>
      <c r="M23" s="23">
        <v>-164433</v>
      </c>
      <c r="O23" s="35"/>
    </row>
    <row r="24" spans="1:15">
      <c r="A24" s="22" t="s">
        <v>17</v>
      </c>
      <c r="C24" s="18"/>
      <c r="D24" s="19"/>
      <c r="E24" s="19"/>
      <c r="F24" s="19"/>
      <c r="G24" s="20"/>
      <c r="H24" s="19"/>
      <c r="I24" s="19"/>
      <c r="J24" s="19"/>
      <c r="K24" s="21"/>
      <c r="L24" s="21"/>
      <c r="M24" s="37">
        <v>-278321</v>
      </c>
      <c r="O24" s="35"/>
    </row>
    <row r="25" spans="1:15">
      <c r="A25" s="22" t="s">
        <v>18</v>
      </c>
      <c r="C25" s="18"/>
      <c r="D25" s="19"/>
      <c r="E25" s="19"/>
      <c r="F25" s="19"/>
      <c r="G25" s="20"/>
      <c r="H25" s="19"/>
      <c r="I25" s="19"/>
      <c r="J25" s="19"/>
      <c r="K25" s="21"/>
      <c r="L25" s="21"/>
      <c r="M25" s="23">
        <v>-514000</v>
      </c>
      <c r="O25" s="35"/>
    </row>
    <row r="26" spans="1:15">
      <c r="A26" s="22" t="s">
        <v>19</v>
      </c>
      <c r="C26" s="18"/>
      <c r="D26" s="19"/>
      <c r="E26" s="19"/>
      <c r="F26" s="19"/>
      <c r="G26" s="20"/>
      <c r="H26" s="19"/>
      <c r="I26" s="19"/>
      <c r="J26" s="19"/>
      <c r="K26" s="21"/>
      <c r="L26" s="21"/>
      <c r="M26" s="23">
        <v>-561000</v>
      </c>
      <c r="O26" s="35"/>
    </row>
    <row r="27" spans="1:15">
      <c r="A27" s="22" t="s">
        <v>20</v>
      </c>
      <c r="C27" s="18"/>
      <c r="D27" s="19"/>
      <c r="E27" s="19"/>
      <c r="F27" s="19"/>
      <c r="G27" s="20"/>
      <c r="H27" s="19"/>
      <c r="I27" s="19"/>
      <c r="J27" s="19"/>
      <c r="K27" s="21"/>
      <c r="L27" s="21"/>
      <c r="M27" s="23">
        <v>-558382</v>
      </c>
      <c r="O27" s="35"/>
    </row>
    <row r="28" spans="1:15">
      <c r="A28" s="22" t="s">
        <v>21</v>
      </c>
      <c r="C28" s="18"/>
      <c r="D28" s="19"/>
      <c r="E28" s="19"/>
      <c r="F28" s="19"/>
      <c r="G28" s="20"/>
      <c r="H28" s="19"/>
      <c r="I28" s="19"/>
      <c r="J28" s="19"/>
      <c r="K28" s="21"/>
      <c r="L28" s="21"/>
      <c r="M28" s="23">
        <v>-844000</v>
      </c>
      <c r="O28" s="35"/>
    </row>
    <row r="29" spans="1:15">
      <c r="A29" s="22" t="s">
        <v>22</v>
      </c>
      <c r="C29" s="18"/>
      <c r="D29" s="19"/>
      <c r="E29" s="19"/>
      <c r="F29" s="19"/>
      <c r="G29" s="20"/>
      <c r="H29" s="19"/>
      <c r="I29" s="19"/>
      <c r="J29" s="19"/>
      <c r="K29" s="21"/>
      <c r="L29" s="21"/>
      <c r="M29" s="23">
        <f>+'[1]MTD Summary'!G28</f>
        <v>-500004.95</v>
      </c>
      <c r="O29" s="35"/>
    </row>
    <row r="30" spans="1:15">
      <c r="A30" s="22" t="s">
        <v>23</v>
      </c>
      <c r="C30" s="18"/>
      <c r="D30" s="19"/>
      <c r="E30" s="19"/>
      <c r="F30" s="19"/>
      <c r="G30" s="20"/>
      <c r="H30" s="19"/>
      <c r="I30" s="19"/>
      <c r="J30" s="19"/>
      <c r="K30" s="21"/>
      <c r="L30" s="21"/>
      <c r="M30" s="23">
        <f>+'[1]MTD Summary'!G29</f>
        <v>-871252</v>
      </c>
      <c r="O30" s="35"/>
    </row>
    <row r="31" spans="1:15" hidden="1">
      <c r="A31" s="22" t="s">
        <v>24</v>
      </c>
      <c r="C31" s="18"/>
      <c r="D31" s="19"/>
      <c r="E31" s="19"/>
      <c r="F31" s="19"/>
      <c r="G31" s="20"/>
      <c r="H31" s="19"/>
      <c r="I31" s="19"/>
      <c r="J31" s="19"/>
      <c r="K31" s="21"/>
      <c r="L31" s="21"/>
      <c r="M31" s="23">
        <v>0</v>
      </c>
      <c r="O31" s="35"/>
    </row>
    <row r="32" spans="1:15" hidden="1">
      <c r="A32" s="22" t="s">
        <v>25</v>
      </c>
      <c r="C32" s="18"/>
      <c r="D32" s="19"/>
      <c r="E32" s="19"/>
      <c r="F32" s="19"/>
      <c r="G32" s="20"/>
      <c r="H32" s="19"/>
      <c r="I32" s="19"/>
      <c r="J32" s="19"/>
      <c r="K32" s="21"/>
      <c r="L32" s="21"/>
      <c r="M32" s="23">
        <f>+'[1]MTD Summary'!G37</f>
        <v>0</v>
      </c>
      <c r="O32" s="35"/>
    </row>
    <row r="33" spans="1:15" hidden="1">
      <c r="A33" s="22" t="s">
        <v>26</v>
      </c>
      <c r="C33" s="18"/>
      <c r="D33" s="19"/>
      <c r="E33" s="19"/>
      <c r="F33" s="19"/>
      <c r="G33" s="20"/>
      <c r="H33" s="19"/>
      <c r="I33" s="19"/>
      <c r="J33" s="19"/>
      <c r="K33" s="21"/>
      <c r="L33" s="21"/>
      <c r="M33" s="23">
        <f>+'[1]MTD Summary'!G38</f>
        <v>0</v>
      </c>
      <c r="O33" s="35"/>
    </row>
    <row r="34" spans="1:15" hidden="1">
      <c r="A34" s="22" t="s">
        <v>27</v>
      </c>
      <c r="C34" s="18"/>
      <c r="D34" s="19"/>
      <c r="E34" s="19"/>
      <c r="F34" s="19"/>
      <c r="G34" s="20"/>
      <c r="H34" s="19"/>
      <c r="I34" s="19"/>
      <c r="J34" s="19"/>
      <c r="K34" s="21"/>
      <c r="L34" s="21"/>
      <c r="M34" s="23">
        <v>0</v>
      </c>
      <c r="O34" s="35"/>
    </row>
    <row r="35" spans="1:15">
      <c r="A35" s="22" t="s">
        <v>28</v>
      </c>
      <c r="C35" s="18"/>
      <c r="D35" s="19"/>
      <c r="E35" s="19"/>
      <c r="F35" s="19"/>
      <c r="G35" s="20"/>
      <c r="H35" s="19"/>
      <c r="I35" s="19"/>
      <c r="J35" s="19"/>
      <c r="K35" s="21"/>
      <c r="L35" s="21"/>
      <c r="M35" s="23">
        <v>-3050000</v>
      </c>
      <c r="O35" s="35"/>
    </row>
    <row r="36" spans="1:15">
      <c r="A36" s="22" t="s">
        <v>29</v>
      </c>
      <c r="C36" s="18"/>
      <c r="D36" s="19"/>
      <c r="E36" s="19"/>
      <c r="F36" s="19"/>
      <c r="G36" s="20"/>
      <c r="H36" s="19"/>
      <c r="I36" s="19"/>
      <c r="J36" s="19"/>
      <c r="K36" s="21"/>
      <c r="L36" s="21"/>
      <c r="M36" s="23">
        <v>-336308</v>
      </c>
      <c r="O36" s="35"/>
    </row>
    <row r="37" spans="1:15" hidden="1">
      <c r="A37" s="22" t="s">
        <v>30</v>
      </c>
      <c r="C37" s="18"/>
      <c r="D37" s="19"/>
      <c r="E37" s="19"/>
      <c r="F37" s="19"/>
      <c r="G37" s="20"/>
      <c r="H37" s="19"/>
      <c r="I37" s="19"/>
      <c r="J37" s="19"/>
      <c r="K37" s="21"/>
      <c r="L37" s="21"/>
      <c r="M37" s="23">
        <f>+'[1]MTD Summary'!G20</f>
        <v>0</v>
      </c>
      <c r="O37" s="35"/>
    </row>
    <row r="38" spans="1:15">
      <c r="A38" s="22" t="s">
        <v>31</v>
      </c>
      <c r="C38" s="18"/>
      <c r="D38" s="19"/>
      <c r="E38" s="19"/>
      <c r="F38" s="19"/>
      <c r="G38" s="20"/>
      <c r="H38" s="19"/>
      <c r="I38" s="19"/>
      <c r="J38" s="19"/>
      <c r="K38" s="21"/>
      <c r="L38" s="21"/>
      <c r="M38" s="23">
        <v>-85805</v>
      </c>
      <c r="O38" s="36"/>
    </row>
    <row r="39" spans="1:15" hidden="1">
      <c r="A39" s="22" t="s">
        <v>32</v>
      </c>
      <c r="C39" s="18"/>
      <c r="D39" s="19"/>
      <c r="E39" s="19"/>
      <c r="F39" s="19"/>
      <c r="G39" s="20"/>
      <c r="H39" s="19"/>
      <c r="I39" s="19"/>
      <c r="J39" s="19"/>
      <c r="K39" s="21"/>
      <c r="L39" s="21"/>
      <c r="M39" s="23">
        <v>0</v>
      </c>
      <c r="O39" s="36"/>
    </row>
    <row r="40" spans="1:15" ht="13.5" customHeight="1">
      <c r="A40" s="22" t="s">
        <v>33</v>
      </c>
      <c r="C40" s="18"/>
      <c r="D40" s="19"/>
      <c r="E40" s="19"/>
      <c r="F40" s="19"/>
      <c r="G40" s="20"/>
      <c r="H40" s="19"/>
      <c r="I40" s="19"/>
      <c r="J40" s="19"/>
      <c r="K40" s="21"/>
      <c r="L40" s="21"/>
      <c r="M40" s="23">
        <f>+'[1]MTD Summary'!G23</f>
        <v>-140000</v>
      </c>
      <c r="O40" s="36"/>
    </row>
    <row r="41" spans="1:15">
      <c r="A41" s="22" t="s">
        <v>34</v>
      </c>
      <c r="G41" s="17"/>
      <c r="H41" s="19"/>
      <c r="I41" s="19"/>
      <c r="J41" s="19"/>
      <c r="K41" s="21"/>
      <c r="L41" s="21"/>
      <c r="M41" s="37">
        <v>-13782032</v>
      </c>
      <c r="O41" s="36"/>
    </row>
    <row r="42" spans="1:15" hidden="1">
      <c r="A42" s="22" t="s">
        <v>35</v>
      </c>
      <c r="G42" s="17"/>
      <c r="H42" s="19"/>
      <c r="I42" s="19"/>
      <c r="J42" s="19"/>
      <c r="K42" s="21"/>
      <c r="L42" s="21"/>
      <c r="M42" s="37">
        <v>0</v>
      </c>
      <c r="O42" s="36"/>
    </row>
    <row r="43" spans="1:15">
      <c r="A43" s="22" t="s">
        <v>36</v>
      </c>
      <c r="G43" s="17"/>
      <c r="H43" s="19"/>
      <c r="I43" s="19"/>
      <c r="J43" s="19"/>
      <c r="K43" s="21"/>
      <c r="L43" s="21"/>
      <c r="M43" s="37">
        <v>-31230467</v>
      </c>
      <c r="O43" s="36"/>
    </row>
    <row r="44" spans="1:15">
      <c r="A44" s="22" t="s">
        <v>37</v>
      </c>
      <c r="G44" s="17"/>
      <c r="H44" s="19"/>
      <c r="I44" s="19"/>
      <c r="J44" s="19"/>
      <c r="K44" s="21"/>
      <c r="L44" s="21"/>
      <c r="M44" s="37">
        <v>-6803139</v>
      </c>
      <c r="O44" s="36"/>
    </row>
    <row r="45" spans="1:15">
      <c r="A45" s="22" t="s">
        <v>38</v>
      </c>
      <c r="G45" s="17"/>
      <c r="H45" s="19"/>
      <c r="I45" s="19"/>
      <c r="J45" s="19"/>
      <c r="K45" s="21"/>
      <c r="L45" s="21"/>
      <c r="M45" s="37">
        <v>-540301</v>
      </c>
      <c r="O45" s="36"/>
    </row>
    <row r="46" spans="1:15" hidden="1">
      <c r="A46" s="22" t="s">
        <v>39</v>
      </c>
      <c r="G46" s="17"/>
      <c r="H46" s="19"/>
      <c r="I46" s="19"/>
      <c r="J46" s="19"/>
      <c r="K46" s="21"/>
      <c r="L46" s="21"/>
      <c r="M46" s="37">
        <v>0</v>
      </c>
      <c r="O46" s="36"/>
    </row>
    <row r="47" spans="1:15">
      <c r="A47" s="22" t="s">
        <v>40</v>
      </c>
      <c r="G47" s="17"/>
      <c r="H47" s="19"/>
      <c r="I47" s="19"/>
      <c r="J47" s="19"/>
      <c r="K47" s="21"/>
      <c r="L47" s="21"/>
      <c r="M47" s="38">
        <v>-12069310</v>
      </c>
      <c r="O47" s="36"/>
    </row>
    <row r="48" spans="1:15">
      <c r="A48" s="22" t="s">
        <v>41</v>
      </c>
      <c r="G48" s="17"/>
      <c r="H48" s="19"/>
      <c r="I48" s="19"/>
      <c r="J48" s="19"/>
      <c r="K48" s="21"/>
      <c r="L48" s="21"/>
      <c r="M48" s="38">
        <v>-291000</v>
      </c>
      <c r="O48" s="36"/>
    </row>
    <row r="49" spans="7:15">
      <c r="H49" s="19"/>
      <c r="I49" s="19"/>
      <c r="J49" s="19"/>
      <c r="K49" s="24"/>
      <c r="L49" s="25"/>
      <c r="M49" s="26"/>
      <c r="O49" s="36"/>
    </row>
    <row r="50" spans="7:15">
      <c r="H50" s="19"/>
      <c r="I50" s="19"/>
      <c r="J50" s="19"/>
      <c r="K50" s="21"/>
      <c r="L50" s="27"/>
      <c r="M50" s="28"/>
      <c r="O50" s="36"/>
    </row>
    <row r="51" spans="7:15" ht="16.2" thickBot="1">
      <c r="G51" s="20"/>
      <c r="H51" s="19"/>
      <c r="I51" s="19"/>
      <c r="J51" s="19"/>
      <c r="K51" s="29" t="s">
        <v>42</v>
      </c>
      <c r="M51" s="30">
        <f>SUM(M11:M50)</f>
        <v>-101785182.95</v>
      </c>
      <c r="O51" s="36"/>
    </row>
    <row r="52" spans="7:15" ht="13.8" thickTop="1">
      <c r="G52" s="20"/>
      <c r="H52" s="19"/>
      <c r="I52" s="19"/>
      <c r="J52" s="19"/>
      <c r="K52" s="21"/>
      <c r="L52" s="21"/>
      <c r="M52" s="23"/>
      <c r="O52" s="36"/>
    </row>
    <row r="53" spans="7:15">
      <c r="G53" s="20"/>
      <c r="M53" s="31"/>
      <c r="O53" s="36"/>
    </row>
    <row r="54" spans="7:15">
      <c r="G54" s="20"/>
      <c r="H54" s="19"/>
      <c r="I54" s="19"/>
      <c r="J54" s="19"/>
      <c r="K54" s="21"/>
      <c r="L54" s="21"/>
      <c r="M54" s="23"/>
      <c r="O54" s="36"/>
    </row>
    <row r="55" spans="7:15">
      <c r="M55" s="34"/>
      <c r="O55" s="36"/>
    </row>
    <row r="56" spans="7:15">
      <c r="M56" s="34"/>
      <c r="O56" s="36"/>
    </row>
    <row r="57" spans="7:15">
      <c r="M57" s="34"/>
      <c r="O57" s="36"/>
    </row>
    <row r="58" spans="7:15">
      <c r="M58" s="34"/>
      <c r="O58" s="36"/>
    </row>
    <row r="59" spans="7:15">
      <c r="M59" s="34"/>
      <c r="O59" s="36"/>
    </row>
    <row r="60" spans="7:15">
      <c r="M60" s="34"/>
      <c r="O60" s="36"/>
    </row>
    <row r="61" spans="7:15">
      <c r="M61" s="34"/>
      <c r="O61" s="36"/>
    </row>
    <row r="62" spans="7:15">
      <c r="M62" s="34"/>
      <c r="O62" s="36"/>
    </row>
    <row r="63" spans="7:15">
      <c r="O63" s="35"/>
    </row>
    <row r="64" spans="7:15">
      <c r="O64" s="35"/>
    </row>
    <row r="65" spans="15:15">
      <c r="O65" s="35"/>
    </row>
    <row r="66" spans="15:15">
      <c r="O66" s="35"/>
    </row>
    <row r="67" spans="15:15">
      <c r="O67" s="35"/>
    </row>
    <row r="68" spans="15:15">
      <c r="O68" s="35"/>
    </row>
    <row r="69" spans="15:15">
      <c r="O69" s="35"/>
    </row>
    <row r="70" spans="15:15">
      <c r="O70" s="35"/>
    </row>
    <row r="71" spans="15:15">
      <c r="O71" s="35"/>
    </row>
    <row r="72" spans="15:15">
      <c r="O72" s="35"/>
    </row>
    <row r="73" spans="15:15">
      <c r="O73" s="35"/>
    </row>
    <row r="74" spans="15:15">
      <c r="O74" s="35"/>
    </row>
    <row r="75" spans="15:15">
      <c r="O75" s="35"/>
    </row>
    <row r="76" spans="15:15">
      <c r="O76" s="35"/>
    </row>
    <row r="77" spans="15:15">
      <c r="O77" s="35"/>
    </row>
    <row r="78" spans="15:15">
      <c r="O78" s="35"/>
    </row>
    <row r="79" spans="15:15">
      <c r="O79" s="35"/>
    </row>
    <row r="80" spans="15:15">
      <c r="O80" s="35"/>
    </row>
    <row r="81" spans="15:15">
      <c r="O81" s="35"/>
    </row>
    <row r="82" spans="15:15">
      <c r="O82" s="35"/>
    </row>
    <row r="83" spans="15:15">
      <c r="O83" s="35"/>
    </row>
    <row r="84" spans="15:15">
      <c r="O84" s="35"/>
    </row>
  </sheetData>
  <pageMargins left="0.75" right="1.07" top="0.67" bottom="1" header="0.5" footer="0.5"/>
  <pageSetup scale="8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1025" r:id="rId4"/>
      </mc:Fallback>
    </mc:AlternateContent>
    <mc:AlternateContent xmlns:mc="http://schemas.openxmlformats.org/markup-compatibility/2006">
      <mc:Choice Requires="x14">
        <oleObject progId="Word.Document.8" shapeId="1026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4"/>
  <sheetViews>
    <sheetView workbookViewId="0">
      <selection activeCell="I67" sqref="I67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14.5546875" bestFit="1" customWidth="1"/>
    <col min="10" max="10" width="2.6640625" customWidth="1"/>
    <col min="11" max="11" width="14.5546875" customWidth="1"/>
    <col min="12" max="12" width="2.6640625" style="3" customWidth="1"/>
    <col min="13" max="13" width="14.88671875" style="4" customWidth="1"/>
    <col min="14" max="14" width="2.5546875" style="4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57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12"/>
      <c r="D10" s="13"/>
      <c r="E10" s="13"/>
      <c r="F10" s="14"/>
      <c r="G10" s="11"/>
      <c r="H10" s="15"/>
      <c r="I10" s="44">
        <v>36433</v>
      </c>
      <c r="J10" s="15"/>
      <c r="K10" s="44">
        <v>36496</v>
      </c>
      <c r="M10" s="44">
        <v>36508</v>
      </c>
      <c r="N10" s="44"/>
      <c r="O10" s="44">
        <v>36515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I11" s="37">
        <v>-533487</v>
      </c>
      <c r="J11" s="21"/>
      <c r="K11" s="37">
        <v>-308146</v>
      </c>
      <c r="M11" s="37">
        <v>-308146</v>
      </c>
      <c r="N11" s="37"/>
      <c r="O11" s="52">
        <v>-308146</v>
      </c>
      <c r="Q11" s="33">
        <f>O11-I11</f>
        <v>225341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I12" s="37">
        <f>-8298592</f>
        <v>-8298592</v>
      </c>
      <c r="J12" s="21"/>
      <c r="K12" s="37">
        <f>-8298592</f>
        <v>-8298592</v>
      </c>
      <c r="M12" s="37">
        <v>-8298592</v>
      </c>
      <c r="N12" s="37"/>
      <c r="O12" s="52">
        <v>-8298592</v>
      </c>
      <c r="Q12" s="33">
        <f>O12-I12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I13" s="37">
        <v>-33726567</v>
      </c>
      <c r="J13" s="21"/>
      <c r="K13" s="37">
        <v>-32802323</v>
      </c>
      <c r="M13" s="37">
        <v>-32802323</v>
      </c>
      <c r="N13" s="37"/>
      <c r="O13" s="52">
        <v>-32802323</v>
      </c>
      <c r="Q13" s="33">
        <f>O13-I13</f>
        <v>924244</v>
      </c>
    </row>
    <row r="14" spans="1:17" ht="18" hidden="1" customHeight="1">
      <c r="A14" s="22" t="s">
        <v>8</v>
      </c>
      <c r="C14" s="18"/>
      <c r="D14" s="19"/>
      <c r="E14" s="19"/>
      <c r="F14" s="19"/>
      <c r="G14" s="20"/>
      <c r="H14" s="19"/>
      <c r="I14" s="23">
        <v>0</v>
      </c>
      <c r="J14" s="21"/>
      <c r="K14" s="37">
        <f>+'[1]MTD Summary'!G32-700000</f>
        <v>0</v>
      </c>
      <c r="M14" s="37"/>
      <c r="N14" s="37"/>
      <c r="O14" s="37"/>
      <c r="Q14" s="33">
        <f>M14-I14</f>
        <v>0</v>
      </c>
    </row>
    <row r="15" spans="1:17" ht="18" hidden="1" customHeight="1">
      <c r="A15" s="22" t="s">
        <v>9</v>
      </c>
      <c r="C15" s="18"/>
      <c r="D15" s="19"/>
      <c r="E15" s="19"/>
      <c r="F15" s="19"/>
      <c r="G15" s="20"/>
      <c r="H15" s="19"/>
      <c r="I15" s="23">
        <f>+'[1]MTD Summary'!E33</f>
        <v>0</v>
      </c>
      <c r="J15" s="21"/>
      <c r="K15" s="37">
        <f>+'[1]MTD Summary'!G33</f>
        <v>0</v>
      </c>
      <c r="M15" s="37"/>
      <c r="N15" s="37"/>
      <c r="O15" s="37"/>
      <c r="Q15" s="33">
        <f>M15-I15</f>
        <v>0</v>
      </c>
    </row>
    <row r="16" spans="1:17" ht="18" customHeight="1">
      <c r="A16" s="22"/>
      <c r="C16" s="18"/>
      <c r="D16" s="19"/>
      <c r="E16" s="19"/>
      <c r="F16" s="19"/>
      <c r="G16" s="20"/>
      <c r="H16" s="19"/>
      <c r="I16" s="23"/>
      <c r="J16" s="21"/>
      <c r="K16" s="37"/>
      <c r="M16" s="37"/>
      <c r="N16" s="37"/>
      <c r="O16" s="37"/>
    </row>
    <row r="17" spans="1:17" ht="18" customHeight="1">
      <c r="A17" s="22" t="s">
        <v>10</v>
      </c>
      <c r="C17" s="18"/>
      <c r="D17" s="19"/>
      <c r="E17" s="19"/>
      <c r="F17" s="19"/>
      <c r="G17" s="20"/>
      <c r="H17" s="19"/>
      <c r="I17" s="23">
        <v>-6405887</v>
      </c>
      <c r="J17" s="21"/>
      <c r="K17" s="37">
        <v>-7066522</v>
      </c>
      <c r="M17" s="37">
        <v>-7066522</v>
      </c>
      <c r="N17" s="37"/>
      <c r="O17" s="52">
        <v>-7066522</v>
      </c>
      <c r="Q17" s="33">
        <f t="shared" ref="Q17:Q24" si="0">O17-I17</f>
        <v>-660635</v>
      </c>
    </row>
    <row r="18" spans="1:17" ht="18" customHeight="1">
      <c r="A18" s="22" t="s">
        <v>11</v>
      </c>
      <c r="C18" s="18"/>
      <c r="D18" s="19"/>
      <c r="E18" s="19"/>
      <c r="F18" s="19"/>
      <c r="G18" s="20"/>
      <c r="H18" s="19"/>
      <c r="I18" s="23">
        <v>-88018</v>
      </c>
      <c r="J18" s="21"/>
      <c r="K18" s="37">
        <v>-88018</v>
      </c>
      <c r="M18" s="37">
        <v>-88018</v>
      </c>
      <c r="N18" s="37"/>
      <c r="O18" s="52">
        <v>-88018</v>
      </c>
      <c r="Q18" s="33">
        <f t="shared" si="0"/>
        <v>0</v>
      </c>
    </row>
    <row r="19" spans="1:17" ht="18" customHeight="1">
      <c r="A19" s="22" t="s">
        <v>48</v>
      </c>
      <c r="C19" s="18"/>
      <c r="D19" s="19"/>
      <c r="E19" s="19"/>
      <c r="F19" s="19"/>
      <c r="G19" s="20"/>
      <c r="H19" s="19"/>
      <c r="I19" s="23">
        <v>-656</v>
      </c>
      <c r="J19" s="21"/>
      <c r="K19" s="37">
        <v>0</v>
      </c>
      <c r="M19" s="37">
        <v>0</v>
      </c>
      <c r="N19" s="37"/>
      <c r="O19" s="37">
        <v>0</v>
      </c>
      <c r="Q19" s="33">
        <f t="shared" si="0"/>
        <v>656</v>
      </c>
    </row>
    <row r="20" spans="1:17" ht="18" customHeight="1">
      <c r="A20" s="22" t="s">
        <v>12</v>
      </c>
      <c r="C20" s="18"/>
      <c r="D20" s="19"/>
      <c r="E20" s="19"/>
      <c r="F20" s="19"/>
      <c r="G20" s="20"/>
      <c r="H20" s="19"/>
      <c r="I20" s="23">
        <v>-159524</v>
      </c>
      <c r="J20" s="21"/>
      <c r="K20" s="37">
        <v>-95753</v>
      </c>
      <c r="M20" s="37">
        <v>-95753</v>
      </c>
      <c r="N20" s="37"/>
      <c r="O20" s="52">
        <v>-95753</v>
      </c>
      <c r="Q20" s="33">
        <f t="shared" si="0"/>
        <v>63771</v>
      </c>
    </row>
    <row r="21" spans="1:17" ht="18" hidden="1" customHeight="1">
      <c r="A21" s="22" t="s">
        <v>13</v>
      </c>
      <c r="C21" s="18"/>
      <c r="D21" s="19"/>
      <c r="E21" s="19"/>
      <c r="F21" s="19"/>
      <c r="G21" s="20"/>
      <c r="H21" s="19"/>
      <c r="I21" s="23">
        <f>+'[1]MTD Summary'!E9</f>
        <v>0</v>
      </c>
      <c r="J21" s="21"/>
      <c r="K21" s="37">
        <f>+'[1]MTD Summary'!G9</f>
        <v>0</v>
      </c>
      <c r="M21" s="37"/>
      <c r="N21" s="37"/>
      <c r="O21" s="37"/>
      <c r="Q21" s="33">
        <f t="shared" si="0"/>
        <v>0</v>
      </c>
    </row>
    <row r="22" spans="1:17" ht="18" customHeight="1">
      <c r="A22" s="22" t="s">
        <v>14</v>
      </c>
      <c r="C22" s="18"/>
      <c r="D22" s="19"/>
      <c r="E22" s="19"/>
      <c r="F22" s="19"/>
      <c r="G22" s="20"/>
      <c r="H22" s="19"/>
      <c r="I22" s="23">
        <v>-4900</v>
      </c>
      <c r="J22" s="21"/>
      <c r="K22" s="37">
        <v>-4900</v>
      </c>
      <c r="M22" s="37">
        <v>-4900</v>
      </c>
      <c r="N22" s="37"/>
      <c r="O22" s="52">
        <v>-4900</v>
      </c>
      <c r="Q22" s="33">
        <f t="shared" si="0"/>
        <v>0</v>
      </c>
    </row>
    <row r="23" spans="1:17" ht="18" customHeight="1">
      <c r="A23" s="22" t="s">
        <v>15</v>
      </c>
      <c r="C23" s="18"/>
      <c r="D23" s="19"/>
      <c r="E23" s="19"/>
      <c r="F23" s="19"/>
      <c r="G23" s="20"/>
      <c r="H23" s="19"/>
      <c r="I23" s="23">
        <v>-265000</v>
      </c>
      <c r="J23" s="21"/>
      <c r="K23" s="37">
        <v>-265000</v>
      </c>
      <c r="M23" s="37">
        <v>-265000</v>
      </c>
      <c r="N23" s="37"/>
      <c r="O23" s="52">
        <v>-265000</v>
      </c>
      <c r="Q23" s="33">
        <f t="shared" si="0"/>
        <v>0</v>
      </c>
    </row>
    <row r="24" spans="1:17" ht="18" customHeight="1">
      <c r="A24" s="22" t="s">
        <v>56</v>
      </c>
      <c r="C24" s="18"/>
      <c r="D24" s="19"/>
      <c r="E24" s="19"/>
      <c r="F24" s="19"/>
      <c r="G24" s="20"/>
      <c r="H24" s="19"/>
      <c r="I24" s="23">
        <v>0</v>
      </c>
      <c r="J24" s="21"/>
      <c r="K24" s="37"/>
      <c r="M24" s="37">
        <v>-2306259</v>
      </c>
      <c r="N24" s="37"/>
      <c r="O24" s="52">
        <v>-2215384</v>
      </c>
      <c r="Q24" s="33">
        <f t="shared" si="0"/>
        <v>-2215384</v>
      </c>
    </row>
    <row r="25" spans="1:17" ht="18" customHeight="1">
      <c r="A25" s="22"/>
      <c r="C25" s="18"/>
      <c r="D25" s="19"/>
      <c r="E25" s="19"/>
      <c r="F25" s="19"/>
      <c r="G25" s="20"/>
      <c r="H25" s="19"/>
      <c r="I25" s="23"/>
      <c r="J25" s="21"/>
      <c r="K25" s="37"/>
      <c r="M25" s="37"/>
      <c r="N25" s="37"/>
      <c r="O25" s="37"/>
    </row>
    <row r="26" spans="1:17" ht="18" customHeight="1">
      <c r="A26" s="22" t="s">
        <v>18</v>
      </c>
      <c r="C26" s="18"/>
      <c r="D26" s="19"/>
      <c r="E26" s="19"/>
      <c r="F26" s="19"/>
      <c r="G26" s="20"/>
      <c r="H26" s="19"/>
      <c r="I26" s="23">
        <v>-48000</v>
      </c>
      <c r="J26" s="21"/>
      <c r="K26" s="37">
        <v>-146000</v>
      </c>
      <c r="M26" s="37">
        <v>-146000</v>
      </c>
      <c r="N26" s="37"/>
      <c r="O26" s="52">
        <v>-146000</v>
      </c>
      <c r="Q26" s="33">
        <f t="shared" ref="Q26:Q37" si="1">O26-I26</f>
        <v>-98000</v>
      </c>
    </row>
    <row r="27" spans="1:17" ht="18" customHeight="1">
      <c r="A27" s="22" t="s">
        <v>45</v>
      </c>
      <c r="C27" s="18"/>
      <c r="D27" s="19"/>
      <c r="E27" s="19"/>
      <c r="F27" s="19"/>
      <c r="G27" s="20"/>
      <c r="H27" s="19"/>
      <c r="I27" s="23">
        <v>-69000</v>
      </c>
      <c r="J27" s="21"/>
      <c r="K27" s="37">
        <v>-58000</v>
      </c>
      <c r="M27" s="37">
        <v>-80000</v>
      </c>
      <c r="N27" s="37"/>
      <c r="O27" s="52">
        <v>-80000</v>
      </c>
      <c r="Q27" s="33">
        <f t="shared" si="1"/>
        <v>-11000</v>
      </c>
    </row>
    <row r="28" spans="1:17" ht="18" customHeight="1">
      <c r="A28" s="22" t="s">
        <v>47</v>
      </c>
      <c r="C28" s="18"/>
      <c r="D28" s="19"/>
      <c r="E28" s="19"/>
      <c r="F28" s="19"/>
      <c r="G28" s="20"/>
      <c r="H28" s="19"/>
      <c r="I28" s="23">
        <v>-16000</v>
      </c>
      <c r="J28" s="21"/>
      <c r="K28" s="37">
        <v>-82000</v>
      </c>
      <c r="M28" s="37">
        <v>-62000</v>
      </c>
      <c r="N28" s="37"/>
      <c r="O28" s="52">
        <v>-61000</v>
      </c>
      <c r="Q28" s="33">
        <f t="shared" si="1"/>
        <v>-45000</v>
      </c>
    </row>
    <row r="29" spans="1:17" ht="18" customHeight="1">
      <c r="A29" s="22" t="s">
        <v>20</v>
      </c>
      <c r="C29" s="18"/>
      <c r="D29" s="19"/>
      <c r="E29" s="19"/>
      <c r="F29" s="19"/>
      <c r="G29" s="20"/>
      <c r="H29" s="19"/>
      <c r="I29" s="23">
        <v>-457000</v>
      </c>
      <c r="J29" s="21"/>
      <c r="K29" s="37">
        <v>-802000</v>
      </c>
      <c r="M29" s="37">
        <v>-807299</v>
      </c>
      <c r="N29" s="37"/>
      <c r="O29" s="52">
        <v>-478069</v>
      </c>
      <c r="Q29" s="33">
        <f t="shared" si="1"/>
        <v>-21069</v>
      </c>
    </row>
    <row r="30" spans="1:17" ht="18" customHeight="1">
      <c r="A30" s="22" t="s">
        <v>21</v>
      </c>
      <c r="C30" s="18"/>
      <c r="D30" s="19"/>
      <c r="E30" s="19"/>
      <c r="F30" s="19"/>
      <c r="G30" s="20"/>
      <c r="H30" s="19"/>
      <c r="I30" s="23">
        <v>-731000</v>
      </c>
      <c r="J30" s="21"/>
      <c r="K30" s="37">
        <v>-614000</v>
      </c>
      <c r="M30" s="37">
        <v>-654000</v>
      </c>
      <c r="N30" s="37"/>
      <c r="O30" s="52">
        <v>-753000</v>
      </c>
      <c r="Q30" s="33">
        <f t="shared" si="1"/>
        <v>-22000</v>
      </c>
    </row>
    <row r="31" spans="1:17" ht="18" customHeight="1">
      <c r="A31" s="22" t="s">
        <v>43</v>
      </c>
      <c r="C31" s="18"/>
      <c r="D31" s="19"/>
      <c r="E31" s="19"/>
      <c r="F31" s="19"/>
      <c r="G31" s="20"/>
      <c r="H31" s="19"/>
      <c r="I31" s="23">
        <v>-950000</v>
      </c>
      <c r="J31" s="21"/>
      <c r="K31" s="37">
        <v>-500000</v>
      </c>
      <c r="M31" s="37">
        <v>-500345</v>
      </c>
      <c r="N31" s="37"/>
      <c r="O31" s="52">
        <v>-500345</v>
      </c>
      <c r="Q31" s="33">
        <f t="shared" si="1"/>
        <v>449655</v>
      </c>
    </row>
    <row r="32" spans="1:17" ht="18" customHeight="1">
      <c r="A32" s="22" t="s">
        <v>23</v>
      </c>
      <c r="C32" s="18"/>
      <c r="D32" s="19"/>
      <c r="E32" s="19"/>
      <c r="F32" s="19"/>
      <c r="G32" s="20"/>
      <c r="H32" s="19"/>
      <c r="I32" s="23">
        <v>-871020</v>
      </c>
      <c r="J32" s="21"/>
      <c r="K32" s="37">
        <v>-871020</v>
      </c>
      <c r="M32" s="37">
        <v>-871020</v>
      </c>
      <c r="N32" s="37"/>
      <c r="O32" s="52">
        <v>-871020</v>
      </c>
      <c r="Q32" s="33">
        <f t="shared" si="1"/>
        <v>0</v>
      </c>
    </row>
    <row r="33" spans="1:17" ht="18" hidden="1" customHeight="1">
      <c r="A33" s="22" t="s">
        <v>24</v>
      </c>
      <c r="C33" s="18"/>
      <c r="D33" s="19"/>
      <c r="E33" s="19"/>
      <c r="F33" s="19"/>
      <c r="G33" s="20"/>
      <c r="H33" s="19"/>
      <c r="I33" s="23">
        <v>0</v>
      </c>
      <c r="J33" s="21"/>
      <c r="K33" s="37">
        <v>0</v>
      </c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25</v>
      </c>
      <c r="C34" s="18"/>
      <c r="D34" s="19"/>
      <c r="E34" s="19"/>
      <c r="F34" s="19"/>
      <c r="G34" s="20"/>
      <c r="H34" s="19"/>
      <c r="I34" s="23">
        <f>+'[1]MTD Summary'!E37</f>
        <v>0</v>
      </c>
      <c r="J34" s="21"/>
      <c r="K34" s="37">
        <f>+'[1]MTD Summary'!G37</f>
        <v>0</v>
      </c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26</v>
      </c>
      <c r="C35" s="18"/>
      <c r="D35" s="19"/>
      <c r="E35" s="19"/>
      <c r="F35" s="19"/>
      <c r="G35" s="20"/>
      <c r="H35" s="19"/>
      <c r="I35" s="23">
        <f>+'[1]MTD Summary'!E38</f>
        <v>0</v>
      </c>
      <c r="J35" s="21"/>
      <c r="K35" s="37">
        <f>+'[1]MTD Summary'!G38</f>
        <v>0</v>
      </c>
      <c r="M35" s="37"/>
      <c r="N35" s="37"/>
      <c r="O35" s="37"/>
      <c r="Q35" s="33">
        <f t="shared" si="1"/>
        <v>0</v>
      </c>
    </row>
    <row r="36" spans="1:17" ht="18" hidden="1" customHeight="1">
      <c r="A36" s="22" t="s">
        <v>27</v>
      </c>
      <c r="C36" s="18"/>
      <c r="D36" s="19"/>
      <c r="E36" s="19"/>
      <c r="F36" s="19"/>
      <c r="G36" s="20"/>
      <c r="H36" s="19"/>
      <c r="I36" s="23">
        <v>0</v>
      </c>
      <c r="J36" s="21"/>
      <c r="K36" s="37">
        <v>0</v>
      </c>
      <c r="M36" s="37"/>
      <c r="N36" s="37"/>
      <c r="O36" s="37"/>
      <c r="Q36" s="33">
        <f t="shared" si="1"/>
        <v>0</v>
      </c>
    </row>
    <row r="37" spans="1:17" ht="18" customHeight="1">
      <c r="A37" s="22" t="s">
        <v>41</v>
      </c>
      <c r="G37" s="17"/>
      <c r="H37" s="19"/>
      <c r="I37" s="38">
        <v>-327000</v>
      </c>
      <c r="J37" s="21"/>
      <c r="K37" s="38">
        <v>-201000</v>
      </c>
      <c r="M37" s="37">
        <v>-184000</v>
      </c>
      <c r="N37" s="37"/>
      <c r="O37" s="52">
        <v>-150000</v>
      </c>
      <c r="Q37" s="33">
        <f t="shared" si="1"/>
        <v>177000</v>
      </c>
    </row>
    <row r="38" spans="1:17" ht="18" customHeight="1">
      <c r="A38" s="22"/>
      <c r="C38" s="18"/>
      <c r="D38" s="19"/>
      <c r="E38" s="19"/>
      <c r="F38" s="19"/>
      <c r="G38" s="20"/>
      <c r="H38" s="19"/>
      <c r="I38" s="23"/>
      <c r="J38" s="21"/>
      <c r="K38" s="37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I39" s="23">
        <v>-3851000</v>
      </c>
      <c r="J39" s="21"/>
      <c r="K39" s="37">
        <v>-4292000</v>
      </c>
      <c r="M39" s="37">
        <v>-4291827</v>
      </c>
      <c r="N39" s="37"/>
      <c r="O39" s="52">
        <v>-4291827</v>
      </c>
      <c r="Q39" s="33">
        <f>O39-I39</f>
        <v>-440827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I40" s="23">
        <v>-2000000</v>
      </c>
      <c r="J40" s="21"/>
      <c r="K40" s="37">
        <v>-1800000</v>
      </c>
      <c r="M40" s="37">
        <v>-2250000</v>
      </c>
      <c r="N40" s="37"/>
      <c r="O40" s="52">
        <v>-2000000</v>
      </c>
      <c r="Q40" s="33">
        <f>O40-I40</f>
        <v>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I41" s="23">
        <v>-1136308</v>
      </c>
      <c r="J41" s="21"/>
      <c r="K41" s="37">
        <v>-1136308</v>
      </c>
      <c r="M41" s="37">
        <v>-1136308</v>
      </c>
      <c r="N41" s="37"/>
      <c r="O41" s="52">
        <v>-336308</v>
      </c>
      <c r="Q41" s="33">
        <f>O41-I41</f>
        <v>800000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I42" s="23">
        <v>-85805</v>
      </c>
      <c r="J42" s="21"/>
      <c r="K42" s="37">
        <v>-83100</v>
      </c>
      <c r="M42" s="37">
        <v>-85805</v>
      </c>
      <c r="N42" s="37"/>
      <c r="O42" s="52">
        <v>-85805</v>
      </c>
      <c r="Q42" s="33">
        <f>O42-I42</f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I43" s="23">
        <v>-140000</v>
      </c>
      <c r="J43" s="21"/>
      <c r="K43" s="37">
        <v>-139999</v>
      </c>
      <c r="M43" s="37">
        <v>-139999</v>
      </c>
      <c r="N43" s="37"/>
      <c r="O43" s="52">
        <v>-139999</v>
      </c>
      <c r="Q43" s="33">
        <f>O43-I43</f>
        <v>1</v>
      </c>
    </row>
    <row r="44" spans="1:17" ht="18" customHeight="1">
      <c r="A44" s="22"/>
      <c r="C44" s="18"/>
      <c r="D44" s="19"/>
      <c r="E44" s="19"/>
      <c r="F44" s="19"/>
      <c r="G44" s="20"/>
      <c r="H44" s="19"/>
      <c r="I44" s="23"/>
      <c r="J44" s="21"/>
      <c r="K44" s="37"/>
      <c r="M44" s="37"/>
      <c r="N44" s="37"/>
      <c r="O44" s="37"/>
    </row>
    <row r="45" spans="1:17" ht="18" customHeight="1">
      <c r="A45" s="22" t="s">
        <v>34</v>
      </c>
      <c r="G45" s="17"/>
      <c r="H45" s="19"/>
      <c r="I45" s="37">
        <v>-13093000</v>
      </c>
      <c r="J45" s="21"/>
      <c r="K45" s="37">
        <v>-14749000</v>
      </c>
      <c r="M45" s="37">
        <v>-14922000</v>
      </c>
      <c r="N45" s="37"/>
      <c r="O45" s="52">
        <v>-14871000</v>
      </c>
      <c r="Q45" s="33">
        <f t="shared" ref="Q45:Q52" si="2">O45-I45</f>
        <v>-1778000</v>
      </c>
    </row>
    <row r="46" spans="1:17" ht="18" customHeight="1">
      <c r="A46" s="22" t="s">
        <v>53</v>
      </c>
      <c r="G46" s="17"/>
      <c r="H46" s="19"/>
      <c r="I46" s="37">
        <v>0</v>
      </c>
      <c r="J46" s="21"/>
      <c r="K46" s="37">
        <v>-420000</v>
      </c>
      <c r="M46" s="37">
        <v>-554000</v>
      </c>
      <c r="N46" s="37"/>
      <c r="O46" s="52">
        <v>-561000</v>
      </c>
      <c r="Q46" s="33">
        <f t="shared" si="2"/>
        <v>-561000</v>
      </c>
    </row>
    <row r="47" spans="1:17" ht="18" customHeight="1">
      <c r="A47" s="22" t="s">
        <v>36</v>
      </c>
      <c r="G47" s="17"/>
      <c r="H47" s="19"/>
      <c r="I47" s="37">
        <v>-38359000</v>
      </c>
      <c r="J47" s="21"/>
      <c r="K47" s="37">
        <v>-36966000</v>
      </c>
      <c r="M47" s="37">
        <v>-37767000</v>
      </c>
      <c r="N47" s="37"/>
      <c r="O47" s="52">
        <v>-37464000</v>
      </c>
      <c r="Q47" s="33">
        <f t="shared" si="2"/>
        <v>895000</v>
      </c>
    </row>
    <row r="48" spans="1:17" ht="18" customHeight="1">
      <c r="A48" s="22" t="s">
        <v>37</v>
      </c>
      <c r="G48" s="17"/>
      <c r="H48" s="19"/>
      <c r="I48" s="37">
        <v>-1346000</v>
      </c>
      <c r="J48" s="21"/>
      <c r="K48" s="37">
        <v>-1658000</v>
      </c>
      <c r="M48" s="37">
        <v>-1542000</v>
      </c>
      <c r="N48" s="37"/>
      <c r="O48" s="52">
        <v>-1734000</v>
      </c>
      <c r="Q48" s="33">
        <f t="shared" si="2"/>
        <v>-388000</v>
      </c>
    </row>
    <row r="49" spans="1:17" ht="18" customHeight="1">
      <c r="A49" s="22" t="s">
        <v>38</v>
      </c>
      <c r="G49" s="17"/>
      <c r="H49" s="19"/>
      <c r="I49" s="37">
        <v>-1278000</v>
      </c>
      <c r="J49" s="21"/>
      <c r="K49" s="37">
        <v>-1558000</v>
      </c>
      <c r="M49" s="37">
        <v>-1412000</v>
      </c>
      <c r="N49" s="37"/>
      <c r="O49" s="52">
        <v>-1333000</v>
      </c>
      <c r="Q49" s="33">
        <f t="shared" si="2"/>
        <v>-55000</v>
      </c>
    </row>
    <row r="50" spans="1:17" ht="18" customHeight="1">
      <c r="A50" s="22" t="s">
        <v>51</v>
      </c>
      <c r="G50" s="17"/>
      <c r="H50" s="19"/>
      <c r="I50" s="37">
        <v>-1235000</v>
      </c>
      <c r="J50" s="21"/>
      <c r="K50" s="37">
        <v>-1199000</v>
      </c>
      <c r="M50" s="37">
        <v>-1199000</v>
      </c>
      <c r="N50" s="37"/>
      <c r="O50" s="52">
        <v>-1199000</v>
      </c>
      <c r="Q50" s="33">
        <f t="shared" si="2"/>
        <v>36000</v>
      </c>
    </row>
    <row r="51" spans="1:17" ht="18" hidden="1" customHeight="1">
      <c r="A51" s="22" t="s">
        <v>39</v>
      </c>
      <c r="G51" s="17"/>
      <c r="H51" s="19"/>
      <c r="I51" s="37">
        <v>0</v>
      </c>
      <c r="J51" s="21"/>
      <c r="K51" s="37">
        <v>0</v>
      </c>
      <c r="M51" s="37"/>
      <c r="N51" s="37"/>
      <c r="O51" s="37"/>
      <c r="P51" t="s">
        <v>55</v>
      </c>
      <c r="Q51" s="33">
        <f t="shared" si="2"/>
        <v>0</v>
      </c>
    </row>
    <row r="52" spans="1:17" ht="18" customHeight="1">
      <c r="A52" s="22" t="s">
        <v>40</v>
      </c>
      <c r="G52" s="17"/>
      <c r="H52" s="19"/>
      <c r="I52" s="38">
        <v>-2572000</v>
      </c>
      <c r="J52" s="21"/>
      <c r="K52" s="38">
        <v>-3450000</v>
      </c>
      <c r="M52" s="37">
        <v>-3450000</v>
      </c>
      <c r="N52" s="37"/>
      <c r="O52" s="52">
        <v>-3450000</v>
      </c>
      <c r="Q52" s="33">
        <f t="shared" si="2"/>
        <v>-878000</v>
      </c>
    </row>
    <row r="53" spans="1:17" ht="18" customHeight="1">
      <c r="A53" s="22" t="s">
        <v>49</v>
      </c>
      <c r="G53" s="17"/>
      <c r="H53" s="19"/>
      <c r="I53" s="38">
        <v>-870000</v>
      </c>
      <c r="J53" s="21"/>
      <c r="K53" s="38">
        <v>0</v>
      </c>
      <c r="M53" s="37">
        <v>0</v>
      </c>
      <c r="N53" s="37"/>
      <c r="O53" s="37">
        <v>0</v>
      </c>
      <c r="Q53" s="33">
        <f>O53-I53</f>
        <v>870000</v>
      </c>
    </row>
    <row r="54" spans="1:17" ht="18" customHeight="1">
      <c r="A54" s="22"/>
      <c r="G54" s="17"/>
      <c r="H54" s="19"/>
      <c r="I54" s="38"/>
      <c r="J54" s="21"/>
      <c r="K54" s="38"/>
      <c r="M54" s="37"/>
      <c r="N54" s="37"/>
      <c r="O54" s="37"/>
    </row>
    <row r="55" spans="1:17" ht="18" customHeight="1">
      <c r="A55" s="22" t="s">
        <v>46</v>
      </c>
      <c r="G55" s="17"/>
      <c r="H55" s="19"/>
      <c r="I55" s="38">
        <v>-302850</v>
      </c>
      <c r="J55" s="21"/>
      <c r="K55" s="38">
        <v>-359655</v>
      </c>
      <c r="M55" s="37">
        <v>-327046</v>
      </c>
      <c r="N55" s="37"/>
      <c r="O55" s="52">
        <v>-327046</v>
      </c>
      <c r="Q55" s="33">
        <f>O55-I55</f>
        <v>-24196</v>
      </c>
    </row>
    <row r="56" spans="1:17" ht="18" customHeight="1">
      <c r="A56" s="22"/>
      <c r="G56" s="17"/>
      <c r="H56" s="19"/>
      <c r="I56" s="38"/>
      <c r="J56" s="21"/>
      <c r="K56" s="38"/>
      <c r="M56" s="37"/>
      <c r="N56" s="37"/>
      <c r="O56" s="37"/>
    </row>
    <row r="57" spans="1:17" ht="18" customHeight="1">
      <c r="A57" s="22" t="s">
        <v>52</v>
      </c>
      <c r="G57" s="17"/>
      <c r="H57" s="19"/>
      <c r="I57" s="38">
        <v>-1000000</v>
      </c>
      <c r="J57" s="21"/>
      <c r="K57" s="38">
        <v>-1000000</v>
      </c>
      <c r="M57" s="37">
        <v>-1000000</v>
      </c>
      <c r="N57" s="37"/>
      <c r="O57" s="52">
        <v>-1000000</v>
      </c>
      <c r="Q57" s="33">
        <f>O57-I57</f>
        <v>0</v>
      </c>
    </row>
    <row r="58" spans="1:17" ht="18" customHeight="1">
      <c r="A58" s="22"/>
      <c r="G58" s="17"/>
      <c r="H58" s="19"/>
      <c r="I58" s="38"/>
      <c r="J58" s="21"/>
      <c r="K58" s="38"/>
      <c r="M58" s="37"/>
      <c r="N58" s="37"/>
      <c r="O58" s="37"/>
    </row>
    <row r="59" spans="1:17" ht="18" customHeight="1">
      <c r="A59" s="22" t="s">
        <v>50</v>
      </c>
      <c r="G59" s="17"/>
      <c r="H59" s="19"/>
      <c r="I59" s="38">
        <v>-740000</v>
      </c>
      <c r="J59" s="21"/>
      <c r="K59" s="38">
        <v>-817552</v>
      </c>
      <c r="M59" s="37">
        <v>-708134</v>
      </c>
      <c r="N59" s="37"/>
      <c r="O59" s="37">
        <v>-708134</v>
      </c>
      <c r="P59" t="s">
        <v>55</v>
      </c>
      <c r="Q59" s="33">
        <f>O59-I59</f>
        <v>31866</v>
      </c>
    </row>
    <row r="60" spans="1:17" ht="18" customHeight="1">
      <c r="A60" s="22" t="s">
        <v>44</v>
      </c>
      <c r="G60" s="17"/>
      <c r="H60" s="19"/>
      <c r="I60" s="38">
        <v>-345000</v>
      </c>
      <c r="J60" s="21"/>
      <c r="K60" s="38">
        <v>-301061</v>
      </c>
      <c r="M60" s="37">
        <v>-806940</v>
      </c>
      <c r="N60" s="37"/>
      <c r="O60" s="37">
        <v>-806940</v>
      </c>
      <c r="P60" t="s">
        <v>55</v>
      </c>
      <c r="Q60" s="33">
        <f>O60-I60</f>
        <v>-461940</v>
      </c>
    </row>
    <row r="61" spans="1:17">
      <c r="H61" s="19"/>
      <c r="I61" s="40"/>
      <c r="J61" s="25"/>
      <c r="K61" s="47"/>
      <c r="M61" s="51"/>
      <c r="N61"/>
      <c r="O61" s="51"/>
      <c r="Q61" s="40"/>
    </row>
    <row r="62" spans="1:17" ht="7.5" customHeight="1">
      <c r="H62" s="19"/>
      <c r="I62" s="41"/>
      <c r="J62" s="27"/>
      <c r="K62" s="48"/>
      <c r="N62"/>
    </row>
    <row r="63" spans="1:17" ht="16.2" thickBot="1">
      <c r="G63" s="20"/>
      <c r="H63" s="19"/>
      <c r="I63" s="42">
        <f>SUM(I11:I60)</f>
        <v>-121305614</v>
      </c>
      <c r="J63" s="3"/>
      <c r="K63" s="49">
        <f>SUM(K11:K60)</f>
        <v>-122132949</v>
      </c>
      <c r="M63" s="46">
        <f>SUM(M11:M60)</f>
        <v>-126132236</v>
      </c>
      <c r="N63"/>
      <c r="O63" s="46">
        <f>SUM(O11:O60)</f>
        <v>-124492131</v>
      </c>
      <c r="Q63" s="42">
        <f>SUM(Q11:Q60)</f>
        <v>-3186517</v>
      </c>
    </row>
    <row r="64" spans="1:17" ht="13.8" thickTop="1">
      <c r="G64" s="20"/>
      <c r="H64" s="19"/>
      <c r="I64" s="43"/>
      <c r="J64" s="21"/>
      <c r="K64" s="50"/>
    </row>
    <row r="65" spans="1:15">
      <c r="A65" s="53" t="s">
        <v>58</v>
      </c>
      <c r="G65" s="20"/>
      <c r="J65" s="3"/>
      <c r="K65" s="31"/>
    </row>
    <row r="66" spans="1:15">
      <c r="G66" s="20"/>
      <c r="H66" s="19"/>
      <c r="I66" s="21"/>
      <c r="J66" s="21"/>
      <c r="K66" s="23"/>
    </row>
    <row r="67" spans="1:15">
      <c r="J67" s="3"/>
      <c r="K67" s="34"/>
    </row>
    <row r="68" spans="1:15">
      <c r="J68" s="3"/>
      <c r="K68" s="34"/>
    </row>
    <row r="69" spans="1:15">
      <c r="M69" s="34"/>
      <c r="N69" s="34"/>
      <c r="O69" s="34"/>
    </row>
    <row r="70" spans="1:15">
      <c r="M70" s="34"/>
      <c r="N70" s="34"/>
      <c r="O70" s="34"/>
    </row>
    <row r="71" spans="1:15">
      <c r="M71" s="34"/>
      <c r="N71" s="34"/>
      <c r="O71" s="34"/>
    </row>
    <row r="72" spans="1:15">
      <c r="M72" s="34"/>
      <c r="N72" s="34"/>
      <c r="O72" s="34"/>
    </row>
    <row r="73" spans="1:15">
      <c r="M73" s="34"/>
      <c r="N73" s="34"/>
      <c r="O73" s="34"/>
    </row>
    <row r="74" spans="1:15">
      <c r="M74" s="34"/>
      <c r="N74" s="34"/>
      <c r="O74" s="34"/>
    </row>
  </sheetData>
  <pageMargins left="0.65" right="0.51" top="0.37" bottom="1" header="0.27" footer="0.5"/>
  <pageSetup scale="6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2049" r:id="rId4"/>
      </mc:Fallback>
    </mc:AlternateContent>
    <mc:AlternateContent xmlns:mc="http://schemas.openxmlformats.org/markup-compatibility/2006">
      <mc:Choice Requires="x14">
        <oleObject progId="Word.Document.8" shapeId="2050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2050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1" sqref="F11:F12"/>
    </sheetView>
  </sheetViews>
  <sheetFormatPr defaultRowHeight="13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6"/>
  <sheetViews>
    <sheetView workbookViewId="0">
      <selection activeCell="D22" sqref="D22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14.5546875" bestFit="1" customWidth="1"/>
    <col min="10" max="10" width="14.33203125" customWidth="1"/>
    <col min="11" max="11" width="14.5546875" customWidth="1"/>
    <col min="12" max="12" width="1" style="3" customWidth="1"/>
    <col min="13" max="13" width="14.88671875" style="4" hidden="1" customWidth="1"/>
    <col min="14" max="14" width="2.5546875" style="4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63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36567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 t="shared" ref="Q12:Q61" si="0"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-32639994</v>
      </c>
      <c r="Q13" s="33">
        <f t="shared" si="0"/>
        <v>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-7066522</v>
      </c>
      <c r="Q16" s="33">
        <f t="shared" si="0"/>
        <v>-553670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-7520193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hidden="1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si="0"/>
        <v>0</v>
      </c>
    </row>
    <row r="26" spans="1:17" ht="18" hidden="1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-128000</v>
      </c>
      <c r="Q26" s="33">
        <f t="shared" si="0"/>
        <v>0</v>
      </c>
    </row>
    <row r="27" spans="1:17" ht="18" hidden="1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-10000</v>
      </c>
      <c r="Q27" s="33">
        <f t="shared" si="0"/>
        <v>0</v>
      </c>
    </row>
    <row r="28" spans="1:17" ht="18" hidden="1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-461332</v>
      </c>
      <c r="Q28" s="33">
        <f t="shared" si="0"/>
        <v>0</v>
      </c>
    </row>
    <row r="29" spans="1:17" ht="18" hidden="1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-731000</v>
      </c>
      <c r="Q29" s="33">
        <f t="shared" si="0"/>
        <v>0</v>
      </c>
    </row>
    <row r="30" spans="1:17" ht="18" hidden="1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0"/>
        <v>0</v>
      </c>
    </row>
    <row r="31" spans="1:17" ht="18" hidden="1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0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0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0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0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0"/>
        <v>0</v>
      </c>
    </row>
    <row r="36" spans="1:17" ht="18" hidden="1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-114000</v>
      </c>
      <c r="Q36" s="33">
        <f t="shared" si="0"/>
        <v>0</v>
      </c>
    </row>
    <row r="37" spans="1:17" ht="18" hidden="1" customHeight="1">
      <c r="A37" s="22"/>
      <c r="C37" s="18"/>
      <c r="D37" s="19"/>
      <c r="E37" s="19"/>
      <c r="F37" s="19"/>
      <c r="G37" s="20"/>
      <c r="H37" s="19"/>
      <c r="J37" s="21"/>
      <c r="K37" s="23"/>
      <c r="L37"/>
      <c r="M37" s="37"/>
      <c r="N37" s="37"/>
      <c r="O37" s="37"/>
    </row>
    <row r="38" spans="1:17" ht="18" hidden="1" customHeight="1">
      <c r="A38" s="22" t="s">
        <v>32</v>
      </c>
      <c r="C38" s="18"/>
      <c r="D38" s="19"/>
      <c r="E38" s="19"/>
      <c r="F38" s="19"/>
      <c r="G38" s="20"/>
      <c r="H38" s="19"/>
      <c r="J38" s="21"/>
      <c r="K38" s="23">
        <v>-3169056</v>
      </c>
      <c r="L38"/>
      <c r="M38" s="37">
        <v>-4291827</v>
      </c>
      <c r="N38" s="37"/>
      <c r="O38" s="37">
        <v>-3169056</v>
      </c>
      <c r="Q38" s="33">
        <f t="shared" si="0"/>
        <v>0</v>
      </c>
    </row>
    <row r="39" spans="1:17" ht="18" hidden="1" customHeight="1">
      <c r="A39" s="22" t="s">
        <v>28</v>
      </c>
      <c r="C39" s="18"/>
      <c r="D39" s="19"/>
      <c r="E39" s="19"/>
      <c r="F39" s="19"/>
      <c r="G39" s="20"/>
      <c r="H39" s="19"/>
      <c r="J39" s="21"/>
      <c r="K39" s="23">
        <v>-200000</v>
      </c>
      <c r="L39"/>
      <c r="M39" s="37">
        <v>-2000000</v>
      </c>
      <c r="N39" s="37"/>
      <c r="O39" s="37">
        <v>-200000</v>
      </c>
      <c r="Q39" s="33">
        <f t="shared" si="0"/>
        <v>0</v>
      </c>
    </row>
    <row r="40" spans="1:17" ht="18" hidden="1" customHeight="1">
      <c r="A40" s="22" t="s">
        <v>29</v>
      </c>
      <c r="C40" s="18"/>
      <c r="D40" s="19"/>
      <c r="E40" s="19"/>
      <c r="F40" s="19"/>
      <c r="G40" s="20"/>
      <c r="H40" s="19"/>
      <c r="J40" s="21"/>
      <c r="K40" s="23">
        <v>-336308</v>
      </c>
      <c r="L40"/>
      <c r="M40" s="37">
        <v>-336308</v>
      </c>
      <c r="N40" s="37"/>
      <c r="O40" s="37">
        <v>-336308</v>
      </c>
      <c r="Q40" s="33">
        <f t="shared" si="0"/>
        <v>0</v>
      </c>
    </row>
    <row r="41" spans="1:17" ht="18" hidden="1" customHeight="1">
      <c r="A41" s="22" t="s">
        <v>31</v>
      </c>
      <c r="C41" s="18"/>
      <c r="D41" s="19"/>
      <c r="E41" s="19"/>
      <c r="F41" s="19"/>
      <c r="G41" s="20"/>
      <c r="H41" s="19"/>
      <c r="J41" s="21"/>
      <c r="K41" s="23">
        <v>-85805</v>
      </c>
      <c r="L41"/>
      <c r="M41" s="37">
        <v>-85805</v>
      </c>
      <c r="N41" s="37"/>
      <c r="O41" s="37">
        <v>-85805</v>
      </c>
      <c r="Q41" s="33">
        <f t="shared" si="0"/>
        <v>0</v>
      </c>
    </row>
    <row r="42" spans="1:17" ht="18" hidden="1" customHeight="1">
      <c r="A42" s="22" t="s">
        <v>33</v>
      </c>
      <c r="C42" s="18"/>
      <c r="D42" s="19"/>
      <c r="E42" s="19"/>
      <c r="F42" s="19"/>
      <c r="G42" s="20"/>
      <c r="H42" s="19"/>
      <c r="J42" s="21"/>
      <c r="K42" s="23">
        <v>-139999</v>
      </c>
      <c r="L42"/>
      <c r="M42" s="37">
        <v>-139999</v>
      </c>
      <c r="N42" s="37"/>
      <c r="O42" s="37">
        <v>-139999</v>
      </c>
      <c r="Q42" s="33">
        <f t="shared" si="0"/>
        <v>0</v>
      </c>
    </row>
    <row r="43" spans="1:17" ht="18" hidden="1" customHeight="1">
      <c r="A43" s="22"/>
      <c r="C43" s="18"/>
      <c r="D43" s="19"/>
      <c r="E43" s="19"/>
      <c r="F43" s="19"/>
      <c r="G43" s="20"/>
      <c r="H43" s="19"/>
      <c r="J43" s="21"/>
      <c r="K43" s="23"/>
      <c r="L43"/>
      <c r="M43" s="37"/>
      <c r="N43" s="37"/>
      <c r="O43" s="37"/>
    </row>
    <row r="44" spans="1:17" ht="18" hidden="1" customHeight="1">
      <c r="A44" s="22" t="s">
        <v>34</v>
      </c>
      <c r="G44" s="17"/>
      <c r="H44" s="19"/>
      <c r="J44" s="21"/>
      <c r="K44" s="37">
        <v>-13127000</v>
      </c>
      <c r="L44"/>
      <c r="M44" s="37">
        <v>-14871000</v>
      </c>
      <c r="N44" s="37"/>
      <c r="O44" s="37">
        <v>-13127000</v>
      </c>
      <c r="Q44" s="33">
        <f t="shared" si="0"/>
        <v>0</v>
      </c>
    </row>
    <row r="45" spans="1:17" ht="18" hidden="1" customHeight="1">
      <c r="A45" s="22" t="s">
        <v>53</v>
      </c>
      <c r="G45" s="17"/>
      <c r="H45" s="19"/>
      <c r="J45" s="21"/>
      <c r="K45" s="37">
        <v>-883000</v>
      </c>
      <c r="L45"/>
      <c r="M45" s="37">
        <v>-561000</v>
      </c>
      <c r="N45" s="37"/>
      <c r="O45" s="37">
        <v>-883000</v>
      </c>
      <c r="Q45" s="33">
        <f t="shared" si="0"/>
        <v>0</v>
      </c>
    </row>
    <row r="46" spans="1:17" ht="18" hidden="1" customHeight="1">
      <c r="A46" s="22" t="s">
        <v>36</v>
      </c>
      <c r="G46" s="17"/>
      <c r="H46" s="19"/>
      <c r="J46" s="21"/>
      <c r="K46" s="37">
        <v>-35239000</v>
      </c>
      <c r="L46"/>
      <c r="M46" s="37">
        <v>-37464000</v>
      </c>
      <c r="N46" s="37"/>
      <c r="O46" s="37">
        <v>-35239000</v>
      </c>
      <c r="Q46" s="33">
        <f t="shared" si="0"/>
        <v>0</v>
      </c>
    </row>
    <row r="47" spans="1:17" ht="18" hidden="1" customHeight="1">
      <c r="A47" s="22" t="s">
        <v>37</v>
      </c>
      <c r="G47" s="17"/>
      <c r="H47" s="19"/>
      <c r="J47" s="21"/>
      <c r="K47" s="37">
        <v>-2044000</v>
      </c>
      <c r="L47"/>
      <c r="M47" s="37">
        <v>-1734000</v>
      </c>
      <c r="N47" s="37"/>
      <c r="O47" s="37">
        <v>-2044000</v>
      </c>
      <c r="Q47" s="33">
        <f t="shared" si="0"/>
        <v>0</v>
      </c>
    </row>
    <row r="48" spans="1:17" ht="18" hidden="1" customHeight="1">
      <c r="A48" s="22" t="s">
        <v>38</v>
      </c>
      <c r="G48" s="17"/>
      <c r="H48" s="19"/>
      <c r="J48" s="21"/>
      <c r="K48" s="37">
        <v>-1324000</v>
      </c>
      <c r="L48"/>
      <c r="M48" s="37">
        <v>-1333000</v>
      </c>
      <c r="N48" s="37"/>
      <c r="O48" s="37">
        <v>-1324000</v>
      </c>
      <c r="Q48" s="33">
        <f t="shared" si="0"/>
        <v>0</v>
      </c>
    </row>
    <row r="49" spans="1:17" ht="18" hidden="1" customHeight="1">
      <c r="A49" s="22" t="s">
        <v>51</v>
      </c>
      <c r="G49" s="17"/>
      <c r="H49" s="19"/>
      <c r="J49" s="21"/>
      <c r="K49" s="37">
        <v>-1211000</v>
      </c>
      <c r="L49"/>
      <c r="M49" s="37">
        <v>-1199000</v>
      </c>
      <c r="N49" s="37"/>
      <c r="O49" s="37">
        <v>-1211000</v>
      </c>
      <c r="Q49" s="33">
        <f t="shared" si="0"/>
        <v>0</v>
      </c>
    </row>
    <row r="50" spans="1:17" ht="18" hidden="1" customHeight="1">
      <c r="A50" s="22" t="s">
        <v>39</v>
      </c>
      <c r="G50" s="17"/>
      <c r="H50" s="19"/>
      <c r="J50" s="21"/>
      <c r="K50" s="37"/>
      <c r="L50"/>
      <c r="M50" s="37"/>
      <c r="N50" s="37"/>
      <c r="O50" s="37"/>
      <c r="P50" t="s">
        <v>55</v>
      </c>
      <c r="Q50" s="33">
        <f t="shared" si="0"/>
        <v>0</v>
      </c>
    </row>
    <row r="51" spans="1:17" ht="18" hidden="1" customHeight="1">
      <c r="A51" s="22" t="s">
        <v>40</v>
      </c>
      <c r="G51" s="17"/>
      <c r="H51" s="19"/>
      <c r="J51" s="21"/>
      <c r="K51" s="38">
        <v>-3484000</v>
      </c>
      <c r="L51"/>
      <c r="M51" s="37">
        <v>-3450000</v>
      </c>
      <c r="N51" s="37"/>
      <c r="O51" s="37">
        <v>-3484000</v>
      </c>
      <c r="Q51" s="33">
        <f t="shared" si="0"/>
        <v>0</v>
      </c>
    </row>
    <row r="52" spans="1:17" ht="18" hidden="1" customHeight="1">
      <c r="A52" s="22" t="s">
        <v>49</v>
      </c>
      <c r="G52" s="17"/>
      <c r="H52" s="19"/>
      <c r="J52" s="21"/>
      <c r="K52" s="38">
        <v>0</v>
      </c>
      <c r="L52"/>
      <c r="M52" s="37">
        <v>0</v>
      </c>
      <c r="N52" s="37"/>
      <c r="O52" s="37">
        <v>0</v>
      </c>
      <c r="Q52" s="33">
        <f t="shared" si="0"/>
        <v>0</v>
      </c>
    </row>
    <row r="53" spans="1:17" ht="18" hidden="1" customHeight="1">
      <c r="A53" s="22"/>
      <c r="G53" s="17"/>
      <c r="H53" s="19"/>
      <c r="J53" s="21"/>
      <c r="K53" s="38"/>
      <c r="L53"/>
      <c r="M53" s="37"/>
      <c r="N53" s="37"/>
      <c r="O53" s="37"/>
    </row>
    <row r="54" spans="1:17" ht="18" hidden="1" customHeight="1">
      <c r="A54" s="22" t="s">
        <v>46</v>
      </c>
      <c r="G54" s="17"/>
      <c r="H54" s="19"/>
      <c r="J54" s="21"/>
      <c r="K54" s="38">
        <v>-346867</v>
      </c>
      <c r="L54"/>
      <c r="M54" s="37">
        <v>-327046</v>
      </c>
      <c r="N54" s="37"/>
      <c r="O54" s="37">
        <v>-346867</v>
      </c>
      <c r="Q54" s="33">
        <f t="shared" si="0"/>
        <v>0</v>
      </c>
    </row>
    <row r="55" spans="1:17" ht="18" hidden="1" customHeight="1">
      <c r="A55" s="22"/>
      <c r="G55" s="17"/>
      <c r="H55" s="19"/>
      <c r="J55" s="21"/>
      <c r="K55" s="38"/>
      <c r="L55"/>
      <c r="M55" s="37"/>
      <c r="N55" s="37"/>
      <c r="O55" s="37"/>
    </row>
    <row r="56" spans="1:17" ht="18" hidden="1" customHeight="1">
      <c r="A56" s="22" t="s">
        <v>52</v>
      </c>
      <c r="G56" s="17"/>
      <c r="H56" s="19"/>
      <c r="J56" s="21"/>
      <c r="K56" s="38">
        <v>-1000000</v>
      </c>
      <c r="L56"/>
      <c r="M56" s="37">
        <v>-1000000</v>
      </c>
      <c r="N56" s="37"/>
      <c r="O56" s="37">
        <v>-1000000</v>
      </c>
      <c r="Q56" s="33">
        <f t="shared" si="0"/>
        <v>0</v>
      </c>
    </row>
    <row r="57" spans="1:17" ht="18" hidden="1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hidden="1" customHeight="1">
      <c r="A58" s="22" t="s">
        <v>50</v>
      </c>
      <c r="G58" s="17"/>
      <c r="H58" s="19"/>
      <c r="J58" s="21"/>
      <c r="K58" s="38">
        <v>-759026</v>
      </c>
      <c r="L58"/>
      <c r="M58" s="37">
        <v>-708134</v>
      </c>
      <c r="N58" s="37"/>
      <c r="O58" s="37">
        <v>-759026</v>
      </c>
      <c r="Q58" s="33">
        <f t="shared" si="0"/>
        <v>0</v>
      </c>
    </row>
    <row r="59" spans="1:17" ht="18" hidden="1" customHeight="1">
      <c r="A59" s="22" t="s">
        <v>44</v>
      </c>
      <c r="G59" s="17"/>
      <c r="H59" s="19"/>
      <c r="J59" s="21"/>
      <c r="K59" s="38">
        <v>-961456</v>
      </c>
      <c r="L59"/>
      <c r="M59" s="37">
        <v>-806940</v>
      </c>
      <c r="N59" s="37"/>
      <c r="O59" s="37">
        <v>-961456</v>
      </c>
      <c r="Q59" s="33">
        <f t="shared" si="0"/>
        <v>0</v>
      </c>
    </row>
    <row r="60" spans="1:17" ht="18" hidden="1" customHeight="1">
      <c r="A60" s="22"/>
      <c r="G60" s="17"/>
      <c r="H60" s="19"/>
      <c r="J60" s="21"/>
      <c r="K60" s="38"/>
      <c r="L60"/>
      <c r="M60" s="37"/>
      <c r="N60" s="37"/>
      <c r="O60" s="37"/>
    </row>
    <row r="61" spans="1:17" ht="18" customHeight="1">
      <c r="A61" s="22" t="s">
        <v>59</v>
      </c>
      <c r="G61" s="17"/>
      <c r="H61" s="19"/>
      <c r="J61" s="21"/>
      <c r="K61" s="38">
        <v>6000000</v>
      </c>
      <c r="L61"/>
      <c r="M61" s="37"/>
      <c r="N61" s="37"/>
      <c r="O61" s="37">
        <v>6000000</v>
      </c>
      <c r="Q61" s="33">
        <f t="shared" si="0"/>
        <v>0</v>
      </c>
    </row>
    <row r="62" spans="1:17" ht="18" customHeight="1">
      <c r="A62" s="22"/>
      <c r="G62" s="17"/>
      <c r="H62" s="19"/>
      <c r="J62" s="21"/>
      <c r="K62" s="38"/>
      <c r="L62"/>
      <c r="M62" s="37"/>
      <c r="N62" s="37"/>
      <c r="O62" s="37"/>
    </row>
    <row r="63" spans="1:17" ht="13.8" thickBot="1">
      <c r="H63" s="19"/>
      <c r="J63" s="25"/>
      <c r="K63" s="61">
        <f>K14+K23+K61</f>
        <v>-46786955</v>
      </c>
      <c r="L63"/>
      <c r="M63" s="51"/>
      <c r="N63"/>
      <c r="O63" s="61">
        <f>O14+O23+O61</f>
        <v>-42766925</v>
      </c>
      <c r="Q63" s="63"/>
    </row>
    <row r="64" spans="1:17" ht="13.5" hidden="1" customHeight="1">
      <c r="H64" s="19" t="s">
        <v>60</v>
      </c>
      <c r="J64" s="27"/>
      <c r="K64" s="41"/>
      <c r="L64"/>
      <c r="N64"/>
      <c r="O64" s="57"/>
    </row>
    <row r="65" spans="1:17" ht="16.2" hidden="1" thickBot="1">
      <c r="G65" s="20"/>
      <c r="H65" s="19"/>
      <c r="J65" s="3"/>
      <c r="K65" s="42">
        <v>-114059169</v>
      </c>
      <c r="L65"/>
      <c r="M65" s="49">
        <f>SUM(M11:M59)</f>
        <v>-124492131</v>
      </c>
      <c r="N65"/>
      <c r="O65" s="49">
        <f>SUM(O11:O63)</f>
        <v>-201572989</v>
      </c>
      <c r="Q65" s="42">
        <f>SUM(Q11:Q63)</f>
        <v>4020030</v>
      </c>
    </row>
    <row r="66" spans="1:17" ht="13.8" hidden="1" thickTop="1">
      <c r="G66" s="20"/>
      <c r="H66" s="19"/>
      <c r="J66" s="21"/>
      <c r="K66" s="43"/>
      <c r="L66"/>
      <c r="O66" s="57"/>
    </row>
    <row r="67" spans="1:17" ht="13.8" thickTop="1">
      <c r="A67" s="53"/>
      <c r="G67" s="20"/>
      <c r="J67" s="3"/>
      <c r="L67"/>
      <c r="M67"/>
      <c r="O67" s="58"/>
    </row>
    <row r="68" spans="1:17">
      <c r="G68" s="20"/>
      <c r="H68" s="19"/>
      <c r="I68" s="21"/>
      <c r="J68" s="21"/>
      <c r="K68" s="23"/>
      <c r="O68" s="57"/>
    </row>
    <row r="69" spans="1:17">
      <c r="J69" s="3"/>
      <c r="K69" s="34"/>
      <c r="O69" s="57"/>
    </row>
    <row r="70" spans="1:17">
      <c r="J70" s="3"/>
      <c r="K70" s="34"/>
    </row>
    <row r="71" spans="1:17">
      <c r="M71" s="34"/>
      <c r="N71" s="34"/>
      <c r="O71" s="34"/>
    </row>
    <row r="72" spans="1:17">
      <c r="M72" s="34"/>
      <c r="N72" s="34"/>
      <c r="O72" s="34"/>
    </row>
    <row r="73" spans="1:17">
      <c r="M73" s="34"/>
      <c r="N73" s="34"/>
      <c r="O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</sheetData>
  <pageMargins left="0.65" right="0.51" top="0.37" bottom="1" header="0.27" footer="0.5"/>
  <pageSetup scale="75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3073" r:id="rId4"/>
      </mc:Fallback>
    </mc:AlternateContent>
    <mc:AlternateContent xmlns:mc="http://schemas.openxmlformats.org/markup-compatibility/2006">
      <mc:Choice Requires="x14">
        <oleObject progId="Word.Document.8" shapeId="3074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3074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workbookViewId="0">
      <selection activeCell="J17" sqref="J17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25.44140625" customWidth="1"/>
    <col min="10" max="10" width="14.33203125" customWidth="1"/>
    <col min="11" max="11" width="14.5546875" customWidth="1"/>
    <col min="12" max="12" width="1" style="3" customWidth="1"/>
    <col min="13" max="13" width="14.88671875" style="4" hidden="1" customWidth="1"/>
    <col min="14" max="14" width="2.5546875" style="4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64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36515</v>
      </c>
      <c r="N10" s="44"/>
      <c r="O10" s="44">
        <v>36580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-32802323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37"/>
      <c r="N14" s="37"/>
      <c r="O14" s="59">
        <f>SUM(O11:O13)</f>
        <v>-21246732</v>
      </c>
      <c r="Q14" s="65">
        <f>SUM(Q11:Q13)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-7066522</v>
      </c>
      <c r="N16" s="37"/>
      <c r="O16" s="37">
        <v>-2236105</v>
      </c>
      <c r="Q16" s="33">
        <f t="shared" ref="Q16:Q22" si="0">O16-K16</f>
        <v>4276747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-2215384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37"/>
      <c r="N23" s="37"/>
      <c r="O23" s="59">
        <f>SUM(O16:O22)</f>
        <v>-2689776</v>
      </c>
      <c r="Q23" s="65">
        <f>SUM(Q16:Q22)</f>
        <v>8850447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3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6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-80000</v>
      </c>
      <c r="N26" s="37"/>
      <c r="O26" s="37">
        <v>-90000</v>
      </c>
      <c r="Q26" s="33">
        <f t="shared" si="1"/>
        <v>38000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-61000</v>
      </c>
      <c r="N27" s="37"/>
      <c r="O27" s="37">
        <v>-148077</v>
      </c>
      <c r="Q27" s="33">
        <f t="shared" si="1"/>
        <v>-138077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-478069</v>
      </c>
      <c r="N28" s="37"/>
      <c r="O28" s="37">
        <v>-446312</v>
      </c>
      <c r="Q28" s="33">
        <f t="shared" si="1"/>
        <v>15020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-753000</v>
      </c>
      <c r="N29" s="37"/>
      <c r="O29" s="37">
        <v>-262000</v>
      </c>
      <c r="Q29" s="33">
        <f t="shared" si="1"/>
        <v>469000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-500345</v>
      </c>
      <c r="Q30" s="33">
        <f t="shared" si="1"/>
        <v>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-150000</v>
      </c>
      <c r="N36" s="37"/>
      <c r="O36" s="37">
        <v>-211000</v>
      </c>
      <c r="Q36" s="33">
        <f t="shared" si="1"/>
        <v>-97000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37"/>
      <c r="N37" s="37"/>
      <c r="O37" s="59">
        <f>SUM(O25:O36)</f>
        <v>-2674754</v>
      </c>
      <c r="Q37" s="65">
        <f>SUM(Q25:Q36)</f>
        <v>286943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-4291827</v>
      </c>
      <c r="N39" s="37"/>
      <c r="O39" s="37">
        <v>-2798951</v>
      </c>
      <c r="Q39" s="33">
        <f t="shared" ref="Q39:Q44" si="2">O39-K39</f>
        <v>370105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-2000000</v>
      </c>
      <c r="N40" s="37"/>
      <c r="O40" s="37">
        <v>-1000000</v>
      </c>
      <c r="Q40" s="33">
        <f t="shared" si="2"/>
        <v>-800000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-336308</v>
      </c>
      <c r="Q41" s="33">
        <f t="shared" si="2"/>
        <v>0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/>
      <c r="N44" s="37"/>
      <c r="O44" s="3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37"/>
      <c r="N45" s="37"/>
      <c r="O45" s="59">
        <f>SUM(O39:O44)</f>
        <v>-4361063</v>
      </c>
      <c r="Q45" s="65">
        <f>SUM(Q39:Q44)</f>
        <v>-429895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3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-14871000</v>
      </c>
      <c r="N47" s="37"/>
      <c r="O47" s="37">
        <v>-10701000</v>
      </c>
      <c r="Q47" s="33">
        <f t="shared" ref="Q47:Q55" si="3">O47-K47</f>
        <v>2426000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-561000</v>
      </c>
      <c r="N48" s="37"/>
      <c r="O48" s="37">
        <v>-709000</v>
      </c>
      <c r="Q48" s="33">
        <f t="shared" si="3"/>
        <v>174000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-37464000</v>
      </c>
      <c r="N49" s="37"/>
      <c r="O49" s="37">
        <v>-35109000</v>
      </c>
      <c r="Q49" s="33">
        <f t="shared" si="3"/>
        <v>130000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-1734000</v>
      </c>
      <c r="N50" s="37"/>
      <c r="O50" s="37">
        <v>-1510000</v>
      </c>
      <c r="Q50" s="33">
        <f t="shared" si="3"/>
        <v>534000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-1333000</v>
      </c>
      <c r="N51" s="37"/>
      <c r="O51" s="37">
        <v>-683000</v>
      </c>
      <c r="Q51" s="33">
        <f t="shared" si="3"/>
        <v>641000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-1199000</v>
      </c>
      <c r="N52" s="37"/>
      <c r="O52" s="37">
        <v>-2173000</v>
      </c>
      <c r="Q52" s="33">
        <f t="shared" si="3"/>
        <v>-962000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-3450000</v>
      </c>
      <c r="N54" s="37"/>
      <c r="O54" s="37">
        <v>-3485000</v>
      </c>
      <c r="Q54" s="33">
        <f t="shared" si="3"/>
        <v>-1000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37"/>
      <c r="N56" s="37"/>
      <c r="O56" s="59">
        <f>SUM(O47:O55)</f>
        <v>-54370000</v>
      </c>
      <c r="Q56" s="65">
        <f>SUM(Q47:Q55)</f>
        <v>2942000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3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-327046</v>
      </c>
      <c r="N58" s="37"/>
      <c r="O58" s="37">
        <v>-226855</v>
      </c>
      <c r="Q58" s="33">
        <f>O58-K58</f>
        <v>120012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-708134</v>
      </c>
      <c r="N62" s="37"/>
      <c r="O62" s="37">
        <v>-759026</v>
      </c>
      <c r="P62" t="s">
        <v>55</v>
      </c>
      <c r="Q62" s="33">
        <f>O62-K62</f>
        <v>0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-806940</v>
      </c>
      <c r="N63" s="37"/>
      <c r="O63" s="37">
        <v>-961456</v>
      </c>
      <c r="P63" t="s">
        <v>55</v>
      </c>
      <c r="Q63" s="33">
        <f>O63-K63</f>
        <v>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/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3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N67"/>
      <c r="O67" s="57"/>
    </row>
    <row r="68" spans="1:17" ht="16.2" thickBot="1">
      <c r="A68" s="69" t="s">
        <v>70</v>
      </c>
      <c r="G68" s="20"/>
      <c r="H68" s="19"/>
      <c r="J68" s="3"/>
      <c r="K68" s="42">
        <v>-114059169</v>
      </c>
      <c r="L68"/>
      <c r="M68" s="49">
        <f>SUM(M11:M63)</f>
        <v>-124492131</v>
      </c>
      <c r="N68"/>
      <c r="O68" s="49">
        <f>O14+O23+O37+O45+O56+O58+O60+O62+O63+O65</f>
        <v>-82289662</v>
      </c>
      <c r="Q68" s="42">
        <f>Q14+Q23+Q37+Q45+Q56+Q58+Q60+Q62+Q63+Q65</f>
        <v>31769507</v>
      </c>
    </row>
    <row r="69" spans="1:17" ht="13.8" thickTop="1">
      <c r="G69" s="20"/>
      <c r="H69" s="19"/>
      <c r="J69" s="21"/>
      <c r="K69" s="43"/>
      <c r="L69"/>
      <c r="O69" s="57"/>
    </row>
    <row r="70" spans="1:17">
      <c r="A70" s="64" t="s">
        <v>66</v>
      </c>
      <c r="G70" s="20"/>
      <c r="J70" s="3"/>
      <c r="L70"/>
      <c r="M70"/>
      <c r="O70" s="66"/>
    </row>
    <row r="71" spans="1:17">
      <c r="G71" s="20"/>
      <c r="H71" s="19"/>
      <c r="I71" s="21"/>
      <c r="J71" s="21"/>
      <c r="K71" s="23"/>
      <c r="O71" s="57"/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4097" r:id="rId4"/>
      </mc:Fallback>
    </mc:AlternateContent>
    <mc:AlternateContent xmlns:mc="http://schemas.openxmlformats.org/markup-compatibility/2006">
      <mc:Choice Requires="x14">
        <oleObject progId="Word.Document.8" shapeId="4098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4098" r:id="rId6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workbookViewId="0">
      <selection activeCell="K10" sqref="K10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8.5546875" customWidth="1"/>
    <col min="10" max="10" width="14.33203125" customWidth="1"/>
    <col min="11" max="11" width="14.5546875" customWidth="1"/>
    <col min="12" max="12" width="2.6640625" style="3" customWidth="1"/>
    <col min="13" max="13" width="16.109375" style="4" customWidth="1"/>
    <col min="14" max="14" width="2.109375" style="4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71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36594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-21246732</v>
      </c>
      <c r="Q14" s="65">
        <f>O14-K14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-2236627</v>
      </c>
      <c r="Q16" s="33">
        <f t="shared" ref="Q16:Q23" si="0">O16-K16</f>
        <v>4276225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-2690298</v>
      </c>
      <c r="Q23" s="65">
        <f t="shared" si="0"/>
        <v>8849925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7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-125000</v>
      </c>
      <c r="Q26" s="33">
        <f t="shared" si="1"/>
        <v>3000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-35655</v>
      </c>
      <c r="Q27" s="33">
        <f t="shared" si="1"/>
        <v>-25655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-440349</v>
      </c>
      <c r="Q28" s="33">
        <f t="shared" si="1"/>
        <v>20983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-178000</v>
      </c>
      <c r="Q29" s="33">
        <f t="shared" si="1"/>
        <v>553000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-500175</v>
      </c>
      <c r="Q30" s="33">
        <f t="shared" si="1"/>
        <v>170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-241000</v>
      </c>
      <c r="Q36" s="33">
        <f t="shared" si="1"/>
        <v>-127000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-2537199</v>
      </c>
      <c r="Q37" s="65">
        <f t="shared" si="1"/>
        <v>424498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-2865951</v>
      </c>
      <c r="Q39" s="33">
        <f t="shared" ref="Q39:Q45" si="2">O39-K39</f>
        <v>303105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-1000000</v>
      </c>
      <c r="Q40" s="33">
        <f t="shared" si="2"/>
        <v>-800000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-611105</v>
      </c>
      <c r="Q41" s="33">
        <f t="shared" si="2"/>
        <v>-274797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4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-4702860</v>
      </c>
      <c r="Q45" s="65">
        <f t="shared" si="2"/>
        <v>-771692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-9576000</v>
      </c>
      <c r="Q47" s="33">
        <f t="shared" ref="Q47:Q56" si="3">O47-K47</f>
        <v>3551000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-558000</v>
      </c>
      <c r="Q48" s="33">
        <f t="shared" si="3"/>
        <v>325000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-32927000</v>
      </c>
      <c r="Q49" s="33">
        <f t="shared" si="3"/>
        <v>2312000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-1749000</v>
      </c>
      <c r="Q50" s="33">
        <f t="shared" si="3"/>
        <v>295000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-650000</v>
      </c>
      <c r="Q51" s="33">
        <f t="shared" si="3"/>
        <v>674000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-1412000</v>
      </c>
      <c r="Q52" s="33">
        <f t="shared" si="3"/>
        <v>-201000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-3404000</v>
      </c>
      <c r="Q54" s="33">
        <f t="shared" si="3"/>
        <v>80000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-50276000</v>
      </c>
      <c r="Q56" s="65">
        <f t="shared" si="3"/>
        <v>7036000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-226855</v>
      </c>
      <c r="Q58" s="33">
        <f>O58-K58</f>
        <v>120012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-754994</v>
      </c>
      <c r="Q62" s="33">
        <f>O62-K62</f>
        <v>4032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-1852406</v>
      </c>
      <c r="Q63" s="33">
        <f>O63-K63</f>
        <v>-890950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2" thickBot="1">
      <c r="A68" s="69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-79287344</v>
      </c>
      <c r="Q68" s="42">
        <f>O68-K68</f>
        <v>34771825</v>
      </c>
    </row>
    <row r="69" spans="1:17" ht="13.8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/>
    </row>
    <row r="71" spans="1:17">
      <c r="G71" s="20"/>
      <c r="H71" s="19"/>
      <c r="I71" s="21"/>
      <c r="J71" s="21"/>
      <c r="K71" s="23"/>
      <c r="O71" s="57" t="s">
        <v>60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5121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5121" r:id="rId4"/>
      </mc:Fallback>
    </mc:AlternateContent>
    <mc:AlternateContent xmlns:mc="http://schemas.openxmlformats.org/markup-compatibility/2006">
      <mc:Choice Requires="x14">
        <oleObject progId="Word.Document.8" shapeId="5122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5122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3" workbookViewId="0">
      <selection activeCell="J54" sqref="J54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8.5546875" customWidth="1"/>
    <col min="10" max="10" width="22.109375" customWidth="1"/>
    <col min="11" max="11" width="14.5546875" customWidth="1"/>
    <col min="12" max="12" width="2.6640625" style="3" customWidth="1"/>
    <col min="13" max="13" width="16.109375" style="4" hidden="1" customWidth="1"/>
    <col min="14" max="14" width="2.109375" style="4" hidden="1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73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36608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-308146</v>
      </c>
      <c r="Q11" s="33">
        <f>O11-K11</f>
        <v>0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-8298592</v>
      </c>
      <c r="Q12" s="33">
        <f>O12-K12</f>
        <v>0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-12639994</v>
      </c>
      <c r="Q13" s="33">
        <f>O13-K13</f>
        <v>20000000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-21246732</v>
      </c>
      <c r="Q14" s="65">
        <f>O14-K14</f>
        <v>20000000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5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-2236627</v>
      </c>
      <c r="Q16" s="33">
        <f t="shared" ref="Q16:Q23" si="0">O16-K16</f>
        <v>4276225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-95753</v>
      </c>
      <c r="Q19" s="33">
        <f t="shared" si="0"/>
        <v>0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-265000</v>
      </c>
      <c r="Q21" s="33">
        <f t="shared" si="0"/>
        <v>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-2690298</v>
      </c>
      <c r="Q23" s="65">
        <f t="shared" si="0"/>
        <v>8849925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5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-146000</v>
      </c>
      <c r="Q25" s="33">
        <f t="shared" ref="Q25:Q37" si="1">O25-K25</f>
        <v>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-108000</v>
      </c>
      <c r="Q26" s="33">
        <f t="shared" si="1"/>
        <v>20000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0</v>
      </c>
      <c r="Q27" s="33">
        <f t="shared" si="1"/>
        <v>10000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-440985</v>
      </c>
      <c r="Q28" s="33">
        <f t="shared" si="1"/>
        <v>20347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-166000</v>
      </c>
      <c r="Q29" s="33">
        <f t="shared" si="1"/>
        <v>565000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-500175</v>
      </c>
      <c r="Q30" s="33">
        <f t="shared" si="1"/>
        <v>170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-871020</v>
      </c>
      <c r="Q31" s="33">
        <f t="shared" si="1"/>
        <v>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-242000</v>
      </c>
      <c r="Q36" s="33">
        <f t="shared" si="1"/>
        <v>-128000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-2474180</v>
      </c>
      <c r="Q37" s="65">
        <f t="shared" si="1"/>
        <v>487517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-2865951</v>
      </c>
      <c r="Q39" s="33">
        <f t="shared" ref="Q39:Q45" si="2">O39-K39</f>
        <v>303105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-1740000</v>
      </c>
      <c r="Q40" s="33">
        <f t="shared" si="2"/>
        <v>-1540000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-611105</v>
      </c>
      <c r="Q41" s="33">
        <f t="shared" si="2"/>
        <v>-274797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-85805</v>
      </c>
      <c r="Q42" s="33">
        <f t="shared" si="2"/>
        <v>0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-139999</v>
      </c>
      <c r="Q43" s="33">
        <f t="shared" si="2"/>
        <v>0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5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-5442860</v>
      </c>
      <c r="Q45" s="65">
        <f t="shared" si="2"/>
        <v>-1511692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5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-11426000</v>
      </c>
      <c r="Q47" s="33">
        <f t="shared" ref="Q47:Q56" si="3">O47-K47</f>
        <v>1701000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-606000</v>
      </c>
      <c r="Q48" s="33">
        <f t="shared" si="3"/>
        <v>277000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-32717000</v>
      </c>
      <c r="Q49" s="33">
        <f t="shared" si="3"/>
        <v>2522000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-1803000</v>
      </c>
      <c r="Q50" s="33">
        <f t="shared" si="3"/>
        <v>241000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-792000</v>
      </c>
      <c r="Q51" s="33">
        <f t="shared" si="3"/>
        <v>532000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-1681000</v>
      </c>
      <c r="Q52" s="33">
        <f t="shared" si="3"/>
        <v>-470000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-3404000</v>
      </c>
      <c r="Q54" s="33">
        <f t="shared" si="3"/>
        <v>80000</v>
      </c>
    </row>
    <row r="55" spans="1:17" ht="18" customHeight="1">
      <c r="A55" s="22" t="s">
        <v>49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0</v>
      </c>
      <c r="Q55" s="33">
        <f t="shared" si="3"/>
        <v>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-52429000</v>
      </c>
      <c r="Q56" s="65">
        <f t="shared" si="3"/>
        <v>4883000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5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-472282</v>
      </c>
      <c r="Q58" s="33">
        <f>O58-K58</f>
        <v>-125415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-754994</v>
      </c>
      <c r="Q62" s="33">
        <f>O62-K62</f>
        <v>4032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-1852406</v>
      </c>
      <c r="Q63" s="33">
        <f>O63-K63</f>
        <v>-890950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6000000</v>
      </c>
      <c r="Q65" s="33">
        <f>O65-K65</f>
        <v>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2" thickBot="1">
      <c r="A68" s="69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-82362752</v>
      </c>
      <c r="Q68" s="49">
        <f>Q14+Q23+Q37+Q45+Q56+Q58+Q60+Q62+Q63+Q65</f>
        <v>31696417</v>
      </c>
    </row>
    <row r="69" spans="1:17" ht="13.8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 s="34"/>
    </row>
    <row r="71" spans="1:17">
      <c r="G71" s="20"/>
      <c r="H71" s="19"/>
      <c r="I71" s="21"/>
      <c r="J71" s="21"/>
      <c r="K71" s="23"/>
      <c r="O71" s="57" t="s">
        <v>60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ageMargins left="0.65" right="0.44" top="0.37" bottom="0.32" header="0.27" footer="0.28000000000000003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6145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6145" r:id="rId4"/>
      </mc:Fallback>
    </mc:AlternateContent>
    <mc:AlternateContent xmlns:mc="http://schemas.openxmlformats.org/markup-compatibility/2006">
      <mc:Choice Requires="x14">
        <oleObject progId="Word.Document.8" shapeId="6146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6146" r:id="rId6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abSelected="1" workbookViewId="0">
      <selection activeCell="J7" sqref="J7"/>
    </sheetView>
  </sheetViews>
  <sheetFormatPr defaultRowHeight="13.2"/>
  <cols>
    <col min="1" max="1" width="18.44140625" customWidth="1"/>
    <col min="2" max="2" width="2.5546875" customWidth="1"/>
    <col min="3" max="3" width="2.88671875" customWidth="1"/>
    <col min="4" max="4" width="6.6640625" customWidth="1"/>
    <col min="5" max="5" width="1.5546875" customWidth="1"/>
    <col min="6" max="6" width="3.109375" customWidth="1"/>
    <col min="7" max="7" width="2.88671875" customWidth="1"/>
    <col min="8" max="8" width="7.88671875" customWidth="1"/>
    <col min="9" max="9" width="8.5546875" customWidth="1"/>
    <col min="10" max="10" width="22.33203125" customWidth="1"/>
    <col min="11" max="11" width="14.5546875" customWidth="1"/>
    <col min="12" max="12" width="2.6640625" style="3" customWidth="1"/>
    <col min="13" max="13" width="16.109375" style="4" hidden="1" customWidth="1"/>
    <col min="14" max="14" width="2.109375" style="4" hidden="1" customWidth="1"/>
    <col min="15" max="15" width="14.88671875" style="4" customWidth="1"/>
    <col min="16" max="16" width="3" customWidth="1"/>
    <col min="17" max="17" width="15.6640625" style="33" customWidth="1"/>
  </cols>
  <sheetData>
    <row r="1" spans="1:17" ht="20.100000000000001" customHeight="1">
      <c r="B1" s="1"/>
      <c r="C1" s="2"/>
    </row>
    <row r="2" spans="1:17" ht="20.100000000000001" customHeight="1">
      <c r="B2" s="1"/>
      <c r="C2" s="2"/>
    </row>
    <row r="3" spans="1:17" ht="20.100000000000001" customHeight="1">
      <c r="B3" s="1"/>
      <c r="C3" s="2"/>
      <c r="Q3" s="5" t="s">
        <v>0</v>
      </c>
    </row>
    <row r="4" spans="1:17" ht="20.100000000000001" customHeight="1">
      <c r="B4" s="1"/>
      <c r="C4" s="2"/>
      <c r="Q4" s="5"/>
    </row>
    <row r="5" spans="1:17" ht="20.25" customHeight="1">
      <c r="B5" s="1"/>
      <c r="C5" s="2"/>
      <c r="Q5" s="6" t="s">
        <v>1</v>
      </c>
    </row>
    <row r="6" spans="1:17" s="3" customFormat="1" ht="23.25" customHeight="1">
      <c r="B6" s="7"/>
      <c r="C6" s="7"/>
      <c r="K6" s="8"/>
      <c r="L6" s="8"/>
      <c r="Q6" s="9" t="s">
        <v>74</v>
      </c>
    </row>
    <row r="7" spans="1:17" s="3" customFormat="1" ht="12.9" customHeight="1">
      <c r="B7" s="7"/>
      <c r="C7" s="7"/>
      <c r="K7" s="8"/>
      <c r="L7" s="8"/>
      <c r="M7" s="10"/>
      <c r="N7" s="10"/>
      <c r="O7" s="10"/>
      <c r="Q7" s="33"/>
    </row>
    <row r="8" spans="1:17" s="3" customFormat="1" ht="12.9" customHeight="1">
      <c r="B8" s="7"/>
      <c r="C8" s="7"/>
      <c r="K8" s="8"/>
      <c r="L8" s="8"/>
      <c r="M8" s="10"/>
      <c r="N8" s="10"/>
      <c r="O8" s="10"/>
      <c r="Q8" s="33"/>
    </row>
    <row r="9" spans="1:17" s="3" customFormat="1" ht="12.9" customHeight="1">
      <c r="B9" s="7"/>
      <c r="C9" s="7"/>
      <c r="K9" s="8"/>
      <c r="L9" s="8"/>
      <c r="M9" s="10"/>
      <c r="N9" s="10"/>
      <c r="O9" s="10"/>
      <c r="Q9" s="33"/>
    </row>
    <row r="10" spans="1:17" s="3" customFormat="1" ht="18.600000000000001">
      <c r="A10" s="39" t="s">
        <v>3</v>
      </c>
      <c r="C10" s="54"/>
      <c r="D10" s="55"/>
      <c r="E10" s="55"/>
      <c r="F10" s="14"/>
      <c r="G10" s="56"/>
      <c r="H10" s="54"/>
      <c r="J10" s="54"/>
      <c r="K10" s="44">
        <v>36525</v>
      </c>
      <c r="L10"/>
      <c r="M10" s="44">
        <v>36580</v>
      </c>
      <c r="N10" s="44"/>
      <c r="O10" s="44">
        <v>36616</v>
      </c>
      <c r="Q10" s="45" t="s">
        <v>54</v>
      </c>
    </row>
    <row r="11" spans="1:17" ht="18" customHeight="1">
      <c r="A11" s="22" t="s">
        <v>5</v>
      </c>
      <c r="C11" s="18"/>
      <c r="D11" s="19"/>
      <c r="E11" s="19"/>
      <c r="F11" s="19"/>
      <c r="G11" s="20"/>
      <c r="H11" s="19"/>
      <c r="J11" s="21"/>
      <c r="K11" s="37">
        <v>-308146</v>
      </c>
      <c r="L11"/>
      <c r="M11" s="37">
        <v>-308146</v>
      </c>
      <c r="N11" s="37"/>
      <c r="O11" s="37">
        <v>0</v>
      </c>
      <c r="Q11" s="33">
        <f>O11-K11</f>
        <v>308146</v>
      </c>
    </row>
    <row r="12" spans="1:17" ht="18" customHeight="1">
      <c r="A12" s="22" t="s">
        <v>6</v>
      </c>
      <c r="C12" s="18"/>
      <c r="D12" s="19"/>
      <c r="E12" s="19"/>
      <c r="F12" s="19"/>
      <c r="G12" s="20"/>
      <c r="H12" s="19"/>
      <c r="J12" s="21"/>
      <c r="K12" s="37">
        <v>-8298592</v>
      </c>
      <c r="L12"/>
      <c r="M12" s="37">
        <v>-8298592</v>
      </c>
      <c r="N12" s="37"/>
      <c r="O12" s="37">
        <v>0</v>
      </c>
      <c r="Q12" s="33">
        <f>O12-K12</f>
        <v>8298592</v>
      </c>
    </row>
    <row r="13" spans="1:17" ht="18" customHeight="1">
      <c r="A13" s="22" t="s">
        <v>7</v>
      </c>
      <c r="C13" s="18"/>
      <c r="D13" s="19"/>
      <c r="E13" s="19"/>
      <c r="F13" s="19"/>
      <c r="G13" s="20"/>
      <c r="H13" s="19"/>
      <c r="J13" s="21"/>
      <c r="K13" s="37">
        <v>-32639994</v>
      </c>
      <c r="L13"/>
      <c r="M13" s="37">
        <v>-12639994</v>
      </c>
      <c r="N13" s="37"/>
      <c r="O13" s="37">
        <v>0</v>
      </c>
      <c r="Q13" s="33">
        <f>O13-K13</f>
        <v>32639994</v>
      </c>
    </row>
    <row r="14" spans="1:17" ht="18" customHeight="1">
      <c r="A14" s="62" t="s">
        <v>61</v>
      </c>
      <c r="C14" s="18"/>
      <c r="D14" s="19"/>
      <c r="E14" s="19"/>
      <c r="F14" s="19"/>
      <c r="G14" s="20"/>
      <c r="H14" s="19"/>
      <c r="J14" s="21"/>
      <c r="K14" s="59">
        <f>SUM(K11:K13)</f>
        <v>-41246732</v>
      </c>
      <c r="L14"/>
      <c r="M14" s="59">
        <f>SUM(M11:M13)</f>
        <v>-21246732</v>
      </c>
      <c r="N14" s="37"/>
      <c r="O14" s="59">
        <f>SUM(O11:O13)</f>
        <v>0</v>
      </c>
      <c r="Q14" s="65">
        <f>O14-K14</f>
        <v>41246732</v>
      </c>
    </row>
    <row r="15" spans="1:17" ht="18" customHeight="1">
      <c r="A15" s="22"/>
      <c r="C15" s="18"/>
      <c r="D15" s="19"/>
      <c r="E15" s="19"/>
      <c r="F15" s="19"/>
      <c r="G15" s="20"/>
      <c r="H15" s="19"/>
      <c r="J15" s="21"/>
      <c r="K15" s="23"/>
      <c r="L15"/>
      <c r="M15" s="37"/>
      <c r="N15" s="37"/>
      <c r="O15" s="57"/>
    </row>
    <row r="16" spans="1:17" ht="18" customHeight="1">
      <c r="A16" s="22" t="s">
        <v>10</v>
      </c>
      <c r="C16" s="18"/>
      <c r="D16" s="19"/>
      <c r="E16" s="19"/>
      <c r="F16" s="19"/>
      <c r="G16" s="20"/>
      <c r="H16" s="19"/>
      <c r="J16" s="21"/>
      <c r="K16" s="23">
        <v>-6512852</v>
      </c>
      <c r="L16"/>
      <c r="M16" s="37">
        <v>-2236105</v>
      </c>
      <c r="N16" s="37"/>
      <c r="O16" s="37">
        <v>0</v>
      </c>
      <c r="Q16" s="33">
        <f t="shared" ref="Q16:Q23" si="0">O16-K16</f>
        <v>6512852</v>
      </c>
    </row>
    <row r="17" spans="1:17" ht="18" customHeight="1">
      <c r="A17" s="22" t="s">
        <v>11</v>
      </c>
      <c r="C17" s="18"/>
      <c r="D17" s="19"/>
      <c r="E17" s="19"/>
      <c r="F17" s="19"/>
      <c r="G17" s="20"/>
      <c r="H17" s="19"/>
      <c r="J17" s="21"/>
      <c r="K17" s="23">
        <v>-88018</v>
      </c>
      <c r="L17"/>
      <c r="M17" s="37">
        <v>-88018</v>
      </c>
      <c r="N17" s="37"/>
      <c r="O17" s="37">
        <v>-88018</v>
      </c>
      <c r="Q17" s="33">
        <f t="shared" si="0"/>
        <v>0</v>
      </c>
    </row>
    <row r="18" spans="1:17" ht="18" customHeight="1">
      <c r="A18" s="22" t="s">
        <v>48</v>
      </c>
      <c r="C18" s="18"/>
      <c r="D18" s="19"/>
      <c r="E18" s="19"/>
      <c r="F18" s="19"/>
      <c r="G18" s="20"/>
      <c r="H18" s="19"/>
      <c r="J18" s="21"/>
      <c r="K18" s="23">
        <v>0</v>
      </c>
      <c r="L18"/>
      <c r="M18" s="37">
        <v>0</v>
      </c>
      <c r="N18" s="37"/>
      <c r="O18" s="37">
        <v>0</v>
      </c>
      <c r="Q18" s="33">
        <f t="shared" si="0"/>
        <v>0</v>
      </c>
    </row>
    <row r="19" spans="1:17" ht="18" customHeight="1">
      <c r="A19" s="22" t="s">
        <v>12</v>
      </c>
      <c r="C19" s="18"/>
      <c r="D19" s="19"/>
      <c r="E19" s="19"/>
      <c r="F19" s="19"/>
      <c r="G19" s="20"/>
      <c r="H19" s="19"/>
      <c r="I19" t="s">
        <v>72</v>
      </c>
      <c r="J19" s="21"/>
      <c r="K19" s="23">
        <v>-95753</v>
      </c>
      <c r="L19"/>
      <c r="M19" s="37">
        <v>-95753</v>
      </c>
      <c r="N19" s="37"/>
      <c r="O19" s="37">
        <v>0</v>
      </c>
      <c r="Q19" s="33">
        <f t="shared" si="0"/>
        <v>95753</v>
      </c>
    </row>
    <row r="20" spans="1:17" ht="18" customHeight="1">
      <c r="A20" s="22" t="s">
        <v>14</v>
      </c>
      <c r="C20" s="18"/>
      <c r="D20" s="19"/>
      <c r="E20" s="19"/>
      <c r="F20" s="19"/>
      <c r="G20" s="20"/>
      <c r="H20" s="19"/>
      <c r="J20" s="21"/>
      <c r="K20" s="23">
        <v>-4900</v>
      </c>
      <c r="L20"/>
      <c r="M20" s="37">
        <v>-4900</v>
      </c>
      <c r="N20" s="37"/>
      <c r="O20" s="37">
        <v>-4900</v>
      </c>
      <c r="Q20" s="33">
        <f t="shared" si="0"/>
        <v>0</v>
      </c>
    </row>
    <row r="21" spans="1:17" ht="18" customHeight="1">
      <c r="A21" s="22" t="s">
        <v>15</v>
      </c>
      <c r="C21" s="18"/>
      <c r="D21" s="19"/>
      <c r="E21" s="19"/>
      <c r="F21" s="19"/>
      <c r="G21" s="20"/>
      <c r="H21" s="19"/>
      <c r="J21" s="21"/>
      <c r="K21" s="23">
        <v>-265000</v>
      </c>
      <c r="L21"/>
      <c r="M21" s="37">
        <v>-265000</v>
      </c>
      <c r="N21" s="37"/>
      <c r="O21" s="37">
        <v>0</v>
      </c>
      <c r="Q21" s="33">
        <f t="shared" si="0"/>
        <v>265000</v>
      </c>
    </row>
    <row r="22" spans="1:17" ht="18" customHeight="1">
      <c r="A22" s="22" t="s">
        <v>56</v>
      </c>
      <c r="C22" s="18"/>
      <c r="D22" s="19"/>
      <c r="E22" s="19"/>
      <c r="F22" s="19"/>
      <c r="G22" s="20"/>
      <c r="H22" s="19"/>
      <c r="J22" s="21"/>
      <c r="K22" s="23">
        <v>-4573700</v>
      </c>
      <c r="L22"/>
      <c r="M22" s="37">
        <v>0</v>
      </c>
      <c r="N22" s="37"/>
      <c r="O22" s="37">
        <v>0</v>
      </c>
      <c r="Q22" s="33">
        <f t="shared" si="0"/>
        <v>4573700</v>
      </c>
    </row>
    <row r="23" spans="1:17" ht="18" customHeight="1">
      <c r="A23" s="62" t="s">
        <v>62</v>
      </c>
      <c r="C23" s="18"/>
      <c r="D23" s="19"/>
      <c r="E23" s="19"/>
      <c r="F23" s="19"/>
      <c r="G23" s="20"/>
      <c r="H23" s="19"/>
      <c r="J23" s="21"/>
      <c r="K23" s="60">
        <f>SUM(K16:K22)</f>
        <v>-11540223</v>
      </c>
      <c r="L23"/>
      <c r="M23" s="59">
        <f>SUM(M16:M22)</f>
        <v>-2689776</v>
      </c>
      <c r="N23" s="37"/>
      <c r="O23" s="59">
        <f>SUM(O16:O22)</f>
        <v>-92918</v>
      </c>
      <c r="Q23" s="65">
        <f t="shared" si="0"/>
        <v>11447305</v>
      </c>
    </row>
    <row r="24" spans="1:17" ht="18" customHeight="1">
      <c r="A24" s="22"/>
      <c r="C24" s="18"/>
      <c r="D24" s="19"/>
      <c r="E24" s="19"/>
      <c r="F24" s="19"/>
      <c r="G24" s="20"/>
      <c r="H24" s="19"/>
      <c r="J24" s="21"/>
      <c r="K24" s="23"/>
      <c r="L24"/>
      <c r="M24" s="37"/>
      <c r="N24" s="37"/>
      <c r="O24" s="57"/>
    </row>
    <row r="25" spans="1:17" ht="18" customHeight="1">
      <c r="A25" s="22" t="s">
        <v>18</v>
      </c>
      <c r="C25" s="18"/>
      <c r="D25" s="19"/>
      <c r="E25" s="19"/>
      <c r="F25" s="19"/>
      <c r="G25" s="20"/>
      <c r="H25" s="19"/>
      <c r="J25" s="21"/>
      <c r="K25" s="23">
        <v>-146000</v>
      </c>
      <c r="L25"/>
      <c r="M25" s="37">
        <v>-146000</v>
      </c>
      <c r="N25" s="37"/>
      <c r="O25" s="37">
        <v>0</v>
      </c>
      <c r="Q25" s="33">
        <f t="shared" ref="Q25:Q37" si="1">O25-K25</f>
        <v>146000</v>
      </c>
    </row>
    <row r="26" spans="1:17" ht="18" customHeight="1">
      <c r="A26" s="22" t="s">
        <v>45</v>
      </c>
      <c r="C26" s="18"/>
      <c r="D26" s="19"/>
      <c r="E26" s="19"/>
      <c r="F26" s="19"/>
      <c r="G26" s="20"/>
      <c r="H26" s="19"/>
      <c r="J26" s="21"/>
      <c r="K26" s="23">
        <v>-128000</v>
      </c>
      <c r="L26"/>
      <c r="M26" s="37">
        <v>-90000</v>
      </c>
      <c r="N26" s="37"/>
      <c r="O26" s="37">
        <v>0</v>
      </c>
      <c r="Q26" s="33">
        <f t="shared" si="1"/>
        <v>128000</v>
      </c>
    </row>
    <row r="27" spans="1:17" ht="18" customHeight="1">
      <c r="A27" s="22" t="s">
        <v>47</v>
      </c>
      <c r="C27" s="18"/>
      <c r="D27" s="19"/>
      <c r="E27" s="19"/>
      <c r="F27" s="19"/>
      <c r="G27" s="20"/>
      <c r="H27" s="19"/>
      <c r="J27" s="21"/>
      <c r="K27" s="23">
        <v>-10000</v>
      </c>
      <c r="L27"/>
      <c r="M27" s="37">
        <v>-148077</v>
      </c>
      <c r="N27" s="37"/>
      <c r="O27" s="37">
        <v>0</v>
      </c>
      <c r="Q27" s="33">
        <f t="shared" si="1"/>
        <v>10000</v>
      </c>
    </row>
    <row r="28" spans="1:17" ht="18" customHeight="1">
      <c r="A28" s="22" t="s">
        <v>20</v>
      </c>
      <c r="C28" s="18"/>
      <c r="D28" s="19"/>
      <c r="E28" s="19"/>
      <c r="F28" s="19"/>
      <c r="G28" s="20"/>
      <c r="H28" s="19"/>
      <c r="J28" s="21"/>
      <c r="K28" s="23">
        <v>-461332</v>
      </c>
      <c r="L28"/>
      <c r="M28" s="37">
        <v>-446312</v>
      </c>
      <c r="N28" s="37"/>
      <c r="O28" s="37">
        <v>0</v>
      </c>
      <c r="Q28" s="33">
        <f t="shared" si="1"/>
        <v>461332</v>
      </c>
    </row>
    <row r="29" spans="1:17" ht="18" customHeight="1">
      <c r="A29" s="22" t="s">
        <v>21</v>
      </c>
      <c r="C29" s="18"/>
      <c r="D29" s="19"/>
      <c r="E29" s="19"/>
      <c r="F29" s="19"/>
      <c r="G29" s="20"/>
      <c r="H29" s="19"/>
      <c r="J29" s="21"/>
      <c r="K29" s="23">
        <v>-731000</v>
      </c>
      <c r="L29"/>
      <c r="M29" s="37">
        <v>-262000</v>
      </c>
      <c r="N29" s="37"/>
      <c r="O29" s="37">
        <v>0</v>
      </c>
      <c r="Q29" s="33">
        <f t="shared" si="1"/>
        <v>731000</v>
      </c>
    </row>
    <row r="30" spans="1:17" ht="18" customHeight="1">
      <c r="A30" s="22" t="s">
        <v>43</v>
      </c>
      <c r="C30" s="18"/>
      <c r="D30" s="19"/>
      <c r="E30" s="19"/>
      <c r="F30" s="19"/>
      <c r="G30" s="20"/>
      <c r="H30" s="19"/>
      <c r="J30" s="21"/>
      <c r="K30" s="23">
        <v>-500345</v>
      </c>
      <c r="L30"/>
      <c r="M30" s="37">
        <v>-500345</v>
      </c>
      <c r="N30" s="37"/>
      <c r="O30" s="37">
        <v>0</v>
      </c>
      <c r="Q30" s="33">
        <f t="shared" si="1"/>
        <v>500345</v>
      </c>
    </row>
    <row r="31" spans="1:17" ht="18" customHeight="1">
      <c r="A31" s="22" t="s">
        <v>23</v>
      </c>
      <c r="C31" s="18"/>
      <c r="D31" s="19"/>
      <c r="E31" s="19"/>
      <c r="F31" s="19"/>
      <c r="G31" s="20"/>
      <c r="H31" s="19"/>
      <c r="J31" s="21"/>
      <c r="K31" s="23">
        <v>-871020</v>
      </c>
      <c r="L31"/>
      <c r="M31" s="37">
        <v>-871020</v>
      </c>
      <c r="N31" s="37"/>
      <c r="O31" s="37">
        <v>0</v>
      </c>
      <c r="Q31" s="33">
        <f t="shared" si="1"/>
        <v>871020</v>
      </c>
    </row>
    <row r="32" spans="1:17" ht="18" hidden="1" customHeight="1">
      <c r="A32" s="22" t="s">
        <v>24</v>
      </c>
      <c r="C32" s="18"/>
      <c r="D32" s="19"/>
      <c r="E32" s="19"/>
      <c r="F32" s="19"/>
      <c r="G32" s="20"/>
      <c r="H32" s="19"/>
      <c r="J32" s="21"/>
      <c r="K32" s="23"/>
      <c r="L32"/>
      <c r="M32" s="37"/>
      <c r="N32" s="37"/>
      <c r="O32" s="37"/>
      <c r="Q32" s="33">
        <f t="shared" si="1"/>
        <v>0</v>
      </c>
    </row>
    <row r="33" spans="1:17" ht="18" hidden="1" customHeight="1">
      <c r="A33" s="22" t="s">
        <v>25</v>
      </c>
      <c r="C33" s="18"/>
      <c r="D33" s="19"/>
      <c r="E33" s="19"/>
      <c r="F33" s="19"/>
      <c r="G33" s="20"/>
      <c r="H33" s="19"/>
      <c r="J33" s="21"/>
      <c r="K33" s="23"/>
      <c r="L33"/>
      <c r="M33" s="37"/>
      <c r="N33" s="37"/>
      <c r="O33" s="37"/>
      <c r="Q33" s="33">
        <f t="shared" si="1"/>
        <v>0</v>
      </c>
    </row>
    <row r="34" spans="1:17" ht="18" hidden="1" customHeight="1">
      <c r="A34" s="22" t="s">
        <v>26</v>
      </c>
      <c r="C34" s="18"/>
      <c r="D34" s="19"/>
      <c r="E34" s="19"/>
      <c r="F34" s="19"/>
      <c r="G34" s="20"/>
      <c r="H34" s="19"/>
      <c r="J34" s="21"/>
      <c r="K34" s="23"/>
      <c r="L34"/>
      <c r="M34" s="37"/>
      <c r="N34" s="37"/>
      <c r="O34" s="37"/>
      <c r="Q34" s="33">
        <f t="shared" si="1"/>
        <v>0</v>
      </c>
    </row>
    <row r="35" spans="1:17" ht="18" hidden="1" customHeight="1">
      <c r="A35" s="22" t="s">
        <v>27</v>
      </c>
      <c r="C35" s="18"/>
      <c r="D35" s="19"/>
      <c r="E35" s="19"/>
      <c r="F35" s="19"/>
      <c r="G35" s="20"/>
      <c r="H35" s="19"/>
      <c r="J35" s="21"/>
      <c r="K35" s="23"/>
      <c r="L35"/>
      <c r="M35" s="37"/>
      <c r="N35" s="37"/>
      <c r="O35" s="37"/>
      <c r="Q35" s="33">
        <f t="shared" si="1"/>
        <v>0</v>
      </c>
    </row>
    <row r="36" spans="1:17" ht="18" customHeight="1">
      <c r="A36" s="22" t="s">
        <v>41</v>
      </c>
      <c r="G36" s="17"/>
      <c r="H36" s="19"/>
      <c r="J36" s="21"/>
      <c r="K36" s="38">
        <v>-114000</v>
      </c>
      <c r="L36"/>
      <c r="M36" s="37">
        <v>-211000</v>
      </c>
      <c r="N36" s="37"/>
      <c r="O36" s="37">
        <v>0</v>
      </c>
      <c r="Q36" s="33">
        <f t="shared" si="1"/>
        <v>114000</v>
      </c>
    </row>
    <row r="37" spans="1:17" ht="18" customHeight="1">
      <c r="A37" s="62" t="s">
        <v>67</v>
      </c>
      <c r="G37" s="17"/>
      <c r="H37" s="19"/>
      <c r="J37" s="21"/>
      <c r="K37" s="59">
        <f>SUM(K25:K36)</f>
        <v>-2961697</v>
      </c>
      <c r="L37"/>
      <c r="M37" s="59">
        <f>SUM(M25:M36)</f>
        <v>-2674754</v>
      </c>
      <c r="N37" s="37"/>
      <c r="O37" s="59">
        <f>SUM(O25:O36)</f>
        <v>0</v>
      </c>
      <c r="Q37" s="65">
        <f t="shared" si="1"/>
        <v>2961697</v>
      </c>
    </row>
    <row r="38" spans="1:17" ht="18" customHeight="1">
      <c r="A38" s="22"/>
      <c r="C38" s="18"/>
      <c r="D38" s="19"/>
      <c r="E38" s="19"/>
      <c r="F38" s="19"/>
      <c r="G38" s="20"/>
      <c r="H38" s="19"/>
      <c r="J38" s="21"/>
      <c r="K38" s="23"/>
      <c r="L38"/>
      <c r="M38" s="37"/>
      <c r="N38" s="37"/>
      <c r="O38" s="37"/>
    </row>
    <row r="39" spans="1:17" ht="18" customHeight="1">
      <c r="A39" s="22" t="s">
        <v>32</v>
      </c>
      <c r="C39" s="18"/>
      <c r="D39" s="19"/>
      <c r="E39" s="19"/>
      <c r="F39" s="19"/>
      <c r="G39" s="20"/>
      <c r="H39" s="19"/>
      <c r="J39" s="21"/>
      <c r="K39" s="23">
        <v>-3169056</v>
      </c>
      <c r="L39"/>
      <c r="M39" s="37">
        <v>-2798951</v>
      </c>
      <c r="N39" s="37"/>
      <c r="O39" s="37">
        <v>-119116</v>
      </c>
      <c r="Q39" s="33">
        <f t="shared" ref="Q39:Q45" si="2">O39-K39</f>
        <v>3049940</v>
      </c>
    </row>
    <row r="40" spans="1:17" ht="18" customHeight="1">
      <c r="A40" s="22" t="s">
        <v>28</v>
      </c>
      <c r="C40" s="18"/>
      <c r="D40" s="19"/>
      <c r="E40" s="19"/>
      <c r="F40" s="19"/>
      <c r="G40" s="20"/>
      <c r="H40" s="19"/>
      <c r="J40" s="21"/>
      <c r="K40" s="23">
        <v>-200000</v>
      </c>
      <c r="L40"/>
      <c r="M40" s="37">
        <v>-1000000</v>
      </c>
      <c r="N40" s="37"/>
      <c r="O40" s="37">
        <v>0</v>
      </c>
      <c r="Q40" s="33">
        <f t="shared" si="2"/>
        <v>200000</v>
      </c>
    </row>
    <row r="41" spans="1:17" ht="18" customHeight="1">
      <c r="A41" s="22" t="s">
        <v>29</v>
      </c>
      <c r="C41" s="18"/>
      <c r="D41" s="19"/>
      <c r="E41" s="19"/>
      <c r="F41" s="19"/>
      <c r="G41" s="20"/>
      <c r="H41" s="19"/>
      <c r="J41" s="21"/>
      <c r="K41" s="23">
        <v>-336308</v>
      </c>
      <c r="L41"/>
      <c r="M41" s="37">
        <v>-336308</v>
      </c>
      <c r="N41" s="37"/>
      <c r="O41" s="37">
        <v>0</v>
      </c>
      <c r="Q41" s="33">
        <f t="shared" si="2"/>
        <v>336308</v>
      </c>
    </row>
    <row r="42" spans="1:17" ht="18" customHeight="1">
      <c r="A42" s="22" t="s">
        <v>31</v>
      </c>
      <c r="C42" s="18"/>
      <c r="D42" s="19"/>
      <c r="E42" s="19"/>
      <c r="F42" s="19"/>
      <c r="G42" s="20"/>
      <c r="H42" s="19"/>
      <c r="J42" s="21"/>
      <c r="K42" s="23">
        <v>-85805</v>
      </c>
      <c r="L42"/>
      <c r="M42" s="37">
        <v>-85805</v>
      </c>
      <c r="N42" s="37"/>
      <c r="O42" s="37">
        <v>0</v>
      </c>
      <c r="Q42" s="33">
        <f t="shared" si="2"/>
        <v>85805</v>
      </c>
    </row>
    <row r="43" spans="1:17" ht="18" customHeight="1">
      <c r="A43" s="22" t="s">
        <v>33</v>
      </c>
      <c r="C43" s="18"/>
      <c r="D43" s="19"/>
      <c r="E43" s="19"/>
      <c r="F43" s="19"/>
      <c r="G43" s="20"/>
      <c r="H43" s="19"/>
      <c r="J43" s="21"/>
      <c r="K43" s="23">
        <v>-139999</v>
      </c>
      <c r="L43"/>
      <c r="M43" s="37">
        <v>-139999</v>
      </c>
      <c r="N43" s="37"/>
      <c r="O43" s="37">
        <v>0</v>
      </c>
      <c r="Q43" s="33">
        <f t="shared" si="2"/>
        <v>139999</v>
      </c>
    </row>
    <row r="44" spans="1:17" ht="18" customHeight="1">
      <c r="A44" s="22" t="s">
        <v>65</v>
      </c>
      <c r="C44" s="18"/>
      <c r="D44" s="19"/>
      <c r="E44" s="19"/>
      <c r="F44" s="19"/>
      <c r="G44" s="20"/>
      <c r="H44" s="19"/>
      <c r="J44" s="21"/>
      <c r="K44" s="23">
        <v>0</v>
      </c>
      <c r="L44"/>
      <c r="M44" s="37">
        <v>0</v>
      </c>
      <c r="N44" s="37"/>
      <c r="O44" s="57">
        <v>0</v>
      </c>
      <c r="Q44" s="33">
        <f t="shared" si="2"/>
        <v>0</v>
      </c>
    </row>
    <row r="45" spans="1:17" ht="18" customHeight="1">
      <c r="A45" s="62" t="s">
        <v>68</v>
      </c>
      <c r="C45" s="18"/>
      <c r="D45" s="19"/>
      <c r="E45" s="19"/>
      <c r="F45" s="19"/>
      <c r="G45" s="20"/>
      <c r="H45" s="19"/>
      <c r="J45" s="21"/>
      <c r="K45" s="60">
        <f>SUM(K39:K44)</f>
        <v>-3931168</v>
      </c>
      <c r="L45"/>
      <c r="M45" s="59">
        <f>SUM(M39:M44)</f>
        <v>-4361063</v>
      </c>
      <c r="N45" s="37"/>
      <c r="O45" s="59">
        <f>SUM(O39:O44)</f>
        <v>-119116</v>
      </c>
      <c r="Q45" s="65">
        <f t="shared" si="2"/>
        <v>3812052</v>
      </c>
    </row>
    <row r="46" spans="1:17" ht="18" customHeight="1">
      <c r="A46" s="22"/>
      <c r="C46" s="18"/>
      <c r="D46" s="19"/>
      <c r="E46" s="19"/>
      <c r="F46" s="19"/>
      <c r="G46" s="20"/>
      <c r="H46" s="19"/>
      <c r="J46" s="21"/>
      <c r="K46" s="23"/>
      <c r="L46"/>
      <c r="M46" s="37"/>
      <c r="N46" s="37"/>
      <c r="O46" s="57"/>
    </row>
    <row r="47" spans="1:17" ht="18" customHeight="1">
      <c r="A47" s="22" t="s">
        <v>34</v>
      </c>
      <c r="G47" s="17"/>
      <c r="H47" s="19"/>
      <c r="J47" s="21"/>
      <c r="K47" s="37">
        <v>-13127000</v>
      </c>
      <c r="L47"/>
      <c r="M47" s="37">
        <v>-10701000</v>
      </c>
      <c r="N47" s="37"/>
      <c r="O47" s="37">
        <v>-13822000</v>
      </c>
      <c r="Q47" s="33">
        <f t="shared" ref="Q47:Q56" si="3">O47-K47</f>
        <v>-695000</v>
      </c>
    </row>
    <row r="48" spans="1:17" ht="18" customHeight="1">
      <c r="A48" s="22" t="s">
        <v>53</v>
      </c>
      <c r="G48" s="17"/>
      <c r="H48" s="19"/>
      <c r="J48" s="21"/>
      <c r="K48" s="37">
        <v>-883000</v>
      </c>
      <c r="L48"/>
      <c r="M48" s="37">
        <v>-709000</v>
      </c>
      <c r="N48" s="37"/>
      <c r="O48" s="37">
        <v>-609000</v>
      </c>
      <c r="Q48" s="33">
        <f t="shared" si="3"/>
        <v>274000</v>
      </c>
    </row>
    <row r="49" spans="1:17" ht="18" customHeight="1">
      <c r="A49" s="22" t="s">
        <v>36</v>
      </c>
      <c r="G49" s="17"/>
      <c r="H49" s="19"/>
      <c r="J49" s="21"/>
      <c r="K49" s="37">
        <v>-35239000</v>
      </c>
      <c r="L49"/>
      <c r="M49" s="37">
        <v>-35109000</v>
      </c>
      <c r="N49" s="37"/>
      <c r="O49" s="37">
        <v>-32527000</v>
      </c>
      <c r="Q49" s="33">
        <f t="shared" si="3"/>
        <v>2712000</v>
      </c>
    </row>
    <row r="50" spans="1:17" ht="18" customHeight="1">
      <c r="A50" s="22" t="s">
        <v>37</v>
      </c>
      <c r="G50" s="17"/>
      <c r="H50" s="19"/>
      <c r="J50" s="21"/>
      <c r="K50" s="37">
        <v>-2044000</v>
      </c>
      <c r="L50"/>
      <c r="M50" s="37">
        <v>-1510000</v>
      </c>
      <c r="N50" s="37"/>
      <c r="O50" s="37">
        <v>-1741000</v>
      </c>
      <c r="Q50" s="33">
        <f t="shared" si="3"/>
        <v>303000</v>
      </c>
    </row>
    <row r="51" spans="1:17" ht="18" customHeight="1">
      <c r="A51" s="22" t="s">
        <v>38</v>
      </c>
      <c r="G51" s="17"/>
      <c r="H51" s="19"/>
      <c r="J51" s="21"/>
      <c r="K51" s="37">
        <v>-1324000</v>
      </c>
      <c r="L51"/>
      <c r="M51" s="37">
        <v>-683000</v>
      </c>
      <c r="N51" s="37"/>
      <c r="O51" s="37">
        <v>-838000</v>
      </c>
      <c r="Q51" s="33">
        <f t="shared" si="3"/>
        <v>486000</v>
      </c>
    </row>
    <row r="52" spans="1:17" ht="18" customHeight="1">
      <c r="A52" s="22" t="s">
        <v>51</v>
      </c>
      <c r="G52" s="17"/>
      <c r="H52" s="19"/>
      <c r="J52" s="21"/>
      <c r="K52" s="37">
        <v>-1211000</v>
      </c>
      <c r="L52"/>
      <c r="M52" s="37">
        <v>-2173000</v>
      </c>
      <c r="N52" s="37"/>
      <c r="O52" s="37">
        <v>-2140000</v>
      </c>
      <c r="Q52" s="33">
        <f t="shared" si="3"/>
        <v>-929000</v>
      </c>
    </row>
    <row r="53" spans="1:17" ht="18" hidden="1" customHeight="1">
      <c r="A53" s="22" t="s">
        <v>39</v>
      </c>
      <c r="G53" s="17"/>
      <c r="H53" s="19"/>
      <c r="J53" s="21"/>
      <c r="K53" s="37"/>
      <c r="L53"/>
      <c r="M53" s="37"/>
      <c r="N53" s="37"/>
      <c r="O53" s="37"/>
      <c r="P53" t="s">
        <v>55</v>
      </c>
      <c r="Q53" s="33">
        <f t="shared" si="3"/>
        <v>0</v>
      </c>
    </row>
    <row r="54" spans="1:17" ht="18" customHeight="1">
      <c r="A54" s="22" t="s">
        <v>40</v>
      </c>
      <c r="G54" s="17"/>
      <c r="H54" s="19"/>
      <c r="J54" s="21"/>
      <c r="K54" s="38">
        <v>-3484000</v>
      </c>
      <c r="L54"/>
      <c r="M54" s="37">
        <v>-3485000</v>
      </c>
      <c r="N54" s="37"/>
      <c r="O54" s="37">
        <v>-1183000</v>
      </c>
      <c r="Q54" s="33">
        <f t="shared" si="3"/>
        <v>2301000</v>
      </c>
    </row>
    <row r="55" spans="1:17" ht="18" customHeight="1">
      <c r="A55" s="22" t="s">
        <v>75</v>
      </c>
      <c r="G55" s="17"/>
      <c r="H55" s="19"/>
      <c r="J55" s="21"/>
      <c r="K55" s="38">
        <v>0</v>
      </c>
      <c r="L55"/>
      <c r="M55" s="37">
        <v>0</v>
      </c>
      <c r="N55" s="37"/>
      <c r="O55" s="37">
        <v>-24000</v>
      </c>
      <c r="Q55" s="33">
        <f t="shared" si="3"/>
        <v>-24000</v>
      </c>
    </row>
    <row r="56" spans="1:17" ht="18" customHeight="1">
      <c r="A56" s="62" t="s">
        <v>69</v>
      </c>
      <c r="G56" s="17"/>
      <c r="H56" s="19"/>
      <c r="J56" s="21"/>
      <c r="K56" s="59">
        <f>SUM(K47:K55)</f>
        <v>-57312000</v>
      </c>
      <c r="L56"/>
      <c r="M56" s="59">
        <f>SUM(M47:M55)</f>
        <v>-54370000</v>
      </c>
      <c r="N56" s="37"/>
      <c r="O56" s="59">
        <f>SUM(O47:O55)</f>
        <v>-52884000</v>
      </c>
      <c r="Q56" s="65">
        <f t="shared" si="3"/>
        <v>4428000</v>
      </c>
    </row>
    <row r="57" spans="1:17" ht="18" customHeight="1">
      <c r="A57" s="22"/>
      <c r="G57" s="17"/>
      <c r="H57" s="19"/>
      <c r="J57" s="21"/>
      <c r="K57" s="38"/>
      <c r="L57"/>
      <c r="M57" s="37"/>
      <c r="N57" s="37"/>
      <c r="O57" s="57"/>
    </row>
    <row r="58" spans="1:17" ht="18" customHeight="1">
      <c r="A58" s="22" t="s">
        <v>46</v>
      </c>
      <c r="G58" s="17"/>
      <c r="H58" s="19"/>
      <c r="J58" s="21"/>
      <c r="K58" s="38">
        <v>-346867</v>
      </c>
      <c r="L58"/>
      <c r="M58" s="37">
        <v>-226855</v>
      </c>
      <c r="N58" s="37"/>
      <c r="O58" s="37">
        <v>-472282</v>
      </c>
      <c r="Q58" s="33">
        <f>O58-K58</f>
        <v>-125415</v>
      </c>
    </row>
    <row r="59" spans="1:17" ht="18" customHeight="1">
      <c r="A59" s="22"/>
      <c r="G59" s="17"/>
      <c r="H59" s="19"/>
      <c r="J59" s="21"/>
      <c r="K59" s="38"/>
      <c r="L59"/>
      <c r="M59" s="37"/>
      <c r="N59" s="37"/>
      <c r="O59" s="37"/>
    </row>
    <row r="60" spans="1:17" ht="18" customHeight="1">
      <c r="A60" s="22" t="s">
        <v>52</v>
      </c>
      <c r="G60" s="17"/>
      <c r="H60" s="19"/>
      <c r="J60" s="21"/>
      <c r="K60" s="38">
        <v>-1000000</v>
      </c>
      <c r="L60"/>
      <c r="M60" s="37">
        <v>-1000000</v>
      </c>
      <c r="N60" s="37"/>
      <c r="O60" s="37">
        <v>-1000000</v>
      </c>
      <c r="Q60" s="33">
        <f>O60-K60</f>
        <v>0</v>
      </c>
    </row>
    <row r="61" spans="1:17" ht="18" customHeight="1">
      <c r="A61" s="22"/>
      <c r="G61" s="17"/>
      <c r="H61" s="19"/>
      <c r="J61" s="21"/>
      <c r="K61" s="38"/>
      <c r="L61"/>
      <c r="M61" s="37"/>
      <c r="N61" s="37"/>
      <c r="O61" s="37"/>
    </row>
    <row r="62" spans="1:17" ht="18" customHeight="1">
      <c r="A62" s="22" t="s">
        <v>50</v>
      </c>
      <c r="G62" s="17"/>
      <c r="H62" s="19"/>
      <c r="J62" s="21"/>
      <c r="K62" s="38">
        <v>-759026</v>
      </c>
      <c r="L62"/>
      <c r="M62" s="37">
        <v>-759026</v>
      </c>
      <c r="N62" s="37"/>
      <c r="O62" s="37">
        <v>-909854</v>
      </c>
      <c r="Q62" s="33">
        <f>O62-K62</f>
        <v>-150828</v>
      </c>
    </row>
    <row r="63" spans="1:17" ht="18" customHeight="1">
      <c r="A63" s="22" t="s">
        <v>44</v>
      </c>
      <c r="G63" s="17"/>
      <c r="H63" s="19"/>
      <c r="J63" s="21"/>
      <c r="K63" s="38">
        <v>-961456</v>
      </c>
      <c r="L63"/>
      <c r="M63" s="37">
        <v>-961456</v>
      </c>
      <c r="N63" s="37"/>
      <c r="O63" s="37">
        <v>-2338134</v>
      </c>
      <c r="Q63" s="33">
        <f>O63-K63</f>
        <v>-1376678</v>
      </c>
    </row>
    <row r="64" spans="1:17" ht="18" customHeight="1">
      <c r="A64" s="22"/>
      <c r="G64" s="17"/>
      <c r="H64" s="19"/>
      <c r="J64" s="21"/>
      <c r="K64" s="38"/>
      <c r="L64"/>
      <c r="M64" s="37"/>
      <c r="N64" s="37"/>
      <c r="O64" s="37"/>
    </row>
    <row r="65" spans="1:17" ht="18" customHeight="1">
      <c r="A65" s="22" t="s">
        <v>59</v>
      </c>
      <c r="G65" s="17"/>
      <c r="H65" s="19"/>
      <c r="J65" s="21"/>
      <c r="K65" s="38">
        <v>6000000</v>
      </c>
      <c r="L65"/>
      <c r="M65" s="37">
        <v>6000000</v>
      </c>
      <c r="N65" s="37"/>
      <c r="O65" s="37">
        <v>0</v>
      </c>
      <c r="Q65" s="33">
        <f>O65-K65</f>
        <v>-6000000</v>
      </c>
    </row>
    <row r="66" spans="1:17" ht="18" customHeight="1">
      <c r="A66" s="22"/>
      <c r="G66" s="17"/>
      <c r="H66" s="19"/>
      <c r="J66" s="21"/>
      <c r="K66" s="67"/>
      <c r="L66"/>
      <c r="M66" s="67"/>
      <c r="N66" s="37"/>
      <c r="O66" s="67"/>
      <c r="Q66" s="68"/>
    </row>
    <row r="67" spans="1:17" ht="13.5" customHeight="1">
      <c r="H67" s="19" t="s">
        <v>60</v>
      </c>
      <c r="J67" s="27"/>
      <c r="K67" s="41"/>
      <c r="L67"/>
      <c r="M67" s="57"/>
      <c r="N67"/>
      <c r="O67" s="57"/>
    </row>
    <row r="68" spans="1:17" ht="16.2" thickBot="1">
      <c r="A68" s="70" t="s">
        <v>70</v>
      </c>
      <c r="G68" s="20"/>
      <c r="H68" s="19"/>
      <c r="J68" s="3"/>
      <c r="K68" s="42">
        <v>-114059169</v>
      </c>
      <c r="L68"/>
      <c r="M68" s="49">
        <f>M14+M23+M37+M45+M56+M58+M60+M62+M63+M65</f>
        <v>-82289662</v>
      </c>
      <c r="N68"/>
      <c r="O68" s="49">
        <f>O14+O23+O37+O45+O56+O58+O60+O62+O63+O65</f>
        <v>-57816304</v>
      </c>
      <c r="Q68" s="49">
        <f>Q14+Q23+Q37+Q45+Q56+Q58+Q60+Q62+Q63+Q65</f>
        <v>56242865</v>
      </c>
    </row>
    <row r="69" spans="1:17" ht="13.8" thickTop="1">
      <c r="G69" s="20"/>
      <c r="H69" s="19"/>
      <c r="J69" s="21"/>
      <c r="K69" s="43"/>
      <c r="L69"/>
      <c r="M69" s="57"/>
      <c r="O69" s="57"/>
    </row>
    <row r="70" spans="1:17">
      <c r="A70" s="64"/>
      <c r="G70" s="20"/>
      <c r="J70" s="3"/>
      <c r="L70"/>
      <c r="M70"/>
      <c r="O70" s="34"/>
    </row>
    <row r="71" spans="1:17">
      <c r="G71" s="20"/>
      <c r="H71" s="19"/>
      <c r="I71" s="21"/>
      <c r="J71" s="21"/>
      <c r="K71" s="23"/>
      <c r="O71" s="57">
        <f>K68-O68</f>
        <v>-56242865</v>
      </c>
    </row>
    <row r="72" spans="1:17">
      <c r="J72" s="3"/>
      <c r="K72" s="34"/>
      <c r="O72" s="57"/>
    </row>
    <row r="73" spans="1:17">
      <c r="J73" s="3"/>
      <c r="K73" s="34"/>
    </row>
    <row r="74" spans="1:17">
      <c r="M74" s="34"/>
      <c r="N74" s="34"/>
      <c r="O74" s="34"/>
    </row>
    <row r="75" spans="1:17">
      <c r="M75" s="34"/>
      <c r="N75" s="34"/>
      <c r="O75" s="34"/>
    </row>
    <row r="76" spans="1:17">
      <c r="M76" s="34"/>
      <c r="N76" s="34"/>
      <c r="O76" s="34"/>
    </row>
    <row r="77" spans="1:17">
      <c r="M77" s="34"/>
      <c r="N77" s="34"/>
      <c r="O77" s="34"/>
    </row>
    <row r="78" spans="1:17">
      <c r="M78" s="34"/>
      <c r="N78" s="34"/>
      <c r="O78" s="34"/>
    </row>
    <row r="79" spans="1:17">
      <c r="M79" s="34"/>
      <c r="N79" s="34"/>
      <c r="O79" s="34"/>
    </row>
  </sheetData>
  <printOptions horizontalCentered="1" verticalCentered="1"/>
  <pageMargins left="0.65" right="0.44" top="0.37" bottom="0.32" header="0.27" footer="0.28000000000000003"/>
  <pageSetup scale="63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7169" r:id="rId4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7169" r:id="rId4"/>
      </mc:Fallback>
    </mc:AlternateContent>
    <mc:AlternateContent xmlns:mc="http://schemas.openxmlformats.org/markup-compatibility/2006">
      <mc:Choice Requires="x14">
        <oleObject progId="Word.Document.8" shapeId="7170" r:id="rId6">
          <objectPr defaultSize="0" autoFill="0" autoLine="0" autoPict="0" r:id="rId5">
            <anchor moveWithCells="1" sizeWithCells="1">
              <from>
                <xdr:col>0</xdr:col>
                <xdr:colOff>22860</xdr:colOff>
                <xdr:row>0</xdr:row>
                <xdr:rowOff>38100</xdr:rowOff>
              </from>
              <to>
                <xdr:col>1</xdr:col>
                <xdr:colOff>68580</xdr:colOff>
                <xdr:row>4</xdr:row>
                <xdr:rowOff>320040</xdr:rowOff>
              </to>
            </anchor>
          </objectPr>
        </oleObject>
      </mc:Choice>
      <mc:Fallback>
        <oleObject progId="Word.Document.8" shapeId="7170" r:id="rId6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15</vt:i4>
      </vt:variant>
    </vt:vector>
  </HeadingPairs>
  <TitlesOfParts>
    <vt:vector size="24" baseType="lpstr">
      <vt:lpstr>Sheet1</vt:lpstr>
      <vt:lpstr>Sheet1 (2)</vt:lpstr>
      <vt:lpstr>Sheet2</vt:lpstr>
      <vt:lpstr>Final</vt:lpstr>
      <vt:lpstr>2-24</vt:lpstr>
      <vt:lpstr>3-9</vt:lpstr>
      <vt:lpstr>3-23</vt:lpstr>
      <vt:lpstr>3-31</vt:lpstr>
      <vt:lpstr>Sheet3</vt:lpstr>
      <vt:lpstr>'3-31'!Print_Area</vt:lpstr>
      <vt:lpstr>'2-24'!PublishUSD_column</vt:lpstr>
      <vt:lpstr>'3-23'!PublishUSD_column</vt:lpstr>
      <vt:lpstr>'3-31'!PublishUSD_column</vt:lpstr>
      <vt:lpstr>'3-9'!PublishUSD_column</vt:lpstr>
      <vt:lpstr>Final!PublishUSD_column</vt:lpstr>
      <vt:lpstr>'Sheet1 (2)'!PublishUSD_column</vt:lpstr>
      <vt:lpstr>PublishUSD_column</vt:lpstr>
      <vt:lpstr>'2-24'!PublishUSD_titles</vt:lpstr>
      <vt:lpstr>'3-23'!PublishUSD_titles</vt:lpstr>
      <vt:lpstr>'3-31'!PublishUSD_titles</vt:lpstr>
      <vt:lpstr>'3-9'!PublishUSD_titles</vt:lpstr>
      <vt:lpstr>Final!PublishUSD_titles</vt:lpstr>
      <vt:lpstr>'Sheet1 (2)'!PublishUSD_titles</vt:lpstr>
      <vt:lpstr>PublishUSD_titles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Havlíček Jan</cp:lastModifiedBy>
  <cp:lastPrinted>2000-04-10T19:02:44Z</cp:lastPrinted>
  <dcterms:created xsi:type="dcterms:W3CDTF">1999-07-02T02:00:43Z</dcterms:created>
  <dcterms:modified xsi:type="dcterms:W3CDTF">2023-09-10T16:03:34Z</dcterms:modified>
</cp:coreProperties>
</file>