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Debtor'!$A$2:$C$35</definedName>
  </definedNames>
  <calcPr calcId="92512"/>
</workbook>
</file>

<file path=xl/calcChain.xml><?xml version="1.0" encoding="utf-8"?>
<calcChain xmlns="http://schemas.openxmlformats.org/spreadsheetml/2006/main">
  <c r="B6" i="21" l="1"/>
  <c r="C6" i="21"/>
  <c r="B7" i="21"/>
  <c r="C7" i="21"/>
  <c r="B8" i="21"/>
  <c r="C8" i="21"/>
  <c r="B10" i="21"/>
  <c r="C10" i="21"/>
  <c r="C13" i="21"/>
  <c r="C14" i="21"/>
  <c r="C15" i="21"/>
  <c r="B17" i="21"/>
  <c r="C17" i="21"/>
  <c r="C20" i="21"/>
  <c r="C21" i="21"/>
  <c r="C22" i="21"/>
  <c r="B24" i="21"/>
  <c r="C24" i="21"/>
  <c r="B27" i="21"/>
  <c r="C27" i="21"/>
  <c r="B28" i="21"/>
  <c r="C28" i="21"/>
  <c r="C29" i="21"/>
  <c r="B30" i="21"/>
  <c r="C30" i="21"/>
  <c r="B31" i="21"/>
  <c r="C31" i="21"/>
  <c r="B33" i="21"/>
  <c r="C33" i="21"/>
</calcChain>
</file>

<file path=xl/sharedStrings.xml><?xml version="1.0" encoding="utf-8"?>
<sst xmlns="http://schemas.openxmlformats.org/spreadsheetml/2006/main" count="28" uniqueCount="23">
  <si>
    <t>Preliminary Invoices</t>
  </si>
  <si>
    <t>Offsets and adjustments</t>
  </si>
  <si>
    <t>Amount</t>
  </si>
  <si>
    <t>Per Cent</t>
  </si>
  <si>
    <t>Total GMC Due from SCs</t>
  </si>
  <si>
    <t>Total Due from SCs</t>
  </si>
  <si>
    <t>Total Due to SCs</t>
  </si>
  <si>
    <t>GMC paid to ISO</t>
  </si>
  <si>
    <t>GMC collected from SCs</t>
  </si>
  <si>
    <t>Market AR collected from SCs</t>
  </si>
  <si>
    <t>Market AR collected from prior month</t>
  </si>
  <si>
    <t>Total Collections</t>
  </si>
  <si>
    <t>Market Notice</t>
  </si>
  <si>
    <t>Summary of Preliminary Settlement for March 2001</t>
  </si>
  <si>
    <t>Payments to SCs were made on June 4, 2001.</t>
  </si>
  <si>
    <t>Collected from SCs</t>
  </si>
  <si>
    <t>Paid to SCs</t>
  </si>
  <si>
    <t>GMC Billings</t>
  </si>
  <si>
    <t>Market Billings Due from SCs</t>
  </si>
  <si>
    <t>Market Billings Due to SCs</t>
  </si>
  <si>
    <t>Cash Paid to SCs</t>
  </si>
  <si>
    <t>Total Paid to SCs</t>
  </si>
  <si>
    <t>Payment wires indicate the invoice being paid.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</si>
</sst>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4" fontId="6" fillId="0" borderId="0" xfId="1" applyNumberFormat="1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43" fontId="3" fillId="0" borderId="0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centerContinuous"/>
    </xf>
    <xf numFmtId="10" fontId="4" fillId="0" borderId="0" xfId="0" applyNumberFormat="1" applyFont="1" applyAlignment="1">
      <alignment horizontal="centerContinuous"/>
    </xf>
    <xf numFmtId="10" fontId="3" fillId="0" borderId="0" xfId="0" applyNumberFormat="1" applyFont="1"/>
    <xf numFmtId="10" fontId="9" fillId="0" borderId="0" xfId="0" applyNumberFormat="1" applyFont="1" applyAlignment="1">
      <alignment horizontal="center"/>
    </xf>
    <xf numFmtId="10" fontId="3" fillId="0" borderId="1" xfId="0" applyNumberFormat="1" applyFont="1" applyBorder="1"/>
    <xf numFmtId="10" fontId="3" fillId="0" borderId="2" xfId="0" applyNumberFormat="1" applyFont="1" applyBorder="1"/>
    <xf numFmtId="10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4" zoomScaleNormal="100" zoomScaleSheetLayoutView="75" workbookViewId="0">
      <selection activeCell="D37" sqref="D37"/>
    </sheetView>
  </sheetViews>
  <sheetFormatPr defaultRowHeight="13.2" x14ac:dyDescent="0.25"/>
  <cols>
    <col min="1" max="1" width="41.33203125" style="8" bestFit="1" customWidth="1"/>
    <col min="2" max="2" width="17.44140625" customWidth="1"/>
    <col min="3" max="3" width="9.33203125" style="20" customWidth="1"/>
  </cols>
  <sheetData>
    <row r="1" spans="1:3" ht="15.6" x14ac:dyDescent="0.3">
      <c r="A1" s="18" t="s">
        <v>12</v>
      </c>
      <c r="B1" s="18"/>
      <c r="C1" s="19"/>
    </row>
    <row r="2" spans="1:3" s="8" customFormat="1" ht="15.6" x14ac:dyDescent="0.3">
      <c r="A2" s="18" t="s">
        <v>13</v>
      </c>
      <c r="B2" s="18"/>
      <c r="C2" s="19"/>
    </row>
    <row r="3" spans="1:3" s="8" customFormat="1" x14ac:dyDescent="0.25">
      <c r="A3" s="9"/>
      <c r="C3" s="20"/>
    </row>
    <row r="4" spans="1:3" s="8" customFormat="1" ht="12.75" customHeight="1" x14ac:dyDescent="0.25">
      <c r="A4" s="1"/>
      <c r="B4" s="16" t="s">
        <v>2</v>
      </c>
      <c r="C4" s="21" t="s">
        <v>3</v>
      </c>
    </row>
    <row r="5" spans="1:3" s="8" customFormat="1" x14ac:dyDescent="0.25">
      <c r="A5" s="10" t="s">
        <v>17</v>
      </c>
      <c r="C5" s="20"/>
    </row>
    <row r="6" spans="1:3" s="8" customFormat="1" ht="12.75" customHeight="1" x14ac:dyDescent="0.25">
      <c r="A6" s="11" t="s">
        <v>0</v>
      </c>
      <c r="B6" s="3">
        <f>21503219.8-674.33</f>
        <v>21502545.470000003</v>
      </c>
      <c r="C6" s="20">
        <f>+B6/B6</f>
        <v>1</v>
      </c>
    </row>
    <row r="7" spans="1:3" s="8" customFormat="1" ht="12.75" customHeight="1" x14ac:dyDescent="0.25">
      <c r="A7" s="11" t="s">
        <v>15</v>
      </c>
      <c r="B7" s="2">
        <f>-8690195.68+285752.83</f>
        <v>-8404442.8499999996</v>
      </c>
      <c r="C7" s="20">
        <f>-B7/B6</f>
        <v>0.39085804337564312</v>
      </c>
    </row>
    <row r="8" spans="1:3" s="8" customFormat="1" ht="12.75" customHeight="1" x14ac:dyDescent="0.25">
      <c r="A8" s="11" t="s">
        <v>1</v>
      </c>
      <c r="B8" s="12">
        <f>-604563.39-285078.5</f>
        <v>-889641.89</v>
      </c>
      <c r="C8" s="22">
        <f>-B8/B6</f>
        <v>4.1373794151079168E-2</v>
      </c>
    </row>
    <row r="9" spans="1:3" s="8" customFormat="1" ht="12.75" customHeight="1" x14ac:dyDescent="0.25">
      <c r="C9" s="20"/>
    </row>
    <row r="10" spans="1:3" s="8" customFormat="1" ht="12.75" customHeight="1" thickBot="1" x14ac:dyDescent="0.3">
      <c r="A10" s="4" t="s">
        <v>4</v>
      </c>
      <c r="B10" s="7">
        <f>SUM(B6:B8)</f>
        <v>12208460.730000002</v>
      </c>
      <c r="C10" s="23">
        <f>+B10/B6</f>
        <v>0.56776816247327766</v>
      </c>
    </row>
    <row r="11" spans="1:3" s="8" customFormat="1" ht="12.75" customHeight="1" thickTop="1" x14ac:dyDescent="0.25">
      <c r="A11" s="1"/>
      <c r="C11" s="20"/>
    </row>
    <row r="12" spans="1:3" s="8" customFormat="1" x14ac:dyDescent="0.25">
      <c r="A12" s="10" t="s">
        <v>18</v>
      </c>
      <c r="C12" s="20"/>
    </row>
    <row r="13" spans="1:3" s="8" customFormat="1" ht="12.75" customHeight="1" x14ac:dyDescent="0.25">
      <c r="A13" s="11" t="s">
        <v>0</v>
      </c>
      <c r="B13" s="3">
        <v>832494154.59000003</v>
      </c>
      <c r="C13" s="20">
        <f>+B13/B13</f>
        <v>1</v>
      </c>
    </row>
    <row r="14" spans="1:3" s="8" customFormat="1" ht="12.75" customHeight="1" x14ac:dyDescent="0.25">
      <c r="A14" s="11" t="s">
        <v>15</v>
      </c>
      <c r="B14" s="2">
        <v>-25834711.77</v>
      </c>
      <c r="C14" s="20">
        <f>-B14/B13</f>
        <v>3.1032904708770584E-2</v>
      </c>
    </row>
    <row r="15" spans="1:3" s="8" customFormat="1" ht="12.75" customHeight="1" x14ac:dyDescent="0.25">
      <c r="A15" s="11" t="s">
        <v>1</v>
      </c>
      <c r="B15" s="12">
        <v>-5046531.8499999996</v>
      </c>
      <c r="C15" s="22">
        <f>-B15/B13</f>
        <v>6.0619426841325942E-3</v>
      </c>
    </row>
    <row r="16" spans="1:3" s="8" customFormat="1" ht="12.75" customHeight="1" x14ac:dyDescent="0.25">
      <c r="A16" s="1"/>
      <c r="C16" s="20"/>
    </row>
    <row r="17" spans="1:3" s="8" customFormat="1" ht="12.75" customHeight="1" thickBot="1" x14ac:dyDescent="0.3">
      <c r="A17" s="4" t="s">
        <v>5</v>
      </c>
      <c r="B17" s="7">
        <f>SUM(B13:B15)</f>
        <v>801612910.97000003</v>
      </c>
      <c r="C17" s="23">
        <f>+B17/B13</f>
        <v>0.96290515260709686</v>
      </c>
    </row>
    <row r="18" spans="1:3" s="8" customFormat="1" ht="12.75" customHeight="1" thickTop="1" x14ac:dyDescent="0.25">
      <c r="A18" s="4"/>
      <c r="B18" s="5"/>
      <c r="C18" s="20"/>
    </row>
    <row r="19" spans="1:3" s="8" customFormat="1" x14ac:dyDescent="0.25">
      <c r="A19" s="13" t="s">
        <v>19</v>
      </c>
      <c r="B19" s="11"/>
      <c r="C19" s="20"/>
    </row>
    <row r="20" spans="1:3" s="8" customFormat="1" ht="12.75" customHeight="1" x14ac:dyDescent="0.25">
      <c r="A20" s="11" t="s">
        <v>0</v>
      </c>
      <c r="B20" s="3">
        <v>848325629.70000005</v>
      </c>
      <c r="C20" s="20">
        <f>+B20/B20</f>
        <v>1</v>
      </c>
    </row>
    <row r="21" spans="1:3" s="8" customFormat="1" ht="12.75" customHeight="1" x14ac:dyDescent="0.25">
      <c r="A21" s="11" t="s">
        <v>16</v>
      </c>
      <c r="B21" s="2">
        <v>-12908276.5</v>
      </c>
      <c r="C21" s="20">
        <f>-B21/B20</f>
        <v>1.5216181202216952E-2</v>
      </c>
    </row>
    <row r="22" spans="1:3" s="8" customFormat="1" ht="12.75" customHeight="1" x14ac:dyDescent="0.25">
      <c r="A22" s="11" t="s">
        <v>1</v>
      </c>
      <c r="B22" s="12">
        <v>-532438.07999999996</v>
      </c>
      <c r="C22" s="22">
        <f>-B22/B20</f>
        <v>6.2763408455346348E-4</v>
      </c>
    </row>
    <row r="23" spans="1:3" s="8" customFormat="1" ht="12.75" customHeight="1" x14ac:dyDescent="0.25">
      <c r="A23" s="11"/>
      <c r="B23" s="14"/>
      <c r="C23" s="24"/>
    </row>
    <row r="24" spans="1:3" s="11" customFormat="1" ht="13.8" thickBot="1" x14ac:dyDescent="0.3">
      <c r="A24" s="4" t="s">
        <v>6</v>
      </c>
      <c r="B24" s="7">
        <f>SUM(B20:B22)</f>
        <v>834884915.12</v>
      </c>
      <c r="C24" s="23">
        <f>+B24/B20</f>
        <v>0.98415618471322952</v>
      </c>
    </row>
    <row r="25" spans="1:3" ht="13.8" thickTop="1" x14ac:dyDescent="0.25">
      <c r="A25" s="1"/>
    </row>
    <row r="26" spans="1:3" s="8" customFormat="1" x14ac:dyDescent="0.25">
      <c r="A26" s="13" t="s">
        <v>20</v>
      </c>
      <c r="B26" s="11"/>
      <c r="C26" s="20"/>
    </row>
    <row r="27" spans="1:3" s="8" customFormat="1" ht="12.75" customHeight="1" x14ac:dyDescent="0.25">
      <c r="A27" s="11" t="s">
        <v>8</v>
      </c>
      <c r="B27" s="3">
        <f>-B7</f>
        <v>8404442.8499999996</v>
      </c>
      <c r="C27" s="20">
        <f>+B27/B30</f>
        <v>0.24423836365568805</v>
      </c>
    </row>
    <row r="28" spans="1:3" s="8" customFormat="1" ht="12.75" customHeight="1" x14ac:dyDescent="0.25">
      <c r="A28" s="11" t="s">
        <v>9</v>
      </c>
      <c r="B28" s="2">
        <f>-B14</f>
        <v>25834711.77</v>
      </c>
      <c r="C28" s="20">
        <f>+B28/B30</f>
        <v>0.75077287582735419</v>
      </c>
    </row>
    <row r="29" spans="1:3" s="8" customFormat="1" ht="12.75" customHeight="1" x14ac:dyDescent="0.25">
      <c r="A29" s="8" t="s">
        <v>10</v>
      </c>
      <c r="B29" s="6">
        <v>171667.35</v>
      </c>
      <c r="C29" s="22">
        <f>+B29/B30</f>
        <v>4.9887605169577996E-3</v>
      </c>
    </row>
    <row r="30" spans="1:3" s="8" customFormat="1" ht="12.75" customHeight="1" x14ac:dyDescent="0.25">
      <c r="A30" s="11" t="s">
        <v>11</v>
      </c>
      <c r="B30" s="2">
        <f>SUM(B27:B29)</f>
        <v>34410821.969999999</v>
      </c>
      <c r="C30" s="20">
        <f>+B30/B30</f>
        <v>1</v>
      </c>
    </row>
    <row r="31" spans="1:3" s="8" customFormat="1" ht="12.75" customHeight="1" x14ac:dyDescent="0.25">
      <c r="A31" s="11" t="s">
        <v>7</v>
      </c>
      <c r="B31" s="12">
        <f>-B6</f>
        <v>-21502545.470000003</v>
      </c>
      <c r="C31" s="22">
        <f>-B31/B30</f>
        <v>0.62487741469082969</v>
      </c>
    </row>
    <row r="32" spans="1:3" s="8" customFormat="1" ht="12.75" customHeight="1" x14ac:dyDescent="0.25">
      <c r="B32" s="11"/>
      <c r="C32" s="20"/>
    </row>
    <row r="33" spans="1:3" s="11" customFormat="1" ht="13.8" thickBot="1" x14ac:dyDescent="0.3">
      <c r="A33" s="4" t="s">
        <v>21</v>
      </c>
      <c r="B33" s="7">
        <f>+B31+B30</f>
        <v>12908276.499999996</v>
      </c>
      <c r="C33" s="23">
        <f>+B33/B30</f>
        <v>0.37512258530917031</v>
      </c>
    </row>
    <row r="34" spans="1:3" ht="13.8" thickTop="1" x14ac:dyDescent="0.25"/>
    <row r="35" spans="1:3" x14ac:dyDescent="0.25">
      <c r="A35" s="17"/>
    </row>
    <row r="36" spans="1:3" x14ac:dyDescent="0.25">
      <c r="A36" s="15" t="s">
        <v>14</v>
      </c>
    </row>
    <row r="37" spans="1:3" x14ac:dyDescent="0.25">
      <c r="A37" s="15" t="s">
        <v>22</v>
      </c>
    </row>
  </sheetData>
  <phoneticPr fontId="0" type="noConversion"/>
  <pageMargins left="0.5" right="0.25" top="0.5" bottom="0.5" header="0.5" footer="0.5"/>
  <pageSetup orientation="portrait" verticalDpi="0" r:id="rId1"/>
  <headerFooter alignWithMargins="0">
    <oddFooter>&amp;LCertification May 17, 2001&amp;CPage &amp;P of &amp;N&amp;RTrade Month February 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2001-05-25T21:34:18Z</cp:lastPrinted>
  <dcterms:created xsi:type="dcterms:W3CDTF">1998-02-17T01:41:47Z</dcterms:created>
  <dcterms:modified xsi:type="dcterms:W3CDTF">2023-09-10T16:03:37Z</dcterms:modified>
</cp:coreProperties>
</file>