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68" windowHeight="8376"/>
  </bookViews>
  <sheets>
    <sheet name="Cashflow" sheetId="1" r:id="rId1"/>
    <sheet name="Tariff" sheetId="2" r:id="rId2"/>
  </sheets>
  <calcPr calcId="0" iterate="1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B17" i="1"/>
  <c r="C17" i="1"/>
  <c r="D17" i="1"/>
  <c r="E17" i="1"/>
  <c r="F17" i="1"/>
  <c r="G17" i="1"/>
  <c r="H17" i="1"/>
  <c r="B19" i="1"/>
  <c r="C19" i="1"/>
  <c r="D19" i="1"/>
  <c r="E19" i="1"/>
  <c r="F19" i="1"/>
  <c r="G19" i="1"/>
  <c r="H19" i="1"/>
  <c r="C24" i="1"/>
  <c r="D24" i="1"/>
  <c r="E24" i="1"/>
  <c r="F24" i="1"/>
  <c r="G24" i="1"/>
  <c r="H24" i="1"/>
  <c r="G21" i="2"/>
  <c r="M21" i="2"/>
  <c r="O21" i="2"/>
  <c r="Q21" i="2"/>
  <c r="S21" i="2"/>
  <c r="U21" i="2"/>
</calcChain>
</file>

<file path=xl/sharedStrings.xml><?xml version="1.0" encoding="utf-8"?>
<sst xmlns="http://schemas.openxmlformats.org/spreadsheetml/2006/main" count="120" uniqueCount="69">
  <si>
    <t xml:space="preserve">Cash Flow Adequacy of MSEB </t>
  </si>
  <si>
    <t>(All numbers in Rs Crore)</t>
  </si>
  <si>
    <t>2000-01</t>
  </si>
  <si>
    <t>2001-02</t>
  </si>
  <si>
    <t>2002-03</t>
  </si>
  <si>
    <t>2003-04</t>
  </si>
  <si>
    <t>2004-05</t>
  </si>
  <si>
    <t>2005-06</t>
  </si>
  <si>
    <t>2006-07</t>
  </si>
  <si>
    <t>Income</t>
  </si>
  <si>
    <t>Revenue from Sale of Power</t>
  </si>
  <si>
    <t xml:space="preserve">  -  Less: Collection Efficiency</t>
  </si>
  <si>
    <t>Net Collections from Sale of Power</t>
  </si>
  <si>
    <t xml:space="preserve">Other Income </t>
  </si>
  <si>
    <t>Additional revenue from T &amp; D Loss reduction</t>
  </si>
  <si>
    <t>Total Collections</t>
  </si>
  <si>
    <t>Expenditure</t>
  </si>
  <si>
    <t>Generation of Power</t>
  </si>
  <si>
    <t>Other Expenses</t>
  </si>
  <si>
    <t>Total Expenses</t>
  </si>
  <si>
    <t>Net Surplus / (Deficit)</t>
  </si>
  <si>
    <t>Revenue Subsidy (Including Elec. Duty)</t>
  </si>
  <si>
    <t>Purchase of Power</t>
  </si>
  <si>
    <t>Assumptions:</t>
  </si>
  <si>
    <t>DPC Blocks On-Line</t>
  </si>
  <si>
    <t>T&amp;D Losses (Technical &amp; Commercial)</t>
  </si>
  <si>
    <t>Average Realization from Recovered Losses</t>
  </si>
  <si>
    <t>(Assumes 60% Agro &amp; 40% Other w/Escalations)</t>
  </si>
  <si>
    <t>Capex Investment</t>
  </si>
  <si>
    <t>Expenses</t>
  </si>
  <si>
    <t xml:space="preserve">  5% growth p.a.</t>
  </si>
  <si>
    <t>Inflation</t>
  </si>
  <si>
    <t xml:space="preserve">  4.5% growth p.a.</t>
  </si>
  <si>
    <t>L T Category</t>
  </si>
  <si>
    <t>Domestic (LD 1)</t>
  </si>
  <si>
    <t>Street Light Tariff</t>
  </si>
  <si>
    <t>H T Category</t>
  </si>
  <si>
    <t>Industrial</t>
  </si>
  <si>
    <t>HTP - IX ( TEC )</t>
  </si>
  <si>
    <t>Inter State Sales</t>
  </si>
  <si>
    <t>Average Projected Growth Rates</t>
  </si>
  <si>
    <t>MU</t>
  </si>
  <si>
    <t>Avg. Realn.</t>
  </si>
  <si>
    <t>Inc. in mus</t>
  </si>
  <si>
    <t>Inc. in realn.</t>
  </si>
  <si>
    <t xml:space="preserve">Normative </t>
  </si>
  <si>
    <t>mus inc.</t>
  </si>
  <si>
    <t>realn. Inc.</t>
  </si>
  <si>
    <t>mus</t>
  </si>
  <si>
    <t>realn.</t>
  </si>
  <si>
    <t>Cost of Supply</t>
  </si>
  <si>
    <t>Recovered from Theft</t>
  </si>
  <si>
    <t>Avg Real.</t>
  </si>
  <si>
    <t>Annual Increase</t>
  </si>
  <si>
    <t>PROJECTED TARIFFS BY CUSTOMER CLASS</t>
  </si>
  <si>
    <t>Annual Increase w/Combined Increases</t>
  </si>
  <si>
    <t>IMPACT IN 2006-07</t>
  </si>
  <si>
    <t>.</t>
  </si>
  <si>
    <t>Commercial (LD 2 + LD 3)</t>
  </si>
  <si>
    <t>Industrial &amp; Powerloom</t>
  </si>
  <si>
    <t>PWW</t>
  </si>
  <si>
    <t>Agriculture &amp; Poultry</t>
  </si>
  <si>
    <t>Railway Traction</t>
  </si>
  <si>
    <t>Agricultural &amp; Poultry</t>
  </si>
  <si>
    <t>Mula Pravara Electric Coop Soc. (MPECS)/Bulk Supply</t>
  </si>
  <si>
    <t>Mula Pravara Electric Coop Soc. (MPECS)</t>
  </si>
  <si>
    <t>CoS + Coll Eff</t>
  </si>
  <si>
    <t>Get CoS w/Coll. Eff.</t>
  </si>
  <si>
    <t>in Realizatino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</si>
</sst>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_);\(0\)"/>
    <numFmt numFmtId="168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0"/>
      <color indexed="62"/>
      <name val="Arial"/>
      <family val="2"/>
    </font>
    <font>
      <b/>
      <u/>
      <sz val="10"/>
      <color indexed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1" xfId="0" applyFont="1" applyFill="1" applyBorder="1" applyAlignment="1">
      <alignment horizontal="right"/>
    </xf>
    <xf numFmtId="1" fontId="2" fillId="2" borderId="2" xfId="0" applyNumberFormat="1" applyFont="1" applyFill="1" applyBorder="1"/>
    <xf numFmtId="0" fontId="2" fillId="2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3" borderId="0" xfId="0" applyFont="1" applyFill="1"/>
    <xf numFmtId="0" fontId="0" fillId="3" borderId="4" xfId="0" applyFill="1" applyBorder="1"/>
    <xf numFmtId="0" fontId="0" fillId="3" borderId="5" xfId="0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0" fillId="3" borderId="0" xfId="0" applyNumberFormat="1" applyFill="1" applyBorder="1"/>
    <xf numFmtId="0" fontId="0" fillId="3" borderId="6" xfId="0" applyFill="1" applyBorder="1"/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3" borderId="0" xfId="0" applyFill="1" applyBorder="1"/>
    <xf numFmtId="0" fontId="2" fillId="3" borderId="1" xfId="0" applyFont="1" applyFill="1" applyBorder="1" applyAlignment="1">
      <alignment horizontal="center"/>
    </xf>
    <xf numFmtId="9" fontId="0" fillId="3" borderId="0" xfId="1" applyFont="1" applyFill="1"/>
    <xf numFmtId="0" fontId="0" fillId="3" borderId="0" xfId="0" applyFill="1" applyAlignment="1">
      <alignment horizontal="center"/>
    </xf>
    <xf numFmtId="0" fontId="8" fillId="3" borderId="8" xfId="0" applyFont="1" applyFill="1" applyBorder="1"/>
    <xf numFmtId="0" fontId="5" fillId="3" borderId="0" xfId="0" applyFont="1" applyFill="1"/>
    <xf numFmtId="9" fontId="4" fillId="3" borderId="0" xfId="0" applyNumberFormat="1" applyFont="1" applyFill="1" applyBorder="1"/>
    <xf numFmtId="9" fontId="4" fillId="3" borderId="0" xfId="1" applyFont="1" applyFill="1" applyBorder="1" applyAlignment="1">
      <alignment horizontal="right"/>
    </xf>
    <xf numFmtId="9" fontId="4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right"/>
    </xf>
    <xf numFmtId="0" fontId="0" fillId="3" borderId="0" xfId="0" applyFill="1" applyAlignment="1">
      <alignment horizontal="left" indent="1"/>
    </xf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left" indent="2"/>
    </xf>
    <xf numFmtId="0" fontId="3" fillId="3" borderId="0" xfId="0" applyFont="1" applyFill="1" applyAlignment="1">
      <alignment horizontal="left"/>
    </xf>
    <xf numFmtId="0" fontId="9" fillId="2" borderId="11" xfId="0" applyFont="1" applyFill="1" applyBorder="1"/>
    <xf numFmtId="165" fontId="9" fillId="2" borderId="12" xfId="0" applyNumberFormat="1" applyFont="1" applyFill="1" applyBorder="1"/>
    <xf numFmtId="165" fontId="9" fillId="2" borderId="13" xfId="0" applyNumberFormat="1" applyFont="1" applyFill="1" applyBorder="1"/>
    <xf numFmtId="0" fontId="10" fillId="3" borderId="0" xfId="0" applyFont="1" applyFill="1"/>
    <xf numFmtId="0" fontId="11" fillId="3" borderId="4" xfId="0" applyFont="1" applyFill="1" applyBorder="1"/>
    <xf numFmtId="0" fontId="11" fillId="3" borderId="0" xfId="0" applyFont="1" applyFill="1" applyBorder="1"/>
    <xf numFmtId="0" fontId="12" fillId="3" borderId="0" xfId="0" applyFont="1" applyFill="1"/>
    <xf numFmtId="0" fontId="9" fillId="3" borderId="0" xfId="0" applyFont="1" applyFill="1"/>
    <xf numFmtId="1" fontId="2" fillId="4" borderId="0" xfId="0" applyNumberFormat="1" applyFont="1" applyFill="1" applyBorder="1"/>
    <xf numFmtId="9" fontId="2" fillId="4" borderId="0" xfId="0" applyNumberFormat="1" applyFont="1" applyFill="1" applyBorder="1"/>
    <xf numFmtId="1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0" fillId="4" borderId="0" xfId="0" applyFill="1" applyBorder="1"/>
    <xf numFmtId="1" fontId="0" fillId="5" borderId="0" xfId="0" applyNumberFormat="1" applyFill="1" applyBorder="1"/>
    <xf numFmtId="9" fontId="4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/>
    <xf numFmtId="9" fontId="2" fillId="5" borderId="0" xfId="1" applyFont="1" applyFill="1"/>
    <xf numFmtId="0" fontId="2" fillId="5" borderId="0" xfId="0" applyFont="1" applyFill="1"/>
    <xf numFmtId="1" fontId="2" fillId="5" borderId="0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64" fontId="0" fillId="3" borderId="7" xfId="1" applyNumberFormat="1" applyFon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8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7" fillId="6" borderId="18" xfId="1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2" fontId="3" fillId="5" borderId="19" xfId="0" applyNumberFormat="1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left" indent="1"/>
    </xf>
    <xf numFmtId="0" fontId="3" fillId="3" borderId="14" xfId="0" applyFont="1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3" fillId="6" borderId="20" xfId="1" applyNumberFormat="1" applyFont="1" applyFill="1" applyBorder="1" applyAlignment="1">
      <alignment horizontal="center"/>
    </xf>
    <xf numFmtId="164" fontId="3" fillId="6" borderId="0" xfId="1" applyNumberFormat="1" applyFont="1" applyFill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/>
    </xf>
    <xf numFmtId="1" fontId="0" fillId="3" borderId="30" xfId="0" applyNumberFormat="1" applyFill="1" applyBorder="1" applyAlignment="1">
      <alignment horizontal="center"/>
    </xf>
    <xf numFmtId="164" fontId="0" fillId="3" borderId="25" xfId="1" applyNumberFormat="1" applyFont="1" applyFill="1" applyBorder="1" applyAlignment="1">
      <alignment horizontal="center"/>
    </xf>
    <xf numFmtId="164" fontId="0" fillId="3" borderId="26" xfId="1" applyNumberFormat="1" applyFont="1" applyFill="1" applyBorder="1" applyAlignment="1">
      <alignment horizontal="center"/>
    </xf>
    <xf numFmtId="164" fontId="0" fillId="3" borderId="27" xfId="1" applyNumberFormat="1" applyFont="1" applyFill="1" applyBorder="1" applyAlignment="1">
      <alignment horizontal="center"/>
    </xf>
    <xf numFmtId="0" fontId="0" fillId="3" borderId="17" xfId="0" applyFill="1" applyBorder="1"/>
    <xf numFmtId="0" fontId="0" fillId="3" borderId="4" xfId="0" applyFill="1" applyBorder="1" applyAlignment="1"/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3" borderId="15" xfId="0" applyFill="1" applyBorder="1"/>
    <xf numFmtId="0" fontId="0" fillId="3" borderId="7" xfId="0" applyFill="1" applyBorder="1"/>
    <xf numFmtId="10" fontId="7" fillId="3" borderId="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left"/>
    </xf>
    <xf numFmtId="0" fontId="15" fillId="3" borderId="14" xfId="0" applyFont="1" applyFill="1" applyBorder="1" applyAlignment="1">
      <alignment horizontal="left" indent="1"/>
    </xf>
    <xf numFmtId="0" fontId="2" fillId="3" borderId="14" xfId="0" applyFont="1" applyFill="1" applyBorder="1" applyAlignment="1">
      <alignment horizontal="left"/>
    </xf>
    <xf numFmtId="0" fontId="0" fillId="3" borderId="0" xfId="0" applyFill="1" applyBorder="1" applyAlignment="1"/>
    <xf numFmtId="0" fontId="7" fillId="3" borderId="0" xfId="0" applyFont="1" applyFill="1" applyBorder="1"/>
    <xf numFmtId="0" fontId="14" fillId="3" borderId="15" xfId="0" applyFont="1" applyFill="1" applyBorder="1" applyAlignment="1">
      <alignment horizontal="left"/>
    </xf>
    <xf numFmtId="164" fontId="7" fillId="3" borderId="17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7" fillId="3" borderId="15" xfId="1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17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3" sqref="B23"/>
    </sheetView>
  </sheetViews>
  <sheetFormatPr defaultColWidth="9.109375" defaultRowHeight="13.2" x14ac:dyDescent="0.25"/>
  <cols>
    <col min="1" max="1" width="41.6640625" style="4" customWidth="1"/>
    <col min="2" max="16384" width="9.109375" style="4"/>
  </cols>
  <sheetData>
    <row r="1" spans="1:8" ht="6.75" customHeight="1" x14ac:dyDescent="0.25"/>
    <row r="2" spans="1:8" ht="15.6" x14ac:dyDescent="0.3">
      <c r="A2" s="41" t="s">
        <v>0</v>
      </c>
    </row>
    <row r="3" spans="1:8" x14ac:dyDescent="0.25">
      <c r="A3" s="23" t="s">
        <v>1</v>
      </c>
    </row>
    <row r="4" spans="1:8" x14ac:dyDescent="0.25">
      <c r="A4" s="38" t="s">
        <v>9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25">
      <c r="A5" s="7" t="s">
        <v>10</v>
      </c>
      <c r="B5" s="42">
        <v>10915.422213266113</v>
      </c>
      <c r="C5" s="13">
        <v>12364.994657139903</v>
      </c>
      <c r="D5" s="13">
        <v>13554.664210871319</v>
      </c>
      <c r="E5" s="13">
        <v>14837.884909900289</v>
      </c>
      <c r="F5" s="13">
        <v>16311.579554481519</v>
      </c>
      <c r="G5" s="13">
        <v>17993</v>
      </c>
      <c r="H5" s="49">
        <v>19911</v>
      </c>
    </row>
    <row r="6" spans="1:8" x14ac:dyDescent="0.25">
      <c r="A6" s="7" t="s">
        <v>11</v>
      </c>
      <c r="B6" s="43">
        <v>0.83</v>
      </c>
      <c r="C6" s="24">
        <v>0.84499999999999997</v>
      </c>
      <c r="D6" s="25">
        <v>0.86</v>
      </c>
      <c r="E6" s="26">
        <v>0.875</v>
      </c>
      <c r="F6" s="26">
        <v>0.89</v>
      </c>
      <c r="G6" s="26">
        <v>0.90500000000000003</v>
      </c>
      <c r="H6" s="48">
        <v>0.92</v>
      </c>
    </row>
    <row r="7" spans="1:8" x14ac:dyDescent="0.25">
      <c r="A7" s="7" t="s">
        <v>12</v>
      </c>
      <c r="B7" s="42">
        <v>9059.8004370108738</v>
      </c>
      <c r="C7" s="13">
        <v>10448.600400729267</v>
      </c>
      <c r="D7" s="13">
        <v>11657.1181425218</v>
      </c>
      <c r="E7" s="13">
        <v>12983.339838295788</v>
      </c>
      <c r="F7" s="13">
        <v>14517.652672002441</v>
      </c>
      <c r="G7" s="13">
        <v>16283.472043336094</v>
      </c>
      <c r="H7" s="49">
        <v>18318.194410549342</v>
      </c>
    </row>
    <row r="8" spans="1:8" x14ac:dyDescent="0.25">
      <c r="A8" s="7" t="s">
        <v>13</v>
      </c>
      <c r="B8" s="42">
        <v>573</v>
      </c>
      <c r="C8" s="13">
        <v>654</v>
      </c>
      <c r="D8" s="13">
        <v>699.78</v>
      </c>
      <c r="E8" s="13">
        <v>748.76460000000009</v>
      </c>
      <c r="F8" s="13">
        <v>801.17812200000014</v>
      </c>
      <c r="G8" s="13">
        <v>857.26059054000018</v>
      </c>
      <c r="H8" s="49">
        <v>917.26883187780027</v>
      </c>
    </row>
    <row r="9" spans="1:8" x14ac:dyDescent="0.25">
      <c r="A9" s="7" t="s">
        <v>21</v>
      </c>
      <c r="B9" s="42">
        <v>1190.325</v>
      </c>
      <c r="C9" s="13">
        <v>1160.8912500000001</v>
      </c>
      <c r="D9" s="13">
        <v>1136.0808125000001</v>
      </c>
      <c r="E9" s="13">
        <v>1119.1953531250001</v>
      </c>
      <c r="F9" s="13">
        <v>1109.6145707812502</v>
      </c>
      <c r="G9" s="13">
        <v>1106.7888043203129</v>
      </c>
      <c r="H9" s="49">
        <v>0</v>
      </c>
    </row>
    <row r="10" spans="1:8" x14ac:dyDescent="0.25">
      <c r="A10" s="7" t="s">
        <v>14</v>
      </c>
      <c r="B10" s="42">
        <v>0</v>
      </c>
      <c r="C10" s="13">
        <v>316.96789247308004</v>
      </c>
      <c r="D10" s="13">
        <v>591.8515782858027</v>
      </c>
      <c r="E10" s="13">
        <v>695.10047933167664</v>
      </c>
      <c r="F10" s="13">
        <v>778.35157005055066</v>
      </c>
      <c r="G10" s="13">
        <v>847.60640894379264</v>
      </c>
      <c r="H10" s="49">
        <v>3353.9745167188585</v>
      </c>
    </row>
    <row r="11" spans="1:8" ht="13.8" thickBot="1" x14ac:dyDescent="0.3">
      <c r="A11" s="3" t="s">
        <v>15</v>
      </c>
      <c r="B11" s="2">
        <f t="shared" ref="B11:H11" si="0">SUM(B7:B10)</f>
        <v>10823.125437010875</v>
      </c>
      <c r="C11" s="2">
        <f t="shared" si="0"/>
        <v>12580.459543202347</v>
      </c>
      <c r="D11" s="2">
        <f t="shared" si="0"/>
        <v>14084.830533307604</v>
      </c>
      <c r="E11" s="2">
        <f t="shared" si="0"/>
        <v>15546.400270752465</v>
      </c>
      <c r="F11" s="2">
        <f t="shared" si="0"/>
        <v>17206.796934834245</v>
      </c>
      <c r="G11" s="2">
        <f t="shared" si="0"/>
        <v>19095.1278471402</v>
      </c>
      <c r="H11" s="2">
        <f t="shared" si="0"/>
        <v>22589.437759146003</v>
      </c>
    </row>
    <row r="12" spans="1:8" ht="13.8" thickTop="1" x14ac:dyDescent="0.25">
      <c r="B12" s="45"/>
      <c r="E12" s="20"/>
      <c r="F12" s="20"/>
      <c r="G12" s="20"/>
      <c r="H12" s="50"/>
    </row>
    <row r="13" spans="1:8" x14ac:dyDescent="0.25">
      <c r="A13" s="39" t="s">
        <v>16</v>
      </c>
      <c r="B13" s="45"/>
      <c r="H13" s="51"/>
    </row>
    <row r="14" spans="1:8" x14ac:dyDescent="0.25">
      <c r="A14" s="27" t="s">
        <v>22</v>
      </c>
      <c r="B14" s="44">
        <v>4185</v>
      </c>
      <c r="C14" s="28">
        <v>4998.2991136000001</v>
      </c>
      <c r="D14" s="28">
        <v>4881.5748240000003</v>
      </c>
      <c r="E14" s="28">
        <v>5175.8875224000003</v>
      </c>
      <c r="F14" s="28">
        <v>5454.061618050001</v>
      </c>
      <c r="G14" s="28">
        <v>5741.1768349125014</v>
      </c>
      <c r="H14" s="52">
        <v>10596.889214578125</v>
      </c>
    </row>
    <row r="15" spans="1:8" x14ac:dyDescent="0.25">
      <c r="A15" s="18" t="s">
        <v>17</v>
      </c>
      <c r="B15" s="42">
        <v>3467</v>
      </c>
      <c r="C15" s="13">
        <v>3737.1041193042747</v>
      </c>
      <c r="D15" s="13">
        <v>3983.027099613385</v>
      </c>
      <c r="E15" s="13">
        <v>4185.2519448686826</v>
      </c>
      <c r="F15" s="13">
        <v>4406.7408950847539</v>
      </c>
      <c r="G15" s="13">
        <v>4639.3573565347542</v>
      </c>
      <c r="H15" s="49">
        <v>4878.1720066308644</v>
      </c>
    </row>
    <row r="16" spans="1:8" x14ac:dyDescent="0.25">
      <c r="A16" s="18" t="s">
        <v>18</v>
      </c>
      <c r="B16" s="42">
        <v>5126</v>
      </c>
      <c r="C16" s="13">
        <v>5587.78</v>
      </c>
      <c r="D16" s="13">
        <v>5675.5689999999995</v>
      </c>
      <c r="E16" s="13">
        <v>6033.507450000001</v>
      </c>
      <c r="F16" s="13">
        <v>6390.6088225000003</v>
      </c>
      <c r="G16" s="13">
        <v>6805.8699136250016</v>
      </c>
      <c r="H16" s="49">
        <v>7148.2002443062511</v>
      </c>
    </row>
    <row r="17" spans="1:8" ht="13.8" thickBot="1" x14ac:dyDescent="0.3">
      <c r="A17" s="3" t="s">
        <v>19</v>
      </c>
      <c r="B17" s="2">
        <f t="shared" ref="B17:H17" si="1">SUM(B14:B16)</f>
        <v>12778</v>
      </c>
      <c r="C17" s="2">
        <f t="shared" si="1"/>
        <v>14323.183232904274</v>
      </c>
      <c r="D17" s="2">
        <f t="shared" si="1"/>
        <v>14540.170923613385</v>
      </c>
      <c r="E17" s="2">
        <f t="shared" si="1"/>
        <v>15394.646917268685</v>
      </c>
      <c r="F17" s="2">
        <f t="shared" si="1"/>
        <v>16251.411335634755</v>
      </c>
      <c r="G17" s="2">
        <f t="shared" si="1"/>
        <v>17186.404105072259</v>
      </c>
      <c r="H17" s="2">
        <f t="shared" si="1"/>
        <v>22623.261465515239</v>
      </c>
    </row>
    <row r="18" spans="1:8" ht="14.4" thickTop="1" thickBot="1" x14ac:dyDescent="0.3">
      <c r="A18" s="18"/>
      <c r="B18" s="46"/>
      <c r="C18" s="18"/>
      <c r="D18" s="18"/>
      <c r="E18" s="13"/>
      <c r="F18" s="13"/>
      <c r="G18" s="13"/>
      <c r="H18" s="47"/>
    </row>
    <row r="19" spans="1:8" s="37" customFormat="1" ht="16.2" thickBot="1" x14ac:dyDescent="0.35">
      <c r="A19" s="34" t="s">
        <v>20</v>
      </c>
      <c r="B19" s="35">
        <f t="shared" ref="B19:H19" si="2">B11-B17</f>
        <v>-1954.8745629891255</v>
      </c>
      <c r="C19" s="35">
        <f t="shared" si="2"/>
        <v>-1742.7236897019266</v>
      </c>
      <c r="D19" s="35">
        <f t="shared" si="2"/>
        <v>-455.3403903057806</v>
      </c>
      <c r="E19" s="35">
        <f t="shared" si="2"/>
        <v>151.7533534837803</v>
      </c>
      <c r="F19" s="35">
        <f t="shared" si="2"/>
        <v>955.38559919948966</v>
      </c>
      <c r="G19" s="35">
        <f t="shared" si="2"/>
        <v>1908.7237420679412</v>
      </c>
      <c r="H19" s="36">
        <f t="shared" si="2"/>
        <v>-33.823706369235879</v>
      </c>
    </row>
    <row r="22" spans="1:8" x14ac:dyDescent="0.25">
      <c r="A22" s="40" t="s">
        <v>23</v>
      </c>
    </row>
    <row r="23" spans="1:8" x14ac:dyDescent="0.25">
      <c r="A23" s="29" t="s">
        <v>24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53">
        <v>3</v>
      </c>
    </row>
    <row r="24" spans="1:8" x14ac:dyDescent="0.25">
      <c r="A24" s="29" t="s">
        <v>25</v>
      </c>
      <c r="B24" s="30">
        <v>0.4</v>
      </c>
      <c r="C24" s="31">
        <f t="shared" ref="C24:H24" si="3">B24-2.5%</f>
        <v>0.375</v>
      </c>
      <c r="D24" s="31">
        <f t="shared" si="3"/>
        <v>0.35</v>
      </c>
      <c r="E24" s="31">
        <f t="shared" si="3"/>
        <v>0.32499999999999996</v>
      </c>
      <c r="F24" s="31">
        <f t="shared" si="3"/>
        <v>0.29999999999999993</v>
      </c>
      <c r="G24" s="31">
        <f t="shared" si="3"/>
        <v>0.27499999999999991</v>
      </c>
      <c r="H24" s="31">
        <f t="shared" si="3"/>
        <v>0.24999999999999992</v>
      </c>
    </row>
    <row r="25" spans="1:8" x14ac:dyDescent="0.25">
      <c r="A25" s="29" t="s">
        <v>26</v>
      </c>
      <c r="B25" s="21">
        <v>2.04</v>
      </c>
      <c r="C25" s="21">
        <v>2.39</v>
      </c>
      <c r="D25" s="21">
        <v>2.62</v>
      </c>
      <c r="E25" s="21">
        <v>2.87</v>
      </c>
      <c r="F25" s="21">
        <v>3.16</v>
      </c>
      <c r="G25" s="21">
        <v>3.48</v>
      </c>
      <c r="H25" s="21">
        <v>3.85</v>
      </c>
    </row>
    <row r="26" spans="1:8" s="23" customFormat="1" ht="10.199999999999999" x14ac:dyDescent="0.2">
      <c r="A26" s="32" t="s">
        <v>27</v>
      </c>
    </row>
    <row r="27" spans="1:8" x14ac:dyDescent="0.25">
      <c r="A27" s="29" t="s">
        <v>28</v>
      </c>
      <c r="B27" s="21">
        <v>1600</v>
      </c>
      <c r="C27" s="21">
        <v>1800</v>
      </c>
      <c r="D27" s="21">
        <v>1800</v>
      </c>
      <c r="E27" s="21">
        <v>1900</v>
      </c>
      <c r="F27" s="21">
        <v>1900</v>
      </c>
      <c r="G27" s="21">
        <v>2000</v>
      </c>
      <c r="H27" s="21">
        <v>2000</v>
      </c>
    </row>
    <row r="28" spans="1:8" x14ac:dyDescent="0.25">
      <c r="A28" s="29" t="s">
        <v>29</v>
      </c>
      <c r="B28" s="33" t="s">
        <v>30</v>
      </c>
    </row>
    <row r="29" spans="1:8" x14ac:dyDescent="0.25">
      <c r="A29" s="29" t="s">
        <v>31</v>
      </c>
      <c r="B29" s="4" t="s">
        <v>32</v>
      </c>
    </row>
    <row r="30" spans="1:8" x14ac:dyDescent="0.25">
      <c r="A30" s="29"/>
    </row>
  </sheetData>
  <printOptions headings="1"/>
  <pageMargins left="0.75" right="0.75" top="1" bottom="1" header="0.5" footer="0.5"/>
  <pageSetup paperSize="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1"/>
  <sheetViews>
    <sheetView zoomScale="75" workbookViewId="0">
      <selection activeCell="G14" sqref="G14"/>
    </sheetView>
  </sheetViews>
  <sheetFormatPr defaultColWidth="9.109375" defaultRowHeight="13.2" x14ac:dyDescent="0.25"/>
  <cols>
    <col min="1" max="1" width="35.109375" style="4" customWidth="1"/>
    <col min="2" max="2" width="13.109375" style="4" bestFit="1" customWidth="1"/>
    <col min="3" max="3" width="12.6640625" style="4" bestFit="1" customWidth="1"/>
    <col min="4" max="4" width="13" style="4" customWidth="1"/>
    <col min="5" max="5" width="14.109375" style="4" customWidth="1"/>
    <col min="6" max="6" width="11" style="4" customWidth="1"/>
    <col min="7" max="7" width="12.6640625" style="4" bestFit="1" customWidth="1"/>
    <col min="8" max="8" width="12" style="4" bestFit="1" customWidth="1"/>
    <col min="9" max="9" width="13.33203125" style="4" bestFit="1" customWidth="1"/>
    <col min="10" max="11" width="12.33203125" style="4" bestFit="1" customWidth="1"/>
    <col min="12" max="16384" width="9.109375" style="4"/>
  </cols>
  <sheetData>
    <row r="1" spans="1:21" ht="15.6" x14ac:dyDescent="0.3">
      <c r="A1" s="41" t="s">
        <v>54</v>
      </c>
    </row>
    <row r="3" spans="1:21" x14ac:dyDescent="0.25">
      <c r="B3" s="137" t="s">
        <v>2</v>
      </c>
      <c r="C3" s="138"/>
      <c r="D3" s="138"/>
      <c r="E3" s="139"/>
      <c r="F3" s="138" t="s">
        <v>3</v>
      </c>
      <c r="G3" s="138"/>
      <c r="H3" s="138"/>
      <c r="I3" s="140"/>
      <c r="J3" s="11" t="s">
        <v>45</v>
      </c>
      <c r="K3" s="9" t="s">
        <v>45</v>
      </c>
      <c r="L3" s="137" t="s">
        <v>4</v>
      </c>
      <c r="M3" s="138"/>
      <c r="N3" s="137" t="s">
        <v>5</v>
      </c>
      <c r="O3" s="138"/>
      <c r="P3" s="141" t="s">
        <v>6</v>
      </c>
      <c r="Q3" s="139"/>
      <c r="R3" s="138" t="s">
        <v>7</v>
      </c>
      <c r="S3" s="139"/>
      <c r="T3" s="138" t="s">
        <v>8</v>
      </c>
      <c r="U3" s="140"/>
    </row>
    <row r="4" spans="1:21" x14ac:dyDescent="0.25">
      <c r="A4" s="6" t="s">
        <v>33</v>
      </c>
      <c r="B4" s="19" t="s">
        <v>41</v>
      </c>
      <c r="C4" s="83" t="s">
        <v>42</v>
      </c>
      <c r="D4" s="17" t="s">
        <v>43</v>
      </c>
      <c r="E4" s="83" t="s">
        <v>44</v>
      </c>
      <c r="F4" s="17" t="s">
        <v>41</v>
      </c>
      <c r="G4" s="83" t="s">
        <v>42</v>
      </c>
      <c r="H4" s="17" t="s">
        <v>43</v>
      </c>
      <c r="I4" s="70" t="s">
        <v>44</v>
      </c>
      <c r="J4" s="12" t="s">
        <v>46</v>
      </c>
      <c r="K4" s="10" t="s">
        <v>47</v>
      </c>
      <c r="L4" s="19" t="s">
        <v>48</v>
      </c>
      <c r="M4" s="99" t="s">
        <v>49</v>
      </c>
      <c r="N4" s="17" t="s">
        <v>48</v>
      </c>
      <c r="O4" s="15" t="s">
        <v>49</v>
      </c>
      <c r="P4" s="108" t="s">
        <v>48</v>
      </c>
      <c r="Q4" s="104" t="s">
        <v>49</v>
      </c>
      <c r="R4" s="16" t="s">
        <v>48</v>
      </c>
      <c r="S4" s="104" t="s">
        <v>49</v>
      </c>
      <c r="T4" s="16" t="s">
        <v>48</v>
      </c>
      <c r="U4" s="16" t="s">
        <v>49</v>
      </c>
    </row>
    <row r="5" spans="1:21" x14ac:dyDescent="0.25">
      <c r="A5" s="29" t="s">
        <v>34</v>
      </c>
      <c r="B5" s="69">
        <v>6850.3603423638142</v>
      </c>
      <c r="C5" s="94">
        <v>2.405142640405407</v>
      </c>
      <c r="D5" s="60">
        <v>6.3555401702191303E-2</v>
      </c>
      <c r="E5" s="112">
        <v>0.33017651929264574</v>
      </c>
      <c r="F5" s="68">
        <v>7481</v>
      </c>
      <c r="G5" s="94">
        <v>2.8861711684864884</v>
      </c>
      <c r="H5" s="60">
        <v>9.2059340840247625E-2</v>
      </c>
      <c r="I5" s="60">
        <v>0.2</v>
      </c>
      <c r="J5" s="54">
        <v>7.6685258383769564E-2</v>
      </c>
      <c r="K5" s="55">
        <v>0.1</v>
      </c>
      <c r="L5" s="69">
        <v>8054.6824179689802</v>
      </c>
      <c r="M5" s="100">
        <v>3.1747882853351372</v>
      </c>
      <c r="N5" s="97">
        <v>8672.3578203901379</v>
      </c>
      <c r="O5" s="101">
        <v>3.4922671138686514</v>
      </c>
      <c r="P5" s="109">
        <v>9337.3998206432607</v>
      </c>
      <c r="Q5" s="105">
        <v>3.8414938252555166</v>
      </c>
      <c r="R5" s="97">
        <v>10053.440738521853</v>
      </c>
      <c r="S5" s="105">
        <v>4.2256432077810686</v>
      </c>
      <c r="T5" s="97">
        <v>10824.391439201318</v>
      </c>
      <c r="U5" s="74">
        <v>4.6482075285591762</v>
      </c>
    </row>
    <row r="6" spans="1:21" x14ac:dyDescent="0.25">
      <c r="A6" s="29" t="s">
        <v>58</v>
      </c>
      <c r="B6" s="61">
        <v>1454.4626956320299</v>
      </c>
      <c r="C6" s="94">
        <v>4.6056114903645984</v>
      </c>
      <c r="D6" s="62">
        <v>5.2425594338702232E-2</v>
      </c>
      <c r="E6" s="113">
        <v>2.7235249999999999E-2</v>
      </c>
      <c r="F6" s="68">
        <v>1564</v>
      </c>
      <c r="G6" s="94">
        <v>4.8358920648828283</v>
      </c>
      <c r="H6" s="62">
        <v>7.5311181714682082E-2</v>
      </c>
      <c r="I6" s="62">
        <v>0.05</v>
      </c>
      <c r="J6" s="56">
        <v>6.5000000000000002E-2</v>
      </c>
      <c r="K6" s="55">
        <v>0.01</v>
      </c>
      <c r="L6" s="61">
        <v>1665.66</v>
      </c>
      <c r="M6" s="94">
        <v>4.8842509855316569</v>
      </c>
      <c r="N6" s="68">
        <v>1773.9278999999997</v>
      </c>
      <c r="O6" s="102">
        <v>4.9330934953869736</v>
      </c>
      <c r="P6" s="110">
        <v>1889.2332134999995</v>
      </c>
      <c r="Q6" s="106">
        <v>4.9824244303408438</v>
      </c>
      <c r="R6" s="68">
        <v>2012.0333723774993</v>
      </c>
      <c r="S6" s="106">
        <v>5.0322486746442525</v>
      </c>
      <c r="T6" s="68">
        <v>2142.8155415820365</v>
      </c>
      <c r="U6" s="59">
        <v>5.0825711613906952</v>
      </c>
    </row>
    <row r="7" spans="1:21" x14ac:dyDescent="0.25">
      <c r="A7" s="29" t="s">
        <v>59</v>
      </c>
      <c r="B7" s="61">
        <v>2727.4459067391031</v>
      </c>
      <c r="C7" s="94">
        <v>3.1880594192321485</v>
      </c>
      <c r="D7" s="62">
        <v>-0.24670964900831521</v>
      </c>
      <c r="E7" s="113">
        <v>0.6235673479388314</v>
      </c>
      <c r="F7" s="68">
        <v>2770</v>
      </c>
      <c r="G7" s="94">
        <v>3.9247212996389891</v>
      </c>
      <c r="H7" s="62">
        <v>1.5602176804222682E-2</v>
      </c>
      <c r="I7" s="62">
        <v>0.23106905597897145</v>
      </c>
      <c r="J7" s="56">
        <v>0.05</v>
      </c>
      <c r="K7" s="55">
        <v>0.04</v>
      </c>
      <c r="L7" s="72">
        <v>2908.5</v>
      </c>
      <c r="M7" s="94">
        <v>4.3049759999999999</v>
      </c>
      <c r="N7" s="68">
        <v>3053.9250000000002</v>
      </c>
      <c r="O7" s="102">
        <v>4.4771750399999997</v>
      </c>
      <c r="P7" s="110">
        <v>3206.6212500000001</v>
      </c>
      <c r="Q7" s="106">
        <v>4.6562620415999998</v>
      </c>
      <c r="R7" s="68">
        <v>3366.9523125000005</v>
      </c>
      <c r="S7" s="106">
        <v>4.8425125232640003</v>
      </c>
      <c r="T7" s="68">
        <v>3535.2999281250009</v>
      </c>
      <c r="U7" s="59">
        <v>5.0362130241945602</v>
      </c>
    </row>
    <row r="8" spans="1:21" x14ac:dyDescent="0.25">
      <c r="A8" s="29" t="s">
        <v>60</v>
      </c>
      <c r="B8" s="61">
        <v>580.33203725462215</v>
      </c>
      <c r="C8" s="94">
        <v>0.64919933705257837</v>
      </c>
      <c r="D8" s="62">
        <v>-0.13428501938595924</v>
      </c>
      <c r="E8" s="113">
        <v>0.91124039404883639</v>
      </c>
      <c r="F8" s="68">
        <v>591</v>
      </c>
      <c r="G8" s="94">
        <v>0.93240000000000001</v>
      </c>
      <c r="H8" s="62">
        <v>1.8382515629922484E-2</v>
      </c>
      <c r="I8" s="62">
        <v>0.43623067181981018</v>
      </c>
      <c r="J8" s="56">
        <v>0.02</v>
      </c>
      <c r="K8" s="55">
        <v>0.15</v>
      </c>
      <c r="L8" s="61">
        <v>602.82000000000005</v>
      </c>
      <c r="M8" s="94">
        <v>1.07226</v>
      </c>
      <c r="N8" s="68">
        <v>614.8764000000001</v>
      </c>
      <c r="O8" s="102">
        <v>1.2330989999999999</v>
      </c>
      <c r="P8" s="110">
        <v>627.17392800000016</v>
      </c>
      <c r="Q8" s="106">
        <v>1.4180638499999998</v>
      </c>
      <c r="R8" s="68">
        <v>639.7174065600002</v>
      </c>
      <c r="S8" s="106">
        <v>1.6307734274999997</v>
      </c>
      <c r="T8" s="68">
        <v>652.51175469120017</v>
      </c>
      <c r="U8" s="59">
        <v>1.8753894416249994</v>
      </c>
    </row>
    <row r="9" spans="1:21" x14ac:dyDescent="0.25">
      <c r="A9" s="29" t="s">
        <v>61</v>
      </c>
      <c r="B9" s="61">
        <v>7132.4590444085716</v>
      </c>
      <c r="C9" s="94">
        <v>1.1115562995046733</v>
      </c>
      <c r="D9" s="62">
        <v>-0.27316000717330513</v>
      </c>
      <c r="E9" s="113">
        <v>1.4984252365909414</v>
      </c>
      <c r="F9" s="68">
        <v>7302</v>
      </c>
      <c r="G9" s="94">
        <v>1.3341690907970418</v>
      </c>
      <c r="H9" s="62">
        <v>2.3770337065494765E-2</v>
      </c>
      <c r="I9" s="62">
        <v>0.2002712695628357</v>
      </c>
      <c r="J9" s="56">
        <v>3.0090386195562858E-2</v>
      </c>
      <c r="K9" s="55">
        <v>0.14967525047462549</v>
      </c>
      <c r="L9" s="61">
        <v>7521.72</v>
      </c>
      <c r="M9" s="94">
        <v>1.5338611836375924</v>
      </c>
      <c r="N9" s="68">
        <v>7748.0514596548883</v>
      </c>
      <c r="O9" s="102">
        <v>1.7634422404918546</v>
      </c>
      <c r="P9" s="110">
        <v>7981.1933203389981</v>
      </c>
      <c r="Q9" s="106">
        <v>2.0423858995350077</v>
      </c>
      <c r="R9" s="68">
        <v>8221.3505096494446</v>
      </c>
      <c r="S9" s="106">
        <v>2.3580805206137532</v>
      </c>
      <c r="T9" s="68">
        <v>8468.7341215338838</v>
      </c>
      <c r="U9" s="59">
        <v>2.7110268131759518</v>
      </c>
    </row>
    <row r="10" spans="1:21" x14ac:dyDescent="0.25">
      <c r="A10" s="29" t="s">
        <v>35</v>
      </c>
      <c r="B10" s="61">
        <v>469.4842886130474</v>
      </c>
      <c r="C10" s="94">
        <v>2.1395973154362413</v>
      </c>
      <c r="D10" s="62">
        <v>3.6023233765220611E-2</v>
      </c>
      <c r="E10" s="113">
        <v>0.13334551268182995</v>
      </c>
      <c r="F10" s="68">
        <v>507</v>
      </c>
      <c r="G10" s="94">
        <v>2.5675167785234896</v>
      </c>
      <c r="H10" s="62">
        <v>7.9908342615216552E-2</v>
      </c>
      <c r="I10" s="62">
        <v>0.2</v>
      </c>
      <c r="J10" s="56">
        <v>5.7965788190218581E-2</v>
      </c>
      <c r="K10" s="55">
        <v>0.1</v>
      </c>
      <c r="L10" s="61">
        <v>536.38865461244086</v>
      </c>
      <c r="M10" s="94">
        <v>2.8242684563758389</v>
      </c>
      <c r="N10" s="68">
        <v>567.48084575334201</v>
      </c>
      <c r="O10" s="102">
        <v>3.1066953020134229</v>
      </c>
      <c r="P10" s="110">
        <v>600.37532026028634</v>
      </c>
      <c r="Q10" s="106">
        <v>3.4173648322147656</v>
      </c>
      <c r="R10" s="68">
        <v>635.17654890912877</v>
      </c>
      <c r="S10" s="106">
        <v>3.7591013154362423</v>
      </c>
      <c r="T10" s="68">
        <v>671.99505820658942</v>
      </c>
      <c r="U10" s="59">
        <v>4.1350114469798669</v>
      </c>
    </row>
    <row r="11" spans="1:21" x14ac:dyDescent="0.25">
      <c r="A11" s="125" t="s">
        <v>36</v>
      </c>
      <c r="B11" s="61"/>
      <c r="C11" s="94"/>
      <c r="D11" s="62"/>
      <c r="E11" s="113"/>
      <c r="F11" s="68"/>
      <c r="G11" s="94"/>
      <c r="H11" s="62"/>
      <c r="I11" s="62"/>
      <c r="J11" s="56"/>
      <c r="K11" s="55"/>
      <c r="L11" s="61"/>
      <c r="M11" s="94"/>
      <c r="N11" s="68"/>
      <c r="O11" s="102"/>
      <c r="P11" s="110"/>
      <c r="Q11" s="106"/>
      <c r="R11" s="68"/>
      <c r="S11" s="106"/>
      <c r="T11" s="68"/>
      <c r="U11" s="59"/>
    </row>
    <row r="12" spans="1:21" x14ac:dyDescent="0.25">
      <c r="A12" s="29" t="s">
        <v>37</v>
      </c>
      <c r="B12" s="61">
        <v>12787.492822</v>
      </c>
      <c r="C12" s="94">
        <v>4.2875656796204451</v>
      </c>
      <c r="D12" s="62">
        <v>-1.940991855442362E-2</v>
      </c>
      <c r="E12" s="113">
        <v>8.1099063917013853E-2</v>
      </c>
      <c r="F12" s="68">
        <v>13120</v>
      </c>
      <c r="G12" s="94">
        <v>4.5019439636014678</v>
      </c>
      <c r="H12" s="62">
        <v>2.6002530959622058E-2</v>
      </c>
      <c r="I12" s="62">
        <v>5.0000000000000093E-2</v>
      </c>
      <c r="J12" s="56">
        <v>0.03</v>
      </c>
      <c r="K12" s="55">
        <v>0.01</v>
      </c>
      <c r="L12" s="61">
        <v>13513.6</v>
      </c>
      <c r="M12" s="94">
        <v>4.5469634032374824</v>
      </c>
      <c r="N12" s="68">
        <v>13919.008000000002</v>
      </c>
      <c r="O12" s="102">
        <v>4.5924330372698572</v>
      </c>
      <c r="P12" s="110">
        <v>14336.578240000003</v>
      </c>
      <c r="Q12" s="106">
        <v>4.6383573676425556</v>
      </c>
      <c r="R12" s="68">
        <v>14766.675587200003</v>
      </c>
      <c r="S12" s="106">
        <v>4.6847409413189816</v>
      </c>
      <c r="T12" s="68">
        <v>15209.675854816003</v>
      </c>
      <c r="U12" s="59">
        <v>4.7315883507321717</v>
      </c>
    </row>
    <row r="13" spans="1:21" x14ac:dyDescent="0.25">
      <c r="A13" s="124" t="s">
        <v>60</v>
      </c>
      <c r="B13" s="61">
        <v>900</v>
      </c>
      <c r="C13" s="94">
        <v>4.1971013598718034</v>
      </c>
      <c r="D13" s="62">
        <v>-4.3438519667966885E-2</v>
      </c>
      <c r="E13" s="113">
        <v>0.1104269383983572</v>
      </c>
      <c r="F13" s="64">
        <v>947</v>
      </c>
      <c r="G13" s="94">
        <v>4.4069564278653939</v>
      </c>
      <c r="H13" s="62">
        <v>5.2222222222222225E-2</v>
      </c>
      <c r="I13" s="62">
        <v>5.0000000000000065E-2</v>
      </c>
      <c r="J13" s="56">
        <v>0.03</v>
      </c>
      <c r="K13" s="55">
        <v>0.01</v>
      </c>
      <c r="L13" s="61">
        <v>975.41</v>
      </c>
      <c r="M13" s="94">
        <v>4.4510259921440483</v>
      </c>
      <c r="N13" s="68">
        <v>1004.6723000000001</v>
      </c>
      <c r="O13" s="102">
        <v>4.4955362520654889</v>
      </c>
      <c r="P13" s="110">
        <v>1034.8124690000002</v>
      </c>
      <c r="Q13" s="106">
        <v>4.540491614586144</v>
      </c>
      <c r="R13" s="68">
        <v>1065.8568430700002</v>
      </c>
      <c r="S13" s="106">
        <v>4.5858965307320059</v>
      </c>
      <c r="T13" s="68">
        <v>1097.8325483621002</v>
      </c>
      <c r="U13" s="59">
        <v>4.6317554960393261</v>
      </c>
    </row>
    <row r="14" spans="1:21" x14ac:dyDescent="0.25">
      <c r="A14" s="29" t="s">
        <v>62</v>
      </c>
      <c r="B14" s="61">
        <v>819</v>
      </c>
      <c r="C14" s="94">
        <v>4.2039999999999997</v>
      </c>
      <c r="D14" s="62">
        <v>-0.1</v>
      </c>
      <c r="E14" s="113">
        <v>0.10009824005190023</v>
      </c>
      <c r="F14" s="64">
        <v>904</v>
      </c>
      <c r="G14" s="94">
        <v>4.4142000000000001</v>
      </c>
      <c r="H14" s="62">
        <v>0.10378510378510379</v>
      </c>
      <c r="I14" s="62">
        <v>5.0000000000000093E-2</v>
      </c>
      <c r="J14" s="56">
        <v>0.03</v>
      </c>
      <c r="K14" s="55">
        <v>0.01</v>
      </c>
      <c r="L14" s="61">
        <v>931.12</v>
      </c>
      <c r="M14" s="94">
        <v>4.458342</v>
      </c>
      <c r="N14" s="68">
        <v>959.05360000000007</v>
      </c>
      <c r="O14" s="102">
        <v>4.5029254200000004</v>
      </c>
      <c r="P14" s="110">
        <v>987.82520800000009</v>
      </c>
      <c r="Q14" s="106">
        <v>4.5479546742000005</v>
      </c>
      <c r="R14" s="68">
        <v>1017.4599642400001</v>
      </c>
      <c r="S14" s="106">
        <v>4.5934342209420009</v>
      </c>
      <c r="T14" s="68">
        <v>1047.9837631672001</v>
      </c>
      <c r="U14" s="59">
        <v>4.6393685631514208</v>
      </c>
    </row>
    <row r="15" spans="1:21" x14ac:dyDescent="0.25">
      <c r="A15" s="29" t="s">
        <v>63</v>
      </c>
      <c r="B15" s="61">
        <v>951.99119984210529</v>
      </c>
      <c r="C15" s="94">
        <v>0.59904534461730086</v>
      </c>
      <c r="D15" s="62">
        <v>0.9189115313984908</v>
      </c>
      <c r="E15" s="113">
        <v>-0.17577396192674496</v>
      </c>
      <c r="F15" s="68">
        <v>969</v>
      </c>
      <c r="G15" s="94">
        <v>1.3024608875128998</v>
      </c>
      <c r="H15" s="62">
        <v>1.7866551876441449E-2</v>
      </c>
      <c r="I15" s="62">
        <v>1.1742275425660387</v>
      </c>
      <c r="J15" s="56">
        <v>0.05</v>
      </c>
      <c r="K15" s="55">
        <v>0.15</v>
      </c>
      <c r="L15" s="61">
        <v>1017.45</v>
      </c>
      <c r="M15" s="94">
        <v>1.4978300206398347</v>
      </c>
      <c r="N15" s="68">
        <v>1068.3225</v>
      </c>
      <c r="O15" s="102">
        <v>1.7225045237358099</v>
      </c>
      <c r="P15" s="110">
        <v>1121.738625</v>
      </c>
      <c r="Q15" s="106">
        <v>1.9808802022961811</v>
      </c>
      <c r="R15" s="68">
        <v>1177.8255562500001</v>
      </c>
      <c r="S15" s="106">
        <v>2.278012232640608</v>
      </c>
      <c r="T15" s="68">
        <v>1236.7168340625001</v>
      </c>
      <c r="U15" s="59">
        <v>2.619714067536699</v>
      </c>
    </row>
    <row r="16" spans="1:21" x14ac:dyDescent="0.25">
      <c r="A16" s="29" t="s">
        <v>38</v>
      </c>
      <c r="B16" s="61">
        <v>0</v>
      </c>
      <c r="C16" s="94"/>
      <c r="D16" s="62"/>
      <c r="E16" s="113"/>
      <c r="F16" s="68"/>
      <c r="G16" s="94"/>
      <c r="H16" s="62"/>
      <c r="I16" s="62"/>
      <c r="J16" s="56"/>
      <c r="K16" s="55"/>
      <c r="L16" s="61"/>
      <c r="M16" s="94"/>
      <c r="N16" s="68"/>
      <c r="O16" s="102"/>
      <c r="P16" s="110"/>
      <c r="Q16" s="106"/>
      <c r="R16" s="68"/>
      <c r="S16" s="106"/>
      <c r="T16" s="68"/>
      <c r="U16" s="59"/>
    </row>
    <row r="17" spans="1:22" x14ac:dyDescent="0.25">
      <c r="A17" s="29" t="s">
        <v>64</v>
      </c>
      <c r="B17" s="61">
        <v>596.55968099999996</v>
      </c>
      <c r="C17" s="95">
        <v>1.2</v>
      </c>
      <c r="D17" s="62">
        <v>7.1195850316927309E-2</v>
      </c>
      <c r="E17" s="113">
        <v>1.34255675299001</v>
      </c>
      <c r="F17" s="64">
        <v>638</v>
      </c>
      <c r="G17" s="95">
        <v>1.44</v>
      </c>
      <c r="H17" s="62">
        <v>6.9465504156322702E-2</v>
      </c>
      <c r="I17" s="62">
        <v>0.2</v>
      </c>
      <c r="J17" s="56">
        <v>7.0330677236625005E-2</v>
      </c>
      <c r="K17" s="55">
        <v>0.15040000000000001</v>
      </c>
      <c r="L17" s="61">
        <v>682.87097207696672</v>
      </c>
      <c r="M17" s="94">
        <v>1.6565759999999998</v>
      </c>
      <c r="N17" s="68">
        <v>730.89775000837221</v>
      </c>
      <c r="O17" s="102">
        <v>1.9057250304</v>
      </c>
      <c r="P17" s="110">
        <v>782.3022837571865</v>
      </c>
      <c r="Q17" s="106">
        <v>2.1923460749721602</v>
      </c>
      <c r="R17" s="68">
        <v>837.32213317758783</v>
      </c>
      <c r="S17" s="106">
        <v>2.5220749246479732</v>
      </c>
      <c r="T17" s="68">
        <v>896.21156586918312</v>
      </c>
      <c r="U17" s="59">
        <v>2.9013949933150287</v>
      </c>
    </row>
    <row r="18" spans="1:22" x14ac:dyDescent="0.25">
      <c r="A18" s="29" t="s">
        <v>39</v>
      </c>
      <c r="B18" s="67">
        <v>264.54857142857145</v>
      </c>
      <c r="C18" s="96">
        <v>2.6</v>
      </c>
      <c r="D18" s="66">
        <v>-0.58167525074545945</v>
      </c>
      <c r="E18" s="114">
        <v>2.9211383469415955E-3</v>
      </c>
      <c r="F18" s="98">
        <v>840</v>
      </c>
      <c r="G18" s="96">
        <v>3.12</v>
      </c>
      <c r="H18" s="66">
        <v>2.1752203214100567</v>
      </c>
      <c r="I18" s="66">
        <v>0.2</v>
      </c>
      <c r="J18" s="57">
        <v>0.05</v>
      </c>
      <c r="K18" s="58">
        <v>0.1</v>
      </c>
      <c r="L18" s="67">
        <v>882</v>
      </c>
      <c r="M18" s="96">
        <v>3.4320000000000004</v>
      </c>
      <c r="N18" s="98">
        <v>926.1</v>
      </c>
      <c r="O18" s="103">
        <v>3.7752000000000008</v>
      </c>
      <c r="P18" s="111">
        <v>972.40499999999997</v>
      </c>
      <c r="Q18" s="107">
        <v>4.1527200000000013</v>
      </c>
      <c r="R18" s="98">
        <v>1021.0252500000001</v>
      </c>
      <c r="S18" s="107">
        <v>4.5679920000000021</v>
      </c>
      <c r="T18" s="98">
        <v>1072.0765125000003</v>
      </c>
      <c r="U18" s="65">
        <v>5.0247912000000028</v>
      </c>
    </row>
    <row r="19" spans="1:22" ht="13.8" thickBot="1" x14ac:dyDescent="0.3">
      <c r="B19" s="79">
        <v>35534.136589281858</v>
      </c>
      <c r="C19" s="76">
        <v>2.9605643538949211</v>
      </c>
      <c r="D19" s="77">
        <v>-8.7864944020939806E-2</v>
      </c>
      <c r="E19" s="77">
        <v>0.26134017106194651</v>
      </c>
      <c r="F19" s="75">
        <v>37633</v>
      </c>
      <c r="G19" s="76">
        <v>3.2857352788317526</v>
      </c>
      <c r="H19" s="21"/>
      <c r="I19" s="21"/>
      <c r="J19" s="21"/>
      <c r="K19" s="21"/>
      <c r="L19" s="75">
        <v>39292.222044658389</v>
      </c>
      <c r="M19" s="76">
        <v>3.4497383534100132</v>
      </c>
      <c r="N19" s="75">
        <v>41038.673575806744</v>
      </c>
      <c r="O19" s="76">
        <v>3.6156389521043026</v>
      </c>
      <c r="P19" s="75">
        <v>42877.658678499727</v>
      </c>
      <c r="Q19" s="76">
        <v>3.8043050383635162</v>
      </c>
      <c r="R19" s="75">
        <v>44814.836222455517</v>
      </c>
      <c r="S19" s="76">
        <v>4.0149174480751473</v>
      </c>
      <c r="T19" s="75">
        <v>46856.244922117017</v>
      </c>
      <c r="U19" s="76">
        <v>4.2493974739391662</v>
      </c>
    </row>
    <row r="20" spans="1:22" s="89" customFormat="1" ht="13.8" thickBot="1" x14ac:dyDescent="0.3">
      <c r="A20" s="89" t="s">
        <v>40</v>
      </c>
      <c r="B20" s="91">
        <v>-8.7864944020939806E-2</v>
      </c>
      <c r="C20" s="92">
        <v>0.26134017106194651</v>
      </c>
      <c r="D20" s="90"/>
      <c r="E20" s="90"/>
      <c r="F20" s="91">
        <v>5.9066115352053368E-2</v>
      </c>
      <c r="G20" s="92">
        <v>0.10983410122770558</v>
      </c>
      <c r="H20" s="90"/>
      <c r="I20" s="90"/>
      <c r="J20" s="90"/>
      <c r="K20" s="90"/>
      <c r="L20" s="93">
        <v>4.4089550252660932E-2</v>
      </c>
      <c r="M20" s="92">
        <v>4.9913660310629798E-2</v>
      </c>
      <c r="N20" s="93">
        <v>4.4447767020235965E-2</v>
      </c>
      <c r="O20" s="92">
        <v>4.8090777241207069E-2</v>
      </c>
      <c r="P20" s="93">
        <v>4.4811026830484782E-2</v>
      </c>
      <c r="Q20" s="92">
        <v>5.2180565802735876E-2</v>
      </c>
      <c r="R20" s="93">
        <v>4.5179181971686209E-2</v>
      </c>
      <c r="S20" s="92">
        <v>5.5361598922211937E-2</v>
      </c>
      <c r="T20" s="93">
        <v>4.5552073191301883E-2</v>
      </c>
      <c r="U20" s="92">
        <v>5.840220350643438E-2</v>
      </c>
    </row>
    <row r="21" spans="1:22" ht="14.4" thickTop="1" thickBot="1" x14ac:dyDescent="0.3">
      <c r="A21" s="4" t="s">
        <v>55</v>
      </c>
      <c r="C21" s="78">
        <v>0.15051258754022601</v>
      </c>
      <c r="G21" s="78">
        <f>(1+F20)*(1+G20)-1</f>
        <v>0.17538769027246359</v>
      </c>
      <c r="M21" s="78">
        <f>(1+L20)*(1+M20)-1</f>
        <v>9.6203881397850521E-2</v>
      </c>
      <c r="O21" s="78">
        <f>(1+N20)*(1+O20)-1</f>
        <v>9.4676071924082228E-2</v>
      </c>
      <c r="Q21" s="78">
        <f>(1+P20)*(1+Q20)-1</f>
        <v>9.9329857367437047E-2</v>
      </c>
      <c r="S21" s="78">
        <f>(1+R20)*(1+S20)-1</f>
        <v>0.10304197264584847</v>
      </c>
      <c r="U21" s="78">
        <f>(1+T20)*(1+U20)-1</f>
        <v>0.10661461814639472</v>
      </c>
    </row>
    <row r="22" spans="1:22" ht="13.8" thickTop="1" x14ac:dyDescent="0.25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x14ac:dyDescent="0.25">
      <c r="C23" s="21"/>
      <c r="D23" s="21"/>
      <c r="E23" s="21"/>
      <c r="F23" s="19" t="s">
        <v>41</v>
      </c>
      <c r="G23" s="17" t="s">
        <v>42</v>
      </c>
      <c r="H23" s="21"/>
      <c r="I23" s="21"/>
      <c r="J23" s="21"/>
      <c r="K23" s="21"/>
      <c r="L23" s="19" t="s">
        <v>48</v>
      </c>
      <c r="M23" s="83" t="s">
        <v>49</v>
      </c>
      <c r="N23" s="17" t="s">
        <v>48</v>
      </c>
      <c r="O23" s="83" t="s">
        <v>49</v>
      </c>
      <c r="P23" s="17" t="s">
        <v>48</v>
      </c>
      <c r="Q23" s="83" t="s">
        <v>49</v>
      </c>
      <c r="R23" s="17" t="s">
        <v>48</v>
      </c>
      <c r="S23" s="83" t="s">
        <v>49</v>
      </c>
      <c r="T23" s="17" t="s">
        <v>48</v>
      </c>
      <c r="U23" s="19" t="s">
        <v>49</v>
      </c>
      <c r="V23" s="21"/>
    </row>
    <row r="24" spans="1:22" x14ac:dyDescent="0.25">
      <c r="A24" s="4" t="s">
        <v>51</v>
      </c>
      <c r="C24" s="21"/>
      <c r="D24" s="21"/>
      <c r="E24" s="21"/>
      <c r="F24" s="81">
        <v>1568.0416666666681</v>
      </c>
      <c r="G24" s="80">
        <v>2.3922191603378171</v>
      </c>
      <c r="H24" s="21"/>
      <c r="I24" s="21"/>
      <c r="J24" s="21"/>
      <c r="K24" s="21"/>
      <c r="L24" s="81">
        <v>2624.3518370548686</v>
      </c>
      <c r="M24" s="84">
        <v>2.6225074149985637</v>
      </c>
      <c r="N24" s="82">
        <v>2767.3358395189862</v>
      </c>
      <c r="O24" s="84">
        <v>2.8707803154503551</v>
      </c>
      <c r="P24" s="82">
        <v>2771.2832576934616</v>
      </c>
      <c r="Q24" s="84">
        <v>3.1559054260936912</v>
      </c>
      <c r="R24" s="82">
        <v>2690.6085331137729</v>
      </c>
      <c r="S24" s="84">
        <v>3.4810677319091035</v>
      </c>
      <c r="T24" s="82">
        <v>9464.0978345580916</v>
      </c>
      <c r="U24" s="80">
        <v>3.8521772711372333</v>
      </c>
      <c r="V24" s="21"/>
    </row>
    <row r="25" spans="1:22" x14ac:dyDescent="0.25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x14ac:dyDescent="0.25">
      <c r="A26" s="4" t="s">
        <v>50</v>
      </c>
      <c r="C26" s="85">
        <v>3.5959787478990615</v>
      </c>
      <c r="D26" s="21"/>
      <c r="E26" s="21"/>
      <c r="F26" s="21"/>
      <c r="G26" s="85">
        <v>3.6537761814333436</v>
      </c>
      <c r="H26" s="21"/>
      <c r="I26" s="21"/>
      <c r="J26" s="21"/>
      <c r="K26" s="21"/>
      <c r="L26" s="21"/>
      <c r="M26" s="85">
        <v>3.4688357318146061</v>
      </c>
      <c r="N26" s="21"/>
      <c r="O26" s="85">
        <v>3.5142768562423692</v>
      </c>
      <c r="P26" s="21"/>
      <c r="Q26" s="85">
        <v>3.5600833811899668</v>
      </c>
      <c r="R26" s="21"/>
      <c r="S26" s="85">
        <v>3.6177724619862976</v>
      </c>
      <c r="T26" s="21"/>
      <c r="U26" s="85">
        <v>4.0168844139007911</v>
      </c>
      <c r="V26" s="21"/>
    </row>
    <row r="30" spans="1:22" x14ac:dyDescent="0.25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</row>
    <row r="33" spans="1:8" ht="15.6" x14ac:dyDescent="0.3">
      <c r="A33" s="41" t="s">
        <v>56</v>
      </c>
    </row>
    <row r="34" spans="1:8" x14ac:dyDescent="0.25">
      <c r="B34" s="5"/>
      <c r="C34" s="115"/>
      <c r="D34" s="115"/>
      <c r="E34" s="135" t="s">
        <v>53</v>
      </c>
      <c r="F34" s="14"/>
      <c r="G34" s="118"/>
      <c r="H34" s="18"/>
    </row>
    <row r="35" spans="1:8" x14ac:dyDescent="0.25">
      <c r="B35" s="116" t="s">
        <v>50</v>
      </c>
      <c r="C35" s="128" t="s">
        <v>66</v>
      </c>
      <c r="D35" s="117" t="s">
        <v>52</v>
      </c>
      <c r="E35" s="129" t="s">
        <v>68</v>
      </c>
      <c r="F35" s="8"/>
      <c r="G35" s="118"/>
      <c r="H35" s="18"/>
    </row>
    <row r="36" spans="1:8" ht="13.8" x14ac:dyDescent="0.25">
      <c r="A36" s="22" t="s">
        <v>33</v>
      </c>
      <c r="B36" s="119" t="s">
        <v>8</v>
      </c>
      <c r="C36" s="120" t="s">
        <v>8</v>
      </c>
      <c r="D36" s="120" t="s">
        <v>8</v>
      </c>
      <c r="E36" s="130" t="s">
        <v>67</v>
      </c>
      <c r="F36" s="122"/>
      <c r="G36" s="136"/>
      <c r="H36" s="18"/>
    </row>
    <row r="37" spans="1:8" x14ac:dyDescent="0.25">
      <c r="A37" s="86" t="s">
        <v>34</v>
      </c>
      <c r="B37" s="101">
        <v>4.0168924870896259</v>
      </c>
      <c r="C37" s="71">
        <v>4.2801960614946628</v>
      </c>
      <c r="D37" s="71">
        <v>4.6482075285591762</v>
      </c>
      <c r="E37" s="131">
        <v>8.2000000000000003E-2</v>
      </c>
      <c r="F37" s="14"/>
      <c r="G37" s="123"/>
      <c r="H37" s="18"/>
    </row>
    <row r="38" spans="1:8" x14ac:dyDescent="0.25">
      <c r="A38" s="86" t="s">
        <v>58</v>
      </c>
      <c r="B38" s="102">
        <v>4.0168924870896259</v>
      </c>
      <c r="C38" s="63">
        <v>4.8358920648828283</v>
      </c>
      <c r="D38" s="63">
        <v>5.0825711613906952</v>
      </c>
      <c r="E38" s="132">
        <v>0</v>
      </c>
      <c r="F38" s="8"/>
      <c r="G38" s="123"/>
      <c r="H38" s="18"/>
    </row>
    <row r="39" spans="1:8" x14ac:dyDescent="0.25">
      <c r="A39" s="87" t="s">
        <v>59</v>
      </c>
      <c r="B39" s="102">
        <v>4.0168924870896259</v>
      </c>
      <c r="C39" s="63">
        <v>4.2801960614946628</v>
      </c>
      <c r="D39" s="63">
        <v>5.0362130241945602</v>
      </c>
      <c r="E39" s="132">
        <v>7.0000000000000001E-3</v>
      </c>
      <c r="F39" s="8"/>
      <c r="G39" s="123"/>
      <c r="H39" s="18"/>
    </row>
    <row r="40" spans="1:8" x14ac:dyDescent="0.25">
      <c r="A40" s="87" t="s">
        <v>60</v>
      </c>
      <c r="B40" s="102">
        <v>4.0168924870896259</v>
      </c>
      <c r="C40" s="63">
        <v>4.2801960614946628</v>
      </c>
      <c r="D40" s="63">
        <v>1.8753894416249994</v>
      </c>
      <c r="E40" s="132">
        <v>0.35599999999999998</v>
      </c>
      <c r="F40" s="8"/>
      <c r="G40" s="123"/>
      <c r="H40" s="18"/>
    </row>
    <row r="41" spans="1:8" x14ac:dyDescent="0.25">
      <c r="A41" s="87" t="s">
        <v>61</v>
      </c>
      <c r="B41" s="102">
        <v>4.0168924870896259</v>
      </c>
      <c r="C41" s="63">
        <v>4.2801960614946628</v>
      </c>
      <c r="D41" s="63">
        <v>2.7110268131759518</v>
      </c>
      <c r="E41" s="132">
        <v>0.26</v>
      </c>
      <c r="F41" s="8"/>
      <c r="G41" s="123"/>
      <c r="H41" s="18"/>
    </row>
    <row r="42" spans="1:8" x14ac:dyDescent="0.25">
      <c r="A42" s="87" t="s">
        <v>35</v>
      </c>
      <c r="B42" s="102">
        <v>4.0168924870896259</v>
      </c>
      <c r="C42" s="63">
        <v>4.2801960614946628</v>
      </c>
      <c r="D42" s="63">
        <v>4.1350114469798669</v>
      </c>
      <c r="E42" s="132">
        <v>0.108</v>
      </c>
      <c r="F42" s="8"/>
      <c r="G42" s="123"/>
      <c r="H42" s="18"/>
    </row>
    <row r="43" spans="1:8" x14ac:dyDescent="0.25">
      <c r="A43" s="127" t="s">
        <v>36</v>
      </c>
      <c r="B43" s="102"/>
      <c r="C43" s="63"/>
      <c r="D43" s="63"/>
      <c r="E43" s="132"/>
      <c r="F43" s="8"/>
      <c r="G43" s="123"/>
      <c r="H43" s="18"/>
    </row>
    <row r="44" spans="1:8" x14ac:dyDescent="0.25">
      <c r="A44" s="87" t="s">
        <v>37</v>
      </c>
      <c r="B44" s="102">
        <v>4.0168924870896259</v>
      </c>
      <c r="C44" s="63">
        <v>4.5019439636014678</v>
      </c>
      <c r="D44" s="63">
        <v>4.7315883507321717</v>
      </c>
      <c r="E44" s="132">
        <v>0</v>
      </c>
      <c r="F44" s="8"/>
      <c r="G44" s="123"/>
      <c r="H44" s="18"/>
    </row>
    <row r="45" spans="1:8" ht="13.8" x14ac:dyDescent="0.25">
      <c r="A45" s="126" t="s">
        <v>60</v>
      </c>
      <c r="B45" s="102">
        <v>4.0168924870896259</v>
      </c>
      <c r="C45" s="63">
        <v>4.4069564278653939</v>
      </c>
      <c r="D45" s="63">
        <v>4.6317554960393261</v>
      </c>
      <c r="E45" s="132">
        <v>0</v>
      </c>
      <c r="F45" s="8"/>
      <c r="G45" s="123"/>
      <c r="H45" s="18"/>
    </row>
    <row r="46" spans="1:8" x14ac:dyDescent="0.25">
      <c r="A46" s="86" t="s">
        <v>62</v>
      </c>
      <c r="B46" s="102">
        <v>4.0168924870896259</v>
      </c>
      <c r="C46" s="63">
        <v>4.4142000000000001</v>
      </c>
      <c r="D46" s="63">
        <v>4.6393685631514208</v>
      </c>
      <c r="E46" s="132">
        <v>0</v>
      </c>
      <c r="F46" s="8"/>
      <c r="G46" s="123"/>
      <c r="H46" s="18"/>
    </row>
    <row r="47" spans="1:8" x14ac:dyDescent="0.25">
      <c r="A47" s="86" t="s">
        <v>63</v>
      </c>
      <c r="B47" s="102">
        <v>4.0168924870896259</v>
      </c>
      <c r="C47" s="63">
        <v>4.2801960614946628</v>
      </c>
      <c r="D47" s="63">
        <v>2.619714067536699</v>
      </c>
      <c r="E47" s="132">
        <v>0.26900000000000002</v>
      </c>
      <c r="F47" s="8"/>
      <c r="G47" s="123"/>
      <c r="H47" s="18"/>
    </row>
    <row r="48" spans="1:8" x14ac:dyDescent="0.25">
      <c r="A48" s="86" t="s">
        <v>38</v>
      </c>
      <c r="B48" s="102">
        <v>4.0168924870896259</v>
      </c>
      <c r="C48" s="63"/>
      <c r="D48" s="117"/>
      <c r="E48" s="132"/>
      <c r="F48" s="8"/>
      <c r="G48" s="123"/>
      <c r="H48" s="18"/>
    </row>
    <row r="49" spans="1:8" x14ac:dyDescent="0.25">
      <c r="A49" s="86" t="s">
        <v>65</v>
      </c>
      <c r="B49" s="102">
        <v>4.0168924870896259</v>
      </c>
      <c r="C49" s="63">
        <v>4.2801960614946628</v>
      </c>
      <c r="D49" s="63">
        <v>2.9013949933150287</v>
      </c>
      <c r="E49" s="132">
        <v>0.24299999999999999</v>
      </c>
      <c r="F49" s="8"/>
      <c r="G49" s="123"/>
      <c r="H49" s="18"/>
    </row>
    <row r="50" spans="1:8" x14ac:dyDescent="0.25">
      <c r="A50" s="88" t="s">
        <v>39</v>
      </c>
      <c r="B50" s="103">
        <v>4.0168924870896259</v>
      </c>
      <c r="C50" s="73">
        <v>4.2801960614946628</v>
      </c>
      <c r="D50" s="73">
        <v>5.0247912000000028</v>
      </c>
      <c r="E50" s="133">
        <v>6.5000000000000002E-2</v>
      </c>
      <c r="F50" s="122"/>
      <c r="G50" s="123"/>
      <c r="H50" s="18"/>
    </row>
    <row r="51" spans="1:8" x14ac:dyDescent="0.25">
      <c r="A51" s="4" t="s">
        <v>57</v>
      </c>
      <c r="E51" s="134"/>
      <c r="G51" s="18"/>
      <c r="H51" s="18"/>
    </row>
  </sheetData>
  <mergeCells count="7">
    <mergeCell ref="B3:E3"/>
    <mergeCell ref="F3:I3"/>
    <mergeCell ref="T3:U3"/>
    <mergeCell ref="L3:M3"/>
    <mergeCell ref="N3:O3"/>
    <mergeCell ref="P3:Q3"/>
    <mergeCell ref="R3:S3"/>
  </mergeCells>
  <printOptions headings="1"/>
  <pageMargins left="0.75" right="0.44" top="1" bottom="1" header="0.5" footer="0.5"/>
  <pageSetup paperSize="9" scale="51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Tariff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</dc:creator>
  <cp:lastModifiedBy>Havlíček Jan</cp:lastModifiedBy>
  <cp:lastPrinted>2001-02-06T16:01:58Z</cp:lastPrinted>
  <dcterms:created xsi:type="dcterms:W3CDTF">2001-01-25T16:09:15Z</dcterms:created>
  <dcterms:modified xsi:type="dcterms:W3CDTF">2023-09-10T16:05:13Z</dcterms:modified>
</cp:coreProperties>
</file>