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Analyst Salary Comps" sheetId="2" r:id="rId1"/>
  </sheets>
  <calcPr calcId="0"/>
</workbook>
</file>

<file path=xl/calcChain.xml><?xml version="1.0" encoding="utf-8"?>
<calcChain xmlns="http://schemas.openxmlformats.org/spreadsheetml/2006/main">
  <c r="G11" i="2" l="1"/>
  <c r="H11" i="2"/>
  <c r="G12" i="2"/>
  <c r="H12" i="2"/>
  <c r="G13" i="2"/>
  <c r="H13" i="2"/>
  <c r="G14" i="2"/>
  <c r="H14" i="2"/>
  <c r="G15" i="2"/>
  <c r="H15" i="2"/>
  <c r="G16" i="2"/>
  <c r="H16" i="2"/>
  <c r="B18" i="2"/>
  <c r="C18" i="2"/>
  <c r="D18" i="2"/>
  <c r="E18" i="2"/>
  <c r="F18" i="2"/>
  <c r="G18" i="2"/>
  <c r="H18" i="2"/>
  <c r="G22" i="2"/>
  <c r="H22" i="2"/>
  <c r="G23" i="2"/>
  <c r="H23" i="2"/>
  <c r="G24" i="2"/>
  <c r="H24" i="2"/>
  <c r="G25" i="2"/>
  <c r="H25" i="2"/>
  <c r="G26" i="2"/>
  <c r="H26" i="2"/>
  <c r="B28" i="2"/>
  <c r="C28" i="2"/>
  <c r="D28" i="2"/>
  <c r="E28" i="2"/>
  <c r="G28" i="2"/>
  <c r="H28" i="2"/>
  <c r="G32" i="2"/>
  <c r="H32" i="2"/>
  <c r="G33" i="2"/>
  <c r="H33" i="2"/>
  <c r="G34" i="2"/>
  <c r="H34" i="2"/>
  <c r="B37" i="2"/>
  <c r="C37" i="2"/>
  <c r="G37" i="2"/>
  <c r="H37" i="2"/>
  <c r="B40" i="2"/>
  <c r="C40" i="2"/>
  <c r="D40" i="2"/>
  <c r="E40" i="2"/>
  <c r="F40" i="2"/>
  <c r="G40" i="2"/>
  <c r="H40" i="2"/>
  <c r="G42" i="2"/>
  <c r="H42" i="2"/>
  <c r="B45" i="2"/>
  <c r="C45" i="2"/>
  <c r="D45" i="2"/>
  <c r="E45" i="2"/>
  <c r="G45" i="2"/>
  <c r="H45" i="2"/>
</calcChain>
</file>

<file path=xl/sharedStrings.xml><?xml version="1.0" encoding="utf-8"?>
<sst xmlns="http://schemas.openxmlformats.org/spreadsheetml/2006/main" count="101" uniqueCount="45">
  <si>
    <t>Goldman Sachs</t>
  </si>
  <si>
    <t>Signing Bonus</t>
  </si>
  <si>
    <t>Base Salary</t>
  </si>
  <si>
    <t>Robertson Stephens</t>
  </si>
  <si>
    <t xml:space="preserve"> </t>
  </si>
  <si>
    <t>El Paso</t>
  </si>
  <si>
    <t>Deloitte &amp; Touche</t>
  </si>
  <si>
    <t>Lehman Brothers</t>
  </si>
  <si>
    <t>Year End Bonus Range</t>
  </si>
  <si>
    <t>Low Case</t>
  </si>
  <si>
    <t>High Case</t>
  </si>
  <si>
    <t>Other</t>
  </si>
  <si>
    <t>Investment Banks</t>
  </si>
  <si>
    <t>Consulting Companies</t>
  </si>
  <si>
    <t>Energy Companies</t>
  </si>
  <si>
    <t>CSFB</t>
  </si>
  <si>
    <t>Chase Securities</t>
  </si>
  <si>
    <t>Merrill Lynch</t>
  </si>
  <si>
    <t>BCG</t>
  </si>
  <si>
    <t>Ernst &amp; Young</t>
  </si>
  <si>
    <t>Total Compensation Range</t>
  </si>
  <si>
    <t>Source</t>
  </si>
  <si>
    <t>-</t>
  </si>
  <si>
    <t>Bain</t>
  </si>
  <si>
    <t>?</t>
  </si>
  <si>
    <t>Mean</t>
  </si>
  <si>
    <t>Duke</t>
  </si>
  <si>
    <t>Dynegy</t>
  </si>
  <si>
    <t>Williams</t>
  </si>
  <si>
    <t>Options</t>
  </si>
  <si>
    <t>Overall Mean</t>
  </si>
  <si>
    <t xml:space="preserve">Enron 2000 </t>
  </si>
  <si>
    <t>Above / (Below) Market</t>
  </si>
  <si>
    <t>RG</t>
  </si>
  <si>
    <t>SA</t>
  </si>
  <si>
    <t>R2</t>
  </si>
  <si>
    <t>Notes:</t>
  </si>
  <si>
    <t>RG = Rice Graduate</t>
  </si>
  <si>
    <t>R2 = 2000 Enron Recruit</t>
  </si>
  <si>
    <t>SA = Enron Summer Analyst</t>
  </si>
  <si>
    <t>Comparable Compensation Analysis</t>
  </si>
  <si>
    <t>Fall 2000</t>
  </si>
  <si>
    <t>First Year Analyst Position</t>
  </si>
  <si>
    <t>Revised 12/15/00</t>
  </si>
  <si>
    <t>McKinsey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</si>
</sst>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 indent="1"/>
    </xf>
    <xf numFmtId="0" fontId="2" fillId="0" borderId="5" xfId="0" applyFont="1" applyBorder="1"/>
    <xf numFmtId="0" fontId="3" fillId="0" borderId="5" xfId="0" applyFont="1" applyBorder="1"/>
    <xf numFmtId="165" fontId="0" fillId="0" borderId="0" xfId="1" applyNumberFormat="1" applyFont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1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7" fontId="2" fillId="0" borderId="9" xfId="2" applyNumberFormat="1" applyFont="1" applyBorder="1"/>
    <xf numFmtId="167" fontId="2" fillId="0" borderId="10" xfId="2" applyNumberFormat="1" applyFont="1" applyBorder="1"/>
    <xf numFmtId="0" fontId="4" fillId="0" borderId="0" xfId="0" applyFont="1"/>
    <xf numFmtId="165" fontId="0" fillId="0" borderId="5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7" fontId="2" fillId="0" borderId="9" xfId="2" applyNumberFormat="1" applyFont="1" applyBorder="1" applyAlignment="1">
      <alignment horizontal="center"/>
    </xf>
    <xf numFmtId="0" fontId="2" fillId="0" borderId="5" xfId="0" applyFont="1" applyBorder="1" applyAlignment="1">
      <alignment horizontal="left" indent="3"/>
    </xf>
    <xf numFmtId="165" fontId="2" fillId="0" borderId="5" xfId="1" applyNumberFormat="1" applyFont="1" applyBorder="1"/>
    <xf numFmtId="167" fontId="3" fillId="0" borderId="9" xfId="2" applyNumberFormat="1" applyFont="1" applyBorder="1"/>
    <xf numFmtId="167" fontId="3" fillId="0" borderId="10" xfId="2" applyNumberFormat="1" applyFont="1" applyBorder="1"/>
    <xf numFmtId="167" fontId="2" fillId="0" borderId="5" xfId="2" applyNumberFormat="1" applyFont="1" applyBorder="1"/>
    <xf numFmtId="165" fontId="2" fillId="0" borderId="1" xfId="1" applyNumberFormat="1" applyFont="1" applyBorder="1"/>
    <xf numFmtId="165" fontId="2" fillId="0" borderId="5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3" xfId="0" applyFont="1" applyFill="1" applyBorder="1"/>
    <xf numFmtId="165" fontId="0" fillId="3" borderId="3" xfId="1" applyNumberFormat="1" applyFont="1" applyFill="1" applyBorder="1"/>
    <xf numFmtId="165" fontId="0" fillId="3" borderId="13" xfId="1" applyNumberFormat="1" applyFont="1" applyFill="1" applyBorder="1"/>
    <xf numFmtId="165" fontId="0" fillId="3" borderId="11" xfId="1" applyNumberFormat="1" applyFont="1" applyFill="1" applyBorder="1"/>
    <xf numFmtId="165" fontId="0" fillId="3" borderId="14" xfId="1" applyNumberFormat="1" applyFont="1" applyFill="1" applyBorder="1"/>
    <xf numFmtId="165" fontId="0" fillId="3" borderId="15" xfId="1" applyNumberFormat="1" applyFont="1" applyFill="1" applyBorder="1"/>
    <xf numFmtId="167" fontId="2" fillId="3" borderId="14" xfId="2" applyNumberFormat="1" applyFont="1" applyFill="1" applyBorder="1"/>
    <xf numFmtId="167" fontId="2" fillId="3" borderId="15" xfId="2" applyNumberFormat="1" applyFont="1" applyFill="1" applyBorder="1"/>
    <xf numFmtId="165" fontId="0" fillId="3" borderId="13" xfId="1" applyNumberFormat="1" applyFont="1" applyFill="1" applyBorder="1" applyAlignment="1">
      <alignment wrapText="1"/>
    </xf>
    <xf numFmtId="165" fontId="0" fillId="0" borderId="0" xfId="1" applyNumberFormat="1" applyFont="1" applyAlignment="1">
      <alignment wrapText="1"/>
    </xf>
    <xf numFmtId="165" fontId="2" fillId="0" borderId="5" xfId="1" applyNumberFormat="1" applyFont="1" applyBorder="1" applyAlignment="1">
      <alignment wrapText="1"/>
    </xf>
    <xf numFmtId="165" fontId="0" fillId="0" borderId="0" xfId="1" applyNumberFormat="1" applyFont="1" applyAlignment="1">
      <alignment horizontal="center" wrapText="1"/>
    </xf>
    <xf numFmtId="165" fontId="0" fillId="0" borderId="5" xfId="1" applyNumberFormat="1" applyFont="1" applyBorder="1" applyAlignment="1">
      <alignment wrapText="1"/>
    </xf>
    <xf numFmtId="165" fontId="0" fillId="0" borderId="7" xfId="1" applyNumberFormat="1" applyFont="1" applyBorder="1" applyAlignment="1">
      <alignment wrapText="1"/>
    </xf>
    <xf numFmtId="0" fontId="0" fillId="0" borderId="0" xfId="0" applyAlignment="1">
      <alignment wrapText="1"/>
    </xf>
    <xf numFmtId="167" fontId="2" fillId="0" borderId="0" xfId="2" applyNumberFormat="1" applyFont="1" applyBorder="1"/>
    <xf numFmtId="167" fontId="2" fillId="0" borderId="1" xfId="2" applyNumberFormat="1" applyFont="1" applyBorder="1"/>
    <xf numFmtId="0" fontId="5" fillId="0" borderId="4" xfId="0" applyFont="1" applyBorder="1" applyAlignment="1">
      <alignment horizontal="center"/>
    </xf>
    <xf numFmtId="167" fontId="2" fillId="0" borderId="16" xfId="2" applyNumberFormat="1" applyFont="1" applyBorder="1"/>
    <xf numFmtId="167" fontId="2" fillId="0" borderId="17" xfId="2" applyNumberFormat="1" applyFont="1" applyBorder="1"/>
    <xf numFmtId="0" fontId="0" fillId="0" borderId="0" xfId="0" applyBorder="1"/>
    <xf numFmtId="0" fontId="0" fillId="0" borderId="0" xfId="0" applyBorder="1" applyAlignment="1">
      <alignment wrapText="1"/>
    </xf>
    <xf numFmtId="38" fontId="6" fillId="0" borderId="18" xfId="0" applyNumberFormat="1" applyFont="1" applyBorder="1"/>
    <xf numFmtId="0" fontId="0" fillId="0" borderId="19" xfId="0" applyBorder="1"/>
    <xf numFmtId="0" fontId="0" fillId="0" borderId="19" xfId="0" applyBorder="1" applyAlignment="1">
      <alignment wrapText="1"/>
    </xf>
    <xf numFmtId="38" fontId="6" fillId="0" borderId="20" xfId="0" applyNumberFormat="1" applyFont="1" applyBorder="1"/>
    <xf numFmtId="0" fontId="2" fillId="0" borderId="1" xfId="0" applyFont="1" applyBorder="1" applyAlignment="1">
      <alignment horizontal="left" indent="3"/>
    </xf>
    <xf numFmtId="167" fontId="2" fillId="0" borderId="0" xfId="2" applyNumberFormat="1" applyFont="1" applyBorder="1" applyAlignment="1">
      <alignment wrapText="1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5" fillId="0" borderId="0" xfId="0" applyFont="1"/>
    <xf numFmtId="0" fontId="4" fillId="0" borderId="6" xfId="0" applyFont="1" applyBorder="1"/>
    <xf numFmtId="0" fontId="4" fillId="0" borderId="2" xfId="0" applyFont="1" applyBorder="1"/>
    <xf numFmtId="0" fontId="4" fillId="0" borderId="1" xfId="0" applyFont="1" applyBorder="1"/>
    <xf numFmtId="38" fontId="6" fillId="0" borderId="21" xfId="0" applyNumberFormat="1" applyFont="1" applyBorder="1"/>
    <xf numFmtId="0" fontId="8" fillId="0" borderId="1" xfId="0" applyFont="1" applyBorder="1" applyAlignment="1">
      <alignment horizontal="left" indent="3"/>
    </xf>
    <xf numFmtId="167" fontId="2" fillId="0" borderId="1" xfId="2" applyNumberFormat="1" applyFont="1" applyBorder="1" applyAlignment="1">
      <alignment horizontal="center"/>
    </xf>
    <xf numFmtId="38" fontId="6" fillId="0" borderId="20" xfId="0" applyNumberFormat="1" applyFont="1" applyBorder="1" applyAlignment="1">
      <alignment horizontal="center"/>
    </xf>
    <xf numFmtId="0" fontId="0" fillId="0" borderId="22" xfId="0" applyBorder="1"/>
    <xf numFmtId="0" fontId="0" fillId="0" borderId="9" xfId="0" applyBorder="1"/>
    <xf numFmtId="38" fontId="6" fillId="0" borderId="23" xfId="0" applyNumberFormat="1" applyFont="1" applyBorder="1"/>
    <xf numFmtId="0" fontId="7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abSelected="1" workbookViewId="0"/>
  </sheetViews>
  <sheetFormatPr defaultRowHeight="13.2" x14ac:dyDescent="0.25"/>
  <cols>
    <col min="1" max="1" width="24.44140625" bestFit="1" customWidth="1"/>
    <col min="2" max="2" width="11" customWidth="1"/>
    <col min="3" max="3" width="11" style="50" customWidth="1"/>
    <col min="4" max="5" width="10.6640625" customWidth="1"/>
    <col min="6" max="6" width="10.33203125" bestFit="1" customWidth="1"/>
    <col min="7" max="8" width="12.6640625" customWidth="1"/>
    <col min="9" max="9" width="7.109375" style="21" customWidth="1"/>
  </cols>
  <sheetData>
    <row r="2" spans="1:9" ht="17.399999999999999" x14ac:dyDescent="0.3">
      <c r="A2" s="77" t="s">
        <v>40</v>
      </c>
      <c r="B2" s="77"/>
      <c r="C2" s="77"/>
      <c r="D2" s="77"/>
      <c r="E2" s="77"/>
      <c r="F2" s="77"/>
      <c r="G2" s="77"/>
      <c r="H2" s="77"/>
      <c r="I2" s="77"/>
    </row>
    <row r="3" spans="1:9" ht="17.399999999999999" x14ac:dyDescent="0.3">
      <c r="A3" s="77" t="s">
        <v>42</v>
      </c>
      <c r="B3" s="77"/>
      <c r="C3" s="77"/>
      <c r="D3" s="77"/>
      <c r="E3" s="77"/>
      <c r="F3" s="77"/>
      <c r="G3" s="77"/>
      <c r="H3" s="77"/>
      <c r="I3" s="77"/>
    </row>
    <row r="4" spans="1:9" ht="17.399999999999999" x14ac:dyDescent="0.3">
      <c r="A4" s="77" t="s">
        <v>41</v>
      </c>
      <c r="B4" s="77"/>
      <c r="C4" s="77"/>
      <c r="D4" s="77"/>
      <c r="E4" s="77"/>
      <c r="F4" s="77"/>
      <c r="G4" s="77"/>
      <c r="H4" s="77"/>
      <c r="I4" s="77"/>
    </row>
    <row r="7" spans="1:9" ht="12.75" customHeight="1" x14ac:dyDescent="0.25">
      <c r="B7" s="80" t="s">
        <v>1</v>
      </c>
      <c r="C7" s="80" t="s">
        <v>2</v>
      </c>
      <c r="D7" s="78" t="s">
        <v>8</v>
      </c>
      <c r="E7" s="79"/>
      <c r="F7" s="82" t="s">
        <v>11</v>
      </c>
      <c r="G7" s="84" t="s">
        <v>20</v>
      </c>
      <c r="H7" s="79"/>
      <c r="I7" s="66"/>
    </row>
    <row r="8" spans="1:9" x14ac:dyDescent="0.25">
      <c r="B8" s="81"/>
      <c r="C8" s="81"/>
      <c r="D8" s="34" t="s">
        <v>9</v>
      </c>
      <c r="E8" s="4" t="s">
        <v>10</v>
      </c>
      <c r="F8" s="83"/>
      <c r="G8" s="35" t="s">
        <v>9</v>
      </c>
      <c r="H8" s="4" t="s">
        <v>10</v>
      </c>
      <c r="I8" s="53" t="s">
        <v>21</v>
      </c>
    </row>
    <row r="9" spans="1:9" x14ac:dyDescent="0.25">
      <c r="A9" s="36" t="s">
        <v>12</v>
      </c>
      <c r="B9" s="37"/>
      <c r="C9" s="44"/>
      <c r="D9" s="37"/>
      <c r="E9" s="38"/>
      <c r="F9" s="39"/>
      <c r="G9" s="40"/>
      <c r="H9" s="41"/>
      <c r="I9" s="64"/>
    </row>
    <row r="10" spans="1:9" x14ac:dyDescent="0.25">
      <c r="A10" s="6"/>
      <c r="B10" s="12"/>
      <c r="C10" s="45"/>
      <c r="D10" s="12"/>
      <c r="E10" s="11"/>
      <c r="F10" s="15"/>
      <c r="G10" s="17"/>
      <c r="H10" s="18"/>
      <c r="I10" s="64"/>
    </row>
    <row r="11" spans="1:9" x14ac:dyDescent="0.25">
      <c r="A11" s="8" t="s">
        <v>16</v>
      </c>
      <c r="B11" s="12">
        <v>10000</v>
      </c>
      <c r="C11" s="45">
        <v>55000</v>
      </c>
      <c r="D11" s="12">
        <v>35000</v>
      </c>
      <c r="E11" s="11">
        <v>55000</v>
      </c>
      <c r="F11" s="23">
        <v>0</v>
      </c>
      <c r="G11" s="27">
        <f>B11+C11+D11</f>
        <v>100000</v>
      </c>
      <c r="H11" s="28">
        <f>B11+C11+E11</f>
        <v>120000</v>
      </c>
      <c r="I11" s="65" t="s">
        <v>33</v>
      </c>
    </row>
    <row r="12" spans="1:9" x14ac:dyDescent="0.25">
      <c r="A12" s="8" t="s">
        <v>15</v>
      </c>
      <c r="B12" s="12">
        <v>10000</v>
      </c>
      <c r="C12" s="45">
        <v>55000</v>
      </c>
      <c r="D12" s="12">
        <v>35000</v>
      </c>
      <c r="E12" s="11">
        <v>45000</v>
      </c>
      <c r="F12" s="23">
        <v>0</v>
      </c>
      <c r="G12" s="27">
        <f t="shared" ref="G12:G26" si="0">B12+C12+D12</f>
        <v>100000</v>
      </c>
      <c r="H12" s="28">
        <f>B12+C12+E12</f>
        <v>110000</v>
      </c>
      <c r="I12" s="65" t="s">
        <v>34</v>
      </c>
    </row>
    <row r="13" spans="1:9" x14ac:dyDescent="0.25">
      <c r="A13" s="8" t="s">
        <v>0</v>
      </c>
      <c r="B13" s="12">
        <v>5000</v>
      </c>
      <c r="C13" s="45">
        <v>55000</v>
      </c>
      <c r="D13" s="12">
        <v>10000</v>
      </c>
      <c r="E13" s="11">
        <v>30000</v>
      </c>
      <c r="F13" s="15">
        <v>10000</v>
      </c>
      <c r="G13" s="27">
        <f>B13+C13+D13+F13</f>
        <v>80000</v>
      </c>
      <c r="H13" s="28">
        <f>B13+C13+E13+F13</f>
        <v>100000</v>
      </c>
      <c r="I13" s="65" t="s">
        <v>34</v>
      </c>
    </row>
    <row r="14" spans="1:9" x14ac:dyDescent="0.25">
      <c r="A14" s="8" t="s">
        <v>7</v>
      </c>
      <c r="B14" s="12">
        <v>7500</v>
      </c>
      <c r="C14" s="45">
        <v>55000</v>
      </c>
      <c r="D14" s="12">
        <v>20000</v>
      </c>
      <c r="E14" s="11">
        <v>40000</v>
      </c>
      <c r="F14" s="23" t="s">
        <v>22</v>
      </c>
      <c r="G14" s="27">
        <f t="shared" si="0"/>
        <v>82500</v>
      </c>
      <c r="H14" s="28">
        <f>B14+C14+E14</f>
        <v>102500</v>
      </c>
      <c r="I14" s="65" t="s">
        <v>34</v>
      </c>
    </row>
    <row r="15" spans="1:9" x14ac:dyDescent="0.25">
      <c r="A15" s="8" t="s">
        <v>17</v>
      </c>
      <c r="B15" s="12">
        <v>10000</v>
      </c>
      <c r="C15" s="45">
        <v>55000</v>
      </c>
      <c r="D15" s="12">
        <v>15000</v>
      </c>
      <c r="E15" s="11">
        <v>40000</v>
      </c>
      <c r="F15" s="23">
        <v>0</v>
      </c>
      <c r="G15" s="27">
        <f t="shared" si="0"/>
        <v>80000</v>
      </c>
      <c r="H15" s="28">
        <f>B15+C15+E15</f>
        <v>105000</v>
      </c>
      <c r="I15" s="65" t="s">
        <v>34</v>
      </c>
    </row>
    <row r="16" spans="1:9" x14ac:dyDescent="0.25">
      <c r="A16" s="8" t="s">
        <v>3</v>
      </c>
      <c r="B16" s="12">
        <v>7000</v>
      </c>
      <c r="C16" s="45">
        <v>55000</v>
      </c>
      <c r="D16" s="12">
        <v>15000</v>
      </c>
      <c r="E16" s="11">
        <v>45000</v>
      </c>
      <c r="F16" s="23">
        <v>0</v>
      </c>
      <c r="G16" s="27">
        <f t="shared" si="0"/>
        <v>77000</v>
      </c>
      <c r="H16" s="28">
        <f>B16+C16+E16</f>
        <v>107000</v>
      </c>
      <c r="I16" s="65" t="s">
        <v>34</v>
      </c>
    </row>
    <row r="17" spans="1:9" x14ac:dyDescent="0.25">
      <c r="A17" s="8"/>
      <c r="B17" s="12"/>
      <c r="C17" s="45"/>
      <c r="D17" s="12"/>
      <c r="E17" s="11"/>
      <c r="F17" s="15"/>
      <c r="G17" s="19"/>
      <c r="H17" s="20"/>
      <c r="I17" s="64"/>
    </row>
    <row r="18" spans="1:9" x14ac:dyDescent="0.25">
      <c r="A18" s="25" t="s">
        <v>25</v>
      </c>
      <c r="B18" s="26">
        <f t="shared" ref="B18:H18" si="1">AVERAGE(B11:B16)</f>
        <v>8250</v>
      </c>
      <c r="C18" s="46">
        <f t="shared" si="1"/>
        <v>55000</v>
      </c>
      <c r="D18" s="26">
        <f t="shared" si="1"/>
        <v>21666.666666666668</v>
      </c>
      <c r="E18" s="26">
        <f t="shared" si="1"/>
        <v>42500</v>
      </c>
      <c r="F18" s="30">
        <f t="shared" si="1"/>
        <v>2000</v>
      </c>
      <c r="G18" s="19">
        <f t="shared" si="1"/>
        <v>86583.333333333328</v>
      </c>
      <c r="H18" s="29">
        <f t="shared" si="1"/>
        <v>107416.66666666667</v>
      </c>
      <c r="I18" s="64"/>
    </row>
    <row r="19" spans="1:9" x14ac:dyDescent="0.25">
      <c r="A19" s="6"/>
      <c r="B19" s="12"/>
      <c r="C19" s="45"/>
      <c r="D19" s="12"/>
      <c r="E19" s="11"/>
      <c r="F19" s="15"/>
      <c r="G19" s="19" t="s">
        <v>4</v>
      </c>
      <c r="H19" s="20" t="s">
        <v>4</v>
      </c>
      <c r="I19" s="64"/>
    </row>
    <row r="20" spans="1:9" x14ac:dyDescent="0.25">
      <c r="A20" s="36" t="s">
        <v>13</v>
      </c>
      <c r="B20" s="37"/>
      <c r="C20" s="44"/>
      <c r="D20" s="37"/>
      <c r="E20" s="38"/>
      <c r="F20" s="39"/>
      <c r="G20" s="42" t="s">
        <v>4</v>
      </c>
      <c r="H20" s="43" t="s">
        <v>4</v>
      </c>
      <c r="I20" s="43" t="s">
        <v>4</v>
      </c>
    </row>
    <row r="21" spans="1:9" x14ac:dyDescent="0.25">
      <c r="A21" s="9"/>
      <c r="B21" s="12"/>
      <c r="C21" s="45"/>
      <c r="D21" s="12"/>
      <c r="E21" s="11"/>
      <c r="F21" s="15"/>
      <c r="G21" s="19" t="s">
        <v>4</v>
      </c>
      <c r="H21" s="20" t="s">
        <v>4</v>
      </c>
      <c r="I21" s="64"/>
    </row>
    <row r="22" spans="1:9" x14ac:dyDescent="0.25">
      <c r="A22" s="10" t="s">
        <v>23</v>
      </c>
      <c r="B22" s="12">
        <v>3500</v>
      </c>
      <c r="C22" s="45">
        <v>56000</v>
      </c>
      <c r="D22" s="12">
        <v>2000</v>
      </c>
      <c r="E22" s="11">
        <v>8000</v>
      </c>
      <c r="F22" s="23" t="s">
        <v>22</v>
      </c>
      <c r="G22" s="27">
        <f t="shared" si="0"/>
        <v>61500</v>
      </c>
      <c r="H22" s="28">
        <f>B22+C22+E22</f>
        <v>67500</v>
      </c>
      <c r="I22" s="65" t="s">
        <v>33</v>
      </c>
    </row>
    <row r="23" spans="1:9" x14ac:dyDescent="0.25">
      <c r="A23" s="6" t="s">
        <v>18</v>
      </c>
      <c r="B23" s="12">
        <v>3500</v>
      </c>
      <c r="C23" s="45">
        <v>56000</v>
      </c>
      <c r="D23" s="22">
        <v>2000</v>
      </c>
      <c r="E23" s="1">
        <v>8000</v>
      </c>
      <c r="F23" s="23" t="s">
        <v>22</v>
      </c>
      <c r="G23" s="27">
        <f t="shared" si="0"/>
        <v>61500</v>
      </c>
      <c r="H23" s="28">
        <f>B23+C23+E23</f>
        <v>67500</v>
      </c>
      <c r="I23" s="65" t="s">
        <v>33</v>
      </c>
    </row>
    <row r="24" spans="1:9" x14ac:dyDescent="0.25">
      <c r="A24" s="6" t="s">
        <v>6</v>
      </c>
      <c r="B24" s="12">
        <v>7000</v>
      </c>
      <c r="C24" s="45">
        <v>60000</v>
      </c>
      <c r="D24" s="22" t="s">
        <v>24</v>
      </c>
      <c r="E24" s="1" t="s">
        <v>24</v>
      </c>
      <c r="F24" s="23" t="s">
        <v>22</v>
      </c>
      <c r="G24" s="27">
        <f>B24+C24</f>
        <v>67000</v>
      </c>
      <c r="H24" s="28">
        <f>B24+C24</f>
        <v>67000</v>
      </c>
      <c r="I24" s="65" t="s">
        <v>33</v>
      </c>
    </row>
    <row r="25" spans="1:9" x14ac:dyDescent="0.25">
      <c r="A25" s="6" t="s">
        <v>19</v>
      </c>
      <c r="B25" s="12">
        <v>4000</v>
      </c>
      <c r="C25" s="45">
        <v>52000</v>
      </c>
      <c r="D25" s="12">
        <v>3000</v>
      </c>
      <c r="E25" s="11">
        <v>6000</v>
      </c>
      <c r="F25" s="23" t="s">
        <v>22</v>
      </c>
      <c r="G25" s="27">
        <f t="shared" si="0"/>
        <v>59000</v>
      </c>
      <c r="H25" s="28">
        <f>B25+C25+E25</f>
        <v>62000</v>
      </c>
      <c r="I25" s="65" t="s">
        <v>33</v>
      </c>
    </row>
    <row r="26" spans="1:9" x14ac:dyDescent="0.25">
      <c r="A26" s="6" t="s">
        <v>44</v>
      </c>
      <c r="B26" s="12">
        <v>3500</v>
      </c>
      <c r="C26" s="45">
        <v>56000</v>
      </c>
      <c r="D26" s="12">
        <v>2000</v>
      </c>
      <c r="E26" s="11">
        <v>8000</v>
      </c>
      <c r="F26" s="23" t="s">
        <v>22</v>
      </c>
      <c r="G26" s="27">
        <f t="shared" si="0"/>
        <v>61500</v>
      </c>
      <c r="H26" s="28">
        <f>B26+C26+E26</f>
        <v>67500</v>
      </c>
      <c r="I26" s="65" t="s">
        <v>33</v>
      </c>
    </row>
    <row r="27" spans="1:9" x14ac:dyDescent="0.25">
      <c r="A27" s="6"/>
      <c r="B27" s="12"/>
      <c r="C27" s="45"/>
      <c r="D27" s="12"/>
      <c r="E27" s="11"/>
      <c r="F27" s="23"/>
      <c r="G27" s="19"/>
      <c r="H27" s="20"/>
      <c r="I27" s="64"/>
    </row>
    <row r="28" spans="1:9" x14ac:dyDescent="0.25">
      <c r="A28" s="25" t="s">
        <v>25</v>
      </c>
      <c r="B28" s="26">
        <f>AVERAGE(B22:B26)</f>
        <v>4300</v>
      </c>
      <c r="C28" s="46">
        <f>AVERAGE(C22:C26)</f>
        <v>56000</v>
      </c>
      <c r="D28" s="26">
        <f>AVERAGE(D22:D26)</f>
        <v>2250</v>
      </c>
      <c r="E28" s="26">
        <f>AVERAGE(E22:E26)</f>
        <v>7500</v>
      </c>
      <c r="F28" s="33" t="s">
        <v>22</v>
      </c>
      <c r="G28" s="19">
        <f>AVERAGE(G22:G26)</f>
        <v>62100</v>
      </c>
      <c r="H28" s="29">
        <f>AVERAGE(H22:H26)</f>
        <v>66300</v>
      </c>
      <c r="I28" s="64"/>
    </row>
    <row r="29" spans="1:9" x14ac:dyDescent="0.25">
      <c r="A29" s="6"/>
      <c r="B29" s="12"/>
      <c r="C29" s="45"/>
      <c r="D29" s="12"/>
      <c r="E29" s="11"/>
      <c r="F29" s="15"/>
      <c r="G29" s="19" t="s">
        <v>4</v>
      </c>
      <c r="H29" s="20" t="s">
        <v>4</v>
      </c>
      <c r="I29" s="64"/>
    </row>
    <row r="30" spans="1:9" x14ac:dyDescent="0.25">
      <c r="A30" s="36" t="s">
        <v>14</v>
      </c>
      <c r="B30" s="37"/>
      <c r="C30" s="44"/>
      <c r="D30" s="37"/>
      <c r="E30" s="38"/>
      <c r="F30" s="39"/>
      <c r="G30" s="42" t="s">
        <v>4</v>
      </c>
      <c r="H30" s="43" t="s">
        <v>4</v>
      </c>
      <c r="I30" s="43" t="s">
        <v>4</v>
      </c>
    </row>
    <row r="31" spans="1:9" x14ac:dyDescent="0.25">
      <c r="A31" s="6"/>
      <c r="B31" s="12"/>
      <c r="C31" s="45"/>
      <c r="D31" s="12"/>
      <c r="E31" s="11"/>
      <c r="F31" s="15"/>
      <c r="G31" s="19" t="s">
        <v>4</v>
      </c>
      <c r="H31" s="20" t="s">
        <v>4</v>
      </c>
      <c r="I31" s="64"/>
    </row>
    <row r="32" spans="1:9" x14ac:dyDescent="0.25">
      <c r="A32" s="6" t="s">
        <v>5</v>
      </c>
      <c r="B32" s="12">
        <v>5000</v>
      </c>
      <c r="C32" s="48">
        <v>50000</v>
      </c>
      <c r="D32" s="22" t="s">
        <v>24</v>
      </c>
      <c r="E32" s="1" t="s">
        <v>24</v>
      </c>
      <c r="F32" s="23" t="s">
        <v>24</v>
      </c>
      <c r="G32" s="19">
        <f>B32+C32</f>
        <v>55000</v>
      </c>
      <c r="H32" s="20">
        <f>B32+C32</f>
        <v>55000</v>
      </c>
      <c r="I32" s="65" t="s">
        <v>35</v>
      </c>
    </row>
    <row r="33" spans="1:9" x14ac:dyDescent="0.25">
      <c r="A33" s="6" t="s">
        <v>26</v>
      </c>
      <c r="B33" s="12">
        <v>3000</v>
      </c>
      <c r="C33" s="48">
        <v>46000</v>
      </c>
      <c r="D33" s="22" t="s">
        <v>24</v>
      </c>
      <c r="E33" s="1" t="s">
        <v>24</v>
      </c>
      <c r="F33" s="15" t="s">
        <v>29</v>
      </c>
      <c r="G33" s="19">
        <f>B33+C33</f>
        <v>49000</v>
      </c>
      <c r="H33" s="20">
        <f>B33+C33</f>
        <v>49000</v>
      </c>
      <c r="I33" s="65" t="s">
        <v>35</v>
      </c>
    </row>
    <row r="34" spans="1:9" x14ac:dyDescent="0.25">
      <c r="A34" s="6" t="s">
        <v>27</v>
      </c>
      <c r="B34" s="12">
        <v>5000</v>
      </c>
      <c r="C34" s="48">
        <v>48000</v>
      </c>
      <c r="D34" s="22" t="s">
        <v>24</v>
      </c>
      <c r="E34" s="1" t="s">
        <v>24</v>
      </c>
      <c r="F34" s="15" t="s">
        <v>29</v>
      </c>
      <c r="G34" s="19">
        <f>B34+C34</f>
        <v>53000</v>
      </c>
      <c r="H34" s="20">
        <f>B34+C34</f>
        <v>53000</v>
      </c>
      <c r="I34" s="65" t="s">
        <v>35</v>
      </c>
    </row>
    <row r="35" spans="1:9" x14ac:dyDescent="0.25">
      <c r="A35" s="6" t="s">
        <v>28</v>
      </c>
      <c r="B35" s="22" t="s">
        <v>22</v>
      </c>
      <c r="C35" s="47" t="s">
        <v>22</v>
      </c>
      <c r="D35" s="22" t="s">
        <v>22</v>
      </c>
      <c r="E35" s="1" t="s">
        <v>22</v>
      </c>
      <c r="F35" s="23" t="s">
        <v>22</v>
      </c>
      <c r="G35" s="19" t="s">
        <v>4</v>
      </c>
      <c r="H35" s="20" t="s">
        <v>4</v>
      </c>
      <c r="I35" s="64"/>
    </row>
    <row r="36" spans="1:9" x14ac:dyDescent="0.25">
      <c r="A36" s="6"/>
      <c r="B36" s="12"/>
      <c r="C36" s="45"/>
      <c r="D36" s="12"/>
      <c r="E36" s="11"/>
      <c r="F36" s="15"/>
      <c r="G36" s="19"/>
      <c r="H36" s="20"/>
      <c r="I36" s="64"/>
    </row>
    <row r="37" spans="1:9" x14ac:dyDescent="0.25">
      <c r="A37" s="25" t="s">
        <v>25</v>
      </c>
      <c r="B37" s="26">
        <f>AVERAGE(B32:B35)</f>
        <v>4333.333333333333</v>
      </c>
      <c r="C37" s="46">
        <f>AVERAGE(C32:C35)</f>
        <v>48000</v>
      </c>
      <c r="D37" s="31" t="s">
        <v>4</v>
      </c>
      <c r="E37" s="32" t="s">
        <v>22</v>
      </c>
      <c r="F37" s="33" t="s">
        <v>22</v>
      </c>
      <c r="G37" s="24">
        <f>AVERAGE(G32:G35)</f>
        <v>52333.333333333336</v>
      </c>
      <c r="H37" s="24">
        <f>AVERAGE(H32:H35)</f>
        <v>52333.333333333336</v>
      </c>
      <c r="I37" s="64"/>
    </row>
    <row r="38" spans="1:9" x14ac:dyDescent="0.25">
      <c r="A38" s="7"/>
      <c r="B38" s="13"/>
      <c r="C38" s="49"/>
      <c r="D38" s="13"/>
      <c r="E38" s="14"/>
      <c r="F38" s="16"/>
      <c r="G38" s="54" t="s">
        <v>4</v>
      </c>
      <c r="H38" s="55" t="s">
        <v>4</v>
      </c>
      <c r="I38" s="67"/>
    </row>
    <row r="39" spans="1:9" x14ac:dyDescent="0.25">
      <c r="A39" s="3"/>
      <c r="B39" s="5"/>
      <c r="C39" s="60"/>
      <c r="D39" s="5"/>
      <c r="E39" s="59"/>
      <c r="F39" s="3"/>
      <c r="G39" s="74"/>
      <c r="H39" s="5"/>
      <c r="I39" s="68"/>
    </row>
    <row r="40" spans="1:9" x14ac:dyDescent="0.25">
      <c r="A40" s="62" t="s">
        <v>30</v>
      </c>
      <c r="B40" s="29">
        <f>AVERAGE(B37,B28,B18)</f>
        <v>5627.7777777777774</v>
      </c>
      <c r="C40" s="51">
        <f>AVERAGE(C37,C28,C18)</f>
        <v>53000</v>
      </c>
      <c r="D40" s="29">
        <f>AVERAGE(D18,D28)</f>
        <v>11958.333333333334</v>
      </c>
      <c r="E40" s="51">
        <f>AVERAGE(E18,E28)</f>
        <v>25000</v>
      </c>
      <c r="F40" s="72">
        <f>F18</f>
        <v>2000</v>
      </c>
      <c r="G40" s="19">
        <f>AVERAGE(G18,G28,G37)</f>
        <v>67005.555555555547</v>
      </c>
      <c r="H40" s="29">
        <f>AVERAGE(H18,H28,H37)</f>
        <v>75350.000000000015</v>
      </c>
      <c r="I40" s="69"/>
    </row>
    <row r="41" spans="1:9" x14ac:dyDescent="0.25">
      <c r="A41" s="62"/>
      <c r="B41" s="29"/>
      <c r="C41" s="63"/>
      <c r="D41" s="29"/>
      <c r="E41" s="51"/>
      <c r="F41" s="52"/>
      <c r="G41" s="19"/>
      <c r="H41" s="29"/>
      <c r="I41" s="69"/>
    </row>
    <row r="42" spans="1:9" x14ac:dyDescent="0.25">
      <c r="A42" s="62" t="s">
        <v>31</v>
      </c>
      <c r="B42" s="29">
        <v>10000</v>
      </c>
      <c r="C42" s="63">
        <v>40000</v>
      </c>
      <c r="D42" s="29">
        <v>3000</v>
      </c>
      <c r="E42" s="51">
        <v>16000</v>
      </c>
      <c r="F42" s="72">
        <v>0</v>
      </c>
      <c r="G42" s="19">
        <f>B42+C42+D42</f>
        <v>53000</v>
      </c>
      <c r="H42" s="29">
        <f>B42+C42+E42</f>
        <v>66000</v>
      </c>
      <c r="I42" s="69"/>
    </row>
    <row r="43" spans="1:9" x14ac:dyDescent="0.25">
      <c r="A43" s="71" t="s">
        <v>43</v>
      </c>
      <c r="B43" s="6"/>
      <c r="C43" s="57"/>
      <c r="D43" s="6"/>
      <c r="E43" s="56"/>
      <c r="F43" s="2"/>
      <c r="G43" s="75"/>
      <c r="H43" s="6"/>
      <c r="I43" s="69"/>
    </row>
    <row r="44" spans="1:9" ht="13.8" thickBot="1" x14ac:dyDescent="0.3">
      <c r="A44" s="2"/>
      <c r="B44" s="6"/>
      <c r="C44" s="57"/>
      <c r="D44" s="6"/>
      <c r="E44" s="56"/>
      <c r="F44" s="2"/>
      <c r="G44" s="75"/>
      <c r="H44" s="6"/>
      <c r="I44" s="69"/>
    </row>
    <row r="45" spans="1:9" ht="14.4" thickTop="1" x14ac:dyDescent="0.25">
      <c r="A45" s="61" t="s">
        <v>32</v>
      </c>
      <c r="B45" s="70">
        <f>B42-B40</f>
        <v>4372.2222222222226</v>
      </c>
      <c r="C45" s="58">
        <f>C42-C40</f>
        <v>-13000</v>
      </c>
      <c r="D45" s="70">
        <f>D42-D40</f>
        <v>-8958.3333333333339</v>
      </c>
      <c r="E45" s="58">
        <f>E42-E40</f>
        <v>-9000</v>
      </c>
      <c r="F45" s="73" t="s">
        <v>24</v>
      </c>
      <c r="G45" s="76">
        <f>G42-G40</f>
        <v>-14005.555555555547</v>
      </c>
      <c r="H45" s="70">
        <f>H42-H40</f>
        <v>-9350.0000000000146</v>
      </c>
      <c r="I45" s="69"/>
    </row>
    <row r="52" spans="1:1" x14ac:dyDescent="0.25">
      <c r="A52" s="21" t="s">
        <v>36</v>
      </c>
    </row>
    <row r="53" spans="1:1" x14ac:dyDescent="0.25">
      <c r="A53" s="21" t="s">
        <v>37</v>
      </c>
    </row>
    <row r="54" spans="1:1" x14ac:dyDescent="0.25">
      <c r="A54" s="21" t="s">
        <v>39</v>
      </c>
    </row>
    <row r="55" spans="1:1" x14ac:dyDescent="0.25">
      <c r="A55" s="21" t="s">
        <v>38</v>
      </c>
    </row>
  </sheetData>
  <mergeCells count="8">
    <mergeCell ref="A2:I2"/>
    <mergeCell ref="A3:I3"/>
    <mergeCell ref="A4:I4"/>
    <mergeCell ref="D7:E7"/>
    <mergeCell ref="C7:C8"/>
    <mergeCell ref="B7:B8"/>
    <mergeCell ref="F7:F8"/>
    <mergeCell ref="G7:H7"/>
  </mergeCells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Analyst Salary Comps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ahernan6</dc:creator>
  <cp:lastModifiedBy>Havlíček Jan</cp:lastModifiedBy>
  <cp:lastPrinted>2000-12-15T19:52:07Z</cp:lastPrinted>
  <dcterms:created xsi:type="dcterms:W3CDTF">2000-12-13T13:55:01Z</dcterms:created>
  <dcterms:modified xsi:type="dcterms:W3CDTF">2023-09-10T16:05:21Z</dcterms:modified>
</cp:coreProperties>
</file>