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372" yWindow="2076" windowWidth="9660" windowHeight="7308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<sst xmlns="http://schemas.openxmlformats.org/spreadsheetml/2006/main" count="353" uniqueCount="123">
  <si>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</si>
  <si>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</si>
  <si>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</si>
  <si>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</si>
  <si>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</si>
  <si>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</si>
  <si>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</si>
  <si>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</si>
  <si>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</si>
  <si>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</si>
  <si>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</si>
  <si>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</si>
  <si>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</si>
  <si>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</si>
  <si>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</si>
  <si>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</si>
  <si>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</si>
  <si>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</si>
  <si>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</si>
  <si>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</si>
  <si>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</si>
  <si>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</si>
  <si>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</si>
  <si>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</si>
  <si>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</si>
  <si>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</si>
  <si>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</si>
  <si>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</si>
  <si>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</si>
  <si>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</si>
  <si>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</si>
  <si>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</si>
  <si>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</si>
  <si>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</si>
  <si>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</si>
  <si>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</si>
  <si>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</si>
  <si>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</si>
  <si>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</si>
  <si>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</si>
  <si>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</si>
  <si>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</si>
  <si>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</si>
  <si>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</si>
  <si>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</si>
  <si>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</si>
  <si>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</si>
  <si>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</si>
  <si>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</si>
  <si>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</si>
  <si>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</si>
  <si>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</si>
  <si>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</si>
  <si>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</si>
  <si>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</si>
  <si>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</si>
  <si>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</si>
  <si>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</si>
  <si>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</si>
  <si>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</si>
  <si>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</si>
  <si>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</si>
  <si>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</si>
  <si>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</si>
  <si>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</si>
  <si>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</si>
  <si>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</si>
  <si>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</si>
  <si>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</si>
  <si>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</si>
  <si>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</si>
  <si>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</si>
  <si>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</si>
  <si>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</si>
  <si>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</si>
  <si>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</si>
  <si>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</si>
  <si>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</si>
  <si>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</si>
  <si>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</si>
  <si>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</si>
  <si>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</si>
  <si>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</si>
  <si>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</si>
  <si>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</si>
  <si>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</si>
  <si>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</si>
  <si>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</si>
  <si>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</si>
  <si>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</si>
  <si>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</si>
  <si>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</si>
  <si>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</si>
  <si>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</si>
  <si>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</si>
  <si>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</si>
  <si>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</si>
  <si>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</si>
  <si>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</si>
  <si>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</si>
  <si>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</si>
  <si>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</si>
  <si>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</si>
  <si>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</si>
  <si>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</si>
  <si>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</si>
  <si>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</si>
  <si>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</si>
  <si>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52004500</t>
  </si>
  <si>
    <t>0342</t>
  </si>
  <si>
    <t>9000137</t>
  </si>
  <si>
    <t>Toidd Hall - Rd Trip Houston to London, Power Risk Portfolio</t>
  </si>
  <si>
    <t>P</t>
  </si>
  <si>
    <t>10042</t>
  </si>
  <si>
    <t>Hall</t>
  </si>
  <si>
    <t>D. Todd</t>
  </si>
  <si>
    <t xml:space="preserve"> Director</t>
  </si>
  <si>
    <t>454-59-8983</t>
  </si>
  <si>
    <t>0413</t>
  </si>
  <si>
    <t>EB3076a</t>
  </si>
  <si>
    <t>Passport Fee for Todd Hall</t>
  </si>
  <si>
    <t>0042</t>
  </si>
  <si>
    <t>Lynn Tippery   (713) 853-5333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</si>
</sst>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9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182" fontId="53" fillId="0" borderId="0" xfId="1" applyNumberFormat="1" applyFont="1" applyAlignment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>
      <alignment horizontal="center"/>
    </xf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1</xdr:row>
      <xdr:rowOff>144780</xdr:rowOff>
    </xdr:from>
    <xdr:to>
      <xdr:col>7</xdr:col>
      <xdr:colOff>30480</xdr:colOff>
      <xdr:row>1</xdr:row>
      <xdr:rowOff>144780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1981200" y="312420"/>
          <a:ext cx="19126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144780</xdr:rowOff>
    </xdr:from>
    <xdr:to>
      <xdr:col>9</xdr:col>
      <xdr:colOff>0</xdr:colOff>
      <xdr:row>1</xdr:row>
      <xdr:rowOff>144780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H="1">
          <a:off x="3863340" y="312420"/>
          <a:ext cx="13182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0</xdr:rowOff>
        </xdr:from>
        <xdr:to>
          <xdr:col>1</xdr:col>
          <xdr:colOff>45720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7620</xdr:colOff>
      <xdr:row>27</xdr:row>
      <xdr:rowOff>152400</xdr:rowOff>
    </xdr:from>
    <xdr:to>
      <xdr:col>6</xdr:col>
      <xdr:colOff>7620</xdr:colOff>
      <xdr:row>27</xdr:row>
      <xdr:rowOff>152400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94460" y="669036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>
          <a:off x="3985260" y="6690360"/>
          <a:ext cx="172212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/>
        <xdr:cNvSpPr>
          <a:spLocks noChangeShapeType="1"/>
        </xdr:cNvSpPr>
      </xdr:nvSpPr>
      <xdr:spPr bwMode="auto">
        <a:xfrm>
          <a:off x="1386840" y="10888980"/>
          <a:ext cx="25679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617220</xdr:colOff>
      <xdr:row>42</xdr:row>
      <xdr:rowOff>152400</xdr:rowOff>
    </xdr:from>
    <xdr:to>
      <xdr:col>8</xdr:col>
      <xdr:colOff>7620</xdr:colOff>
      <xdr:row>42</xdr:row>
      <xdr:rowOff>152400</xdr:rowOff>
    </xdr:to>
    <xdr:sp macro="" textlink="">
      <xdr:nvSpPr>
        <xdr:cNvPr id="1038" name="Line 14"/>
        <xdr:cNvSpPr>
          <a:spLocks noChangeShapeType="1"/>
        </xdr:cNvSpPr>
      </xdr:nvSpPr>
      <xdr:spPr bwMode="auto">
        <a:xfrm flipH="1">
          <a:off x="3947160" y="10888980"/>
          <a:ext cx="17678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9555480" y="1319022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43</xdr:row>
      <xdr:rowOff>0</xdr:rowOff>
    </xdr:from>
    <xdr:to>
      <xdr:col>13</xdr:col>
      <xdr:colOff>228600</xdr:colOff>
      <xdr:row>50</xdr:row>
      <xdr:rowOff>38100</xdr:rowOff>
    </xdr:to>
    <xdr:sp macro="" textlink="">
      <xdr:nvSpPr>
        <xdr:cNvPr id="2051" name="Line 3"/>
        <xdr:cNvSpPr>
          <a:spLocks noChangeShapeType="1"/>
        </xdr:cNvSpPr>
      </xdr:nvSpPr>
      <xdr:spPr bwMode="auto">
        <a:xfrm flipV="1">
          <a:off x="9555480" y="11513820"/>
          <a:ext cx="22860" cy="1722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2052" name="Text 4"/>
        <xdr:cNvSpPr txBox="1">
          <a:spLocks noChangeArrowheads="1"/>
        </xdr:cNvSpPr>
      </xdr:nvSpPr>
      <xdr:spPr bwMode="auto">
        <a:xfrm>
          <a:off x="8930640" y="1257300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6614160" y="11391900"/>
          <a:ext cx="14173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1767840" y="12458700"/>
          <a:ext cx="448056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640080</xdr:colOff>
      <xdr:row>48</xdr:row>
      <xdr:rowOff>266700</xdr:rowOff>
    </xdr:to>
    <xdr:sp macro="" textlink="">
      <xdr:nvSpPr>
        <xdr:cNvPr id="3078" name="Text 6"/>
        <xdr:cNvSpPr txBox="1">
          <a:spLocks noChangeArrowheads="1"/>
        </xdr:cNvSpPr>
      </xdr:nvSpPr>
      <xdr:spPr bwMode="auto">
        <a:xfrm>
          <a:off x="9159240" y="12557760"/>
          <a:ext cx="54864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6690360" y="11803380"/>
          <a:ext cx="168402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3089" name="Line 17"/>
        <xdr:cNvSpPr>
          <a:spLocks noChangeShapeType="1"/>
        </xdr:cNvSpPr>
      </xdr:nvSpPr>
      <xdr:spPr bwMode="auto">
        <a:xfrm flipV="1">
          <a:off x="9784080" y="1191006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3090" name="Line 18"/>
        <xdr:cNvSpPr>
          <a:spLocks noChangeShapeType="1"/>
        </xdr:cNvSpPr>
      </xdr:nvSpPr>
      <xdr:spPr bwMode="auto">
        <a:xfrm>
          <a:off x="9784080" y="1375410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30480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/>
        <xdr:cNvSpPr>
          <a:spLocks noChangeShapeType="1"/>
        </xdr:cNvSpPr>
      </xdr:nvSpPr>
      <xdr:spPr bwMode="auto">
        <a:xfrm>
          <a:off x="1653540" y="12847320"/>
          <a:ext cx="46634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4100" name="Text 4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205740</xdr:colOff>
      <xdr:row>42</xdr:row>
      <xdr:rowOff>30480</xdr:rowOff>
    </xdr:from>
    <xdr:to>
      <xdr:col>13</xdr:col>
      <xdr:colOff>205740</xdr:colOff>
      <xdr:row>52</xdr:row>
      <xdr:rowOff>220980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>
          <a:off x="9456420" y="11338560"/>
          <a:ext cx="0" cy="26822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205740</xdr:colOff>
      <xdr:row>49</xdr:row>
      <xdr:rowOff>297180</xdr:rowOff>
    </xdr:from>
    <xdr:to>
      <xdr:col>13</xdr:col>
      <xdr:colOff>205740</xdr:colOff>
      <xdr:row>52</xdr:row>
      <xdr:rowOff>220980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9456420" y="1318260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358140</xdr:colOff>
      <xdr:row>47</xdr:row>
      <xdr:rowOff>289560</xdr:rowOff>
    </xdr:from>
    <xdr:to>
      <xdr:col>13</xdr:col>
      <xdr:colOff>99060</xdr:colOff>
      <xdr:row>50</xdr:row>
      <xdr:rowOff>60960</xdr:rowOff>
    </xdr:to>
    <xdr:sp macro="" textlink="">
      <xdr:nvSpPr>
        <xdr:cNvPr id="5131" name="Text 11"/>
        <xdr:cNvSpPr txBox="1">
          <a:spLocks noChangeArrowheads="1"/>
        </xdr:cNvSpPr>
      </xdr:nvSpPr>
      <xdr:spPr bwMode="auto">
        <a:xfrm>
          <a:off x="8831580" y="12565380"/>
          <a:ext cx="51816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>
          <a:off x="6431280" y="11384280"/>
          <a:ext cx="15011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175260</xdr:rowOff>
    </xdr:from>
    <xdr:to>
      <xdr:col>9</xdr:col>
      <xdr:colOff>0</xdr:colOff>
      <xdr:row>47</xdr:row>
      <xdr:rowOff>175260</xdr:rowOff>
    </xdr:to>
    <xdr:sp macro="" textlink="">
      <xdr:nvSpPr>
        <xdr:cNvPr id="5134" name="Line 14"/>
        <xdr:cNvSpPr>
          <a:spLocks noChangeShapeType="1"/>
        </xdr:cNvSpPr>
      </xdr:nvSpPr>
      <xdr:spPr bwMode="auto">
        <a:xfrm>
          <a:off x="1760220" y="12451080"/>
          <a:ext cx="429768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46</xdr:row>
      <xdr:rowOff>38100</xdr:rowOff>
    </xdr:from>
    <xdr:to>
      <xdr:col>12</xdr:col>
      <xdr:colOff>632460</xdr:colOff>
      <xdr:row>48</xdr:row>
      <xdr:rowOff>266700</xdr:rowOff>
    </xdr:to>
    <xdr:sp macro="" textlink="">
      <xdr:nvSpPr>
        <xdr:cNvPr id="6155" name="Text 11"/>
        <xdr:cNvSpPr txBox="1">
          <a:spLocks noChangeArrowheads="1"/>
        </xdr:cNvSpPr>
      </xdr:nvSpPr>
      <xdr:spPr bwMode="auto">
        <a:xfrm>
          <a:off x="9243060" y="12793980"/>
          <a:ext cx="541020" cy="7086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373380</xdr:colOff>
      <xdr:row>42</xdr:row>
      <xdr:rowOff>76200</xdr:rowOff>
    </xdr:from>
    <xdr:to>
      <xdr:col>11</xdr:col>
      <xdr:colOff>99060</xdr:colOff>
      <xdr:row>46</xdr:row>
      <xdr:rowOff>99060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6637020" y="12039600"/>
          <a:ext cx="182118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42</xdr:row>
      <xdr:rowOff>182880</xdr:rowOff>
    </xdr:from>
    <xdr:to>
      <xdr:col>12</xdr:col>
      <xdr:colOff>716280</xdr:colOff>
      <xdr:row>50</xdr:row>
      <xdr:rowOff>152400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 flipV="1">
          <a:off x="9867900" y="12146280"/>
          <a:ext cx="0" cy="18516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716280</xdr:colOff>
      <xdr:row>50</xdr:row>
      <xdr:rowOff>144780</xdr:rowOff>
    </xdr:from>
    <xdr:to>
      <xdr:col>12</xdr:col>
      <xdr:colOff>716280</xdr:colOff>
      <xdr:row>53</xdr:row>
      <xdr:rowOff>190500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9867900" y="13990320"/>
          <a:ext cx="0" cy="9601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434340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/>
        <xdr:cNvSpPr>
          <a:spLocks noChangeShapeType="1"/>
        </xdr:cNvSpPr>
      </xdr:nvSpPr>
      <xdr:spPr bwMode="auto">
        <a:xfrm flipH="1">
          <a:off x="1638300" y="13083540"/>
          <a:ext cx="4625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43</xdr:row>
      <xdr:rowOff>45720</xdr:rowOff>
    </xdr:from>
    <xdr:to>
      <xdr:col>13</xdr:col>
      <xdr:colOff>304800</xdr:colOff>
      <xdr:row>53</xdr:row>
      <xdr:rowOff>7620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9433560" y="11818620"/>
          <a:ext cx="0" cy="25603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381000</xdr:colOff>
      <xdr:row>47</xdr:row>
      <xdr:rowOff>198120</xdr:rowOff>
    </xdr:from>
    <xdr:to>
      <xdr:col>13</xdr:col>
      <xdr:colOff>144780</xdr:colOff>
      <xdr:row>49</xdr:row>
      <xdr:rowOff>236220</xdr:rowOff>
    </xdr:to>
    <xdr:sp macro="" textlink="">
      <xdr:nvSpPr>
        <xdr:cNvPr id="7178" name="Text 10"/>
        <xdr:cNvSpPr txBox="1">
          <a:spLocks noChangeArrowheads="1"/>
        </xdr:cNvSpPr>
      </xdr:nvSpPr>
      <xdr:spPr bwMode="auto">
        <a:xfrm>
          <a:off x="8763000" y="12740640"/>
          <a:ext cx="51054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320040</xdr:colOff>
      <xdr:row>42</xdr:row>
      <xdr:rowOff>99060</xdr:rowOff>
    </xdr:from>
    <xdr:to>
      <xdr:col>11</xdr:col>
      <xdr:colOff>129540</xdr:colOff>
      <xdr:row>46</xdr:row>
      <xdr:rowOff>121920</xdr:rowOff>
    </xdr:to>
    <xdr:sp macro="" textlink="">
      <xdr:nvSpPr>
        <xdr:cNvPr id="7180" name="Line 12"/>
        <xdr:cNvSpPr>
          <a:spLocks noChangeShapeType="1"/>
        </xdr:cNvSpPr>
      </xdr:nvSpPr>
      <xdr:spPr bwMode="auto">
        <a:xfrm>
          <a:off x="6286500" y="11673840"/>
          <a:ext cx="1539240" cy="81534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47</xdr:row>
      <xdr:rowOff>175260</xdr:rowOff>
    </xdr:from>
    <xdr:to>
      <xdr:col>9</xdr:col>
      <xdr:colOff>7620</xdr:colOff>
      <xdr:row>47</xdr:row>
      <xdr:rowOff>175260</xdr:rowOff>
    </xdr:to>
    <xdr:sp macro="" textlink="">
      <xdr:nvSpPr>
        <xdr:cNvPr id="7181" name="Line 13"/>
        <xdr:cNvSpPr>
          <a:spLocks noChangeShapeType="1"/>
        </xdr:cNvSpPr>
      </xdr:nvSpPr>
      <xdr:spPr bwMode="auto">
        <a:xfrm>
          <a:off x="1729740" y="12717780"/>
          <a:ext cx="424434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ColWidth="9.109375" defaultRowHeight="16.5" customHeight="1" x14ac:dyDescent="0.25"/>
  <cols>
    <col min="1" max="1" width="11.6640625" style="288" customWidth="1"/>
    <col min="2" max="2" width="10.6640625" style="288" customWidth="1"/>
    <col min="3" max="3" width="6.109375" style="288" customWidth="1"/>
    <col min="4" max="4" width="8" style="288" customWidth="1"/>
    <col min="5" max="5" width="6.5546875" style="288" customWidth="1"/>
    <col min="6" max="7" width="6.6640625" style="288" customWidth="1"/>
    <col min="8" max="8" width="11.6640625" style="288" customWidth="1"/>
    <col min="9" max="9" width="7.5546875" style="288" customWidth="1"/>
    <col min="10" max="10" width="11.109375" style="365" customWidth="1"/>
    <col min="11" max="11" width="8.44140625" style="365" customWidth="1"/>
    <col min="12" max="16384" width="9.109375" style="288"/>
  </cols>
  <sheetData>
    <row r="1" spans="1:11" ht="13.5" customHeight="1" x14ac:dyDescent="0.3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2" t="s">
        <v>102</v>
      </c>
      <c r="F2" s="393"/>
      <c r="G2" s="386"/>
      <c r="H2" s="394" t="s">
        <v>103</v>
      </c>
      <c r="I2" s="392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0</v>
      </c>
      <c r="B3" s="351">
        <f>'Short Form'!A29</f>
        <v>0</v>
      </c>
      <c r="C3" s="293">
        <f>'Short Form'!B29</f>
        <v>0</v>
      </c>
      <c r="D3" s="390">
        <f>'Short Form'!C29</f>
        <v>0</v>
      </c>
      <c r="E3" s="390"/>
      <c r="F3" s="390"/>
      <c r="G3" s="390"/>
      <c r="H3" s="390">
        <f>'Short Form'!G29</f>
        <v>0</v>
      </c>
      <c r="I3" s="390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90">
        <f>'Short Form'!C30</f>
        <v>0</v>
      </c>
      <c r="E4" s="390"/>
      <c r="F4" s="390"/>
      <c r="G4" s="390"/>
      <c r="H4" s="390">
        <f>'Short Form'!G30</f>
        <v>0</v>
      </c>
      <c r="I4" s="390"/>
      <c r="J4" s="364"/>
      <c r="K4" s="364"/>
    </row>
    <row r="5" spans="1:11" ht="16.5" customHeight="1" x14ac:dyDescent="0.25">
      <c r="A5" s="292">
        <f>'Short Form'!N42</f>
        <v>95</v>
      </c>
      <c r="B5" s="293" t="str">
        <f>'Short Form'!A44</f>
        <v>52004500</v>
      </c>
      <c r="C5" s="293" t="str">
        <f>'Short Form'!B44</f>
        <v>0042</v>
      </c>
      <c r="D5" s="390" t="str">
        <f>'Short Form'!C44</f>
        <v>10042</v>
      </c>
      <c r="E5" s="390"/>
      <c r="F5" s="390"/>
      <c r="G5" s="390"/>
      <c r="H5" s="390">
        <f>'Short Form'!G44</f>
        <v>0</v>
      </c>
      <c r="I5" s="390"/>
      <c r="J5" s="367" t="str">
        <f>'Short Form'!I44</f>
        <v>9000137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90">
        <f>'Short Form'!C45</f>
        <v>0</v>
      </c>
      <c r="E6" s="390"/>
      <c r="F6" s="390"/>
      <c r="G6" s="390"/>
      <c r="H6" s="390">
        <f>'Short Form'!G45</f>
        <v>0</v>
      </c>
      <c r="I6" s="390"/>
      <c r="J6" s="364"/>
      <c r="K6" s="364"/>
    </row>
    <row r="7" spans="1:11" ht="16.5" customHeight="1" x14ac:dyDescent="0.25">
      <c r="A7" s="292">
        <f>'Travel Form'!O49</f>
        <v>4604.09</v>
      </c>
      <c r="B7" s="293" t="str">
        <f>'Travel Form'!B49</f>
        <v>52004500</v>
      </c>
      <c r="C7" s="293" t="str">
        <f>'Travel Form'!C49</f>
        <v>0342</v>
      </c>
      <c r="D7" s="390" t="str">
        <f>'Travel Form'!D49:G49</f>
        <v>10042</v>
      </c>
      <c r="E7" s="390"/>
      <c r="F7" s="390"/>
      <c r="G7" s="390"/>
      <c r="H7" s="390">
        <f>'Travel Form'!H49:I49</f>
        <v>0</v>
      </c>
      <c r="I7" s="390"/>
      <c r="J7" s="367" t="str">
        <f>'Travel Form'!J49</f>
        <v>9000137</v>
      </c>
      <c r="K7" s="367">
        <f>'Travel Form'!K49</f>
        <v>0</v>
      </c>
    </row>
    <row r="8" spans="1:11" ht="16.5" customHeight="1" x14ac:dyDescent="0.3">
      <c r="A8" s="354"/>
      <c r="B8" s="352"/>
      <c r="C8" s="352"/>
      <c r="D8" s="390">
        <f>'Travel Form'!D50:G50</f>
        <v>0</v>
      </c>
      <c r="E8" s="390"/>
      <c r="F8" s="390"/>
      <c r="G8" s="390"/>
      <c r="H8" s="390">
        <f>'Travel Form'!H50:I50</f>
        <v>0</v>
      </c>
      <c r="I8" s="390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90">
        <f>'Travel Form'!D51:G51</f>
        <v>0</v>
      </c>
      <c r="E9" s="390"/>
      <c r="F9" s="390"/>
      <c r="G9" s="390"/>
      <c r="H9" s="390">
        <f>'Travel Form'!H51:I51</f>
        <v>0</v>
      </c>
      <c r="I9" s="390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90">
        <f>'Travel Form'!D52:G52</f>
        <v>0</v>
      </c>
      <c r="E10" s="390"/>
      <c r="F10" s="390"/>
      <c r="G10" s="390"/>
      <c r="H10" s="390">
        <f>'Travel Form'!H52:I52</f>
        <v>0</v>
      </c>
      <c r="I10" s="390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90">
        <f>'Travel Form'!D53:G53</f>
        <v>0</v>
      </c>
      <c r="E11" s="390"/>
      <c r="F11" s="390"/>
      <c r="G11" s="390"/>
      <c r="H11" s="390">
        <f>'Travel Form'!H53:I53</f>
        <v>0</v>
      </c>
      <c r="I11" s="390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90">
        <f>'Travel Form'!D54:G54</f>
        <v>0</v>
      </c>
      <c r="E12" s="390"/>
      <c r="F12" s="390"/>
      <c r="G12" s="390"/>
      <c r="H12" s="390">
        <f>'Travel Form'!H54:I54</f>
        <v>0</v>
      </c>
      <c r="I12" s="390"/>
      <c r="J12" s="364"/>
      <c r="K12" s="364"/>
    </row>
    <row r="13" spans="1:11" ht="16.5" customHeight="1" x14ac:dyDescent="0.25">
      <c r="A13" s="292">
        <f>'Meals and Ent Sup'!N49</f>
        <v>0</v>
      </c>
      <c r="B13" s="293">
        <f>'Meals and Ent Sup'!B49</f>
        <v>0</v>
      </c>
      <c r="C13" s="293">
        <f>'Meals and Ent Sup'!C49</f>
        <v>0</v>
      </c>
      <c r="D13" s="390">
        <f>'Meals and Ent Sup'!D49</f>
        <v>0</v>
      </c>
      <c r="E13" s="390"/>
      <c r="F13" s="390"/>
      <c r="G13" s="390"/>
      <c r="H13" s="390">
        <f>'Meals and Ent Sup'!H49</f>
        <v>0</v>
      </c>
      <c r="I13" s="390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89">
        <f>'Meals and Ent Sup'!D50</f>
        <v>0</v>
      </c>
      <c r="E14" s="389"/>
      <c r="F14" s="389"/>
      <c r="G14" s="389"/>
      <c r="H14" s="390">
        <f>'Meals and Ent Sup'!H50</f>
        <v>0</v>
      </c>
      <c r="I14" s="390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90">
        <f>'Meals and Ent Sup'!D51</f>
        <v>0</v>
      </c>
      <c r="E15" s="390"/>
      <c r="F15" s="390"/>
      <c r="G15" s="390"/>
      <c r="H15" s="390">
        <f>'Meals and Ent Sup'!H51</f>
        <v>0</v>
      </c>
      <c r="I15" s="390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90">
        <f>'Meals and Ent Sup'!D52</f>
        <v>0</v>
      </c>
      <c r="E16" s="390"/>
      <c r="F16" s="390"/>
      <c r="G16" s="390"/>
      <c r="H16" s="390">
        <f>'Meals and Ent Sup'!H52</f>
        <v>0</v>
      </c>
      <c r="I16" s="390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90">
        <f>'Meals and Ent Sup'!D53</f>
        <v>0</v>
      </c>
      <c r="E17" s="390"/>
      <c r="F17" s="390"/>
      <c r="G17" s="390"/>
      <c r="H17" s="390">
        <f>'Meals and Ent Sup'!H53</f>
        <v>0</v>
      </c>
      <c r="I17" s="390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90">
        <f>'Meals and Ent Sup'!D54</f>
        <v>0</v>
      </c>
      <c r="E18" s="390"/>
      <c r="F18" s="390"/>
      <c r="G18" s="390"/>
      <c r="H18" s="390">
        <f>'Meals and Ent Sup'!H54</f>
        <v>0</v>
      </c>
      <c r="I18" s="390"/>
      <c r="J18" s="368"/>
      <c r="K18" s="368"/>
    </row>
    <row r="19" spans="1:11" ht="16.5" customHeight="1" x14ac:dyDescent="0.25">
      <c r="A19" s="292">
        <f>'Misc. Exp. Sup'!O49</f>
        <v>0</v>
      </c>
      <c r="B19" s="293">
        <f>'Misc. Exp. Sup'!B49</f>
        <v>0</v>
      </c>
      <c r="C19" s="351">
        <f>'Misc. Exp. Sup'!C49</f>
        <v>0</v>
      </c>
      <c r="D19" s="389">
        <f>'Misc. Exp. Sup'!D49</f>
        <v>0</v>
      </c>
      <c r="E19" s="389"/>
      <c r="F19" s="389"/>
      <c r="G19" s="389"/>
      <c r="H19" s="389">
        <f>'Misc. Exp. Sup'!H49</f>
        <v>0</v>
      </c>
      <c r="I19" s="389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90">
        <f>'Misc. Exp. Sup'!D50</f>
        <v>0</v>
      </c>
      <c r="E20" s="390"/>
      <c r="F20" s="390"/>
      <c r="G20" s="390"/>
      <c r="H20" s="390">
        <f>'Misc. Exp. Sup'!H50</f>
        <v>0</v>
      </c>
      <c r="I20" s="390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0</v>
      </c>
      <c r="B21" s="293">
        <f>'Misc. Exp. Sup'!B51</f>
        <v>0</v>
      </c>
      <c r="C21" s="293">
        <f>'Misc. Exp. Sup'!C51</f>
        <v>0</v>
      </c>
      <c r="D21" s="390">
        <f>'Misc. Exp. Sup'!D51</f>
        <v>0</v>
      </c>
      <c r="E21" s="390"/>
      <c r="F21" s="390"/>
      <c r="G21" s="390"/>
      <c r="H21" s="390">
        <f>'Misc. Exp. Sup'!H51</f>
        <v>0</v>
      </c>
      <c r="I21" s="390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90">
        <f>'Misc. Exp. Sup'!D52</f>
        <v>0</v>
      </c>
      <c r="E22" s="390"/>
      <c r="F22" s="390"/>
      <c r="G22" s="390"/>
      <c r="H22" s="390">
        <f>'Misc. Exp. Sup'!H52</f>
        <v>0</v>
      </c>
      <c r="I22" s="390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90">
        <f>'Misc. Exp. Sup'!D53</f>
        <v>0</v>
      </c>
      <c r="E23" s="390"/>
      <c r="F23" s="390"/>
      <c r="G23" s="390"/>
      <c r="H23" s="390">
        <f>'Misc. Exp. Sup'!H53</f>
        <v>0</v>
      </c>
      <c r="I23" s="390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90">
        <f>'Misc. Exp. Sup'!D54</f>
        <v>0</v>
      </c>
      <c r="E24" s="390"/>
      <c r="F24" s="390"/>
      <c r="G24" s="390"/>
      <c r="H24" s="390">
        <f>'Misc. Exp. Sup'!H54</f>
        <v>0</v>
      </c>
      <c r="I24" s="390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89">
        <f>'Travel Sup (2)'!D49</f>
        <v>0</v>
      </c>
      <c r="E25" s="389"/>
      <c r="F25" s="389"/>
      <c r="G25" s="389"/>
      <c r="H25" s="390">
        <f>'Travel Sup (2)'!H49</f>
        <v>0</v>
      </c>
      <c r="I25" s="390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90">
        <f>'Travel Sup (2)'!D50</f>
        <v>0</v>
      </c>
      <c r="E26" s="390"/>
      <c r="F26" s="390"/>
      <c r="G26" s="390"/>
      <c r="H26" s="390">
        <f>'Travel Sup (2)'!H50</f>
        <v>0</v>
      </c>
      <c r="I26" s="390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89">
        <f>'Travel Sup (2)'!D51</f>
        <v>0</v>
      </c>
      <c r="E27" s="389"/>
      <c r="F27" s="389"/>
      <c r="G27" s="389"/>
      <c r="H27" s="390">
        <f>'Travel Sup (2)'!H51</f>
        <v>0</v>
      </c>
      <c r="I27" s="390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89">
        <f>'Travel Sup (2)'!D52</f>
        <v>0</v>
      </c>
      <c r="E28" s="389"/>
      <c r="F28" s="389"/>
      <c r="G28" s="389"/>
      <c r="H28" s="390">
        <f>'Travel Sup (2)'!H52</f>
        <v>0</v>
      </c>
      <c r="I28" s="390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89">
        <f>'Travel Sup (2)'!D53</f>
        <v>0</v>
      </c>
      <c r="E29" s="389"/>
      <c r="F29" s="389"/>
      <c r="G29" s="389"/>
      <c r="H29" s="390">
        <f>'Travel Sup (2)'!H53</f>
        <v>0</v>
      </c>
      <c r="I29" s="390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89">
        <f>'Travel Sup (2)'!D54</f>
        <v>0</v>
      </c>
      <c r="E30" s="389"/>
      <c r="F30" s="389"/>
      <c r="G30" s="389"/>
      <c r="H30" s="390">
        <f>'Travel Sup (2)'!H54</f>
        <v>0</v>
      </c>
      <c r="I30" s="390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89">
        <f>'Meals and Ent Sup (2)'!D49</f>
        <v>0</v>
      </c>
      <c r="E31" s="389">
        <f>'Meals and Ent Sup (2)'!E49</f>
        <v>0</v>
      </c>
      <c r="F31" s="389">
        <f>'Meals and Ent Sup (2)'!F49</f>
        <v>0</v>
      </c>
      <c r="G31" s="389">
        <f>'Meals and Ent Sup (2)'!G49</f>
        <v>0</v>
      </c>
      <c r="H31" s="390">
        <f>'Meals and Ent Sup (2)'!H49</f>
        <v>0</v>
      </c>
      <c r="I31" s="390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89">
        <f>'Meals and Ent Sup (2)'!D50</f>
        <v>0</v>
      </c>
      <c r="E32" s="389">
        <f>'Meals and Ent Sup (2)'!E50</f>
        <v>0</v>
      </c>
      <c r="F32" s="389">
        <f>'Meals and Ent Sup (2)'!F50</f>
        <v>0</v>
      </c>
      <c r="G32" s="389">
        <f>'Meals and Ent Sup (2)'!G50</f>
        <v>0</v>
      </c>
      <c r="H32" s="390">
        <f>'Meals and Ent Sup (2)'!H50</f>
        <v>0</v>
      </c>
      <c r="I32" s="390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89">
        <f>'Meals and Ent Sup (2)'!D51</f>
        <v>0</v>
      </c>
      <c r="E33" s="389">
        <f>'Meals and Ent Sup (2)'!E51</f>
        <v>0</v>
      </c>
      <c r="F33" s="389">
        <f>'Meals and Ent Sup (2)'!F51</f>
        <v>0</v>
      </c>
      <c r="G33" s="389">
        <f>'Meals and Ent Sup (2)'!G51</f>
        <v>0</v>
      </c>
      <c r="H33" s="390">
        <f>'Meals and Ent Sup (2)'!H51</f>
        <v>0</v>
      </c>
      <c r="I33" s="390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89">
        <f>'Meals and Ent Sup (2)'!D52</f>
        <v>0</v>
      </c>
      <c r="E34" s="389">
        <f>'Meals and Ent Sup (2)'!E52</f>
        <v>0</v>
      </c>
      <c r="F34" s="389">
        <f>'Meals and Ent Sup (2)'!F52</f>
        <v>0</v>
      </c>
      <c r="G34" s="389">
        <f>'Meals and Ent Sup (2)'!G52</f>
        <v>0</v>
      </c>
      <c r="H34" s="390">
        <f>'Meals and Ent Sup (2)'!H52</f>
        <v>0</v>
      </c>
      <c r="I34" s="390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89">
        <f>'Meals and Ent Sup (2)'!D53</f>
        <v>0</v>
      </c>
      <c r="E35" s="389">
        <f>'Meals and Ent Sup (2)'!E53</f>
        <v>0</v>
      </c>
      <c r="F35" s="389">
        <f>'Meals and Ent Sup (2)'!F53</f>
        <v>0</v>
      </c>
      <c r="G35" s="389">
        <f>'Meals and Ent Sup (2)'!G53</f>
        <v>0</v>
      </c>
      <c r="H35" s="390">
        <f>'Meals and Ent Sup (2)'!H53</f>
        <v>0</v>
      </c>
      <c r="I35" s="390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89">
        <f>'Meals and Ent Sup (2)'!D54</f>
        <v>0</v>
      </c>
      <c r="E36" s="389">
        <f>'Meals and Ent Sup (2)'!E54</f>
        <v>0</v>
      </c>
      <c r="F36" s="389">
        <f>'Meals and Ent Sup (2)'!F54</f>
        <v>0</v>
      </c>
      <c r="G36" s="389">
        <f>'Meals and Ent Sup (2)'!G54</f>
        <v>0</v>
      </c>
      <c r="H36" s="390">
        <f>'Meals and Ent Sup (2)'!H54</f>
        <v>0</v>
      </c>
      <c r="I36" s="390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1">
        <f>'Misc. Exp. Sup (2)'!D49</f>
        <v>0</v>
      </c>
      <c r="E37" s="391"/>
      <c r="F37" s="391"/>
      <c r="G37" s="391"/>
      <c r="H37" s="390">
        <f>'Misc. Exp. Sup (2)'!H49</f>
        <v>0</v>
      </c>
      <c r="I37" s="390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89">
        <f>'Misc. Exp. Sup (2)'!D50</f>
        <v>0</v>
      </c>
      <c r="E38" s="389">
        <f>'Misc. Exp. Sup (2)'!F50</f>
        <v>0</v>
      </c>
      <c r="F38" s="389">
        <f>'Misc. Exp. Sup (2)'!G50</f>
        <v>0</v>
      </c>
      <c r="G38" s="389">
        <f>'Misc. Exp. Sup (2)'!H50</f>
        <v>0</v>
      </c>
      <c r="H38" s="390">
        <f>'Misc. Exp. Sup (2)'!H50</f>
        <v>0</v>
      </c>
      <c r="I38" s="390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1">
        <f>'Misc. Exp. Sup (2)'!D51</f>
        <v>0</v>
      </c>
      <c r="E39" s="391"/>
      <c r="F39" s="391"/>
      <c r="G39" s="391"/>
      <c r="H39" s="390">
        <f>'Misc. Exp. Sup (2)'!H51</f>
        <v>0</v>
      </c>
      <c r="I39" s="390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89">
        <f>'Misc. Exp. Sup (2)'!D52</f>
        <v>0</v>
      </c>
      <c r="E40" s="389">
        <f>'Misc. Exp. Sup (2)'!F52</f>
        <v>0</v>
      </c>
      <c r="F40" s="389">
        <f>'Misc. Exp. Sup (2)'!G52</f>
        <v>0</v>
      </c>
      <c r="G40" s="389">
        <f>'Misc. Exp. Sup (2)'!H52</f>
        <v>0</v>
      </c>
      <c r="H40" s="390">
        <f>'Misc. Exp. Sup (2)'!H52</f>
        <v>0</v>
      </c>
      <c r="I40" s="390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1">
        <f>'Misc. Exp. Sup (2)'!D53</f>
        <v>0</v>
      </c>
      <c r="E41" s="391"/>
      <c r="F41" s="391"/>
      <c r="G41" s="391"/>
      <c r="H41" s="390">
        <f>'Misc. Exp. Sup (2)'!H53</f>
        <v>0</v>
      </c>
      <c r="I41" s="390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89">
        <f>'Misc. Exp. Sup (2)'!D54</f>
        <v>0</v>
      </c>
      <c r="E42" s="389">
        <f>'Misc. Exp. Sup (2)'!F54</f>
        <v>0</v>
      </c>
      <c r="F42" s="389">
        <f>'Misc. Exp. Sup (2)'!G54</f>
        <v>0</v>
      </c>
      <c r="G42" s="389">
        <f>'Misc. Exp. Sup (2)'!H54</f>
        <v>0</v>
      </c>
      <c r="H42" s="390">
        <f>'Misc. Exp. Sup (2)'!H54</f>
        <v>0</v>
      </c>
      <c r="I42" s="390">
        <f>'Misc. Exp. Sup (2)'!J54</f>
        <v>0</v>
      </c>
      <c r="J42" s="368"/>
      <c r="K42" s="368"/>
    </row>
    <row r="43" spans="1:11" ht="16.5" customHeight="1" x14ac:dyDescent="0.25">
      <c r="A43" s="370">
        <f>SUM(A3:A42)</f>
        <v>4699.09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H21:I21"/>
    <mergeCell ref="D19:G19"/>
    <mergeCell ref="D21:G21"/>
    <mergeCell ref="D22:G22"/>
    <mergeCell ref="H22:I22"/>
    <mergeCell ref="H23:I23"/>
    <mergeCell ref="D5:G5"/>
    <mergeCell ref="D6:G6"/>
    <mergeCell ref="D8:G8"/>
    <mergeCell ref="D7:G7"/>
    <mergeCell ref="H19:I19"/>
    <mergeCell ref="D20:G20"/>
    <mergeCell ref="H20:I20"/>
    <mergeCell ref="D10:G10"/>
    <mergeCell ref="D12:G12"/>
    <mergeCell ref="H8:I8"/>
    <mergeCell ref="H9:I9"/>
    <mergeCell ref="H10:I10"/>
    <mergeCell ref="H12:I12"/>
    <mergeCell ref="H7:I7"/>
    <mergeCell ref="D14:G14"/>
    <mergeCell ref="E2:F2"/>
    <mergeCell ref="H2:I2"/>
    <mergeCell ref="D9:G9"/>
    <mergeCell ref="H11:I11"/>
    <mergeCell ref="D11:G11"/>
    <mergeCell ref="D18:G18"/>
    <mergeCell ref="H13:I13"/>
    <mergeCell ref="H14:I14"/>
    <mergeCell ref="H15:I15"/>
    <mergeCell ref="H16:I16"/>
    <mergeCell ref="H17:I17"/>
    <mergeCell ref="H18:I18"/>
    <mergeCell ref="D15:G15"/>
    <mergeCell ref="D16:G16"/>
    <mergeCell ref="D17:G17"/>
    <mergeCell ref="D27:G27"/>
    <mergeCell ref="H27:I27"/>
    <mergeCell ref="D28:G28"/>
    <mergeCell ref="H28:I28"/>
    <mergeCell ref="D25:G25"/>
    <mergeCell ref="H25:I25"/>
    <mergeCell ref="D26:G26"/>
    <mergeCell ref="H26:I26"/>
    <mergeCell ref="D31:G31"/>
    <mergeCell ref="H31:I31"/>
    <mergeCell ref="D32:G32"/>
    <mergeCell ref="H32:I32"/>
    <mergeCell ref="D29:G29"/>
    <mergeCell ref="H29:I29"/>
    <mergeCell ref="D30:G30"/>
    <mergeCell ref="H30:I30"/>
    <mergeCell ref="H40:I40"/>
    <mergeCell ref="H41:I41"/>
    <mergeCell ref="D33:G33"/>
    <mergeCell ref="H33:I33"/>
    <mergeCell ref="D34:G34"/>
    <mergeCell ref="H34:I34"/>
    <mergeCell ref="D35:G35"/>
    <mergeCell ref="H35:I35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41:G41"/>
    <mergeCell ref="H39:I39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2"/>
  <sheetViews>
    <sheetView showGridLines="0" showZeros="0" tabSelected="1" topLeftCell="C1" zoomScale="75" workbookViewId="0">
      <selection activeCell="K8" sqref="K8"/>
    </sheetView>
  </sheetViews>
  <sheetFormatPr defaultColWidth="0" defaultRowHeight="15" zeroHeight="1" x14ac:dyDescent="0.25"/>
  <cols>
    <col min="1" max="1" width="12.33203125" style="1" customWidth="1"/>
    <col min="2" max="2" width="7.88671875" style="1" customWidth="1"/>
    <col min="3" max="3" width="8.109375" style="1" customWidth="1"/>
    <col min="4" max="4" width="9.6640625" style="1" customWidth="1"/>
    <col min="5" max="5" width="10.5546875" style="1" customWidth="1"/>
    <col min="6" max="6" width="9.109375" style="1" customWidth="1"/>
    <col min="7" max="7" width="10.88671875" style="1" customWidth="1"/>
    <col min="8" max="8" width="14.6640625" style="1" customWidth="1"/>
    <col min="9" max="9" width="13.33203125" style="1" customWidth="1"/>
    <col min="10" max="10" width="12.44140625" style="1" customWidth="1"/>
    <col min="11" max="11" width="10.33203125" style="1" customWidth="1"/>
    <col min="12" max="12" width="14.109375" style="1" customWidth="1"/>
    <col min="13" max="13" width="10.44140625" style="1" customWidth="1"/>
    <col min="14" max="14" width="16.44140625" style="1" customWidth="1"/>
    <col min="15" max="64" width="0" style="9" hidden="1" customWidth="1"/>
    <col min="65" max="16384" width="0" style="2" hidden="1"/>
  </cols>
  <sheetData>
    <row r="1" spans="1:64" ht="18.75" customHeight="1" x14ac:dyDescent="0.4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4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>
        <v>36609</v>
      </c>
      <c r="P2" s="261">
        <f ca="1">TODAY()</f>
        <v>36609</v>
      </c>
    </row>
    <row r="3" spans="1:64" ht="20.25" customHeight="1" x14ac:dyDescent="0.4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2</v>
      </c>
    </row>
    <row r="4" spans="1:64" ht="9" customHeight="1" x14ac:dyDescent="0.25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5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5">
      <c r="A6" s="289" t="s">
        <v>114</v>
      </c>
      <c r="B6" s="121"/>
      <c r="C6" s="121"/>
      <c r="D6"/>
      <c r="E6" s="290" t="s">
        <v>115</v>
      </c>
      <c r="F6" s="121"/>
      <c r="G6" s="121"/>
      <c r="H6" s="174" t="s">
        <v>116</v>
      </c>
      <c r="I6" s="121"/>
      <c r="J6" s="176"/>
      <c r="K6" s="114" t="s">
        <v>117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3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5">
      <c r="A8" s="289" t="s">
        <v>118</v>
      </c>
      <c r="B8" s="291"/>
      <c r="C8" s="291"/>
      <c r="D8" s="173"/>
      <c r="E8" s="191" t="s">
        <v>119</v>
      </c>
      <c r="F8" s="172"/>
      <c r="G8" s="192"/>
      <c r="H8" s="172"/>
      <c r="I8" s="172"/>
      <c r="J8" s="190"/>
      <c r="K8" s="270" t="s">
        <v>122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5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3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5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5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3">
      <c r="A14" s="146"/>
      <c r="B14" s="135"/>
      <c r="C14" s="126"/>
      <c r="D14" s="155"/>
      <c r="E14" s="155"/>
      <c r="F14" s="156"/>
      <c r="G14" s="157"/>
      <c r="H14" s="265"/>
      <c r="I14" s="262"/>
      <c r="J14" s="263"/>
      <c r="K14" s="263"/>
      <c r="L14" s="259"/>
      <c r="M14" s="196"/>
      <c r="N14" s="189">
        <f>IF(M14=" ",L14*1,L14*M14)</f>
        <v>0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3">
      <c r="A15" s="146"/>
      <c r="B15" s="135"/>
      <c r="C15" s="126"/>
      <c r="D15" s="155"/>
      <c r="E15" s="155"/>
      <c r="F15" s="156"/>
      <c r="G15" s="157"/>
      <c r="H15" s="265"/>
      <c r="I15" s="262"/>
      <c r="J15" s="263"/>
      <c r="K15" s="263"/>
      <c r="L15" s="259"/>
      <c r="M15" s="196"/>
      <c r="N15" s="189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3">
      <c r="A16" s="146"/>
      <c r="B16" s="135"/>
      <c r="C16" s="126"/>
      <c r="D16" s="155"/>
      <c r="E16" s="155"/>
      <c r="F16" s="156"/>
      <c r="G16" s="157"/>
      <c r="H16" s="265"/>
      <c r="I16" s="262"/>
      <c r="J16" s="263"/>
      <c r="K16" s="263"/>
      <c r="L16" s="259"/>
      <c r="M16" s="196"/>
      <c r="N16" s="189">
        <f t="shared" ref="N16:N26" si="0">IF(M16=" ",L16*1,L16*M16)</f>
        <v>0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3">
      <c r="A17" s="146"/>
      <c r="B17" s="135"/>
      <c r="C17" s="126"/>
      <c r="D17" s="155"/>
      <c r="E17" s="155"/>
      <c r="F17" s="156"/>
      <c r="G17" s="157"/>
      <c r="H17" s="265"/>
      <c r="I17" s="262"/>
      <c r="J17" s="263"/>
      <c r="K17" s="263"/>
      <c r="L17" s="259"/>
      <c r="M17" s="196"/>
      <c r="N17" s="189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3">
      <c r="A18" s="146"/>
      <c r="B18" s="135"/>
      <c r="C18" s="126"/>
      <c r="D18" s="155"/>
      <c r="E18" s="155"/>
      <c r="F18" s="156"/>
      <c r="G18" s="157"/>
      <c r="H18" s="265"/>
      <c r="I18" s="262"/>
      <c r="J18" s="263"/>
      <c r="K18" s="263"/>
      <c r="L18" s="259"/>
      <c r="M18" s="196"/>
      <c r="N18" s="189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3">
      <c r="A19" s="146"/>
      <c r="B19" s="135"/>
      <c r="C19" s="126"/>
      <c r="D19" s="155"/>
      <c r="E19" s="155"/>
      <c r="F19" s="156"/>
      <c r="G19" s="157"/>
      <c r="H19" s="265"/>
      <c r="I19" s="262"/>
      <c r="J19" s="263"/>
      <c r="K19" s="263"/>
      <c r="L19" s="259"/>
      <c r="M19" s="196"/>
      <c r="N19" s="189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3">
      <c r="A20" s="146"/>
      <c r="B20" s="135"/>
      <c r="C20" s="126"/>
      <c r="D20" s="155"/>
      <c r="E20" s="155"/>
      <c r="F20" s="156"/>
      <c r="G20" s="157"/>
      <c r="H20" s="265"/>
      <c r="I20" s="262"/>
      <c r="J20" s="263"/>
      <c r="K20" s="263"/>
      <c r="L20" s="259"/>
      <c r="M20" s="196"/>
      <c r="N20" s="189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3">
      <c r="A21" s="146"/>
      <c r="B21" s="135"/>
      <c r="C21" s="126"/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3">
      <c r="A22" s="146"/>
      <c r="B22" s="135"/>
      <c r="C22" s="126"/>
      <c r="D22" s="155"/>
      <c r="E22" s="155"/>
      <c r="F22" s="156"/>
      <c r="G22" s="157"/>
      <c r="H22" s="266"/>
      <c r="I22" s="262"/>
      <c r="J22" s="263"/>
      <c r="K22" s="263"/>
      <c r="L22" s="259"/>
      <c r="M22" s="196"/>
      <c r="N22" s="189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3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3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3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3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5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0</v>
      </c>
    </row>
    <row r="28" spans="1:64" ht="24" customHeight="1" x14ac:dyDescent="0.25">
      <c r="A28" s="310" t="s">
        <v>97</v>
      </c>
      <c r="B28" s="310" t="s">
        <v>100</v>
      </c>
      <c r="C28" s="334"/>
      <c r="D28" s="403" t="s">
        <v>102</v>
      </c>
      <c r="E28" s="404"/>
      <c r="F28" s="335"/>
      <c r="G28" s="398" t="s">
        <v>103</v>
      </c>
      <c r="H28" s="399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0</v>
      </c>
    </row>
    <row r="29" spans="1:64" ht="24" customHeight="1" x14ac:dyDescent="0.25">
      <c r="A29" s="299"/>
      <c r="B29" s="299"/>
      <c r="C29" s="400"/>
      <c r="D29" s="401"/>
      <c r="E29" s="401"/>
      <c r="F29" s="402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0</v>
      </c>
    </row>
    <row r="30" spans="1:64" ht="24" customHeight="1" x14ac:dyDescent="0.25">
      <c r="A30" s="376"/>
      <c r="B30" s="376"/>
      <c r="C30" s="395"/>
      <c r="D30" s="396"/>
      <c r="E30" s="396"/>
      <c r="F30" s="397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3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5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5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3">
      <c r="A34" s="146">
        <v>36572</v>
      </c>
      <c r="B34" s="129" t="s">
        <v>120</v>
      </c>
      <c r="C34" s="155"/>
      <c r="D34" s="155"/>
      <c r="E34" s="155"/>
      <c r="F34" s="155"/>
      <c r="G34" s="155"/>
      <c r="H34" s="155"/>
      <c r="I34" s="155"/>
      <c r="J34" s="155"/>
      <c r="K34" s="155"/>
      <c r="L34" s="259">
        <v>95</v>
      </c>
      <c r="M34" s="196"/>
      <c r="N34" s="189">
        <f t="shared" ref="N34:N41" si="1">IF(M34=" ",L34*1,L34*M34)</f>
        <v>95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3">
      <c r="A35" s="146"/>
      <c r="B35" s="129"/>
      <c r="C35" s="155"/>
      <c r="D35" s="159"/>
      <c r="E35" s="29"/>
      <c r="F35" s="159"/>
      <c r="G35" s="159"/>
      <c r="H35" s="155"/>
      <c r="I35" s="155"/>
      <c r="J35" s="155"/>
      <c r="K35" s="155"/>
      <c r="L35" s="259"/>
      <c r="M35" s="196"/>
      <c r="N35" s="189">
        <f>IF(M35=" ",L35*1,L35*M35)</f>
        <v>0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3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9"/>
      <c r="M36" s="196"/>
      <c r="N36" s="189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3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9"/>
      <c r="M37" s="196"/>
      <c r="N37" s="189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3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9"/>
      <c r="M38" s="196"/>
      <c r="N38" s="189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3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3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3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5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95</v>
      </c>
    </row>
    <row r="43" spans="1:64" ht="24" customHeight="1" x14ac:dyDescent="0.25">
      <c r="A43" s="310" t="s">
        <v>97</v>
      </c>
      <c r="B43" s="310" t="s">
        <v>100</v>
      </c>
      <c r="C43" s="334"/>
      <c r="D43" s="403" t="s">
        <v>102</v>
      </c>
      <c r="E43" s="404"/>
      <c r="F43" s="335"/>
      <c r="G43" s="398" t="s">
        <v>103</v>
      </c>
      <c r="H43" s="399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0</v>
      </c>
    </row>
    <row r="44" spans="1:64" ht="24" customHeight="1" x14ac:dyDescent="0.25">
      <c r="A44" s="299" t="s">
        <v>108</v>
      </c>
      <c r="B44" s="299" t="s">
        <v>121</v>
      </c>
      <c r="C44" s="395" t="s">
        <v>113</v>
      </c>
      <c r="D44" s="396"/>
      <c r="E44" s="396"/>
      <c r="F44" s="397"/>
      <c r="G44" s="350"/>
      <c r="H44" s="375"/>
      <c r="I44" s="297" t="s">
        <v>110</v>
      </c>
      <c r="J44" s="336"/>
      <c r="K44" s="122"/>
      <c r="L44" s="309" t="s">
        <v>29</v>
      </c>
      <c r="M44" s="309"/>
      <c r="N44" s="184">
        <f>SUM(N42:N43)</f>
        <v>95</v>
      </c>
    </row>
    <row r="45" spans="1:64" ht="24.75" customHeight="1" x14ac:dyDescent="0.25">
      <c r="A45" s="41"/>
      <c r="B45" s="377"/>
      <c r="C45" s="395"/>
      <c r="D45" s="396"/>
      <c r="E45" s="396"/>
      <c r="F45" s="397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5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5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5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4604.09</v>
      </c>
    </row>
    <row r="49" spans="1:64" ht="24" customHeight="1" x14ac:dyDescent="0.25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4699.09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3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3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4699.09</v>
      </c>
    </row>
    <row r="53" spans="1:64" ht="24" customHeight="1" x14ac:dyDescent="0.25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5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5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5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5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5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5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5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5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5">
      <c r="A62" s="110" t="str">
        <f>IF(ISBLANK($A$6),TRIM(" "),$A$6)</f>
        <v>Hall</v>
      </c>
      <c r="B62" s="250" t="str">
        <f>IF(ISBLANK($E$6),TRIM(" "),$E$6)</f>
        <v>D. Todd</v>
      </c>
      <c r="C62" s="295" t="str">
        <f>TEXT(IF(ISBLANK($N$2),"      ",$N$2),"000000")</f>
        <v>036609</v>
      </c>
      <c r="D62" s="110" t="str">
        <f>TEXT($K$6,"###-##-####")</f>
        <v>454-59-8983</v>
      </c>
      <c r="E62" s="251" t="str">
        <f>TEXT($N$52,"######0.00")</f>
        <v>4699.09</v>
      </c>
      <c r="F62" s="286" t="s">
        <v>61</v>
      </c>
      <c r="G62" s="286" t="s">
        <v>62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0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413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5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5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5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5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3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" hidden="1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5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3.2" hidden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3.2" hidden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3.2" hidden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3.2" hidden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3.2" hidden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3.2" hidden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3.2" hidden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3.2" hidden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3.2" hidden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3.2" hidden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3.2" hidden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hidden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hidden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hidden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hidden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hidden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hidden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hidden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hidden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hidden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hidden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hidden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hidden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hidden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hidden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hidden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hidden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hidden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hidden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hidden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hidden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hidden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hidden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hidden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hidden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hidden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hidden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hidden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hidden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hidden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hidden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hidden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hidden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hidden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idden="1" x14ac:dyDescent="0.25"/>
    <row r="202" spans="1:14" hidden="1" x14ac:dyDescent="0.25"/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1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7620</xdr:colOff>
                <xdr:row>0</xdr:row>
                <xdr:rowOff>0</xdr:rowOff>
              </from>
              <to>
                <xdr:col>1</xdr:col>
                <xdr:colOff>45720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47" zoomScale="80" workbookViewId="0">
      <selection activeCell="K51" sqref="K51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11" style="10" customWidth="1"/>
    <col min="8" max="8" width="13.109375" style="10" customWidth="1"/>
    <col min="9" max="9" width="14.109375" style="10" customWidth="1"/>
    <col min="10" max="10" width="12.5546875" style="10" customWidth="1"/>
    <col min="11" max="11" width="12.109375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4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>
        <f>IF(VALUE('Short Form'!H62)&lt;&gt;0,2,"")</f>
        <v>2</v>
      </c>
      <c r="O2" s="269">
        <f>IF(N2=0,"",'Short Form'!N3)</f>
        <v>2</v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Hall</v>
      </c>
      <c r="B5" s="121"/>
      <c r="C5" s="121"/>
      <c r="D5" s="121"/>
      <c r="E5" s="253" t="str">
        <f>'Short Form'!E6</f>
        <v>D. Todd</v>
      </c>
      <c r="F5" s="121"/>
      <c r="G5" s="121"/>
      <c r="H5" s="178" t="str">
        <f>'Short Form'!H6</f>
        <v xml:space="preserve"> Director</v>
      </c>
      <c r="I5" s="177"/>
      <c r="J5" s="179"/>
      <c r="K5" s="116" t="str">
        <f>'Short Form'!K6</f>
        <v>454-59-8983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 t="s">
        <v>61</v>
      </c>
      <c r="B12" s="148">
        <v>36608</v>
      </c>
      <c r="C12" s="137" t="s">
        <v>111</v>
      </c>
      <c r="D12" s="166"/>
      <c r="E12" s="166"/>
      <c r="F12" s="166"/>
      <c r="G12" s="167"/>
      <c r="H12" s="166"/>
      <c r="I12" s="168"/>
      <c r="J12" s="166"/>
      <c r="K12" s="166"/>
      <c r="L12" s="255" t="s">
        <v>112</v>
      </c>
      <c r="M12" s="260">
        <v>4604.09</v>
      </c>
      <c r="N12" s="258"/>
      <c r="O12" s="189">
        <f t="shared" ref="O12:O27" si="0">IF(N12=" ",M12*1,M12*N12)</f>
        <v>4604.09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60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60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60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60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60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60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60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4604.09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 t="s">
        <v>61</v>
      </c>
      <c r="B49" s="340" t="s">
        <v>108</v>
      </c>
      <c r="C49" s="341" t="s">
        <v>109</v>
      </c>
      <c r="D49" s="405" t="s">
        <v>113</v>
      </c>
      <c r="E49" s="406"/>
      <c r="F49" s="406"/>
      <c r="G49" s="407"/>
      <c r="H49" s="405"/>
      <c r="I49" s="408"/>
      <c r="J49" s="188" t="s">
        <v>110</v>
      </c>
      <c r="K49" s="188"/>
      <c r="L49" s="345"/>
      <c r="M49" s="73"/>
      <c r="N49" s="93"/>
      <c r="O49" s="169">
        <f>IF($L$49=" ",SUMIF($A$12:$A$40,A49,$O$12:$O$40),$K$41*$L$49)</f>
        <v>4604.09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4604.09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H49:I49"/>
    <mergeCell ref="H50:I50"/>
    <mergeCell ref="H51:I51"/>
    <mergeCell ref="H52:I52"/>
    <mergeCell ref="D51:G51"/>
    <mergeCell ref="D52:G52"/>
    <mergeCell ref="D53:G53"/>
    <mergeCell ref="D54:G54"/>
    <mergeCell ref="H48:I48"/>
    <mergeCell ref="D49:G49"/>
    <mergeCell ref="D50:G50"/>
    <mergeCell ref="E48:F48"/>
    <mergeCell ref="H53:I53"/>
    <mergeCell ref="H54:I54"/>
  </mergeCells>
  <pageMargins left="0.36" right="0.2" top="0.25" bottom="0.16" header="0.5" footer="0.5"/>
  <pageSetup scale="61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0.8867187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6.6640625" style="1" customWidth="1"/>
    <col min="10" max="10" width="15.5546875" style="1" customWidth="1"/>
    <col min="11" max="11" width="13" style="1" customWidth="1"/>
    <col min="12" max="12" width="11.5546875" style="1" customWidth="1"/>
    <col min="13" max="13" width="12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 t="str">
        <f>IF((VALUE('Short Form'!I62)&lt;&gt;0),1+VALUE('Short Form'!H62)+VALUE('Short Form'!I62),"")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Hall</v>
      </c>
      <c r="B5" s="121"/>
      <c r="C5" s="121"/>
      <c r="D5" s="121"/>
      <c r="E5" s="254" t="str">
        <f>'Short Form'!E6</f>
        <v>D. Todd</v>
      </c>
      <c r="F5" s="121"/>
      <c r="G5" s="121"/>
      <c r="H5" s="178" t="str">
        <f>'Short Form'!H6</f>
        <v xml:space="preserve"> Director</v>
      </c>
      <c r="I5" s="121"/>
      <c r="J5" s="121"/>
      <c r="K5" s="19"/>
      <c r="L5" s="144" t="str">
        <f>'Short Form'!K6</f>
        <v>454-59-8983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Form'!J62)&lt;&gt;0),1+VALUE('Short Form'!I62)+VALUE('Short Form'!J62)+VALUE('Short Form'!H62),"")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Hall</v>
      </c>
      <c r="B5" s="121"/>
      <c r="C5" s="121"/>
      <c r="D5" s="121"/>
      <c r="E5" s="253" t="str">
        <f>'Short Form'!E6</f>
        <v>D. Todd</v>
      </c>
      <c r="F5" s="172"/>
      <c r="G5" s="121"/>
      <c r="H5" s="178" t="str">
        <f>'Short Form'!H6</f>
        <v xml:space="preserve"> Director</v>
      </c>
      <c r="I5" s="177"/>
      <c r="J5" s="179"/>
      <c r="K5" s="116" t="str">
        <f>'Short Form'!K6</f>
        <v>454-59-8983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6" zeroHeight="1" x14ac:dyDescent="0.3"/>
  <cols>
    <col min="1" max="1" width="6.44140625" style="11" customWidth="1"/>
    <col min="2" max="2" width="11.5546875" style="10" customWidth="1"/>
    <col min="3" max="3" width="7.6640625" style="10" customWidth="1"/>
    <col min="4" max="4" width="6.109375" style="10" customWidth="1"/>
    <col min="5" max="5" width="9.6640625" style="10" customWidth="1"/>
    <col min="6" max="6" width="11.33203125" style="10" customWidth="1"/>
    <col min="7" max="7" width="9.5546875" style="10" customWidth="1"/>
    <col min="8" max="8" width="12.44140625" style="10" customWidth="1"/>
    <col min="9" max="9" width="13.5546875" style="10" customWidth="1"/>
    <col min="10" max="10" width="12.88671875" style="10" customWidth="1"/>
    <col min="11" max="11" width="13" style="10" customWidth="1"/>
    <col min="12" max="12" width="9.33203125" style="10" customWidth="1"/>
    <col min="13" max="13" width="11.33203125" style="10" customWidth="1"/>
    <col min="14" max="14" width="11" style="10" customWidth="1"/>
    <col min="15" max="15" width="20.6640625" style="10" customWidth="1"/>
    <col min="16" max="16" width="18.88671875" style="11" hidden="1" customWidth="1"/>
    <col min="17" max="16384" width="0" style="11" hidden="1"/>
  </cols>
  <sheetData>
    <row r="1" spans="1:21" ht="19.5" customHeight="1" x14ac:dyDescent="0.3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4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5">
      <c r="A5" s="246" t="str">
        <f>'Short Form'!A6</f>
        <v>Hall</v>
      </c>
      <c r="B5" s="121"/>
      <c r="C5" s="121"/>
      <c r="D5" s="121"/>
      <c r="E5" s="253" t="str">
        <f>'Short Form'!E6</f>
        <v>D. Todd</v>
      </c>
      <c r="F5" s="121"/>
      <c r="G5" s="121"/>
      <c r="H5" s="178" t="str">
        <f>'Short Form'!H6</f>
        <v xml:space="preserve"> Director</v>
      </c>
      <c r="I5" s="177"/>
      <c r="J5" s="179"/>
      <c r="K5" s="116" t="str">
        <f>'Short Form'!K6</f>
        <v>454-59-8983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3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3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3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3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3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3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3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3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3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3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3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3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3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3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3">
      <c r="L61" s="11"/>
    </row>
    <row r="62" spans="1:21" s="13" customFormat="1" ht="18" hidden="1" customHeight="1" x14ac:dyDescent="0.3">
      <c r="L62" s="11"/>
      <c r="M62" s="11"/>
      <c r="N62" s="11"/>
    </row>
    <row r="63" spans="1:21" s="13" customFormat="1" ht="18" hidden="1" customHeight="1" x14ac:dyDescent="0.3">
      <c r="L63" s="11"/>
      <c r="M63" s="11"/>
      <c r="N63" s="11"/>
    </row>
    <row r="64" spans="1:21" s="13" customFormat="1" ht="18" hidden="1" customHeight="1" x14ac:dyDescent="0.3">
      <c r="L64" s="11"/>
      <c r="M64" s="11"/>
      <c r="N64" s="11"/>
    </row>
    <row r="65" spans="2:15" s="13" customFormat="1" ht="18" hidden="1" customHeight="1" x14ac:dyDescent="0.3">
      <c r="L65" s="11"/>
      <c r="M65" s="11"/>
      <c r="N65" s="11"/>
    </row>
    <row r="66" spans="2:15" s="13" customFormat="1" ht="18" hidden="1" customHeight="1" x14ac:dyDescent="0.3">
      <c r="L66" s="11"/>
      <c r="M66" s="11"/>
      <c r="N66" s="11"/>
    </row>
    <row r="67" spans="2:15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3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3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" hidden="1" customHeight="1" x14ac:dyDescent="0.3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5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3">
      <c r="L112" s="11"/>
    </row>
    <row r="113" spans="2:15" s="13" customFormat="1" ht="17.100000000000001" hidden="1" customHeight="1" x14ac:dyDescent="0.3">
      <c r="L113" s="11"/>
    </row>
    <row r="114" spans="2:15" s="13" customFormat="1" ht="17.100000000000001" hidden="1" customHeight="1" x14ac:dyDescent="0.3">
      <c r="L114" s="11"/>
    </row>
    <row r="115" spans="2:15" s="13" customFormat="1" ht="17.100000000000001" hidden="1" customHeight="1" x14ac:dyDescent="0.3">
      <c r="L115" s="11"/>
      <c r="M115" s="11"/>
      <c r="N115" s="11"/>
    </row>
    <row r="116" spans="2:15" s="13" customFormat="1" ht="17.100000000000001" hidden="1" customHeight="1" x14ac:dyDescent="0.3">
      <c r="L116" s="11"/>
      <c r="M116" s="11"/>
      <c r="N116" s="11"/>
    </row>
    <row r="117" spans="2:15" s="13" customFormat="1" ht="17.100000000000001" hidden="1" customHeight="1" x14ac:dyDescent="0.3">
      <c r="L117" s="11"/>
      <c r="M117" s="11"/>
      <c r="N117" s="11"/>
    </row>
    <row r="118" spans="2:15" s="13" customFormat="1" ht="17.100000000000001" hidden="1" customHeight="1" x14ac:dyDescent="0.3">
      <c r="L118" s="11"/>
      <c r="M118" s="11"/>
      <c r="N118" s="11"/>
    </row>
    <row r="119" spans="2:15" s="13" customFormat="1" ht="17.100000000000001" hidden="1" customHeight="1" x14ac:dyDescent="0.3">
      <c r="L119" s="11"/>
      <c r="M119" s="11"/>
      <c r="N119" s="11"/>
    </row>
    <row r="120" spans="2:15" s="13" customFormat="1" ht="17.100000000000001" hidden="1" customHeight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</row>
    <row r="152" spans="2:15" hidden="1" x14ac:dyDescent="0.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</row>
    <row r="153" spans="2:15" hidden="1" x14ac:dyDescent="0.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</row>
    <row r="154" spans="2:15" hidden="1" x14ac:dyDescent="0.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</row>
    <row r="155" spans="2:15" hidden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</row>
    <row r="156" spans="2:15" hidden="1" x14ac:dyDescent="0.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M156" s="11"/>
      <c r="N156" s="11"/>
      <c r="O156" s="11"/>
    </row>
    <row r="157" spans="2:15" hidden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M157" s="11"/>
      <c r="N157" s="11"/>
      <c r="O157" s="11"/>
    </row>
    <row r="158" spans="2:15" hidden="1" x14ac:dyDescent="0.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M158" s="11"/>
      <c r="N158" s="11"/>
      <c r="O158" s="11"/>
    </row>
    <row r="159" spans="2:15" hidden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O159" s="11"/>
    </row>
    <row r="160" spans="2:15" hidden="1" x14ac:dyDescent="0.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O160" s="11"/>
    </row>
    <row r="161" spans="2:15" hidden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3">
      <c r="O164" s="11"/>
    </row>
    <row r="165" spans="2:15" hidden="1" x14ac:dyDescent="0.3">
      <c r="O165" s="11"/>
    </row>
    <row r="166" spans="2:15" hidden="1" x14ac:dyDescent="0.3">
      <c r="O166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96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5"/>
  <cols>
    <col min="1" max="1" width="6.109375" style="2" customWidth="1"/>
    <col min="2" max="2" width="11.44140625" style="1" customWidth="1"/>
    <col min="3" max="3" width="6.6640625" style="1" customWidth="1"/>
    <col min="4" max="4" width="7.88671875" style="1" customWidth="1"/>
    <col min="5" max="5" width="10.6640625" style="1" customWidth="1"/>
    <col min="6" max="6" width="12.33203125" style="1" customWidth="1"/>
    <col min="7" max="7" width="9.88671875" style="1" customWidth="1"/>
    <col min="8" max="8" width="11" style="1" customWidth="1"/>
    <col min="9" max="9" width="15.33203125" style="1" customWidth="1"/>
    <col min="10" max="10" width="15.5546875" style="1" customWidth="1"/>
    <col min="11" max="11" width="15" style="1" customWidth="1"/>
    <col min="12" max="13" width="11.5546875" style="1" customWidth="1"/>
    <col min="14" max="14" width="20.5546875" style="1" customWidth="1"/>
    <col min="15" max="15" width="18.88671875" style="2" hidden="1" customWidth="1"/>
    <col min="16" max="16384" width="0" style="2" hidden="1"/>
  </cols>
  <sheetData>
    <row r="1" spans="1:20" ht="19.5" customHeight="1" x14ac:dyDescent="0.3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4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5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5">
      <c r="A5" s="246" t="str">
        <f>'Short Form'!A6</f>
        <v>Hall</v>
      </c>
      <c r="B5" s="121"/>
      <c r="C5" s="121"/>
      <c r="D5" s="121"/>
      <c r="E5" s="254" t="str">
        <f>'Short Form'!E6</f>
        <v>D. Todd</v>
      </c>
      <c r="F5" s="121"/>
      <c r="G5" s="121"/>
      <c r="H5" s="178" t="str">
        <f>'Short Form'!H6</f>
        <v xml:space="preserve"> Director</v>
      </c>
      <c r="I5" s="121"/>
      <c r="J5" s="121"/>
      <c r="K5" s="19"/>
      <c r="L5" s="144" t="str">
        <f>'Short Form'!K6</f>
        <v>454-59-8983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3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5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5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5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3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3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3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3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3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3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3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3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3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3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3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3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3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3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3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3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3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3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3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3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3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3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3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3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3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3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3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3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3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3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3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5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5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5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5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5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5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5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5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5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pans="2:14" s="4" customFormat="1" ht="21" hidden="1" customHeight="1" x14ac:dyDescent="0.2"/>
    <row r="66" spans="2:14" s="4" customFormat="1" ht="21" hidden="1" customHeight="1" x14ac:dyDescent="0.2"/>
    <row r="67" spans="2:14" s="4" customFormat="1" ht="21" hidden="1" customHeight="1" x14ac:dyDescent="0.2"/>
    <row r="68" spans="2:14" s="4" customFormat="1" ht="21" hidden="1" customHeight="1" x14ac:dyDescent="0.2"/>
    <row r="69" spans="2:14" s="4" customFormat="1" ht="21" hidden="1" customHeight="1" x14ac:dyDescent="0.2"/>
    <row r="70" spans="2:14" ht="21" hidden="1" customHeight="1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s="8" customFormat="1" ht="21" hidden="1" customHeight="1" x14ac:dyDescent="0.3"/>
    <row r="72" spans="2:14" s="6" customFormat="1" ht="21" hidden="1" customHeight="1" x14ac:dyDescent="0.2"/>
    <row r="73" spans="2:14" s="4" customFormat="1" ht="21" hidden="1" customHeight="1" x14ac:dyDescent="0.2"/>
    <row r="74" spans="2:14" s="4" customFormat="1" ht="21" hidden="1" customHeight="1" x14ac:dyDescent="0.2"/>
    <row r="75" spans="2:14" s="4" customFormat="1" ht="21" hidden="1" customHeight="1" x14ac:dyDescent="0.2"/>
    <row r="76" spans="2:14" s="4" customFormat="1" ht="21" hidden="1" customHeight="1" x14ac:dyDescent="0.2"/>
    <row r="77" spans="2:14" s="4" customFormat="1" ht="21" hidden="1" customHeight="1" x14ac:dyDescent="0.2"/>
    <row r="78" spans="2:14" s="4" customFormat="1" ht="21" hidden="1" customHeight="1" x14ac:dyDescent="0.2"/>
    <row r="79" spans="2:14" s="4" customFormat="1" ht="21" hidden="1" customHeight="1" x14ac:dyDescent="0.2"/>
    <row r="80" spans="2:14" s="4" customFormat="1" ht="21" hidden="1" customHeight="1" x14ac:dyDescent="0.2"/>
    <row r="81" spans="2:14" s="4" customFormat="1" ht="21" hidden="1" customHeight="1" x14ac:dyDescent="0.2"/>
    <row r="82" spans="2:14" s="4" customFormat="1" ht="21" hidden="1" customHeight="1" x14ac:dyDescent="0.2"/>
    <row r="83" spans="2:14" s="4" customFormat="1" ht="21" hidden="1" customHeight="1" x14ac:dyDescent="0.2"/>
    <row r="84" spans="2:14" s="4" customFormat="1" ht="21" hidden="1" customHeight="1" x14ac:dyDescent="0.2"/>
    <row r="85" spans="2:14" ht="21" hidden="1" customHeight="1" x14ac:dyDescent="0.2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21" hidden="1" customHeight="1" x14ac:dyDescent="0.2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21" hidden="1" customHeight="1" x14ac:dyDescent="0.2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21" hidden="1" customHeight="1" x14ac:dyDescent="0.2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21" hidden="1" customHeight="1" x14ac:dyDescent="0.2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21" hidden="1" customHeight="1" x14ac:dyDescent="0.2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21" hidden="1" customHeight="1" x14ac:dyDescent="0.2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21" hidden="1" customHeight="1" x14ac:dyDescent="0.2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21" hidden="1" customHeight="1" x14ac:dyDescent="0.2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21" hidden="1" customHeight="1" x14ac:dyDescent="0.2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s="7" customFormat="1" ht="21" hidden="1" customHeight="1" x14ac:dyDescent="0.25"/>
    <row r="96" spans="2:14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pans="2:14" s="4" customFormat="1" ht="21" hidden="1" customHeight="1" x14ac:dyDescent="0.2"/>
    <row r="130" spans="2:14" s="4" customFormat="1" ht="21" hidden="1" customHeight="1" x14ac:dyDescent="0.2"/>
    <row r="131" spans="2:14" s="4" customFormat="1" ht="21" hidden="1" customHeight="1" x14ac:dyDescent="0.2"/>
    <row r="132" spans="2:14" s="4" customFormat="1" ht="21" hidden="1" customHeight="1" x14ac:dyDescent="0.2"/>
    <row r="133" spans="2:14" s="4" customFormat="1" ht="21" hidden="1" customHeight="1" x14ac:dyDescent="0.2"/>
    <row r="134" spans="2:14" s="4" customFormat="1" ht="21" hidden="1" customHeight="1" x14ac:dyDescent="0.2"/>
    <row r="135" spans="2:14" s="4" customFormat="1" ht="21" hidden="1" customHeight="1" x14ac:dyDescent="0.2"/>
    <row r="136" spans="2:14" s="4" customFormat="1" ht="21" hidden="1" customHeight="1" x14ac:dyDescent="0.2"/>
    <row r="137" spans="2:14" s="4" customFormat="1" ht="21" hidden="1" customHeight="1" x14ac:dyDescent="0.2"/>
    <row r="138" spans="2:14" ht="21" hidden="1" customHeight="1" x14ac:dyDescent="0.2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21" hidden="1" customHeight="1" x14ac:dyDescent="0.2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21" hidden="1" customHeight="1" x14ac:dyDescent="0.2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21" hidden="1" customHeight="1" x14ac:dyDescent="0.2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21" hidden="1" customHeight="1" x14ac:dyDescent="0.2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21" hidden="1" customHeight="1" x14ac:dyDescent="0.2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21" hidden="1" customHeight="1" x14ac:dyDescent="0.2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21" hidden="1" customHeight="1" x14ac:dyDescent="0.2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21" hidden="1" customHeight="1" x14ac:dyDescent="0.2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21" hidden="1" customHeight="1" x14ac:dyDescent="0.2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21" hidden="1" customHeight="1" x14ac:dyDescent="0.2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21" hidden="1" customHeight="1" x14ac:dyDescent="0.2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21" hidden="1" customHeight="1" x14ac:dyDescent="0.2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21" hidden="1" customHeight="1" x14ac:dyDescent="0.2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21" hidden="1" customHeight="1" x14ac:dyDescent="0.2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21" hidden="1" customHeight="1" x14ac:dyDescent="0.2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21" hidden="1" customHeight="1" x14ac:dyDescent="0.2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21" hidden="1" customHeight="1" x14ac:dyDescent="0.2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21" hidden="1" customHeight="1" x14ac:dyDescent="0.2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21" hidden="1" customHeight="1" x14ac:dyDescent="0.2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21" hidden="1" customHeight="1" x14ac:dyDescent="0.2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21" hidden="1" customHeight="1" x14ac:dyDescent="0.2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21" hidden="1" customHeight="1" x14ac:dyDescent="0.2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21" hidden="1" customHeight="1" x14ac:dyDescent="0.2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21" hidden="1" customHeight="1" x14ac:dyDescent="0.2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21" hidden="1" customHeight="1" x14ac:dyDescent="0.2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21" hidden="1" customHeight="1" x14ac:dyDescent="0.2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21" hidden="1" customHeight="1" x14ac:dyDescent="0.2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21" hidden="1" customHeight="1" x14ac:dyDescent="0.2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21" hidden="1" customHeight="1" x14ac:dyDescent="0.2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21" hidden="1" customHeight="1" x14ac:dyDescent="0.2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21" hidden="1" customHeight="1" x14ac:dyDescent="0.2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21" hidden="1" customHeight="1" x14ac:dyDescent="0.2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21" hidden="1" customHeight="1" x14ac:dyDescent="0.2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21" hidden="1" customHeight="1" x14ac:dyDescent="0.2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21" hidden="1" customHeight="1" x14ac:dyDescent="0.2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21" hidden="1" customHeight="1" x14ac:dyDescent="0.2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21" hidden="1" customHeight="1" x14ac:dyDescent="0.2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21" hidden="1" customHeight="1" x14ac:dyDescent="0.2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21" hidden="1" customHeight="1" x14ac:dyDescent="0.2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21" hidden="1" customHeight="1" x14ac:dyDescent="0.25"/>
    <row r="183" spans="2:14" ht="21" hidden="1" customHeight="1" x14ac:dyDescent="0.25"/>
    <row r="184" spans="2:14" ht="21" hidden="1" customHeight="1" x14ac:dyDescent="0.25"/>
    <row r="185" spans="2:14" ht="21" hidden="1" customHeight="1" x14ac:dyDescent="0.25"/>
    <row r="186" spans="2:14" ht="21" hidden="1" customHeight="1" x14ac:dyDescent="0.25"/>
    <row r="187" spans="2:14" ht="21" hidden="1" customHeight="1" x14ac:dyDescent="0.25"/>
    <row r="188" spans="2:14" ht="21" hidden="1" customHeight="1" x14ac:dyDescent="0.25"/>
    <row r="189" spans="2:14" ht="21" hidden="1" customHeight="1" x14ac:dyDescent="0.25"/>
    <row r="190" spans="2:14" ht="21" hidden="1" customHeight="1" x14ac:dyDescent="0.25"/>
    <row r="191" spans="2:14" ht="21" hidden="1" customHeight="1" x14ac:dyDescent="0.25"/>
    <row r="192" spans="2:14" ht="21" hidden="1" customHeight="1" x14ac:dyDescent="0.25"/>
    <row r="193" ht="21" hidden="1" customHeight="1" x14ac:dyDescent="0.25"/>
    <row r="194" ht="21" hidden="1" customHeight="1" x14ac:dyDescent="0.25"/>
    <row r="195" ht="21" hidden="1" customHeight="1" x14ac:dyDescent="0.25"/>
    <row r="196" ht="21" hidden="1" customHeight="1" x14ac:dyDescent="0.25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5"/>
  <sheetViews>
    <sheetView showGridLines="0" showZeros="0" zoomScale="80" workbookViewId="0">
      <selection activeCell="A10" sqref="A10"/>
    </sheetView>
  </sheetViews>
  <sheetFormatPr defaultColWidth="0" defaultRowHeight="15.6" zeroHeight="1" x14ac:dyDescent="0.3"/>
  <cols>
    <col min="1" max="1" width="5.6640625" style="11" customWidth="1"/>
    <col min="2" max="2" width="11" style="10" customWidth="1"/>
    <col min="3" max="3" width="8.44140625" style="10" customWidth="1"/>
    <col min="4" max="4" width="5" style="10" customWidth="1"/>
    <col min="5" max="5" width="9.33203125" style="10" customWidth="1"/>
    <col min="6" max="6" width="11.109375" style="10" customWidth="1"/>
    <col min="7" max="7" width="10.44140625" style="10" customWidth="1"/>
    <col min="8" max="8" width="12.44140625" style="10" customWidth="1"/>
    <col min="9" max="9" width="13.5546875" style="10" customWidth="1"/>
    <col min="10" max="10" width="12.5546875" style="10" customWidth="1"/>
    <col min="11" max="11" width="12.6640625" style="10" customWidth="1"/>
    <col min="12" max="12" width="10" style="10" customWidth="1"/>
    <col min="13" max="13" width="10.88671875" style="10" customWidth="1"/>
    <col min="14" max="14" width="9.44140625" style="10" customWidth="1"/>
    <col min="15" max="15" width="20.5546875" style="10" customWidth="1"/>
    <col min="16" max="16" width="18.88671875" style="11" hidden="1" customWidth="1"/>
    <col min="17" max="16384" width="0" style="11" hidden="1"/>
  </cols>
  <sheetData>
    <row r="1" spans="1:20" ht="20.25" customHeight="1" x14ac:dyDescent="0.3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4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3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5">
      <c r="A5" s="246" t="str">
        <f>'Short Form'!A6</f>
        <v>Hall</v>
      </c>
      <c r="B5" s="121"/>
      <c r="C5" s="121"/>
      <c r="D5" s="121"/>
      <c r="E5" s="253" t="str">
        <f>'Short Form'!E6</f>
        <v>D. Todd</v>
      </c>
      <c r="F5" s="172"/>
      <c r="G5" s="121"/>
      <c r="H5" s="178" t="str">
        <f>'Short Form'!H6</f>
        <v xml:space="preserve"> Director</v>
      </c>
      <c r="I5" s="177"/>
      <c r="J5" s="179"/>
      <c r="K5" s="116" t="str">
        <f>'Short Form'!K6</f>
        <v>454-59-8983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3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3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3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3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3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3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3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3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3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3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3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3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3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3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3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3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3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3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3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3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3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3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3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3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3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3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3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3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3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3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3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3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3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3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3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3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5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5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5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5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3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5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3">
      <c r="A48" s="310" t="s">
        <v>69</v>
      </c>
      <c r="B48" s="310" t="s">
        <v>97</v>
      </c>
      <c r="C48" s="310" t="s">
        <v>100</v>
      </c>
      <c r="D48" s="334"/>
      <c r="E48" s="403" t="s">
        <v>102</v>
      </c>
      <c r="F48" s="404"/>
      <c r="G48" s="335"/>
      <c r="H48" s="398" t="s">
        <v>103</v>
      </c>
      <c r="I48" s="399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3">
      <c r="A49" s="339"/>
      <c r="B49" s="340"/>
      <c r="C49" s="341"/>
      <c r="D49" s="405"/>
      <c r="E49" s="406"/>
      <c r="F49" s="406"/>
      <c r="G49" s="407"/>
      <c r="H49" s="405"/>
      <c r="I49" s="408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3">
      <c r="A50" s="343"/>
      <c r="B50" s="343"/>
      <c r="C50" s="343"/>
      <c r="D50" s="405"/>
      <c r="E50" s="406"/>
      <c r="F50" s="406"/>
      <c r="G50" s="407"/>
      <c r="H50" s="405"/>
      <c r="I50" s="406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3">
      <c r="A51" s="342"/>
      <c r="B51" s="349"/>
      <c r="C51" s="341"/>
      <c r="D51" s="405"/>
      <c r="E51" s="406"/>
      <c r="F51" s="406"/>
      <c r="G51" s="407"/>
      <c r="H51" s="405"/>
      <c r="I51" s="408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3">
      <c r="A52" s="343"/>
      <c r="B52" s="343"/>
      <c r="C52" s="343"/>
      <c r="D52" s="405"/>
      <c r="E52" s="406"/>
      <c r="F52" s="406"/>
      <c r="G52" s="407"/>
      <c r="H52" s="405"/>
      <c r="I52" s="406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5">
      <c r="A53" s="187"/>
      <c r="B53" s="188"/>
      <c r="C53" s="341"/>
      <c r="D53" s="405"/>
      <c r="E53" s="406"/>
      <c r="F53" s="406"/>
      <c r="G53" s="407"/>
      <c r="H53" s="405"/>
      <c r="I53" s="408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5">
      <c r="A54" s="343"/>
      <c r="B54" s="343"/>
      <c r="C54" s="343"/>
      <c r="D54" s="405"/>
      <c r="E54" s="406"/>
      <c r="F54" s="406"/>
      <c r="G54" s="407"/>
      <c r="H54" s="405"/>
      <c r="I54" s="406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3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3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3">
      <c r="L59" s="11"/>
      <c r="P59" s="91"/>
      <c r="Q59" s="91"/>
      <c r="R59" s="91"/>
      <c r="S59" s="91"/>
      <c r="T59" s="91"/>
    </row>
    <row r="60" spans="1:20" s="13" customFormat="1" ht="18" hidden="1" customHeight="1" x14ac:dyDescent="0.3">
      <c r="L60" s="11"/>
      <c r="P60" s="91"/>
      <c r="Q60" s="91"/>
      <c r="R60" s="91"/>
      <c r="S60" s="91"/>
      <c r="T60" s="91"/>
    </row>
    <row r="61" spans="1:20" s="13" customFormat="1" ht="18" hidden="1" customHeight="1" x14ac:dyDescent="0.3">
      <c r="L61" s="11"/>
      <c r="P61" s="91"/>
      <c r="Q61" s="91"/>
      <c r="R61" s="91"/>
      <c r="S61" s="91"/>
      <c r="T61" s="91"/>
    </row>
    <row r="62" spans="1:20" s="13" customFormat="1" ht="18" hidden="1" customHeight="1" x14ac:dyDescent="0.3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3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3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3">
      <c r="L65" s="11"/>
      <c r="M65" s="11"/>
      <c r="N65" s="11"/>
    </row>
    <row r="66" spans="2:14" s="13" customFormat="1" ht="18" hidden="1" customHeight="1" x14ac:dyDescent="0.3">
      <c r="L66" s="11"/>
      <c r="M66" s="11"/>
      <c r="N66" s="11"/>
    </row>
    <row r="67" spans="2:14" s="13" customFormat="1" ht="18" hidden="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3">
      <c r="L100" s="11"/>
    </row>
    <row r="101" spans="2:15" s="13" customFormat="1" ht="17.100000000000001" hidden="1" customHeight="1" x14ac:dyDescent="0.3">
      <c r="L101" s="11"/>
    </row>
    <row r="102" spans="2:15" s="13" customFormat="1" ht="17.100000000000001" hidden="1" customHeight="1" x14ac:dyDescent="0.3">
      <c r="L102" s="11"/>
    </row>
    <row r="103" spans="2:15" s="13" customFormat="1" ht="17.100000000000001" hidden="1" customHeight="1" x14ac:dyDescent="0.3">
      <c r="L103" s="11"/>
      <c r="M103" s="11"/>
      <c r="N103" s="11"/>
    </row>
    <row r="104" spans="2:15" s="13" customFormat="1" ht="17.100000000000001" hidden="1" customHeight="1" x14ac:dyDescent="0.3">
      <c r="L104" s="11"/>
      <c r="M104" s="11"/>
      <c r="N104" s="11"/>
    </row>
    <row r="105" spans="2:15" s="13" customFormat="1" ht="17.100000000000001" hidden="1" customHeight="1" x14ac:dyDescent="0.3">
      <c r="L105" s="11"/>
      <c r="M105" s="11"/>
      <c r="N105" s="11"/>
    </row>
    <row r="106" spans="2:15" s="13" customFormat="1" ht="17.100000000000001" hidden="1" customHeight="1" x14ac:dyDescent="0.3">
      <c r="L106" s="11"/>
      <c r="M106" s="11"/>
      <c r="N106" s="11"/>
    </row>
    <row r="107" spans="2:15" s="13" customFormat="1" ht="17.100000000000001" hidden="1" customHeight="1" x14ac:dyDescent="0.3">
      <c r="L107" s="11"/>
      <c r="M107" s="11"/>
      <c r="N107" s="11"/>
    </row>
    <row r="108" spans="2:15" s="13" customFormat="1" ht="17.100000000000001" hidden="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pans="2:15" hidden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</row>
    <row r="114" spans="2:15" hidden="1" x14ac:dyDescent="0.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</row>
    <row r="115" spans="2:15" hidden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</row>
    <row r="116" spans="2:15" hidden="1" x14ac:dyDescent="0.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</row>
    <row r="117" spans="2:15" hidden="1" x14ac:dyDescent="0.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</row>
    <row r="118" spans="2:15" hidden="1" x14ac:dyDescent="0.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</row>
    <row r="119" spans="2:15" hidden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</row>
    <row r="120" spans="2:15" hidden="1" x14ac:dyDescent="0.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</row>
    <row r="121" spans="2:15" hidden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</row>
    <row r="122" spans="2:15" hidden="1" x14ac:dyDescent="0.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</row>
    <row r="123" spans="2:15" hidden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pans="2:15" hidden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</row>
    <row r="130" spans="2:15" hidden="1" x14ac:dyDescent="0.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</row>
    <row r="131" spans="2:15" hidden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</row>
    <row r="132" spans="2:15" hidden="1" x14ac:dyDescent="0.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</row>
    <row r="133" spans="2:15" hidden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</row>
    <row r="134" spans="2:15" hidden="1" x14ac:dyDescent="0.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</row>
    <row r="135" spans="2:15" hidden="1" x14ac:dyDescent="0.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</row>
    <row r="136" spans="2:15" hidden="1" x14ac:dyDescent="0.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</row>
    <row r="137" spans="2:15" hidden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</row>
    <row r="138" spans="2:15" hidden="1" x14ac:dyDescent="0.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</row>
    <row r="139" spans="2:15" hidden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</row>
    <row r="140" spans="2:15" hidden="1" x14ac:dyDescent="0.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</row>
    <row r="141" spans="2:15" hidden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</row>
    <row r="142" spans="2:15" hidden="1" x14ac:dyDescent="0.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</row>
    <row r="143" spans="2:15" hidden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</row>
    <row r="144" spans="2:15" hidden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M144" s="11"/>
      <c r="N144" s="11"/>
      <c r="O144" s="11"/>
    </row>
    <row r="145" spans="2:15" hidden="1" x14ac:dyDescent="0.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3">
      <c r="O152" s="11"/>
    </row>
    <row r="153" spans="2:15" hidden="1" x14ac:dyDescent="0.3">
      <c r="O153" s="11"/>
    </row>
    <row r="154" spans="2:15" hidden="1" x14ac:dyDescent="0.3">
      <c r="O154" s="11"/>
    </row>
    <row r="155" spans="2:15" hidden="1" x14ac:dyDescent="0.3"/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3:G53"/>
    <mergeCell ref="D52:G52"/>
    <mergeCell ref="H52:I52"/>
    <mergeCell ref="H53:I53"/>
  </mergeCells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Havlíček Jan</cp:lastModifiedBy>
  <cp:lastPrinted>2000-03-24T22:09:44Z</cp:lastPrinted>
  <dcterms:created xsi:type="dcterms:W3CDTF">1997-11-03T17:34:07Z</dcterms:created>
  <dcterms:modified xsi:type="dcterms:W3CDTF">2023-09-10T16:06:09Z</dcterms:modified>
</cp:coreProperties>
</file>