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Sheet1" sheetId="1" r:id="rId1"/>
  </sheets>
  <calcPr calcId="92512"/>
</workbook>
</file>

<file path=xl/calcChain.xml><?xml version="1.0" encoding="utf-8"?>
<calcChain xmlns="http://schemas.openxmlformats.org/spreadsheetml/2006/main">
  <c r="I11" i="1" l="1"/>
  <c r="M11" i="1"/>
  <c r="E12" i="1"/>
  <c r="G12" i="1"/>
  <c r="I12" i="1"/>
  <c r="K12" i="1"/>
  <c r="M12" i="1"/>
  <c r="I13" i="1"/>
  <c r="M13" i="1"/>
  <c r="I14" i="1"/>
  <c r="M14" i="1"/>
  <c r="I15" i="1"/>
  <c r="M15" i="1"/>
  <c r="I16" i="1"/>
  <c r="M16" i="1"/>
  <c r="I17" i="1"/>
  <c r="M17" i="1"/>
  <c r="I18" i="1"/>
  <c r="M18" i="1"/>
  <c r="I19" i="1"/>
  <c r="M19" i="1"/>
  <c r="I20" i="1"/>
  <c r="M20" i="1"/>
  <c r="I21" i="1"/>
  <c r="M21" i="1"/>
  <c r="E22" i="1"/>
  <c r="G22" i="1"/>
  <c r="I22" i="1"/>
  <c r="K22" i="1"/>
  <c r="M22" i="1"/>
  <c r="I23" i="1"/>
  <c r="M23" i="1"/>
  <c r="I24" i="1"/>
  <c r="M24" i="1"/>
  <c r="I25" i="1"/>
  <c r="M25" i="1"/>
  <c r="I26" i="1"/>
  <c r="M26" i="1"/>
  <c r="I27" i="1"/>
  <c r="M27" i="1"/>
  <c r="I28" i="1"/>
  <c r="M28" i="1"/>
  <c r="E29" i="1"/>
  <c r="G29" i="1"/>
  <c r="I29" i="1"/>
  <c r="K29" i="1"/>
  <c r="M29" i="1"/>
  <c r="I30" i="1"/>
  <c r="M30" i="1"/>
  <c r="I31" i="1"/>
  <c r="M31" i="1"/>
  <c r="E32" i="1"/>
  <c r="G32" i="1"/>
  <c r="I32" i="1"/>
  <c r="K32" i="1"/>
  <c r="M32" i="1"/>
  <c r="I33" i="1"/>
  <c r="M33" i="1"/>
  <c r="I34" i="1"/>
  <c r="M34" i="1"/>
  <c r="I35" i="1"/>
  <c r="M35" i="1"/>
  <c r="I36" i="1"/>
  <c r="M36" i="1"/>
  <c r="I37" i="1"/>
  <c r="M37" i="1"/>
  <c r="I38" i="1"/>
  <c r="M38" i="1"/>
  <c r="I39" i="1"/>
  <c r="M39" i="1"/>
  <c r="I40" i="1"/>
  <c r="M40" i="1"/>
  <c r="I41" i="1"/>
  <c r="M41" i="1"/>
  <c r="I42" i="1"/>
  <c r="M42" i="1"/>
  <c r="E43" i="1"/>
  <c r="G43" i="1"/>
  <c r="I43" i="1"/>
  <c r="K43" i="1"/>
  <c r="M43" i="1"/>
  <c r="I44" i="1"/>
  <c r="M44" i="1"/>
  <c r="I45" i="1"/>
  <c r="M45" i="1"/>
  <c r="I46" i="1"/>
  <c r="M46" i="1"/>
  <c r="I47" i="1"/>
  <c r="M47" i="1"/>
  <c r="I48" i="1"/>
  <c r="M48" i="1"/>
  <c r="I49" i="1"/>
  <c r="M49" i="1"/>
  <c r="I50" i="1"/>
  <c r="M50" i="1"/>
  <c r="E52" i="1"/>
  <c r="G52" i="1"/>
  <c r="I52" i="1"/>
  <c r="K52" i="1"/>
  <c r="M52" i="1"/>
  <c r="I54" i="1"/>
  <c r="M54" i="1"/>
  <c r="I55" i="1"/>
  <c r="M55" i="1"/>
  <c r="E57" i="1"/>
  <c r="G57" i="1"/>
  <c r="I57" i="1"/>
  <c r="K57" i="1"/>
  <c r="M57" i="1"/>
  <c r="I59" i="1"/>
  <c r="M59" i="1"/>
</calcChain>
</file>

<file path=xl/comments1.xml><?xml version="1.0" encoding="utf-8"?>
<comments xmlns="http://schemas.openxmlformats.org/spreadsheetml/2006/main">
  <authors>
    <author>lguillia</author>
  </authors>
  <commentList>
    <comment ref="F7" authorId="0" shapeId="0">
      <text>
        <r>
          <rPr>
            <b/>
            <sz val="8"/>
            <color indexed="81"/>
            <rFont val="Tahoma"/>
          </rPr>
          <t>Hide columns D through G for presentation purposes</t>
        </r>
      </text>
    </comment>
  </commentList>
</comments>
</file>

<file path=xl/sharedStrings.xml><?xml version="1.0" encoding="utf-8"?>
<sst xmlns="http://schemas.openxmlformats.org/spreadsheetml/2006/main" count="74" uniqueCount="69">
  <si>
    <t>2002 Plan Summary - Research</t>
  </si>
  <si>
    <t>'01 Fcst vs '02 Plan</t>
  </si>
  <si>
    <t>Actuals</t>
  </si>
  <si>
    <t>Forecast</t>
  </si>
  <si>
    <t>Plan</t>
  </si>
  <si>
    <t>Fav/(Unfav)</t>
  </si>
  <si>
    <t>Jan-July</t>
  </si>
  <si>
    <t>Aug-Dec</t>
  </si>
  <si>
    <t xml:space="preserve">  Direct Expenses (000s)</t>
  </si>
  <si>
    <t>Compensation/Taxes and Benefits</t>
  </si>
  <si>
    <t>a)</t>
  </si>
  <si>
    <t>Employee Expenses</t>
  </si>
  <si>
    <t xml:space="preserve">     Recruiting and Relocations</t>
  </si>
  <si>
    <t>b)</t>
  </si>
  <si>
    <t xml:space="preserve">     Communications (Cell Phones, Pagers, etc.)</t>
  </si>
  <si>
    <t xml:space="preserve">     Conferences and Training</t>
  </si>
  <si>
    <t>c)</t>
  </si>
  <si>
    <t xml:space="preserve">     Club Dues</t>
  </si>
  <si>
    <t xml:space="preserve">     Employee Memberships &amp; Dues</t>
  </si>
  <si>
    <t xml:space="preserve">     Tuition Reimbursement</t>
  </si>
  <si>
    <t>d)</t>
  </si>
  <si>
    <t xml:space="preserve">     Employee Entertainment</t>
  </si>
  <si>
    <t xml:space="preserve">     Overtime/Working Meals</t>
  </si>
  <si>
    <t xml:space="preserve">     Other Employee Expenses</t>
  </si>
  <si>
    <t>Travel/Entertainment</t>
  </si>
  <si>
    <t xml:space="preserve">     Travel - Air</t>
  </si>
  <si>
    <t xml:space="preserve">     Travel - Lodging</t>
  </si>
  <si>
    <t xml:space="preserve">     Travel - Meals</t>
  </si>
  <si>
    <t xml:space="preserve">     Travel - Other</t>
  </si>
  <si>
    <t>e)</t>
  </si>
  <si>
    <t xml:space="preserve">     Client Entertainment</t>
  </si>
  <si>
    <t xml:space="preserve">     Customer Meetings</t>
  </si>
  <si>
    <t>Consulting</t>
  </si>
  <si>
    <t xml:space="preserve">     Advertising &amp; Promotions</t>
  </si>
  <si>
    <t xml:space="preserve">     Outside Services Excluding Legal and Tax</t>
  </si>
  <si>
    <t>f)</t>
  </si>
  <si>
    <t>Office</t>
  </si>
  <si>
    <t xml:space="preserve">     3rd Party Rent</t>
  </si>
  <si>
    <t xml:space="preserve">     Supplies</t>
  </si>
  <si>
    <t xml:space="preserve">     Subscriptions and Periodicals</t>
  </si>
  <si>
    <t xml:space="preserve">     Postage and Freight</t>
  </si>
  <si>
    <t xml:space="preserve">     Corporate Rent</t>
  </si>
  <si>
    <t xml:space="preserve">     Technology</t>
  </si>
  <si>
    <t>Controllable Infrastructure</t>
  </si>
  <si>
    <t>System Development</t>
  </si>
  <si>
    <t>Insurance</t>
  </si>
  <si>
    <r>
      <t xml:space="preserve">Analyst Associates </t>
    </r>
    <r>
      <rPr>
        <sz val="9"/>
        <rFont val="Arial"/>
        <family val="2"/>
      </rPr>
      <t>(Includes Comp, Taxes and Benefits and allocation)</t>
    </r>
  </si>
  <si>
    <t>g)</t>
  </si>
  <si>
    <t>Other Expense</t>
  </si>
  <si>
    <t xml:space="preserve">     Taxes Other than Income</t>
  </si>
  <si>
    <t xml:space="preserve">     Charitable Contributions</t>
  </si>
  <si>
    <t xml:space="preserve">     Company Membership &amp; Dues</t>
  </si>
  <si>
    <t xml:space="preserve">     Other Expenses (Transportation, Fees &amp; Permits, etc.)</t>
  </si>
  <si>
    <t>Outside Legal</t>
  </si>
  <si>
    <t>Outside Tax</t>
  </si>
  <si>
    <t>Depreciation and Amortization</t>
  </si>
  <si>
    <t>Total Direct Expenses</t>
  </si>
  <si>
    <t>Amounts Billed to Other Business Units</t>
  </si>
  <si>
    <t>Amounts Directed to ENA Commercial Teams</t>
  </si>
  <si>
    <t>Expenses Net of Intercompany Billings</t>
  </si>
  <si>
    <t xml:space="preserve">  Headcount</t>
  </si>
  <si>
    <t>a) Unfavorable due to an increase in headcount (67 plan vs. 50 actual) and merit increases offset by Analyst and Associate salaries being included in Salaries and Wages for the first half of 2001 while it is planned for</t>
  </si>
  <si>
    <t xml:space="preserve">     2002 in the new Associate and Analyst account.</t>
  </si>
  <si>
    <t xml:space="preserve">b) </t>
  </si>
  <si>
    <t>d) Unfavorable due to an increase in headcount.</t>
  </si>
  <si>
    <t xml:space="preserve">e) </t>
  </si>
  <si>
    <t>f) Outside Services planned for in 2001 have not been incurred, but are expected in 2002.</t>
  </si>
  <si>
    <t xml:space="preserve">g) Unfavorable due to an increase in Associate headcount (5 plan vs. 1 actual) and to Analyst and Associate salaries being charged to Salaries and Wages for the first half of 2001 while 2002 was planned for in the </t>
  </si>
  <si>
    <t xml:space="preserve">     new Associate and Analyst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</si>
</sst>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16" x14ac:knownFonts="1">
    <font>
      <sz val="10"/>
      <name val="Arial"/>
    </font>
    <font>
      <sz val="10"/>
      <name val="Arial"/>
    </font>
    <font>
      <b/>
      <sz val="18"/>
      <name val="Arial"/>
      <family val="2"/>
    </font>
    <font>
      <b/>
      <sz val="10"/>
      <name val="Arial"/>
    </font>
    <font>
      <sz val="9"/>
      <name val="Arial"/>
    </font>
    <font>
      <b/>
      <sz val="9"/>
      <name val="Arial"/>
    </font>
    <font>
      <b/>
      <sz val="9"/>
      <name val="Arial"/>
      <family val="2"/>
    </font>
    <font>
      <sz val="11"/>
      <name val="Arial"/>
      <family val="2"/>
    </font>
    <font>
      <b/>
      <sz val="11"/>
      <name val="Arial"/>
      <family val="2"/>
    </font>
    <font>
      <sz val="9"/>
      <name val="Arial"/>
      <family val="2"/>
    </font>
    <font>
      <b/>
      <sz val="11"/>
      <color indexed="12"/>
      <name val="Arial"/>
      <family val="2"/>
    </font>
    <font>
      <sz val="9"/>
      <color indexed="12"/>
      <name val="Arial"/>
      <family val="2"/>
    </font>
    <font>
      <sz val="10"/>
      <name val="Arial"/>
      <family val="2"/>
    </font>
    <font>
      <sz val="11"/>
      <color indexed="12"/>
      <name val="Arial"/>
      <family val="2"/>
    </font>
    <font>
      <b/>
      <sz val="11"/>
      <color indexed="8"/>
      <name val="Arial"/>
      <family val="2"/>
    </font>
    <font>
      <b/>
      <sz val="8"/>
      <color indexed="81"/>
      <name val="Tahoma"/>
    </font>
  </fonts>
  <fills count="3">
    <fill>
      <patternFill patternType="none"/>
    </fill>
    <fill>
      <patternFill patternType="gray125"/>
    </fill>
    <fill>
      <patternFill patternType="solid">
        <fgColor indexed="2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7">
    <xf numFmtId="0" fontId="0" fillId="0" borderId="0" xfId="0"/>
    <xf numFmtId="0" fontId="0" fillId="0" borderId="0" xfId="0" applyProtection="1"/>
    <xf numFmtId="0" fontId="0" fillId="0" borderId="0" xfId="0" applyBorder="1" applyProtection="1"/>
    <xf numFmtId="0" fontId="0" fillId="2" borderId="1" xfId="0" applyFill="1" applyBorder="1" applyProtection="1"/>
    <xf numFmtId="0" fontId="0" fillId="2" borderId="2" xfId="0" applyFill="1" applyBorder="1" applyProtection="1"/>
    <xf numFmtId="0" fontId="0" fillId="2" borderId="3" xfId="0" applyFill="1" applyBorder="1" applyProtection="1"/>
    <xf numFmtId="0" fontId="0" fillId="2" borderId="7" xfId="0" applyFill="1" applyBorder="1"/>
    <xf numFmtId="0" fontId="0" fillId="2" borderId="8" xfId="0" applyFill="1" applyBorder="1"/>
    <xf numFmtId="0" fontId="0" fillId="2" borderId="9" xfId="0" applyFill="1" applyBorder="1"/>
    <xf numFmtId="0" fontId="3" fillId="0" borderId="0" xfId="0" applyFont="1" applyBorder="1" applyAlignment="1">
      <alignment horizontal="center"/>
    </xf>
    <xf numFmtId="0" fontId="4" fillId="0" borderId="10" xfId="0" applyFont="1" applyBorder="1" applyProtection="1"/>
    <xf numFmtId="0" fontId="5" fillId="0" borderId="11" xfId="0" applyFont="1" applyBorder="1" applyAlignment="1" applyProtection="1">
      <alignment horizontal="center"/>
    </xf>
    <xf numFmtId="0" fontId="4" fillId="0" borderId="1" xfId="0" applyFont="1" applyBorder="1" applyProtection="1"/>
    <xf numFmtId="164" fontId="5" fillId="0" borderId="2" xfId="2" applyNumberFormat="1" applyFont="1" applyBorder="1" applyAlignment="1" applyProtection="1">
      <alignment horizontal="center"/>
    </xf>
    <xf numFmtId="0" fontId="0" fillId="0" borderId="2" xfId="0" applyBorder="1" applyProtection="1"/>
    <xf numFmtId="164" fontId="5" fillId="0" borderId="3" xfId="2" applyNumberFormat="1" applyFont="1" applyBorder="1" applyAlignment="1" applyProtection="1">
      <alignment horizontal="center"/>
    </xf>
    <xf numFmtId="0" fontId="6" fillId="0" borderId="2" xfId="0" applyFont="1" applyBorder="1" applyAlignment="1" applyProtection="1">
      <alignment horizontal="center"/>
    </xf>
    <xf numFmtId="0" fontId="4" fillId="0" borderId="2" xfId="0" applyFont="1" applyBorder="1" applyProtection="1"/>
    <xf numFmtId="164" fontId="5" fillId="0" borderId="2" xfId="2" applyNumberFormat="1" applyFont="1" applyBorder="1" applyProtection="1"/>
    <xf numFmtId="0" fontId="4" fillId="0" borderId="3" xfId="0" applyFont="1" applyBorder="1" applyProtection="1"/>
    <xf numFmtId="164" fontId="5" fillId="0" borderId="12" xfId="2" applyNumberFormat="1" applyFont="1" applyBorder="1" applyProtection="1"/>
    <xf numFmtId="0" fontId="7" fillId="0" borderId="0" xfId="0" applyFont="1" applyProtection="1"/>
    <xf numFmtId="0" fontId="7" fillId="0" borderId="10" xfId="0" applyFont="1" applyBorder="1" applyProtection="1"/>
    <xf numFmtId="38" fontId="7" fillId="0" borderId="0" xfId="1" applyNumberFormat="1" applyFont="1" applyBorder="1" applyAlignment="1" applyProtection="1"/>
    <xf numFmtId="0" fontId="7" fillId="0" borderId="0" xfId="0" applyFont="1" applyBorder="1" applyProtection="1"/>
    <xf numFmtId="164" fontId="8" fillId="0" borderId="11" xfId="2" applyNumberFormat="1" applyFont="1" applyBorder="1" applyAlignment="1" applyProtection="1">
      <alignment horizontal="center"/>
    </xf>
    <xf numFmtId="0" fontId="8" fillId="0" borderId="0" xfId="0" applyFont="1" applyBorder="1" applyAlignment="1" applyProtection="1">
      <alignment horizontal="center"/>
    </xf>
    <xf numFmtId="0" fontId="7" fillId="0" borderId="11" xfId="0" applyFont="1" applyBorder="1" applyProtection="1"/>
    <xf numFmtId="164" fontId="8" fillId="0" borderId="13" xfId="2" applyNumberFormat="1" applyFont="1" applyBorder="1" applyProtection="1"/>
    <xf numFmtId="0" fontId="9" fillId="0" borderId="11" xfId="0" applyFont="1" applyBorder="1" applyProtection="1"/>
    <xf numFmtId="38" fontId="4" fillId="0" borderId="0" xfId="1" applyNumberFormat="1" applyFont="1" applyBorder="1" applyAlignment="1" applyProtection="1"/>
    <xf numFmtId="0" fontId="4" fillId="0" borderId="0" xfId="0" applyFont="1" applyBorder="1" applyProtection="1"/>
    <xf numFmtId="38" fontId="4" fillId="0" borderId="11" xfId="1" applyNumberFormat="1" applyFont="1" applyBorder="1" applyProtection="1"/>
    <xf numFmtId="38" fontId="4" fillId="0" borderId="0" xfId="1" applyNumberFormat="1" applyFont="1" applyBorder="1" applyProtection="1"/>
    <xf numFmtId="0" fontId="4" fillId="0" borderId="11" xfId="0" applyFont="1" applyBorder="1" applyProtection="1"/>
    <xf numFmtId="37" fontId="4" fillId="0" borderId="13" xfId="0" applyNumberFormat="1" applyFont="1" applyBorder="1" applyProtection="1"/>
    <xf numFmtId="0" fontId="8" fillId="0" borderId="0" xfId="0" applyFont="1" applyProtection="1"/>
    <xf numFmtId="0" fontId="8" fillId="0" borderId="10" xfId="0" applyFont="1" applyBorder="1" applyProtection="1"/>
    <xf numFmtId="0" fontId="8" fillId="0" borderId="11" xfId="0" applyFont="1" applyBorder="1" applyProtection="1"/>
    <xf numFmtId="38" fontId="10" fillId="0" borderId="0" xfId="1" applyNumberFormat="1" applyFont="1" applyBorder="1" applyAlignment="1" applyProtection="1"/>
    <xf numFmtId="38" fontId="8" fillId="0" borderId="0" xfId="1" applyNumberFormat="1" applyFont="1" applyBorder="1" applyAlignment="1" applyProtection="1"/>
    <xf numFmtId="38" fontId="8" fillId="0" borderId="10" xfId="1" applyNumberFormat="1" applyFont="1" applyBorder="1" applyAlignment="1" applyProtection="1"/>
    <xf numFmtId="38" fontId="8" fillId="0" borderId="13" xfId="1" applyNumberFormat="1" applyFont="1" applyBorder="1" applyAlignment="1" applyProtection="1"/>
    <xf numFmtId="0" fontId="9" fillId="0" borderId="0" xfId="0" applyFont="1" applyProtection="1"/>
    <xf numFmtId="0" fontId="9" fillId="0" borderId="10" xfId="0" applyFont="1" applyBorder="1" applyProtection="1"/>
    <xf numFmtId="38" fontId="11" fillId="0" borderId="0" xfId="1" applyNumberFormat="1" applyFont="1" applyBorder="1" applyAlignment="1" applyProtection="1"/>
    <xf numFmtId="38" fontId="9" fillId="0" borderId="0" xfId="1" applyNumberFormat="1" applyFont="1" applyBorder="1" applyAlignment="1" applyProtection="1"/>
    <xf numFmtId="38" fontId="9" fillId="0" borderId="10" xfId="1" applyNumberFormat="1" applyFont="1" applyBorder="1" applyAlignment="1" applyProtection="1"/>
    <xf numFmtId="38" fontId="9" fillId="0" borderId="13" xfId="1" applyNumberFormat="1" applyFont="1" applyBorder="1" applyAlignment="1" applyProtection="1"/>
    <xf numFmtId="0" fontId="9" fillId="0" borderId="0" xfId="0" applyFont="1" applyBorder="1" applyProtection="1"/>
    <xf numFmtId="0" fontId="8" fillId="0" borderId="0" xfId="0" applyFont="1" applyBorder="1" applyProtection="1"/>
    <xf numFmtId="0" fontId="12" fillId="0" borderId="0" xfId="0" applyFont="1" applyProtection="1"/>
    <xf numFmtId="0" fontId="9" fillId="0" borderId="7" xfId="0" applyFont="1" applyBorder="1" applyProtection="1"/>
    <xf numFmtId="38" fontId="7" fillId="0" borderId="8" xfId="1" applyNumberFormat="1" applyFont="1" applyBorder="1" applyAlignment="1" applyProtection="1"/>
    <xf numFmtId="0" fontId="7" fillId="0" borderId="8" xfId="0" applyFont="1" applyBorder="1" applyProtection="1"/>
    <xf numFmtId="38" fontId="7" fillId="0" borderId="9" xfId="1" applyNumberFormat="1" applyFont="1" applyBorder="1" applyAlignment="1" applyProtection="1"/>
    <xf numFmtId="37" fontId="7" fillId="0" borderId="14" xfId="0" applyNumberFormat="1" applyFont="1" applyBorder="1" applyProtection="1"/>
    <xf numFmtId="0" fontId="4" fillId="0" borderId="4" xfId="0" applyFont="1" applyFill="1" applyBorder="1" applyProtection="1"/>
    <xf numFmtId="0" fontId="8" fillId="0" borderId="5" xfId="0" applyFont="1" applyFill="1" applyBorder="1" applyAlignment="1" applyProtection="1">
      <alignment horizontal="left"/>
    </xf>
    <xf numFmtId="0" fontId="8" fillId="0" borderId="4" xfId="0" applyFont="1" applyFill="1" applyBorder="1" applyProtection="1"/>
    <xf numFmtId="164" fontId="8" fillId="0" borderId="5" xfId="2" applyNumberFormat="1" applyFont="1" applyFill="1" applyBorder="1" applyAlignment="1" applyProtection="1"/>
    <xf numFmtId="0" fontId="8" fillId="0" borderId="5" xfId="0" applyFont="1" applyFill="1" applyBorder="1" applyProtection="1"/>
    <xf numFmtId="164" fontId="8" fillId="0" borderId="5" xfId="2" applyNumberFormat="1" applyFont="1" applyBorder="1" applyAlignment="1" applyProtection="1"/>
    <xf numFmtId="0" fontId="8" fillId="0" borderId="6" xfId="0" applyFont="1" applyFill="1" applyBorder="1" applyProtection="1"/>
    <xf numFmtId="164" fontId="8" fillId="0" borderId="15" xfId="2" applyNumberFormat="1" applyFont="1" applyFill="1" applyBorder="1" applyAlignment="1" applyProtection="1"/>
    <xf numFmtId="0" fontId="4" fillId="0" borderId="10" xfId="0" applyFont="1" applyFill="1" applyBorder="1" applyProtection="1"/>
    <xf numFmtId="0" fontId="8" fillId="0" borderId="0" xfId="0" applyFont="1" applyFill="1" applyBorder="1" applyAlignment="1" applyProtection="1">
      <alignment horizontal="left"/>
    </xf>
    <xf numFmtId="0" fontId="8" fillId="0" borderId="0" xfId="0" applyFont="1" applyFill="1" applyBorder="1" applyProtection="1"/>
    <xf numFmtId="164" fontId="8" fillId="0" borderId="0" xfId="2" applyNumberFormat="1" applyFont="1" applyFill="1" applyBorder="1" applyAlignment="1" applyProtection="1"/>
    <xf numFmtId="164" fontId="8" fillId="0" borderId="11" xfId="2" applyNumberFormat="1" applyFont="1" applyFill="1" applyBorder="1" applyAlignment="1" applyProtection="1"/>
    <xf numFmtId="0" fontId="8" fillId="0" borderId="10" xfId="0" applyFont="1" applyFill="1" applyBorder="1" applyProtection="1"/>
    <xf numFmtId="165" fontId="8" fillId="0" borderId="0" xfId="1" applyNumberFormat="1" applyFont="1" applyFill="1" applyBorder="1" applyProtection="1"/>
    <xf numFmtId="38" fontId="13" fillId="0" borderId="0" xfId="1" applyNumberFormat="1" applyFont="1" applyBorder="1" applyAlignment="1" applyProtection="1"/>
    <xf numFmtId="37" fontId="14" fillId="0" borderId="11" xfId="0" applyNumberFormat="1" applyFont="1" applyBorder="1" applyProtection="1"/>
    <xf numFmtId="0" fontId="4" fillId="0" borderId="7" xfId="0" applyFont="1" applyFill="1" applyBorder="1" applyProtection="1"/>
    <xf numFmtId="0" fontId="8" fillId="0" borderId="8" xfId="0" applyFont="1" applyFill="1" applyBorder="1" applyAlignment="1" applyProtection="1">
      <alignment horizontal="center"/>
    </xf>
    <xf numFmtId="0" fontId="8" fillId="0" borderId="8" xfId="0" applyFont="1" applyFill="1" applyBorder="1" applyProtection="1"/>
    <xf numFmtId="164" fontId="8" fillId="0" borderId="8" xfId="2" applyNumberFormat="1" applyFont="1" applyFill="1" applyBorder="1" applyAlignment="1" applyProtection="1"/>
    <xf numFmtId="164" fontId="8" fillId="0" borderId="9" xfId="2" applyNumberFormat="1" applyFont="1" applyFill="1" applyBorder="1" applyAlignment="1" applyProtection="1"/>
    <xf numFmtId="0" fontId="8" fillId="0" borderId="8" xfId="0" applyFont="1" applyFill="1" applyBorder="1" applyAlignment="1" applyProtection="1">
      <alignment horizontal="left"/>
    </xf>
    <xf numFmtId="164" fontId="8" fillId="0" borderId="6" xfId="2" applyNumberFormat="1" applyFont="1" applyFill="1" applyBorder="1" applyAlignment="1" applyProtection="1"/>
    <xf numFmtId="0" fontId="7" fillId="0" borderId="4" xfId="0" applyFont="1" applyBorder="1" applyProtection="1"/>
    <xf numFmtId="0" fontId="13" fillId="0" borderId="5" xfId="0" applyFont="1" applyBorder="1" applyProtection="1"/>
    <xf numFmtId="0" fontId="7" fillId="0" borderId="5" xfId="0" applyFont="1" applyBorder="1" applyProtection="1"/>
    <xf numFmtId="0" fontId="13" fillId="0" borderId="6" xfId="0" applyFont="1" applyBorder="1" applyProtection="1"/>
    <xf numFmtId="1" fontId="8" fillId="0" borderId="5" xfId="1" applyNumberFormat="1" applyFont="1" applyBorder="1" applyAlignment="1" applyProtection="1"/>
    <xf numFmtId="0" fontId="8" fillId="0" borderId="5" xfId="0" applyFont="1" applyBorder="1" applyProtection="1"/>
    <xf numFmtId="0" fontId="10" fillId="0" borderId="5" xfId="0" applyFont="1" applyBorder="1" applyProtection="1"/>
    <xf numFmtId="0" fontId="8" fillId="0" borderId="6" xfId="0" applyFont="1" applyBorder="1" applyProtection="1"/>
    <xf numFmtId="38" fontId="8" fillId="0" borderId="15" xfId="1" applyNumberFormat="1" applyFont="1" applyBorder="1" applyAlignment="1" applyProtection="1"/>
    <xf numFmtId="0" fontId="0" fillId="0" borderId="0" xfId="0" applyFill="1" applyBorder="1" applyProtection="1"/>
    <xf numFmtId="0" fontId="4" fillId="2" borderId="1" xfId="0" applyFont="1" applyFill="1" applyBorder="1" applyProtection="1"/>
    <xf numFmtId="0" fontId="4" fillId="2" borderId="3" xfId="0" applyFont="1" applyFill="1" applyBorder="1" applyProtection="1"/>
    <xf numFmtId="0" fontId="3" fillId="2" borderId="2" xfId="0" applyFont="1" applyFill="1" applyBorder="1" applyAlignment="1" applyProtection="1">
      <alignment horizontal="center"/>
    </xf>
    <xf numFmtId="0" fontId="4" fillId="2" borderId="2" xfId="0" applyFont="1" applyFill="1" applyBorder="1" applyProtection="1"/>
    <xf numFmtId="0" fontId="3" fillId="2" borderId="3" xfId="0" quotePrefix="1" applyFont="1" applyFill="1" applyBorder="1" applyAlignment="1" applyProtection="1">
      <alignment horizontal="center"/>
    </xf>
    <xf numFmtId="0" fontId="4" fillId="2" borderId="7" xfId="0" applyFont="1" applyFill="1" applyBorder="1" applyProtection="1"/>
    <xf numFmtId="0" fontId="4" fillId="2" borderId="9" xfId="0" applyFont="1" applyFill="1" applyBorder="1" applyProtection="1"/>
    <xf numFmtId="0" fontId="3" fillId="2" borderId="8" xfId="0" applyFont="1" applyFill="1" applyBorder="1" applyAlignment="1" applyProtection="1">
      <alignment horizontal="center"/>
    </xf>
    <xf numFmtId="0" fontId="4" fillId="2" borderId="8" xfId="0" applyFont="1" applyFill="1" applyBorder="1" applyProtection="1"/>
    <xf numFmtId="0" fontId="3" fillId="2" borderId="9" xfId="0" applyFont="1" applyFill="1" applyBorder="1" applyAlignment="1" applyProtection="1">
      <alignment horizontal="center"/>
    </xf>
    <xf numFmtId="0" fontId="8" fillId="2" borderId="4" xfId="0" applyFont="1" applyFill="1" applyBorder="1" applyProtection="1"/>
    <xf numFmtId="0" fontId="8" fillId="2" borderId="6" xfId="0" applyFont="1" applyFill="1" applyBorder="1" applyAlignment="1" applyProtection="1">
      <alignment horizontal="center"/>
    </xf>
    <xf numFmtId="0" fontId="8" fillId="2" borderId="15" xfId="0" applyFont="1" applyFill="1" applyBorder="1" applyAlignment="1" applyProtection="1">
      <alignment horizontal="center"/>
    </xf>
    <xf numFmtId="0" fontId="2" fillId="0" borderId="4"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69"/>
  <sheetViews>
    <sheetView tabSelected="1" zoomScale="75" workbookViewId="0"/>
  </sheetViews>
  <sheetFormatPr defaultColWidth="9.109375" defaultRowHeight="13.2" outlineLevelRow="1" x14ac:dyDescent="0.25"/>
  <cols>
    <col min="1" max="1" width="3.6640625" style="1" customWidth="1"/>
    <col min="2" max="2" width="2.5546875" style="1" customWidth="1"/>
    <col min="3" max="3" width="64.88671875" style="1" customWidth="1"/>
    <col min="4" max="4" width="2.5546875" style="1" customWidth="1"/>
    <col min="5" max="5" width="16.109375" style="1" customWidth="1"/>
    <col min="6" max="6" width="2.5546875" style="1" customWidth="1"/>
    <col min="7" max="7" width="16.109375" style="1" customWidth="1"/>
    <col min="8" max="8" width="2.5546875" style="1" customWidth="1"/>
    <col min="9" max="9" width="18.5546875" style="1" customWidth="1"/>
    <col min="10" max="10" width="2.5546875" style="1" customWidth="1"/>
    <col min="11" max="11" width="18.5546875" style="1" customWidth="1"/>
    <col min="12" max="12" width="2.5546875" style="1" customWidth="1"/>
    <col min="13" max="13" width="20.6640625" style="1" bestFit="1" customWidth="1"/>
    <col min="14" max="16384" width="9.109375" style="1"/>
  </cols>
  <sheetData>
    <row r="1" spans="2:14" ht="9.75" customHeight="1" thickBot="1" x14ac:dyDescent="0.3">
      <c r="M1" s="2"/>
    </row>
    <row r="2" spans="2:14" ht="9" customHeight="1" thickBot="1" x14ac:dyDescent="0.3">
      <c r="B2" s="3"/>
      <c r="C2" s="4"/>
      <c r="D2" s="4"/>
      <c r="E2" s="4"/>
      <c r="F2" s="4"/>
      <c r="G2" s="4"/>
      <c r="H2" s="4"/>
      <c r="I2" s="4"/>
      <c r="J2" s="4"/>
      <c r="K2" s="4"/>
      <c r="L2" s="4"/>
      <c r="M2" s="5"/>
    </row>
    <row r="3" spans="2:14" customFormat="1" ht="28.5" customHeight="1" thickBot="1" x14ac:dyDescent="0.3">
      <c r="B3" s="104" t="s">
        <v>0</v>
      </c>
      <c r="C3" s="105"/>
      <c r="D3" s="105"/>
      <c r="E3" s="105"/>
      <c r="F3" s="105"/>
      <c r="G3" s="105"/>
      <c r="H3" s="105"/>
      <c r="I3" s="105"/>
      <c r="J3" s="105"/>
      <c r="K3" s="105"/>
      <c r="L3" s="105"/>
      <c r="M3" s="106"/>
    </row>
    <row r="4" spans="2:14" customFormat="1" ht="9" customHeight="1" thickBot="1" x14ac:dyDescent="0.3">
      <c r="B4" s="6"/>
      <c r="C4" s="7"/>
      <c r="D4" s="7"/>
      <c r="E4" s="7"/>
      <c r="F4" s="7"/>
      <c r="G4" s="7"/>
      <c r="H4" s="7"/>
      <c r="I4" s="7"/>
      <c r="J4" s="7"/>
      <c r="K4" s="7"/>
      <c r="L4" s="7"/>
      <c r="M4" s="8"/>
    </row>
    <row r="5" spans="2:14" customFormat="1" ht="15" customHeight="1" thickBot="1" x14ac:dyDescent="0.3">
      <c r="B5" s="9"/>
      <c r="C5" s="9"/>
      <c r="D5" s="9"/>
      <c r="E5" s="9"/>
      <c r="F5" s="9"/>
      <c r="G5" s="9"/>
      <c r="H5" s="9"/>
      <c r="I5" s="9"/>
      <c r="J5" s="9"/>
      <c r="K5" s="9"/>
      <c r="L5" s="9"/>
      <c r="M5" s="9"/>
    </row>
    <row r="6" spans="2:14" x14ac:dyDescent="0.25">
      <c r="B6" s="91"/>
      <c r="C6" s="92"/>
      <c r="D6" s="91"/>
      <c r="E6" s="93">
        <v>2001</v>
      </c>
      <c r="F6" s="94"/>
      <c r="G6" s="93">
        <v>2001</v>
      </c>
      <c r="H6" s="91"/>
      <c r="I6" s="93">
        <v>2001</v>
      </c>
      <c r="J6" s="94"/>
      <c r="K6" s="93">
        <v>2002</v>
      </c>
      <c r="L6" s="92"/>
      <c r="M6" s="95" t="s">
        <v>1</v>
      </c>
    </row>
    <row r="7" spans="2:14" ht="13.8" thickBot="1" x14ac:dyDescent="0.3">
      <c r="B7" s="96"/>
      <c r="C7" s="97"/>
      <c r="D7" s="96"/>
      <c r="E7" s="98" t="s">
        <v>2</v>
      </c>
      <c r="F7" s="99"/>
      <c r="G7" s="98" t="s">
        <v>3</v>
      </c>
      <c r="H7" s="96"/>
      <c r="I7" s="98" t="s">
        <v>3</v>
      </c>
      <c r="J7" s="99"/>
      <c r="K7" s="98" t="s">
        <v>4</v>
      </c>
      <c r="L7" s="97"/>
      <c r="M7" s="100" t="s">
        <v>5</v>
      </c>
    </row>
    <row r="8" spans="2:14" ht="16.5" customHeight="1" thickBot="1" x14ac:dyDescent="0.3">
      <c r="B8" s="10"/>
      <c r="C8" s="11"/>
      <c r="D8" s="12"/>
      <c r="E8" s="13" t="s">
        <v>6</v>
      </c>
      <c r="F8" s="14"/>
      <c r="G8" s="15" t="s">
        <v>7</v>
      </c>
      <c r="H8" s="12"/>
      <c r="I8" s="16"/>
      <c r="J8" s="17"/>
      <c r="K8" s="18"/>
      <c r="L8" s="19"/>
      <c r="M8" s="20"/>
    </row>
    <row r="9" spans="2:14" s="21" customFormat="1" ht="15.75" customHeight="1" thickBot="1" x14ac:dyDescent="0.3">
      <c r="B9" s="101" t="s">
        <v>8</v>
      </c>
      <c r="C9" s="102"/>
      <c r="D9" s="22"/>
      <c r="E9" s="23"/>
      <c r="F9" s="24"/>
      <c r="G9" s="25"/>
      <c r="H9" s="22"/>
      <c r="I9" s="26"/>
      <c r="J9" s="24"/>
      <c r="K9" s="23"/>
      <c r="L9" s="27"/>
      <c r="M9" s="28"/>
    </row>
    <row r="10" spans="2:14" x14ac:dyDescent="0.25">
      <c r="B10" s="10"/>
      <c r="C10" s="29"/>
      <c r="D10" s="10"/>
      <c r="E10" s="30"/>
      <c r="F10" s="31"/>
      <c r="G10" s="32"/>
      <c r="H10" s="10"/>
      <c r="I10" s="33"/>
      <c r="J10" s="31"/>
      <c r="K10" s="33"/>
      <c r="L10" s="34"/>
      <c r="M10" s="35"/>
    </row>
    <row r="11" spans="2:14" s="36" customFormat="1" ht="13.8" x14ac:dyDescent="0.25">
      <c r="B11" s="37"/>
      <c r="C11" s="38" t="s">
        <v>9</v>
      </c>
      <c r="D11" s="37"/>
      <c r="E11" s="39">
        <v>3445305.61</v>
      </c>
      <c r="F11" s="40"/>
      <c r="G11" s="39">
        <v>2878120</v>
      </c>
      <c r="H11" s="41"/>
      <c r="I11" s="40">
        <f>+E11+G11</f>
        <v>6323425.6099999994</v>
      </c>
      <c r="J11" s="40"/>
      <c r="K11" s="39">
        <v>7538963</v>
      </c>
      <c r="L11" s="38"/>
      <c r="M11" s="42">
        <f>(-K11+I11)</f>
        <v>-1215537.3900000006</v>
      </c>
      <c r="N11" s="21" t="s">
        <v>10</v>
      </c>
    </row>
    <row r="12" spans="2:14" s="36" customFormat="1" ht="13.8" x14ac:dyDescent="0.25">
      <c r="B12" s="37"/>
      <c r="C12" s="38" t="s">
        <v>11</v>
      </c>
      <c r="D12" s="37"/>
      <c r="E12" s="40">
        <f>SUM(E13:E21)</f>
        <v>127021.45</v>
      </c>
      <c r="F12" s="40"/>
      <c r="G12" s="40">
        <f>SUM(G13:G21)</f>
        <v>141222</v>
      </c>
      <c r="H12" s="41"/>
      <c r="I12" s="40">
        <f>+E12+G12</f>
        <v>268243.45</v>
      </c>
      <c r="J12" s="40"/>
      <c r="K12" s="40">
        <f>SUM(K13:K21)</f>
        <v>381372</v>
      </c>
      <c r="L12" s="38"/>
      <c r="M12" s="42">
        <f t="shared" ref="M12:M50" si="0">(-K12+I12)</f>
        <v>-113128.54999999999</v>
      </c>
    </row>
    <row r="13" spans="2:14" s="43" customFormat="1" ht="11.4" outlineLevel="1" x14ac:dyDescent="0.2">
      <c r="B13" s="44"/>
      <c r="C13" s="29" t="s">
        <v>12</v>
      </c>
      <c r="D13" s="44"/>
      <c r="E13" s="45">
        <v>0</v>
      </c>
      <c r="F13" s="46"/>
      <c r="G13" s="45">
        <v>0</v>
      </c>
      <c r="H13" s="47"/>
      <c r="I13" s="46">
        <f>+E13+G13</f>
        <v>0</v>
      </c>
      <c r="J13" s="46"/>
      <c r="K13" s="45">
        <v>18000</v>
      </c>
      <c r="L13" s="29"/>
      <c r="M13" s="48">
        <f t="shared" si="0"/>
        <v>-18000</v>
      </c>
      <c r="N13" s="43" t="s">
        <v>13</v>
      </c>
    </row>
    <row r="14" spans="2:14" s="43" customFormat="1" ht="11.4" outlineLevel="1" x14ac:dyDescent="0.2">
      <c r="B14" s="44"/>
      <c r="C14" s="29" t="s">
        <v>14</v>
      </c>
      <c r="D14" s="44"/>
      <c r="E14" s="45">
        <v>11646.47</v>
      </c>
      <c r="F14" s="49"/>
      <c r="G14" s="45">
        <v>15000</v>
      </c>
      <c r="H14" s="44"/>
      <c r="I14" s="46">
        <f t="shared" ref="I14:I21" si="1">+E14+G14</f>
        <v>26646.47</v>
      </c>
      <c r="J14" s="49"/>
      <c r="K14" s="45">
        <v>30000</v>
      </c>
      <c r="L14" s="29"/>
      <c r="M14" s="48">
        <f t="shared" si="0"/>
        <v>-3353.5299999999988</v>
      </c>
    </row>
    <row r="15" spans="2:14" s="43" customFormat="1" ht="11.4" outlineLevel="1" x14ac:dyDescent="0.2">
      <c r="B15" s="44"/>
      <c r="C15" s="29" t="s">
        <v>15</v>
      </c>
      <c r="D15" s="44"/>
      <c r="E15" s="45">
        <v>0</v>
      </c>
      <c r="F15" s="49"/>
      <c r="G15" s="45">
        <v>0</v>
      </c>
      <c r="H15" s="44"/>
      <c r="I15" s="46">
        <f t="shared" si="1"/>
        <v>0</v>
      </c>
      <c r="J15" s="49"/>
      <c r="K15" s="45">
        <v>51000</v>
      </c>
      <c r="L15" s="29"/>
      <c r="M15" s="48">
        <f t="shared" si="0"/>
        <v>-51000</v>
      </c>
      <c r="N15" s="43" t="s">
        <v>16</v>
      </c>
    </row>
    <row r="16" spans="2:14" s="43" customFormat="1" ht="11.4" outlineLevel="1" x14ac:dyDescent="0.2">
      <c r="B16" s="44"/>
      <c r="C16" s="29" t="s">
        <v>17</v>
      </c>
      <c r="D16" s="44"/>
      <c r="E16" s="45">
        <v>0</v>
      </c>
      <c r="F16" s="49"/>
      <c r="G16" s="45">
        <v>0</v>
      </c>
      <c r="H16" s="44"/>
      <c r="I16" s="46">
        <f t="shared" si="1"/>
        <v>0</v>
      </c>
      <c r="J16" s="49"/>
      <c r="K16" s="45">
        <v>5400</v>
      </c>
      <c r="L16" s="29"/>
      <c r="M16" s="48">
        <f t="shared" si="0"/>
        <v>-5400</v>
      </c>
    </row>
    <row r="17" spans="2:14" s="43" customFormat="1" ht="11.4" outlineLevel="1" x14ac:dyDescent="0.2">
      <c r="B17" s="44"/>
      <c r="C17" s="29" t="s">
        <v>18</v>
      </c>
      <c r="D17" s="44"/>
      <c r="E17" s="45">
        <v>2130</v>
      </c>
      <c r="F17" s="46"/>
      <c r="G17" s="45">
        <v>3750</v>
      </c>
      <c r="H17" s="47"/>
      <c r="I17" s="46">
        <f t="shared" si="1"/>
        <v>5880</v>
      </c>
      <c r="J17" s="46"/>
      <c r="K17" s="45">
        <v>6000</v>
      </c>
      <c r="L17" s="29"/>
      <c r="M17" s="48">
        <f t="shared" si="0"/>
        <v>-120</v>
      </c>
    </row>
    <row r="18" spans="2:14" s="43" customFormat="1" ht="11.4" outlineLevel="1" x14ac:dyDescent="0.2">
      <c r="B18" s="44"/>
      <c r="C18" s="29" t="s">
        <v>19</v>
      </c>
      <c r="D18" s="44"/>
      <c r="E18" s="45">
        <v>59460.59</v>
      </c>
      <c r="F18" s="46"/>
      <c r="G18" s="45">
        <v>42472</v>
      </c>
      <c r="H18" s="47"/>
      <c r="I18" s="46">
        <f t="shared" si="1"/>
        <v>101932.59</v>
      </c>
      <c r="J18" s="46"/>
      <c r="K18" s="45">
        <v>132972</v>
      </c>
      <c r="L18" s="29"/>
      <c r="M18" s="48">
        <f t="shared" si="0"/>
        <v>-31039.410000000003</v>
      </c>
      <c r="N18" s="43" t="s">
        <v>20</v>
      </c>
    </row>
    <row r="19" spans="2:14" s="43" customFormat="1" ht="11.4" outlineLevel="1" x14ac:dyDescent="0.2">
      <c r="B19" s="44"/>
      <c r="C19" s="29" t="s">
        <v>21</v>
      </c>
      <c r="D19" s="44"/>
      <c r="E19" s="45">
        <v>49273.86</v>
      </c>
      <c r="F19" s="46"/>
      <c r="G19" s="45">
        <v>72500</v>
      </c>
      <c r="H19" s="47"/>
      <c r="I19" s="46">
        <f t="shared" si="1"/>
        <v>121773.86</v>
      </c>
      <c r="J19" s="46"/>
      <c r="K19" s="45">
        <v>126000</v>
      </c>
      <c r="L19" s="29"/>
      <c r="M19" s="48">
        <f t="shared" si="0"/>
        <v>-4226.1399999999994</v>
      </c>
    </row>
    <row r="20" spans="2:14" s="43" customFormat="1" ht="11.4" outlineLevel="1" x14ac:dyDescent="0.2">
      <c r="B20" s="44"/>
      <c r="C20" s="29" t="s">
        <v>22</v>
      </c>
      <c r="D20" s="44"/>
      <c r="E20" s="45">
        <v>0</v>
      </c>
      <c r="F20" s="46"/>
      <c r="G20" s="45">
        <v>0</v>
      </c>
      <c r="H20" s="47"/>
      <c r="I20" s="46">
        <f t="shared" si="1"/>
        <v>0</v>
      </c>
      <c r="J20" s="46"/>
      <c r="K20" s="45">
        <v>0</v>
      </c>
      <c r="L20" s="29"/>
      <c r="M20" s="48">
        <f t="shared" si="0"/>
        <v>0</v>
      </c>
    </row>
    <row r="21" spans="2:14" s="43" customFormat="1" ht="11.4" outlineLevel="1" x14ac:dyDescent="0.2">
      <c r="B21" s="44"/>
      <c r="C21" s="29" t="s">
        <v>23</v>
      </c>
      <c r="D21" s="44"/>
      <c r="E21" s="45">
        <v>4510.53</v>
      </c>
      <c r="F21" s="46"/>
      <c r="G21" s="45">
        <v>7500</v>
      </c>
      <c r="H21" s="47"/>
      <c r="I21" s="46">
        <f t="shared" si="1"/>
        <v>12010.529999999999</v>
      </c>
      <c r="J21" s="46"/>
      <c r="K21" s="45">
        <v>12000</v>
      </c>
      <c r="L21" s="29"/>
      <c r="M21" s="48">
        <f t="shared" si="0"/>
        <v>10.529999999998836</v>
      </c>
    </row>
    <row r="22" spans="2:14" s="36" customFormat="1" ht="13.8" x14ac:dyDescent="0.25">
      <c r="B22" s="37"/>
      <c r="C22" s="38" t="s">
        <v>24</v>
      </c>
      <c r="D22" s="37"/>
      <c r="E22" s="40">
        <f>SUM(E23:E28)</f>
        <v>265504.46000000002</v>
      </c>
      <c r="F22" s="40"/>
      <c r="G22" s="40">
        <f>SUM(G23:G28)</f>
        <v>189646</v>
      </c>
      <c r="H22" s="37"/>
      <c r="I22" s="40">
        <f>+E22+G22</f>
        <v>455150.46</v>
      </c>
      <c r="J22" s="50"/>
      <c r="K22" s="40">
        <f>SUM(K23:K28)</f>
        <v>593772</v>
      </c>
      <c r="L22" s="38"/>
      <c r="M22" s="42">
        <f t="shared" si="0"/>
        <v>-138621.53999999998</v>
      </c>
    </row>
    <row r="23" spans="2:14" s="43" customFormat="1" ht="11.4" outlineLevel="1" x14ac:dyDescent="0.2">
      <c r="B23" s="44"/>
      <c r="C23" s="29" t="s">
        <v>25</v>
      </c>
      <c r="D23" s="44"/>
      <c r="E23" s="45">
        <v>0</v>
      </c>
      <c r="F23" s="46"/>
      <c r="G23" s="45">
        <v>0</v>
      </c>
      <c r="H23" s="47"/>
      <c r="I23" s="46">
        <f t="shared" ref="I23:I28" si="2">+E23+G23</f>
        <v>0</v>
      </c>
      <c r="J23" s="46"/>
      <c r="K23" s="45">
        <v>308808</v>
      </c>
      <c r="L23" s="29"/>
      <c r="M23" s="48">
        <f t="shared" si="0"/>
        <v>-308808</v>
      </c>
    </row>
    <row r="24" spans="2:14" s="43" customFormat="1" ht="11.4" outlineLevel="1" x14ac:dyDescent="0.2">
      <c r="B24" s="44"/>
      <c r="C24" s="29" t="s">
        <v>26</v>
      </c>
      <c r="D24" s="44"/>
      <c r="E24" s="45">
        <v>0</v>
      </c>
      <c r="F24" s="46"/>
      <c r="G24" s="45">
        <v>0</v>
      </c>
      <c r="H24" s="47"/>
      <c r="I24" s="46">
        <f t="shared" si="2"/>
        <v>0</v>
      </c>
      <c r="J24" s="46"/>
      <c r="K24" s="45">
        <v>89556</v>
      </c>
      <c r="L24" s="29"/>
      <c r="M24" s="48">
        <f t="shared" si="0"/>
        <v>-89556</v>
      </c>
    </row>
    <row r="25" spans="2:14" s="43" customFormat="1" ht="11.4" outlineLevel="1" x14ac:dyDescent="0.2">
      <c r="B25" s="44"/>
      <c r="C25" s="29" t="s">
        <v>27</v>
      </c>
      <c r="D25" s="44"/>
      <c r="E25" s="45">
        <v>0</v>
      </c>
      <c r="F25" s="46"/>
      <c r="G25" s="45">
        <v>0</v>
      </c>
      <c r="H25" s="47"/>
      <c r="I25" s="46">
        <f t="shared" si="2"/>
        <v>0</v>
      </c>
      <c r="J25" s="46"/>
      <c r="K25" s="45">
        <v>9060</v>
      </c>
      <c r="L25" s="29"/>
      <c r="M25" s="48">
        <f t="shared" si="0"/>
        <v>-9060</v>
      </c>
    </row>
    <row r="26" spans="2:14" s="43" customFormat="1" ht="11.4" outlineLevel="1" x14ac:dyDescent="0.2">
      <c r="B26" s="44"/>
      <c r="C26" s="29" t="s">
        <v>28</v>
      </c>
      <c r="D26" s="44"/>
      <c r="E26" s="45">
        <v>216541.01</v>
      </c>
      <c r="F26" s="49"/>
      <c r="G26" s="45">
        <v>154672</v>
      </c>
      <c r="H26" s="44"/>
      <c r="I26" s="46">
        <f t="shared" si="2"/>
        <v>371213.01</v>
      </c>
      <c r="J26" s="49"/>
      <c r="K26" s="45">
        <v>85908</v>
      </c>
      <c r="L26" s="29"/>
      <c r="M26" s="48">
        <f t="shared" si="0"/>
        <v>285305.01</v>
      </c>
      <c r="N26" s="43" t="s">
        <v>29</v>
      </c>
    </row>
    <row r="27" spans="2:14" s="43" customFormat="1" ht="11.4" outlineLevel="1" x14ac:dyDescent="0.2">
      <c r="B27" s="44"/>
      <c r="C27" s="29" t="s">
        <v>30</v>
      </c>
      <c r="D27" s="44"/>
      <c r="E27" s="45">
        <v>48963.45</v>
      </c>
      <c r="F27" s="49"/>
      <c r="G27" s="45">
        <v>34974</v>
      </c>
      <c r="H27" s="44"/>
      <c r="I27" s="46">
        <f t="shared" si="2"/>
        <v>83937.45</v>
      </c>
      <c r="J27" s="49"/>
      <c r="K27" s="45">
        <v>100440</v>
      </c>
      <c r="L27" s="29"/>
      <c r="M27" s="48">
        <f t="shared" si="0"/>
        <v>-16502.550000000003</v>
      </c>
      <c r="N27" s="43" t="s">
        <v>20</v>
      </c>
    </row>
    <row r="28" spans="2:14" s="43" customFormat="1" ht="11.4" outlineLevel="1" x14ac:dyDescent="0.2">
      <c r="B28" s="44"/>
      <c r="C28" s="29" t="s">
        <v>31</v>
      </c>
      <c r="D28" s="44"/>
      <c r="E28" s="45">
        <v>0</v>
      </c>
      <c r="F28" s="46"/>
      <c r="G28" s="45">
        <v>0</v>
      </c>
      <c r="H28" s="47"/>
      <c r="I28" s="46">
        <f t="shared" si="2"/>
        <v>0</v>
      </c>
      <c r="J28" s="46"/>
      <c r="K28" s="45">
        <v>0</v>
      </c>
      <c r="L28" s="29"/>
      <c r="M28" s="48">
        <f t="shared" si="0"/>
        <v>0</v>
      </c>
    </row>
    <row r="29" spans="2:14" s="36" customFormat="1" ht="13.8" x14ac:dyDescent="0.25">
      <c r="B29" s="37"/>
      <c r="C29" s="38" t="s">
        <v>32</v>
      </c>
      <c r="D29" s="37"/>
      <c r="E29" s="40">
        <f>SUM(E30:E31)</f>
        <v>65081.86</v>
      </c>
      <c r="F29" s="50"/>
      <c r="G29" s="40">
        <f>SUM(G30:G31)</f>
        <v>130000</v>
      </c>
      <c r="H29" s="37"/>
      <c r="I29" s="40">
        <f>+E29+G29</f>
        <v>195081.86</v>
      </c>
      <c r="J29" s="50"/>
      <c r="K29" s="40">
        <f>SUM(K30:K31)</f>
        <v>274608</v>
      </c>
      <c r="L29" s="38"/>
      <c r="M29" s="42">
        <f t="shared" si="0"/>
        <v>-79526.140000000014</v>
      </c>
    </row>
    <row r="30" spans="2:14" s="43" customFormat="1" ht="11.4" outlineLevel="1" x14ac:dyDescent="0.2">
      <c r="B30" s="44"/>
      <c r="C30" s="29" t="s">
        <v>33</v>
      </c>
      <c r="D30" s="44"/>
      <c r="E30" s="45">
        <v>5305</v>
      </c>
      <c r="F30" s="49"/>
      <c r="G30" s="45">
        <v>10000</v>
      </c>
      <c r="H30" s="44"/>
      <c r="I30" s="46">
        <f>+E30+G30</f>
        <v>15305</v>
      </c>
      <c r="J30" s="49"/>
      <c r="K30" s="45">
        <v>11868</v>
      </c>
      <c r="L30" s="29"/>
      <c r="M30" s="48">
        <f t="shared" si="0"/>
        <v>3437</v>
      </c>
    </row>
    <row r="31" spans="2:14" s="43" customFormat="1" ht="11.4" outlineLevel="1" x14ac:dyDescent="0.2">
      <c r="B31" s="44"/>
      <c r="C31" s="29" t="s">
        <v>34</v>
      </c>
      <c r="D31" s="44"/>
      <c r="E31" s="45">
        <v>59776.86</v>
      </c>
      <c r="F31" s="46"/>
      <c r="G31" s="45">
        <v>120000</v>
      </c>
      <c r="H31" s="47"/>
      <c r="I31" s="46">
        <f>+E31+G31</f>
        <v>179776.86</v>
      </c>
      <c r="J31" s="46"/>
      <c r="K31" s="45">
        <v>262740</v>
      </c>
      <c r="L31" s="29"/>
      <c r="M31" s="48">
        <f t="shared" si="0"/>
        <v>-82963.140000000014</v>
      </c>
      <c r="N31" s="43" t="s">
        <v>35</v>
      </c>
    </row>
    <row r="32" spans="2:14" s="36" customFormat="1" ht="13.8" x14ac:dyDescent="0.25">
      <c r="B32" s="37"/>
      <c r="C32" s="38" t="s">
        <v>36</v>
      </c>
      <c r="D32" s="37"/>
      <c r="E32" s="40">
        <f>SUM(E33:E38)</f>
        <v>393804.61</v>
      </c>
      <c r="F32" s="50"/>
      <c r="G32" s="40">
        <f>SUM(G33:G38)</f>
        <v>408857</v>
      </c>
      <c r="H32" s="37"/>
      <c r="I32" s="40">
        <f>+E32+G32</f>
        <v>802661.61</v>
      </c>
      <c r="J32" s="50"/>
      <c r="K32" s="40">
        <f>SUM(K33:K38)</f>
        <v>944388</v>
      </c>
      <c r="L32" s="38"/>
      <c r="M32" s="42">
        <f t="shared" si="0"/>
        <v>-141726.39000000001</v>
      </c>
    </row>
    <row r="33" spans="2:14" s="43" customFormat="1" ht="11.4" outlineLevel="1" x14ac:dyDescent="0.2">
      <c r="B33" s="44"/>
      <c r="C33" s="29" t="s">
        <v>37</v>
      </c>
      <c r="D33" s="44"/>
      <c r="E33" s="45">
        <v>0</v>
      </c>
      <c r="F33" s="49"/>
      <c r="G33" s="45">
        <v>0</v>
      </c>
      <c r="H33" s="44"/>
      <c r="I33" s="46">
        <f t="shared" ref="I33:I50" si="3">+E33+G33</f>
        <v>0</v>
      </c>
      <c r="J33" s="49"/>
      <c r="K33" s="45">
        <v>0</v>
      </c>
      <c r="L33" s="29"/>
      <c r="M33" s="48">
        <f t="shared" si="0"/>
        <v>0</v>
      </c>
    </row>
    <row r="34" spans="2:14" s="43" customFormat="1" ht="11.4" outlineLevel="1" x14ac:dyDescent="0.2">
      <c r="B34" s="44"/>
      <c r="C34" s="29" t="s">
        <v>38</v>
      </c>
      <c r="D34" s="44"/>
      <c r="E34" s="45">
        <v>38269.06</v>
      </c>
      <c r="F34" s="49"/>
      <c r="G34" s="45">
        <v>27335</v>
      </c>
      <c r="H34" s="44"/>
      <c r="I34" s="46">
        <f t="shared" si="3"/>
        <v>65604.06</v>
      </c>
      <c r="J34" s="49"/>
      <c r="K34" s="45">
        <v>96000</v>
      </c>
      <c r="L34" s="29"/>
      <c r="M34" s="48">
        <f t="shared" si="0"/>
        <v>-30395.940000000002</v>
      </c>
    </row>
    <row r="35" spans="2:14" s="43" customFormat="1" ht="11.4" outlineLevel="1" x14ac:dyDescent="0.2">
      <c r="B35" s="44"/>
      <c r="C35" s="29" t="s">
        <v>39</v>
      </c>
      <c r="D35" s="44"/>
      <c r="E35" s="45">
        <v>58712.41</v>
      </c>
      <c r="F35" s="49"/>
      <c r="G35" s="45">
        <v>41937</v>
      </c>
      <c r="H35" s="44"/>
      <c r="I35" s="46">
        <f>+E35+G35</f>
        <v>100649.41</v>
      </c>
      <c r="J35" s="49"/>
      <c r="K35" s="45">
        <v>140076</v>
      </c>
      <c r="L35" s="29"/>
      <c r="M35" s="48">
        <f>(-K35+I35)</f>
        <v>-39426.589999999997</v>
      </c>
    </row>
    <row r="36" spans="2:14" s="43" customFormat="1" ht="11.4" outlineLevel="1" x14ac:dyDescent="0.2">
      <c r="B36" s="44"/>
      <c r="C36" s="29" t="s">
        <v>40</v>
      </c>
      <c r="D36" s="44"/>
      <c r="E36" s="45">
        <v>939.4</v>
      </c>
      <c r="F36" s="49"/>
      <c r="G36" s="45">
        <v>2500</v>
      </c>
      <c r="H36" s="44"/>
      <c r="I36" s="46">
        <f>+E36+G36</f>
        <v>3439.4</v>
      </c>
      <c r="J36" s="49"/>
      <c r="K36" s="45">
        <v>2400</v>
      </c>
      <c r="L36" s="29"/>
      <c r="M36" s="48">
        <f>(-K36+I36)</f>
        <v>1039.4000000000001</v>
      </c>
    </row>
    <row r="37" spans="2:14" s="43" customFormat="1" ht="11.4" outlineLevel="1" x14ac:dyDescent="0.2">
      <c r="B37" s="44"/>
      <c r="C37" s="29" t="s">
        <v>41</v>
      </c>
      <c r="D37" s="44"/>
      <c r="E37" s="45">
        <v>217689.43</v>
      </c>
      <c r="F37" s="49"/>
      <c r="G37" s="45">
        <v>225000</v>
      </c>
      <c r="H37" s="44"/>
      <c r="I37" s="46">
        <f t="shared" si="3"/>
        <v>442689.43</v>
      </c>
      <c r="J37" s="49"/>
      <c r="K37" s="45">
        <v>519360</v>
      </c>
      <c r="L37" s="29"/>
      <c r="M37" s="48">
        <f t="shared" si="0"/>
        <v>-76670.570000000007</v>
      </c>
      <c r="N37" s="43" t="s">
        <v>20</v>
      </c>
    </row>
    <row r="38" spans="2:14" s="43" customFormat="1" ht="11.4" outlineLevel="1" x14ac:dyDescent="0.2">
      <c r="B38" s="44"/>
      <c r="C38" s="29" t="s">
        <v>42</v>
      </c>
      <c r="D38" s="44"/>
      <c r="E38" s="45">
        <v>78194.31</v>
      </c>
      <c r="F38" s="49"/>
      <c r="G38" s="45">
        <v>112085</v>
      </c>
      <c r="H38" s="44"/>
      <c r="I38" s="46">
        <f t="shared" si="3"/>
        <v>190279.31</v>
      </c>
      <c r="J38" s="49"/>
      <c r="K38" s="45">
        <v>186552</v>
      </c>
      <c r="L38" s="29"/>
      <c r="M38" s="48">
        <f t="shared" si="0"/>
        <v>3727.3099999999977</v>
      </c>
    </row>
    <row r="39" spans="2:14" s="36" customFormat="1" ht="13.8" x14ac:dyDescent="0.25">
      <c r="B39" s="37"/>
      <c r="C39" s="38" t="s">
        <v>43</v>
      </c>
      <c r="D39" s="37"/>
      <c r="E39" s="39">
        <v>111545.86</v>
      </c>
      <c r="F39" s="50"/>
      <c r="G39" s="39">
        <v>100000</v>
      </c>
      <c r="H39" s="37"/>
      <c r="I39" s="40">
        <f t="shared" si="3"/>
        <v>211545.86</v>
      </c>
      <c r="J39" s="50"/>
      <c r="K39" s="39">
        <v>266124</v>
      </c>
      <c r="L39" s="38"/>
      <c r="M39" s="42">
        <f t="shared" si="0"/>
        <v>-54578.140000000014</v>
      </c>
      <c r="N39" s="21" t="s">
        <v>20</v>
      </c>
    </row>
    <row r="40" spans="2:14" s="36" customFormat="1" ht="13.8" x14ac:dyDescent="0.25">
      <c r="B40" s="37"/>
      <c r="C40" s="38" t="s">
        <v>44</v>
      </c>
      <c r="D40" s="37"/>
      <c r="E40" s="39">
        <v>0</v>
      </c>
      <c r="F40" s="50"/>
      <c r="G40" s="39">
        <v>0</v>
      </c>
      <c r="H40" s="37"/>
      <c r="I40" s="40">
        <f t="shared" si="3"/>
        <v>0</v>
      </c>
      <c r="J40" s="50"/>
      <c r="K40" s="39">
        <v>0</v>
      </c>
      <c r="L40" s="38"/>
      <c r="M40" s="42">
        <f t="shared" si="0"/>
        <v>0</v>
      </c>
    </row>
    <row r="41" spans="2:14" s="36" customFormat="1" ht="13.8" x14ac:dyDescent="0.25">
      <c r="B41" s="37"/>
      <c r="C41" s="38" t="s">
        <v>45</v>
      </c>
      <c r="D41" s="37"/>
      <c r="E41" s="39">
        <v>0</v>
      </c>
      <c r="F41" s="50"/>
      <c r="G41" s="39">
        <v>0</v>
      </c>
      <c r="H41" s="37"/>
      <c r="I41" s="40">
        <f t="shared" si="3"/>
        <v>0</v>
      </c>
      <c r="J41" s="50"/>
      <c r="K41" s="39">
        <v>0</v>
      </c>
      <c r="L41" s="38"/>
      <c r="M41" s="42">
        <f t="shared" si="0"/>
        <v>0</v>
      </c>
    </row>
    <row r="42" spans="2:14" s="36" customFormat="1" ht="13.8" x14ac:dyDescent="0.25">
      <c r="B42" s="37"/>
      <c r="C42" s="38" t="s">
        <v>46</v>
      </c>
      <c r="D42" s="37"/>
      <c r="E42" s="39">
        <v>97375</v>
      </c>
      <c r="F42" s="50"/>
      <c r="G42" s="39">
        <v>117000</v>
      </c>
      <c r="H42" s="37"/>
      <c r="I42" s="40">
        <f t="shared" si="3"/>
        <v>214375</v>
      </c>
      <c r="J42" s="50"/>
      <c r="K42" s="39">
        <v>1000800</v>
      </c>
      <c r="L42" s="38"/>
      <c r="M42" s="42">
        <f t="shared" si="0"/>
        <v>-786425</v>
      </c>
      <c r="N42" s="21" t="s">
        <v>47</v>
      </c>
    </row>
    <row r="43" spans="2:14" s="36" customFormat="1" ht="13.8" x14ac:dyDescent="0.25">
      <c r="B43" s="37"/>
      <c r="C43" s="38" t="s">
        <v>48</v>
      </c>
      <c r="D43" s="37"/>
      <c r="E43" s="40">
        <f>SUM(E44:E47)</f>
        <v>44452.42</v>
      </c>
      <c r="F43" s="50"/>
      <c r="G43" s="40">
        <f>SUM(G44:G47)</f>
        <v>111270</v>
      </c>
      <c r="H43" s="37"/>
      <c r="I43" s="40">
        <f t="shared" si="3"/>
        <v>155722.41999999998</v>
      </c>
      <c r="J43" s="50"/>
      <c r="K43" s="40">
        <f>SUM(K44:K47)</f>
        <v>80772</v>
      </c>
      <c r="L43" s="38"/>
      <c r="M43" s="42">
        <f t="shared" si="0"/>
        <v>74950.419999999984</v>
      </c>
    </row>
    <row r="44" spans="2:14" s="43" customFormat="1" ht="11.4" outlineLevel="1" x14ac:dyDescent="0.2">
      <c r="B44" s="44"/>
      <c r="C44" s="29" t="s">
        <v>49</v>
      </c>
      <c r="D44" s="44"/>
      <c r="E44" s="45">
        <v>732.99</v>
      </c>
      <c r="F44" s="49"/>
      <c r="G44" s="45">
        <v>0</v>
      </c>
      <c r="H44" s="44"/>
      <c r="I44" s="46">
        <f t="shared" si="3"/>
        <v>732.99</v>
      </c>
      <c r="J44" s="49"/>
      <c r="K44" s="45">
        <v>0</v>
      </c>
      <c r="L44" s="29"/>
      <c r="M44" s="48">
        <f t="shared" si="0"/>
        <v>732.99</v>
      </c>
    </row>
    <row r="45" spans="2:14" s="43" customFormat="1" ht="11.4" outlineLevel="1" x14ac:dyDescent="0.2">
      <c r="B45" s="44"/>
      <c r="C45" s="29" t="s">
        <v>50</v>
      </c>
      <c r="D45" s="44"/>
      <c r="E45" s="45">
        <v>2500</v>
      </c>
      <c r="F45" s="49"/>
      <c r="G45" s="45">
        <v>0</v>
      </c>
      <c r="H45" s="44"/>
      <c r="I45" s="46">
        <f t="shared" si="3"/>
        <v>2500</v>
      </c>
      <c r="J45" s="49"/>
      <c r="K45" s="45">
        <v>0</v>
      </c>
      <c r="L45" s="29"/>
      <c r="M45" s="48">
        <f t="shared" si="0"/>
        <v>2500</v>
      </c>
    </row>
    <row r="46" spans="2:14" s="43" customFormat="1" ht="11.4" outlineLevel="1" x14ac:dyDescent="0.2">
      <c r="B46" s="44"/>
      <c r="C46" s="29" t="s">
        <v>51</v>
      </c>
      <c r="D46" s="44"/>
      <c r="E46" s="45">
        <v>0</v>
      </c>
      <c r="F46" s="49"/>
      <c r="G46" s="45">
        <v>0</v>
      </c>
      <c r="H46" s="44"/>
      <c r="I46" s="46">
        <f t="shared" si="3"/>
        <v>0</v>
      </c>
      <c r="J46" s="49"/>
      <c r="K46" s="45">
        <v>0</v>
      </c>
      <c r="L46" s="29"/>
      <c r="M46" s="48">
        <f t="shared" si="0"/>
        <v>0</v>
      </c>
    </row>
    <row r="47" spans="2:14" s="43" customFormat="1" ht="11.4" outlineLevel="1" x14ac:dyDescent="0.2">
      <c r="B47" s="44"/>
      <c r="C47" s="29" t="s">
        <v>52</v>
      </c>
      <c r="D47" s="44"/>
      <c r="E47" s="45">
        <v>41219.43</v>
      </c>
      <c r="F47" s="49"/>
      <c r="G47" s="45">
        <v>111270</v>
      </c>
      <c r="H47" s="44"/>
      <c r="I47" s="46">
        <f t="shared" si="3"/>
        <v>152489.43</v>
      </c>
      <c r="J47" s="49"/>
      <c r="K47" s="45">
        <v>80772</v>
      </c>
      <c r="L47" s="29"/>
      <c r="M47" s="48">
        <f t="shared" si="0"/>
        <v>71717.429999999993</v>
      </c>
    </row>
    <row r="48" spans="2:14" s="36" customFormat="1" ht="13.8" x14ac:dyDescent="0.25">
      <c r="B48" s="37"/>
      <c r="C48" s="38" t="s">
        <v>53</v>
      </c>
      <c r="D48" s="37"/>
      <c r="E48" s="39">
        <v>0</v>
      </c>
      <c r="F48" s="50"/>
      <c r="G48" s="39">
        <v>0</v>
      </c>
      <c r="H48" s="37"/>
      <c r="I48" s="40">
        <f t="shared" si="3"/>
        <v>0</v>
      </c>
      <c r="J48" s="50"/>
      <c r="K48" s="39">
        <v>0</v>
      </c>
      <c r="L48" s="38"/>
      <c r="M48" s="42">
        <f t="shared" si="0"/>
        <v>0</v>
      </c>
    </row>
    <row r="49" spans="2:13" s="36" customFormat="1" ht="13.8" x14ac:dyDescent="0.25">
      <c r="B49" s="37"/>
      <c r="C49" s="38" t="s">
        <v>54</v>
      </c>
      <c r="D49" s="37"/>
      <c r="E49" s="39">
        <v>0</v>
      </c>
      <c r="F49" s="50"/>
      <c r="G49" s="39">
        <v>0</v>
      </c>
      <c r="H49" s="37"/>
      <c r="I49" s="40">
        <f t="shared" si="3"/>
        <v>0</v>
      </c>
      <c r="J49" s="50"/>
      <c r="K49" s="39">
        <v>0</v>
      </c>
      <c r="L49" s="38"/>
      <c r="M49" s="42">
        <f t="shared" si="0"/>
        <v>0</v>
      </c>
    </row>
    <row r="50" spans="2:13" s="36" customFormat="1" ht="13.8" x14ac:dyDescent="0.25">
      <c r="B50" s="37"/>
      <c r="C50" s="38" t="s">
        <v>55</v>
      </c>
      <c r="D50" s="37"/>
      <c r="E50" s="39">
        <v>588.05999999999995</v>
      </c>
      <c r="F50" s="50"/>
      <c r="G50" s="39">
        <v>0</v>
      </c>
      <c r="H50" s="37"/>
      <c r="I50" s="40">
        <f t="shared" si="3"/>
        <v>588.05999999999995</v>
      </c>
      <c r="J50" s="50"/>
      <c r="K50" s="39">
        <v>3528</v>
      </c>
      <c r="L50" s="38"/>
      <c r="M50" s="42">
        <f t="shared" si="0"/>
        <v>-2939.94</v>
      </c>
    </row>
    <row r="51" spans="2:13" s="51" customFormat="1" ht="14.4" thickBot="1" x14ac:dyDescent="0.3">
      <c r="B51" s="44"/>
      <c r="C51" s="29"/>
      <c r="D51" s="52"/>
      <c r="E51" s="53"/>
      <c r="F51" s="54"/>
      <c r="G51" s="55"/>
      <c r="H51" s="22"/>
      <c r="I51" s="23"/>
      <c r="J51" s="24"/>
      <c r="K51" s="23"/>
      <c r="L51" s="27"/>
      <c r="M51" s="56"/>
    </row>
    <row r="52" spans="2:13" ht="14.4" thickBot="1" x14ac:dyDescent="0.3">
      <c r="B52" s="57"/>
      <c r="C52" s="58" t="s">
        <v>56</v>
      </c>
      <c r="D52" s="59"/>
      <c r="E52" s="60">
        <f>+E11+E12+E22+E29+E32+E39+E40+E41+E42+E43+E48+E49+E50</f>
        <v>4550679.33</v>
      </c>
      <c r="F52" s="61"/>
      <c r="G52" s="60">
        <f>+G11+G12+G22+G29+G32+G39+G40+G41+G42+G43+G48+G49+G50</f>
        <v>4076115</v>
      </c>
      <c r="H52" s="59"/>
      <c r="I52" s="62">
        <f>+E52+G52</f>
        <v>8626794.3300000001</v>
      </c>
      <c r="J52" s="61"/>
      <c r="K52" s="60">
        <f>+K11+K12+K22+K29+K32+K39+K40+K41+K42+K43+K48+K49+K50</f>
        <v>11084327</v>
      </c>
      <c r="L52" s="63"/>
      <c r="M52" s="64">
        <f>+M11+M12+M22+M29+M32+M39+M40+M41+M42+M43+M48+M49+M50</f>
        <v>-2457532.6700000009</v>
      </c>
    </row>
    <row r="53" spans="2:13" ht="13.8" x14ac:dyDescent="0.25">
      <c r="B53" s="65"/>
      <c r="C53" s="66"/>
      <c r="D53" s="67"/>
      <c r="E53" s="68"/>
      <c r="F53" s="67"/>
      <c r="G53" s="68"/>
      <c r="H53" s="67"/>
      <c r="I53" s="68"/>
      <c r="J53" s="67"/>
      <c r="K53" s="68"/>
      <c r="L53" s="67"/>
      <c r="M53" s="69"/>
    </row>
    <row r="54" spans="2:13" s="36" customFormat="1" ht="13.8" x14ac:dyDescent="0.25">
      <c r="B54" s="70"/>
      <c r="C54" s="66" t="s">
        <v>57</v>
      </c>
      <c r="D54" s="67"/>
      <c r="E54" s="45">
        <v>-3385888</v>
      </c>
      <c r="F54" s="71"/>
      <c r="G54" s="45">
        <v>-2927340</v>
      </c>
      <c r="H54" s="71"/>
      <c r="I54" s="40">
        <f>+E54+G54</f>
        <v>-6313228</v>
      </c>
      <c r="J54" s="71"/>
      <c r="K54" s="72">
        <v>-11084327</v>
      </c>
      <c r="L54" s="71"/>
      <c r="M54" s="73">
        <f>-K54+I54</f>
        <v>4771099</v>
      </c>
    </row>
    <row r="55" spans="2:13" s="36" customFormat="1" ht="13.8" x14ac:dyDescent="0.25">
      <c r="B55" s="70"/>
      <c r="C55" s="66" t="s">
        <v>58</v>
      </c>
      <c r="D55" s="67"/>
      <c r="E55" s="45">
        <v>0</v>
      </c>
      <c r="F55" s="71"/>
      <c r="G55" s="45">
        <v>0</v>
      </c>
      <c r="H55" s="71"/>
      <c r="I55" s="40">
        <f>+E55+G55</f>
        <v>0</v>
      </c>
      <c r="J55" s="71"/>
      <c r="K55" s="72">
        <v>0</v>
      </c>
      <c r="L55" s="71"/>
      <c r="M55" s="73">
        <f>-K55+I55</f>
        <v>0</v>
      </c>
    </row>
    <row r="56" spans="2:13" ht="14.4" thickBot="1" x14ac:dyDescent="0.3">
      <c r="B56" s="74"/>
      <c r="C56" s="75"/>
      <c r="D56" s="76"/>
      <c r="E56" s="77"/>
      <c r="F56" s="76"/>
      <c r="G56" s="77"/>
      <c r="H56" s="67"/>
      <c r="I56" s="68"/>
      <c r="J56" s="67"/>
      <c r="K56" s="68"/>
      <c r="L56" s="67"/>
      <c r="M56" s="78"/>
    </row>
    <row r="57" spans="2:13" ht="14.4" thickBot="1" x14ac:dyDescent="0.3">
      <c r="B57" s="74"/>
      <c r="C57" s="79" t="s">
        <v>59</v>
      </c>
      <c r="D57" s="59"/>
      <c r="E57" s="60">
        <f>+E52+E54+E55</f>
        <v>1164791.33</v>
      </c>
      <c r="F57" s="61"/>
      <c r="G57" s="80">
        <f>+G52+G54+G55</f>
        <v>1148775</v>
      </c>
      <c r="H57" s="59"/>
      <c r="I57" s="62">
        <f>+E57+G57</f>
        <v>2313566.33</v>
      </c>
      <c r="J57" s="61"/>
      <c r="K57" s="60">
        <f>+K52+K54+K55</f>
        <v>0</v>
      </c>
      <c r="L57" s="63"/>
      <c r="M57" s="64">
        <f>-K57+I57</f>
        <v>2313566.33</v>
      </c>
    </row>
    <row r="58" spans="2:13" ht="13.8" thickBot="1" x14ac:dyDescent="0.3">
      <c r="B58" s="2"/>
      <c r="C58" s="2"/>
      <c r="D58" s="2"/>
      <c r="E58" s="2"/>
      <c r="F58" s="2"/>
      <c r="G58" s="2"/>
      <c r="H58" s="2"/>
      <c r="I58" s="2"/>
      <c r="J58" s="2"/>
      <c r="K58" s="2"/>
      <c r="L58" s="2"/>
      <c r="M58" s="2"/>
    </row>
    <row r="59" spans="2:13" s="21" customFormat="1" ht="14.4" thickBot="1" x14ac:dyDescent="0.3">
      <c r="B59" s="101" t="s">
        <v>60</v>
      </c>
      <c r="C59" s="103"/>
      <c r="D59" s="81"/>
      <c r="E59" s="82">
        <v>0</v>
      </c>
      <c r="F59" s="83"/>
      <c r="G59" s="84">
        <v>53</v>
      </c>
      <c r="H59" s="81"/>
      <c r="I59" s="85">
        <f>+E59+G59</f>
        <v>53</v>
      </c>
      <c r="J59" s="86"/>
      <c r="K59" s="87">
        <v>67</v>
      </c>
      <c r="L59" s="88"/>
      <c r="M59" s="89">
        <f>(-K59+I59)</f>
        <v>-14</v>
      </c>
    </row>
    <row r="60" spans="2:13" x14ac:dyDescent="0.25">
      <c r="B60" s="2"/>
      <c r="C60" s="2"/>
      <c r="D60" s="2"/>
      <c r="E60" s="2"/>
      <c r="F60" s="2"/>
      <c r="G60" s="2"/>
      <c r="H60" s="2"/>
      <c r="I60" s="2"/>
      <c r="J60" s="2"/>
      <c r="K60" s="2"/>
      <c r="L60" s="2"/>
      <c r="M60" s="2"/>
    </row>
    <row r="61" spans="2:13" x14ac:dyDescent="0.25">
      <c r="B61" s="2"/>
      <c r="C61" s="2" t="s">
        <v>61</v>
      </c>
      <c r="D61" s="2"/>
      <c r="E61" s="2"/>
      <c r="F61" s="2"/>
      <c r="G61" s="2"/>
      <c r="H61" s="2"/>
      <c r="I61" s="2"/>
      <c r="J61" s="2"/>
      <c r="K61" s="2"/>
      <c r="L61" s="2"/>
      <c r="M61" s="2"/>
    </row>
    <row r="62" spans="2:13" x14ac:dyDescent="0.25">
      <c r="B62" s="2"/>
      <c r="C62" s="2" t="s">
        <v>62</v>
      </c>
      <c r="D62" s="2"/>
      <c r="E62" s="2"/>
      <c r="F62" s="2"/>
      <c r="G62" s="2"/>
      <c r="H62" s="2"/>
      <c r="I62" s="2"/>
      <c r="J62" s="2"/>
      <c r="K62" s="2"/>
      <c r="L62" s="2"/>
      <c r="M62" s="2"/>
    </row>
    <row r="63" spans="2:13" x14ac:dyDescent="0.25">
      <c r="C63" s="1" t="s">
        <v>63</v>
      </c>
    </row>
    <row r="64" spans="2:13" x14ac:dyDescent="0.25">
      <c r="C64" s="90" t="s">
        <v>16</v>
      </c>
    </row>
    <row r="65" spans="3:3" x14ac:dyDescent="0.25">
      <c r="C65" s="90" t="s">
        <v>64</v>
      </c>
    </row>
    <row r="66" spans="3:3" x14ac:dyDescent="0.25">
      <c r="C66" s="90" t="s">
        <v>65</v>
      </c>
    </row>
    <row r="67" spans="3:3" x14ac:dyDescent="0.25">
      <c r="C67" s="90" t="s">
        <v>66</v>
      </c>
    </row>
    <row r="68" spans="3:3" x14ac:dyDescent="0.25">
      <c r="C68" s="90" t="s">
        <v>67</v>
      </c>
    </row>
    <row r="69" spans="3:3" x14ac:dyDescent="0.25">
      <c r="C69" s="90" t="s">
        <v>68</v>
      </c>
    </row>
  </sheetData>
  <mergeCells count="1">
    <mergeCell ref="B3:M3"/>
  </mergeCells>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dfellers</dc:creator>
  <cp:lastModifiedBy>Havlíček Jan</cp:lastModifiedBy>
  <dcterms:created xsi:type="dcterms:W3CDTF">2001-08-30T03:44:35Z</dcterms:created>
  <dcterms:modified xsi:type="dcterms:W3CDTF">2023-09-10T16:08:03Z</dcterms:modified>
</cp:coreProperties>
</file>